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xr:revisionPtr revIDLastSave="0" documentId="13_ncr:1_{D884A3C9-00B3-49BD-9513-D1DE9F569DF8}" xr6:coauthVersionLast="31" xr6:coauthVersionMax="31" xr10:uidLastSave="{00000000-0000-0000-0000-000000000000}"/>
  <bookViews>
    <workbookView xWindow="9870" yWindow="0" windowWidth="21570" windowHeight="6465" xr2:uid="{2BD6B4C2-05D5-4663-BC50-E29FAF3AB66F}"/>
  </bookViews>
  <sheets>
    <sheet name="ItemList" sheetId="1" r:id="rId1"/>
    <sheet name="Remont" sheetId="3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W12" i="1"/>
  <c r="N33" i="1" l="1"/>
  <c r="Q33" i="1" s="1"/>
  <c r="M33" i="1"/>
  <c r="N34" i="1"/>
  <c r="M34" i="1"/>
  <c r="M35" i="1"/>
  <c r="P66" i="1" l="1"/>
  <c r="N16" i="1" l="1"/>
  <c r="M16" i="1"/>
  <c r="N52" i="1"/>
  <c r="M52" i="1"/>
  <c r="M53" i="1"/>
  <c r="M47" i="1"/>
  <c r="M11" i="1"/>
  <c r="N11" i="1"/>
  <c r="M12" i="1"/>
  <c r="N12" i="1"/>
  <c r="N20" i="1"/>
  <c r="N17" i="1"/>
  <c r="N75" i="1" s="1"/>
  <c r="M57" i="1"/>
  <c r="N57" i="1"/>
  <c r="Q57" i="1" s="1"/>
  <c r="M58" i="1"/>
  <c r="N58" i="1"/>
  <c r="Q58" i="1" s="1"/>
  <c r="M59" i="1"/>
  <c r="N59" i="1"/>
  <c r="M60" i="1"/>
  <c r="N60" i="1"/>
  <c r="Q60" i="1" s="1"/>
  <c r="M61" i="1"/>
  <c r="N61" i="1"/>
  <c r="Q61" i="1" s="1"/>
  <c r="M62" i="1"/>
  <c r="N62" i="1"/>
  <c r="M63" i="1"/>
  <c r="N63" i="1"/>
  <c r="Q63" i="1" s="1"/>
  <c r="M64" i="1"/>
  <c r="N64" i="1"/>
  <c r="Q64" i="1" s="1"/>
  <c r="M65" i="1"/>
  <c r="N65" i="1"/>
  <c r="N56" i="1"/>
  <c r="M56" i="1"/>
  <c r="N53" i="1"/>
  <c r="N80" i="1" s="1"/>
  <c r="M44" i="1"/>
  <c r="N44" i="1"/>
  <c r="M45" i="1"/>
  <c r="N45" i="1"/>
  <c r="M46" i="1"/>
  <c r="N46" i="1"/>
  <c r="N47" i="1"/>
  <c r="M48" i="1"/>
  <c r="N48" i="1"/>
  <c r="N43" i="1"/>
  <c r="M43" i="1"/>
  <c r="N35" i="1"/>
  <c r="M36" i="1"/>
  <c r="N36" i="1"/>
  <c r="M37" i="1"/>
  <c r="N37" i="1"/>
  <c r="M38" i="1"/>
  <c r="N38" i="1"/>
  <c r="M39" i="1"/>
  <c r="N39" i="1"/>
  <c r="M27" i="1"/>
  <c r="N27" i="1"/>
  <c r="M28" i="1"/>
  <c r="N28" i="1"/>
  <c r="M29" i="1"/>
  <c r="N29" i="1"/>
  <c r="N26" i="1"/>
  <c r="M26" i="1"/>
  <c r="N25" i="1"/>
  <c r="M25" i="1"/>
  <c r="N24" i="1"/>
  <c r="M24" i="1"/>
  <c r="M23" i="1"/>
  <c r="N23" i="1"/>
  <c r="M22" i="1"/>
  <c r="N22" i="1"/>
  <c r="M21" i="1"/>
  <c r="N21" i="1"/>
  <c r="M20" i="1"/>
  <c r="N19" i="1"/>
  <c r="Q19" i="1" s="1"/>
  <c r="M19" i="1"/>
  <c r="N15" i="1"/>
  <c r="Q15" i="1" s="1"/>
  <c r="M15" i="1"/>
  <c r="N13" i="1"/>
  <c r="M13" i="1"/>
  <c r="N10" i="1"/>
  <c r="Q10" i="1" s="1"/>
  <c r="M10" i="1"/>
  <c r="N41" i="1"/>
  <c r="M41" i="1"/>
  <c r="N31" i="1"/>
  <c r="M31" i="1"/>
  <c r="M18" i="1"/>
  <c r="N18" i="1"/>
  <c r="N54" i="1"/>
  <c r="M54" i="1"/>
  <c r="N50" i="1"/>
  <c r="N79" i="1" s="1"/>
  <c r="M50" i="1"/>
  <c r="M17" i="1"/>
  <c r="N8" i="1"/>
  <c r="N77" i="1" s="1"/>
  <c r="M8" i="1"/>
  <c r="M32" i="1"/>
  <c r="N32" i="1"/>
  <c r="M42" i="1"/>
  <c r="N42" i="1"/>
  <c r="M51" i="1"/>
  <c r="N51" i="1"/>
  <c r="M55" i="1"/>
  <c r="N55" i="1"/>
  <c r="N9" i="1"/>
  <c r="M9" i="1"/>
  <c r="J3" i="1"/>
  <c r="J2" i="1"/>
  <c r="N74" i="1" l="1"/>
  <c r="N66" i="1"/>
  <c r="Q66" i="1"/>
  <c r="N76" i="1"/>
  <c r="N78" i="1"/>
  <c r="M68" i="1"/>
  <c r="N68" i="1"/>
  <c r="M66" i="1"/>
  <c r="N67" i="1"/>
  <c r="M67" i="1"/>
</calcChain>
</file>

<file path=xl/sharedStrings.xml><?xml version="1.0" encoding="utf-8"?>
<sst xmlns="http://schemas.openxmlformats.org/spreadsheetml/2006/main" count="323" uniqueCount="125">
  <si>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</si>
  <si>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</si>
  <si>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</si>
  <si>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</si>
  <si>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</si>
  <si>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</si>
  <si>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</si>
  <si>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</si>
  <si>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</si>
  <si>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</si>
  <si>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</si>
  <si>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</si>
  <si>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</si>
  <si>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</si>
  <si>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</si>
  <si>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</si>
  <si>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</si>
  <si>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</si>
  <si>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</si>
  <si>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</si>
  <si>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</si>
  <si>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</si>
  <si>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</si>
  <si>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</si>
  <si>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</si>
  <si>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</si>
  <si>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</si>
  <si>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</si>
  <si>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</si>
  <si>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</si>
  <si>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</si>
  <si>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</si>
  <si>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</si>
  <si>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</si>
  <si>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</si>
  <si>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</si>
  <si>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</si>
  <si>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</si>
  <si>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</si>
  <si>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</si>
  <si>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</si>
  <si>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</si>
  <si>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</si>
  <si>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</si>
  <si>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</si>
  <si>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</si>
  <si>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</si>
  <si>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</si>
  <si>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</si>
  <si>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</si>
  <si>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</si>
  <si>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</si>
  <si>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</si>
  <si>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</si>
  <si>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</si>
  <si>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</si>
  <si>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</si>
  <si>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</si>
  <si>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</si>
  <si>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</si>
  <si>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</si>
  <si>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</si>
  <si>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</si>
  <si>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</si>
  <si>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</si>
  <si>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</si>
  <si>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</si>
  <si>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</si>
  <si>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</si>
  <si>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</si>
  <si>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</si>
  <si>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</si>
  <si>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</si>
  <si>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</si>
  <si>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</si>
  <si>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</si>
  <si>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</si>
  <si>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</si>
  <si>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</si>
  <si>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</si>
  <si>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</si>
  <si>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</si>
  <si>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</si>
  <si>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</si>
  <si>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</si>
  <si>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</si>
  <si>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</si>
  <si>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</si>
  <si>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</si>
  <si>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</si>
  <si>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</si>
  <si>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</si>
  <si>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</si>
  <si>
    <t>Samsung BRB260087WW</t>
  </si>
  <si>
    <t>Samsung DW50K4050BB</t>
  </si>
  <si>
    <t>Różnica w estymatach</t>
  </si>
  <si>
    <t>Samsung NQ50H5537KB</t>
  </si>
  <si>
    <t>Samsung NZ64K7757BK</t>
  </si>
  <si>
    <t>Samsung NK24M5070BG</t>
  </si>
  <si>
    <t>PAX IKEA</t>
  </si>
  <si>
    <t>Szafa</t>
  </si>
  <si>
    <t>Listę elektroniki (czujniki, kratki etc)</t>
  </si>
  <si>
    <t>Listę kroków w remoncie</t>
  </si>
  <si>
    <t>obejrzeć designy łazienek/kuchni</t>
  </si>
  <si>
    <t>przerobić model kuchni (spr. defaultowy model od rafina)</t>
  </si>
  <si>
    <t>Wodę pociągnąć na 3 ściany</t>
  </si>
  <si>
    <t>Położyć Kafelki na podłodze i ścianach</t>
  </si>
  <si>
    <t>Wymalować sufit</t>
  </si>
  <si>
    <t>Zainstalować ubikację na stelarzu</t>
  </si>
  <si>
    <t>Zamontować gniazdko, i kran do wody w stelarzu</t>
  </si>
  <si>
    <t>Odpływ pociągnąć na 3 ściany (pralka, kibel, zlew, prysznic)</t>
  </si>
  <si>
    <t>Krok</t>
  </si>
  <si>
    <t>Instalacja elektryczna - prąd na 2/3 ścianach</t>
  </si>
  <si>
    <t>Instalacja elektryczna</t>
  </si>
  <si>
    <t>Wymalować</t>
  </si>
  <si>
    <t>Kafelki na podłogę</t>
  </si>
  <si>
    <t>Pokój</t>
  </si>
  <si>
    <t>Instalacja elektryczna - czujniki</t>
  </si>
  <si>
    <t>Poddasze</t>
  </si>
  <si>
    <t>Zamontować schody</t>
  </si>
  <si>
    <t>ppokoj</t>
  </si>
  <si>
    <t>lazienka</t>
  </si>
  <si>
    <t>sypialnia</t>
  </si>
  <si>
    <t>dpokoj</t>
  </si>
  <si>
    <t>kuchnia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</si>
</sst>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W80"/>
  <sheetViews>
    <sheetView tabSelected="1" topLeftCell="C1" workbookViewId="0">
      <selection activeCell="W18" sqref="W18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  <col min="17" max="17" width="20.42578125" customWidth="1"/>
  </cols>
  <sheetData>
    <row r="2" spans="4:23" x14ac:dyDescent="0.25">
      <c r="J2">
        <f>60/2.5</f>
        <v>24</v>
      </c>
    </row>
    <row r="3" spans="4:23" x14ac:dyDescent="0.25">
      <c r="G3" t="s">
        <v>65</v>
      </c>
      <c r="H3">
        <v>10</v>
      </c>
      <c r="I3" t="s">
        <v>66</v>
      </c>
      <c r="J3">
        <f>40/2.5</f>
        <v>16</v>
      </c>
    </row>
    <row r="4" spans="4:23" x14ac:dyDescent="0.25">
      <c r="G4" t="s">
        <v>68</v>
      </c>
      <c r="H4">
        <v>1</v>
      </c>
      <c r="I4" t="s">
        <v>60</v>
      </c>
    </row>
    <row r="5" spans="4:23" x14ac:dyDescent="0.25">
      <c r="G5" t="s">
        <v>26</v>
      </c>
      <c r="H5">
        <v>1</v>
      </c>
      <c r="I5" t="s">
        <v>60</v>
      </c>
    </row>
    <row r="6" spans="4:23" x14ac:dyDescent="0.25">
      <c r="F6" s="1"/>
      <c r="G6" s="1"/>
      <c r="H6" s="1"/>
      <c r="I6" s="1"/>
      <c r="J6" s="1"/>
      <c r="K6" s="12" t="s">
        <v>61</v>
      </c>
      <c r="L6" s="12"/>
      <c r="M6" s="12" t="s">
        <v>69</v>
      </c>
      <c r="N6" s="12"/>
      <c r="O6" t="s">
        <v>90</v>
      </c>
      <c r="P6" t="s">
        <v>91</v>
      </c>
      <c r="Q6" t="s">
        <v>95</v>
      </c>
    </row>
    <row r="7" spans="4:23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  <c r="Q7" s="2"/>
    </row>
    <row r="8" spans="4:23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  <c r="Q8" s="2"/>
    </row>
    <row r="9" spans="4:23" x14ac:dyDescent="0.25">
      <c r="E9" t="s">
        <v>79</v>
      </c>
      <c r="F9" t="s">
        <v>0</v>
      </c>
      <c r="G9" t="s">
        <v>8</v>
      </c>
      <c r="H9">
        <v>15.5</v>
      </c>
      <c r="I9" t="s">
        <v>60</v>
      </c>
      <c r="K9">
        <v>16</v>
      </c>
      <c r="L9">
        <v>24</v>
      </c>
      <c r="M9" s="2">
        <f>($H9/$H$3)*K9</f>
        <v>24.8</v>
      </c>
      <c r="N9" s="2">
        <f>($H9/$H$3)*L9</f>
        <v>37.200000000000003</v>
      </c>
      <c r="Q9" s="2"/>
    </row>
    <row r="10" spans="4:23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  <c r="O10" t="s">
        <v>99</v>
      </c>
      <c r="P10">
        <v>1000</v>
      </c>
      <c r="Q10" s="2">
        <f t="shared" ref="Q10" si="0">P10-N10</f>
        <v>-300</v>
      </c>
    </row>
    <row r="11" spans="4:23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  <c r="Q11" s="2"/>
      <c r="V11" t="s">
        <v>120</v>
      </c>
      <c r="W11">
        <v>3000</v>
      </c>
    </row>
    <row r="12" spans="4:23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  <c r="Q12" s="2"/>
      <c r="V12" t="s">
        <v>121</v>
      </c>
      <c r="W12" s="2">
        <f>SUM(N17:N29)</f>
        <v>13676.8</v>
      </c>
    </row>
    <row r="13" spans="4:23" x14ac:dyDescent="0.25">
      <c r="F13" t="s">
        <v>0</v>
      </c>
      <c r="G13" t="s">
        <v>12</v>
      </c>
      <c r="H13">
        <v>1</v>
      </c>
      <c r="I13" t="s">
        <v>64</v>
      </c>
      <c r="K13">
        <v>65</v>
      </c>
      <c r="L13">
        <v>65</v>
      </c>
      <c r="M13">
        <f>H13*K13</f>
        <v>65</v>
      </c>
      <c r="N13">
        <f>H13*L13</f>
        <v>65</v>
      </c>
      <c r="Q13" s="2"/>
      <c r="V13" t="s">
        <v>122</v>
      </c>
      <c r="W13">
        <v>9500</v>
      </c>
    </row>
    <row r="14" spans="4:23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  <c r="Q14" s="2"/>
      <c r="V14" t="s">
        <v>123</v>
      </c>
      <c r="W14">
        <v>4000</v>
      </c>
    </row>
    <row r="15" spans="4:23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500</v>
      </c>
      <c r="L15">
        <v>600</v>
      </c>
      <c r="M15" s="2">
        <f>H15*K15</f>
        <v>500</v>
      </c>
      <c r="N15" s="2">
        <f>H15*L15</f>
        <v>600</v>
      </c>
      <c r="O15" t="s">
        <v>92</v>
      </c>
      <c r="P15">
        <v>260</v>
      </c>
      <c r="Q15" s="2">
        <f t="shared" ref="Q15:Q63" si="1">P15-N15</f>
        <v>-340</v>
      </c>
      <c r="V15" t="s">
        <v>124</v>
      </c>
      <c r="W15">
        <v>22000</v>
      </c>
    </row>
    <row r="16" spans="4:23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  <c r="Q16" s="2"/>
      <c r="W16" s="2">
        <f>SUM(W11:W15)</f>
        <v>52176.800000000003</v>
      </c>
    </row>
    <row r="17" spans="4:17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  <c r="Q17" s="2"/>
    </row>
    <row r="18" spans="4:17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  <c r="Q18" s="2"/>
    </row>
    <row r="19" spans="4:17" x14ac:dyDescent="0.25">
      <c r="E19" t="s">
        <v>79</v>
      </c>
      <c r="F19" t="s">
        <v>1</v>
      </c>
      <c r="G19" t="s">
        <v>15</v>
      </c>
      <c r="H19">
        <v>4</v>
      </c>
      <c r="I19" t="s">
        <v>64</v>
      </c>
      <c r="K19">
        <v>100</v>
      </c>
      <c r="L19">
        <v>170</v>
      </c>
      <c r="M19" s="2">
        <f>H19*K19</f>
        <v>400</v>
      </c>
      <c r="N19" s="2">
        <f>H19*L19</f>
        <v>680</v>
      </c>
      <c r="O19" t="s">
        <v>92</v>
      </c>
      <c r="P19">
        <v>260</v>
      </c>
      <c r="Q19" s="2">
        <f t="shared" ref="Q19" si="2">P19-N19</f>
        <v>-420</v>
      </c>
    </row>
    <row r="20" spans="4:17" x14ac:dyDescent="0.25">
      <c r="E20" t="s">
        <v>79</v>
      </c>
      <c r="F20" t="s">
        <v>1</v>
      </c>
      <c r="G20" t="s">
        <v>16</v>
      </c>
      <c r="H20">
        <v>1</v>
      </c>
      <c r="I20" t="s">
        <v>64</v>
      </c>
      <c r="J20" t="s">
        <v>77</v>
      </c>
      <c r="K20">
        <v>1000</v>
      </c>
      <c r="L20">
        <v>1500</v>
      </c>
      <c r="M20" s="2">
        <f>H20*K20</f>
        <v>1000</v>
      </c>
      <c r="N20" s="2">
        <f t="shared" ref="N20:N26" si="3">$H20*L20</f>
        <v>1500</v>
      </c>
      <c r="Q20" s="2"/>
    </row>
    <row r="21" spans="4:17" x14ac:dyDescent="0.25">
      <c r="E21" t="s">
        <v>79</v>
      </c>
      <c r="F21" t="s">
        <v>1</v>
      </c>
      <c r="G21" t="s">
        <v>17</v>
      </c>
      <c r="H21">
        <v>1</v>
      </c>
      <c r="I21" t="s">
        <v>64</v>
      </c>
      <c r="J21" t="s">
        <v>76</v>
      </c>
      <c r="K21">
        <v>1000</v>
      </c>
      <c r="L21">
        <v>1000</v>
      </c>
      <c r="M21" s="2">
        <f t="shared" ref="M21:M26" si="4">$H21*K21</f>
        <v>1000</v>
      </c>
      <c r="N21" s="2">
        <f t="shared" si="3"/>
        <v>1000</v>
      </c>
      <c r="Q21" s="2"/>
    </row>
    <row r="22" spans="4:17" x14ac:dyDescent="0.25">
      <c r="E22" t="s">
        <v>79</v>
      </c>
      <c r="F22" t="s">
        <v>1</v>
      </c>
      <c r="G22" t="s">
        <v>19</v>
      </c>
      <c r="H22">
        <v>1</v>
      </c>
      <c r="I22" t="s">
        <v>64</v>
      </c>
      <c r="K22">
        <v>1000</v>
      </c>
      <c r="L22">
        <v>1600</v>
      </c>
      <c r="M22" s="2">
        <f t="shared" si="4"/>
        <v>1000</v>
      </c>
      <c r="N22" s="2">
        <f t="shared" si="3"/>
        <v>1600</v>
      </c>
      <c r="Q22" s="2"/>
    </row>
    <row r="23" spans="4:17" x14ac:dyDescent="0.25">
      <c r="E23" t="s">
        <v>79</v>
      </c>
      <c r="F23" t="s">
        <v>1</v>
      </c>
      <c r="G23" t="s">
        <v>18</v>
      </c>
      <c r="H23">
        <v>1</v>
      </c>
      <c r="I23" t="s">
        <v>64</v>
      </c>
      <c r="K23">
        <v>50</v>
      </c>
      <c r="L23">
        <v>100</v>
      </c>
      <c r="M23" s="2">
        <f t="shared" si="4"/>
        <v>50</v>
      </c>
      <c r="N23" s="2">
        <f t="shared" si="3"/>
        <v>100</v>
      </c>
      <c r="Q23" s="2"/>
    </row>
    <row r="24" spans="4:17" x14ac:dyDescent="0.25">
      <c r="E24" t="s">
        <v>79</v>
      </c>
      <c r="F24" t="s">
        <v>1</v>
      </c>
      <c r="G24" t="s">
        <v>20</v>
      </c>
      <c r="H24">
        <v>1</v>
      </c>
      <c r="I24" t="s">
        <v>64</v>
      </c>
      <c r="K24">
        <v>50</v>
      </c>
      <c r="L24">
        <v>100</v>
      </c>
      <c r="M24" s="2">
        <f t="shared" si="4"/>
        <v>50</v>
      </c>
      <c r="N24" s="2">
        <f t="shared" si="3"/>
        <v>100</v>
      </c>
      <c r="Q24" s="2"/>
    </row>
    <row r="25" spans="4:17" x14ac:dyDescent="0.25">
      <c r="E25" t="s">
        <v>79</v>
      </c>
      <c r="F25" t="s">
        <v>1</v>
      </c>
      <c r="G25" t="s">
        <v>21</v>
      </c>
      <c r="H25">
        <v>1</v>
      </c>
      <c r="I25" t="s">
        <v>64</v>
      </c>
      <c r="K25">
        <v>50</v>
      </c>
      <c r="L25">
        <v>100</v>
      </c>
      <c r="M25" s="2">
        <f t="shared" si="4"/>
        <v>50</v>
      </c>
      <c r="N25" s="2">
        <f t="shared" si="3"/>
        <v>100</v>
      </c>
      <c r="Q25" s="2"/>
    </row>
    <row r="26" spans="4:17" x14ac:dyDescent="0.25">
      <c r="D26" t="s">
        <v>80</v>
      </c>
      <c r="E26" t="s">
        <v>79</v>
      </c>
      <c r="F26" t="s">
        <v>1</v>
      </c>
      <c r="G26" t="s">
        <v>22</v>
      </c>
      <c r="H26">
        <v>1</v>
      </c>
      <c r="I26" t="s">
        <v>64</v>
      </c>
      <c r="K26">
        <v>1300</v>
      </c>
      <c r="L26">
        <v>1500</v>
      </c>
      <c r="M26" s="2">
        <f t="shared" si="4"/>
        <v>1300</v>
      </c>
      <c r="N26" s="2">
        <f t="shared" si="3"/>
        <v>1500</v>
      </c>
      <c r="Q26" s="2"/>
    </row>
    <row r="27" spans="4:17" x14ac:dyDescent="0.25">
      <c r="E27" t="s">
        <v>79</v>
      </c>
      <c r="F27" t="s">
        <v>1</v>
      </c>
      <c r="G27" t="s">
        <v>23</v>
      </c>
      <c r="H27">
        <v>1</v>
      </c>
      <c r="I27" t="s">
        <v>64</v>
      </c>
      <c r="K27">
        <v>700</v>
      </c>
      <c r="L27">
        <v>900</v>
      </c>
      <c r="M27" s="2">
        <f t="shared" ref="M27:M29" si="5">$H27*K27</f>
        <v>700</v>
      </c>
      <c r="N27" s="2">
        <f t="shared" ref="N27:N29" si="6">$H27*L27</f>
        <v>900</v>
      </c>
      <c r="Q27" s="2"/>
    </row>
    <row r="28" spans="4:17" x14ac:dyDescent="0.25">
      <c r="D28" t="s">
        <v>80</v>
      </c>
      <c r="E28" t="s">
        <v>79</v>
      </c>
      <c r="F28" t="s">
        <v>1</v>
      </c>
      <c r="G28" t="s">
        <v>24</v>
      </c>
      <c r="H28">
        <v>1</v>
      </c>
      <c r="I28" t="s">
        <v>64</v>
      </c>
      <c r="J28" t="s">
        <v>78</v>
      </c>
      <c r="K28">
        <v>60</v>
      </c>
      <c r="L28">
        <v>100</v>
      </c>
      <c r="M28" s="2">
        <f t="shared" si="5"/>
        <v>60</v>
      </c>
      <c r="N28" s="2">
        <f t="shared" si="6"/>
        <v>100</v>
      </c>
      <c r="Q28" s="2"/>
    </row>
    <row r="29" spans="4:17" x14ac:dyDescent="0.25">
      <c r="E29" t="s">
        <v>81</v>
      </c>
      <c r="F29" t="s">
        <v>1</v>
      </c>
      <c r="G29" t="s">
        <v>25</v>
      </c>
      <c r="H29">
        <v>1</v>
      </c>
      <c r="I29" t="s">
        <v>64</v>
      </c>
      <c r="J29" t="s">
        <v>82</v>
      </c>
      <c r="K29">
        <v>2500</v>
      </c>
      <c r="L29">
        <v>3500</v>
      </c>
      <c r="M29" s="2">
        <f t="shared" si="5"/>
        <v>2500</v>
      </c>
      <c r="N29" s="2">
        <f t="shared" si="6"/>
        <v>3500</v>
      </c>
      <c r="Q29" s="2"/>
    </row>
    <row r="30" spans="4:17" x14ac:dyDescent="0.25">
      <c r="F30" s="4" t="s">
        <v>1</v>
      </c>
      <c r="G30" s="4" t="s">
        <v>13</v>
      </c>
      <c r="H30" s="4">
        <v>1</v>
      </c>
      <c r="I30" s="4" t="s">
        <v>64</v>
      </c>
      <c r="J30" s="4"/>
      <c r="K30" s="4"/>
      <c r="L30" s="4"/>
      <c r="M30" s="5"/>
      <c r="N30" s="5"/>
      <c r="Q30" s="2"/>
    </row>
    <row r="31" spans="4:17" x14ac:dyDescent="0.25">
      <c r="E31" t="s">
        <v>79</v>
      </c>
      <c r="F31" t="s">
        <v>2</v>
      </c>
      <c r="G31" t="s">
        <v>26</v>
      </c>
      <c r="H31">
        <v>10.9</v>
      </c>
      <c r="I31" t="s">
        <v>60</v>
      </c>
      <c r="J31" t="s">
        <v>72</v>
      </c>
      <c r="K31">
        <v>100</v>
      </c>
      <c r="L31">
        <v>100</v>
      </c>
      <c r="M31" s="2">
        <f>($H31/$H$5)*K31</f>
        <v>1090</v>
      </c>
      <c r="N31" s="2">
        <f>($H31/$H$5)*L31</f>
        <v>1090</v>
      </c>
      <c r="Q31" s="2"/>
    </row>
    <row r="32" spans="4:17" x14ac:dyDescent="0.25">
      <c r="E32" t="s">
        <v>79</v>
      </c>
      <c r="F32" t="s">
        <v>2</v>
      </c>
      <c r="G32" t="s">
        <v>8</v>
      </c>
      <c r="H32">
        <v>32.1</v>
      </c>
      <c r="I32" t="s">
        <v>60</v>
      </c>
      <c r="K32">
        <v>16</v>
      </c>
      <c r="L32">
        <v>24</v>
      </c>
      <c r="M32" s="2">
        <f t="shared" ref="M32:M55" si="7">($H32/$H$3)*K32</f>
        <v>51.36</v>
      </c>
      <c r="N32" s="2">
        <f t="shared" ref="N32:N55" si="8">($H32/$H$3)*L32</f>
        <v>77.039999999999992</v>
      </c>
      <c r="Q32" s="2"/>
    </row>
    <row r="33" spans="4:17" x14ac:dyDescent="0.25">
      <c r="F33" t="s">
        <v>2</v>
      </c>
      <c r="G33" t="s">
        <v>100</v>
      </c>
      <c r="H33">
        <v>1</v>
      </c>
      <c r="I33" t="s">
        <v>64</v>
      </c>
      <c r="J33" t="s">
        <v>75</v>
      </c>
      <c r="K33">
        <v>2000</v>
      </c>
      <c r="L33">
        <v>3000</v>
      </c>
      <c r="M33">
        <f>$H33*K33</f>
        <v>2000</v>
      </c>
      <c r="N33">
        <f t="shared" ref="N33:N39" si="9">$H33*L33</f>
        <v>3000</v>
      </c>
      <c r="O33" t="s">
        <v>99</v>
      </c>
      <c r="P33">
        <v>1000</v>
      </c>
      <c r="Q33" s="2">
        <f t="shared" ref="Q33" si="10">P33-N33</f>
        <v>-2000</v>
      </c>
    </row>
    <row r="34" spans="4:17" x14ac:dyDescent="0.25">
      <c r="E34" s="9"/>
      <c r="F34" t="s">
        <v>2</v>
      </c>
      <c r="G34" t="s">
        <v>27</v>
      </c>
      <c r="H34">
        <v>1</v>
      </c>
      <c r="I34" t="s">
        <v>64</v>
      </c>
      <c r="K34">
        <v>3000</v>
      </c>
      <c r="L34">
        <v>4500</v>
      </c>
      <c r="M34">
        <f>$H34*K34</f>
        <v>3000</v>
      </c>
      <c r="N34">
        <f t="shared" si="9"/>
        <v>4500</v>
      </c>
      <c r="Q34" s="2"/>
    </row>
    <row r="35" spans="4:17" x14ac:dyDescent="0.25">
      <c r="F35" t="s">
        <v>2</v>
      </c>
      <c r="G35" t="s">
        <v>28</v>
      </c>
      <c r="H35">
        <v>9</v>
      </c>
      <c r="I35" t="s">
        <v>64</v>
      </c>
      <c r="K35">
        <v>100</v>
      </c>
      <c r="L35">
        <v>100</v>
      </c>
      <c r="M35">
        <f>$H35*K35</f>
        <v>900</v>
      </c>
      <c r="N35">
        <f t="shared" si="9"/>
        <v>900</v>
      </c>
      <c r="Q35" s="2"/>
    </row>
    <row r="36" spans="4:17" x14ac:dyDescent="0.25">
      <c r="F36" t="s">
        <v>2</v>
      </c>
      <c r="G36" t="s">
        <v>56</v>
      </c>
      <c r="H36">
        <v>2</v>
      </c>
      <c r="I36" t="s">
        <v>84</v>
      </c>
      <c r="K36">
        <v>100</v>
      </c>
      <c r="L36">
        <v>100</v>
      </c>
      <c r="M36">
        <f t="shared" ref="M36:M39" si="11">$H36*K36</f>
        <v>200</v>
      </c>
      <c r="N36">
        <f t="shared" si="9"/>
        <v>200</v>
      </c>
      <c r="Q36" s="2"/>
    </row>
    <row r="37" spans="4:17" x14ac:dyDescent="0.25">
      <c r="F37" t="s">
        <v>2</v>
      </c>
      <c r="G37" t="s">
        <v>12</v>
      </c>
      <c r="H37">
        <v>1</v>
      </c>
      <c r="I37" t="s">
        <v>64</v>
      </c>
      <c r="K37">
        <v>65</v>
      </c>
      <c r="L37">
        <v>65</v>
      </c>
      <c r="M37">
        <f t="shared" si="11"/>
        <v>65</v>
      </c>
      <c r="N37">
        <f t="shared" si="9"/>
        <v>65</v>
      </c>
      <c r="Q37" s="2"/>
    </row>
    <row r="38" spans="4:17" x14ac:dyDescent="0.25">
      <c r="D38" t="s">
        <v>80</v>
      </c>
      <c r="E38" t="s">
        <v>79</v>
      </c>
      <c r="F38" t="s">
        <v>2</v>
      </c>
      <c r="G38" t="s">
        <v>33</v>
      </c>
      <c r="H38">
        <v>1</v>
      </c>
      <c r="I38" t="s">
        <v>64</v>
      </c>
      <c r="J38" t="s">
        <v>31</v>
      </c>
      <c r="K38">
        <v>150</v>
      </c>
      <c r="L38">
        <v>600</v>
      </c>
      <c r="M38">
        <f t="shared" si="11"/>
        <v>150</v>
      </c>
      <c r="N38">
        <f t="shared" si="9"/>
        <v>600</v>
      </c>
      <c r="Q38" s="2"/>
    </row>
    <row r="39" spans="4:17" x14ac:dyDescent="0.25">
      <c r="E39" s="10"/>
      <c r="F39" t="s">
        <v>2</v>
      </c>
      <c r="G39" t="s">
        <v>32</v>
      </c>
      <c r="H39">
        <v>1</v>
      </c>
      <c r="I39" t="s">
        <v>64</v>
      </c>
      <c r="K39">
        <v>150</v>
      </c>
      <c r="L39">
        <v>300</v>
      </c>
      <c r="M39">
        <f t="shared" si="11"/>
        <v>150</v>
      </c>
      <c r="N39">
        <f t="shared" si="9"/>
        <v>300</v>
      </c>
      <c r="Q39" s="2"/>
    </row>
    <row r="40" spans="4:17" x14ac:dyDescent="0.25">
      <c r="F40" s="4" t="s">
        <v>2</v>
      </c>
      <c r="G40" s="4" t="s">
        <v>13</v>
      </c>
      <c r="H40" s="4">
        <v>1</v>
      </c>
      <c r="I40" s="4" t="s">
        <v>64</v>
      </c>
      <c r="J40" s="4"/>
      <c r="K40" s="4"/>
      <c r="L40" s="4"/>
      <c r="M40" s="5"/>
      <c r="N40" s="5"/>
      <c r="Q40" s="2"/>
    </row>
    <row r="41" spans="4:17" x14ac:dyDescent="0.25">
      <c r="E41" t="s">
        <v>79</v>
      </c>
      <c r="F41" t="s">
        <v>4</v>
      </c>
      <c r="G41" t="s">
        <v>26</v>
      </c>
      <c r="H41">
        <v>19</v>
      </c>
      <c r="I41" t="s">
        <v>60</v>
      </c>
      <c r="J41" t="s">
        <v>72</v>
      </c>
      <c r="K41">
        <v>100</v>
      </c>
      <c r="L41">
        <v>100</v>
      </c>
      <c r="M41" s="2">
        <f>($H41/$H$5)*K41</f>
        <v>1900</v>
      </c>
      <c r="N41" s="2">
        <f>($H41/$H$5)*L41</f>
        <v>1900</v>
      </c>
      <c r="Q41" s="2"/>
    </row>
    <row r="42" spans="4:17" x14ac:dyDescent="0.25">
      <c r="E42" t="s">
        <v>79</v>
      </c>
      <c r="F42" t="s">
        <v>4</v>
      </c>
      <c r="G42" t="s">
        <v>8</v>
      </c>
      <c r="H42">
        <v>30.6</v>
      </c>
      <c r="I42" t="s">
        <v>60</v>
      </c>
      <c r="J42" t="s">
        <v>37</v>
      </c>
      <c r="K42">
        <v>16</v>
      </c>
      <c r="L42">
        <v>24</v>
      </c>
      <c r="M42" s="2">
        <f t="shared" si="7"/>
        <v>48.96</v>
      </c>
      <c r="N42" s="2">
        <f t="shared" si="8"/>
        <v>73.44</v>
      </c>
      <c r="Q42" s="2"/>
    </row>
    <row r="43" spans="4:17" x14ac:dyDescent="0.25">
      <c r="E43" t="s">
        <v>79</v>
      </c>
      <c r="F43" t="s">
        <v>4</v>
      </c>
      <c r="G43" t="s">
        <v>28</v>
      </c>
      <c r="H43">
        <v>30</v>
      </c>
      <c r="I43" t="s">
        <v>64</v>
      </c>
      <c r="K43">
        <v>100</v>
      </c>
      <c r="L43">
        <v>100</v>
      </c>
      <c r="M43">
        <f t="shared" ref="M43" si="12">$H43*K43</f>
        <v>3000</v>
      </c>
      <c r="N43">
        <f t="shared" ref="N43" si="13">$H43*L43</f>
        <v>3000</v>
      </c>
      <c r="Q43" s="2"/>
    </row>
    <row r="44" spans="4:17" x14ac:dyDescent="0.25">
      <c r="E44" t="s">
        <v>79</v>
      </c>
      <c r="F44" t="s">
        <v>4</v>
      </c>
      <c r="G44" t="s">
        <v>12</v>
      </c>
      <c r="H44">
        <v>1</v>
      </c>
      <c r="I44" t="s">
        <v>64</v>
      </c>
      <c r="K44">
        <v>65</v>
      </c>
      <c r="L44">
        <v>65</v>
      </c>
      <c r="M44">
        <f t="shared" ref="M44:M48" si="14">$H44*K44</f>
        <v>65</v>
      </c>
      <c r="N44">
        <f t="shared" ref="N44:N48" si="15">$H44*L44</f>
        <v>65</v>
      </c>
      <c r="Q44" s="2"/>
    </row>
    <row r="45" spans="4:17" x14ac:dyDescent="0.25">
      <c r="E45" t="s">
        <v>80</v>
      </c>
      <c r="F45" t="s">
        <v>4</v>
      </c>
      <c r="G45" t="s">
        <v>34</v>
      </c>
      <c r="H45">
        <v>1</v>
      </c>
      <c r="I45" t="s">
        <v>64</v>
      </c>
      <c r="K45">
        <v>500</v>
      </c>
      <c r="L45">
        <v>1200</v>
      </c>
      <c r="M45">
        <f t="shared" si="14"/>
        <v>500</v>
      </c>
      <c r="N45">
        <f t="shared" si="15"/>
        <v>1200</v>
      </c>
      <c r="Q45" s="2"/>
    </row>
    <row r="46" spans="4:17" x14ac:dyDescent="0.25">
      <c r="E46" t="s">
        <v>80</v>
      </c>
      <c r="F46" t="s">
        <v>4</v>
      </c>
      <c r="G46" t="s">
        <v>35</v>
      </c>
      <c r="H46">
        <v>1</v>
      </c>
      <c r="I46" t="s">
        <v>64</v>
      </c>
      <c r="K46">
        <v>1000</v>
      </c>
      <c r="L46">
        <v>4000</v>
      </c>
      <c r="M46">
        <f t="shared" si="14"/>
        <v>1000</v>
      </c>
      <c r="N46">
        <f t="shared" si="15"/>
        <v>4000</v>
      </c>
      <c r="Q46" s="2"/>
    </row>
    <row r="47" spans="4:17" x14ac:dyDescent="0.25">
      <c r="E47" t="s">
        <v>80</v>
      </c>
      <c r="F47" t="s">
        <v>4</v>
      </c>
      <c r="G47" t="s">
        <v>36</v>
      </c>
      <c r="H47">
        <v>1</v>
      </c>
      <c r="I47" t="s">
        <v>64</v>
      </c>
      <c r="J47" t="s">
        <v>83</v>
      </c>
      <c r="K47">
        <v>150</v>
      </c>
      <c r="L47">
        <v>400</v>
      </c>
      <c r="M47">
        <f t="shared" si="14"/>
        <v>150</v>
      </c>
      <c r="N47">
        <f t="shared" si="15"/>
        <v>400</v>
      </c>
      <c r="Q47" s="2"/>
    </row>
    <row r="48" spans="4:17" x14ac:dyDescent="0.25">
      <c r="E48" s="10"/>
      <c r="F48" t="s">
        <v>4</v>
      </c>
      <c r="G48" t="s">
        <v>38</v>
      </c>
      <c r="H48">
        <v>4</v>
      </c>
      <c r="I48" t="s">
        <v>64</v>
      </c>
      <c r="K48">
        <v>150</v>
      </c>
      <c r="L48">
        <v>300</v>
      </c>
      <c r="M48">
        <f t="shared" si="14"/>
        <v>600</v>
      </c>
      <c r="N48">
        <f t="shared" si="15"/>
        <v>1200</v>
      </c>
      <c r="Q48" s="2"/>
    </row>
    <row r="49" spans="4:17" x14ac:dyDescent="0.25">
      <c r="F49" s="4" t="s">
        <v>4</v>
      </c>
      <c r="G49" s="4" t="s">
        <v>13</v>
      </c>
      <c r="H49" s="4">
        <v>1</v>
      </c>
      <c r="I49" s="4" t="s">
        <v>64</v>
      </c>
      <c r="J49" s="4"/>
      <c r="K49" s="4"/>
      <c r="L49" s="4"/>
      <c r="M49" s="5"/>
      <c r="N49" s="5"/>
      <c r="Q49" s="2"/>
    </row>
    <row r="50" spans="4:17" x14ac:dyDescent="0.25">
      <c r="E50" t="s">
        <v>79</v>
      </c>
      <c r="F50" s="2" t="s">
        <v>5</v>
      </c>
      <c r="G50" s="2" t="s">
        <v>7</v>
      </c>
      <c r="H50" s="2">
        <v>18.5</v>
      </c>
      <c r="I50" s="2" t="s">
        <v>60</v>
      </c>
      <c r="J50" s="2" t="s">
        <v>39</v>
      </c>
      <c r="K50" s="2">
        <v>100</v>
      </c>
      <c r="L50" s="2">
        <v>108</v>
      </c>
      <c r="M50" s="2">
        <f>($H50/$H$4)*K50</f>
        <v>1850</v>
      </c>
      <c r="N50" s="2">
        <f>($H50/$H$4)*L50</f>
        <v>1998</v>
      </c>
      <c r="Q50" s="2"/>
    </row>
    <row r="51" spans="4:17" x14ac:dyDescent="0.25">
      <c r="E51" t="s">
        <v>79</v>
      </c>
      <c r="F51" s="2" t="s">
        <v>5</v>
      </c>
      <c r="G51" s="2" t="s">
        <v>8</v>
      </c>
      <c r="H51" s="2">
        <v>56</v>
      </c>
      <c r="I51" s="2" t="s">
        <v>60</v>
      </c>
      <c r="J51" s="2" t="s">
        <v>40</v>
      </c>
      <c r="K51" s="2">
        <v>16</v>
      </c>
      <c r="L51" s="2">
        <v>24</v>
      </c>
      <c r="M51" s="2">
        <f t="shared" si="7"/>
        <v>89.6</v>
      </c>
      <c r="N51" s="2">
        <f t="shared" si="8"/>
        <v>134.39999999999998</v>
      </c>
      <c r="Q51" s="2"/>
    </row>
    <row r="52" spans="4:17" x14ac:dyDescent="0.25">
      <c r="E52" t="s">
        <v>79</v>
      </c>
      <c r="F52" s="2" t="s">
        <v>5</v>
      </c>
      <c r="G52" s="2" t="s">
        <v>85</v>
      </c>
      <c r="H52" s="2">
        <v>1</v>
      </c>
      <c r="I52" s="2" t="s">
        <v>64</v>
      </c>
      <c r="J52" s="2" t="s">
        <v>41</v>
      </c>
      <c r="K52" s="2">
        <v>100</v>
      </c>
      <c r="L52" s="2">
        <v>100</v>
      </c>
      <c r="M52" s="2">
        <f>$H52*K52</f>
        <v>100</v>
      </c>
      <c r="N52" s="2">
        <f>$H52*L52</f>
        <v>100</v>
      </c>
      <c r="Q52" s="2"/>
    </row>
    <row r="53" spans="4:17" x14ac:dyDescent="0.25">
      <c r="E53" t="s">
        <v>79</v>
      </c>
      <c r="F53" s="2" t="s">
        <v>6</v>
      </c>
      <c r="G53" s="2" t="s">
        <v>42</v>
      </c>
      <c r="H53" s="2">
        <v>1</v>
      </c>
      <c r="I53" s="2" t="s">
        <v>64</v>
      </c>
      <c r="J53" s="2" t="s">
        <v>40</v>
      </c>
      <c r="K53" s="2">
        <v>100</v>
      </c>
      <c r="L53" s="2">
        <v>100</v>
      </c>
      <c r="M53" s="2">
        <f>$H53*K53</f>
        <v>100</v>
      </c>
      <c r="N53" s="2">
        <f t="shared" ref="N53" si="16">$H53*L53</f>
        <v>100</v>
      </c>
      <c r="Q53" s="2"/>
    </row>
    <row r="54" spans="4:17" x14ac:dyDescent="0.25">
      <c r="E54" t="s">
        <v>79</v>
      </c>
      <c r="F54" s="2" t="s">
        <v>3</v>
      </c>
      <c r="G54" s="2" t="s">
        <v>7</v>
      </c>
      <c r="H54" s="2">
        <v>5.3</v>
      </c>
      <c r="I54" s="2" t="s">
        <v>60</v>
      </c>
      <c r="J54" s="2" t="s">
        <v>73</v>
      </c>
      <c r="K54" s="2">
        <v>100</v>
      </c>
      <c r="L54" s="2">
        <v>108</v>
      </c>
      <c r="M54" s="2">
        <f>($H54/$H$4)*K54</f>
        <v>530</v>
      </c>
      <c r="N54" s="2">
        <f>($H54/$H$4)*L54</f>
        <v>572.4</v>
      </c>
      <c r="Q54" s="2"/>
    </row>
    <row r="55" spans="4:17" x14ac:dyDescent="0.25">
      <c r="E55" t="s">
        <v>79</v>
      </c>
      <c r="F55" t="s">
        <v>3</v>
      </c>
      <c r="G55" t="s">
        <v>8</v>
      </c>
      <c r="H55">
        <v>16.7</v>
      </c>
      <c r="I55" t="s">
        <v>60</v>
      </c>
      <c r="K55">
        <v>16</v>
      </c>
      <c r="L55">
        <v>24</v>
      </c>
      <c r="M55" s="2">
        <f t="shared" si="7"/>
        <v>26.72</v>
      </c>
      <c r="N55" s="2">
        <f t="shared" si="8"/>
        <v>40.08</v>
      </c>
      <c r="Q55" s="2"/>
    </row>
    <row r="56" spans="4:17" x14ac:dyDescent="0.25">
      <c r="D56" t="s">
        <v>79</v>
      </c>
      <c r="E56" t="s">
        <v>80</v>
      </c>
      <c r="F56" s="6" t="s">
        <v>3</v>
      </c>
      <c r="G56" s="6" t="s">
        <v>43</v>
      </c>
      <c r="H56" s="6">
        <v>1</v>
      </c>
      <c r="I56" s="6" t="s">
        <v>64</v>
      </c>
      <c r="J56" s="6" t="s">
        <v>53</v>
      </c>
      <c r="K56" s="6">
        <v>9400</v>
      </c>
      <c r="L56" s="6">
        <v>10000</v>
      </c>
      <c r="M56" s="7">
        <f t="shared" ref="M56" si="17">$H56*K56</f>
        <v>9400</v>
      </c>
      <c r="N56" s="7">
        <f t="shared" ref="N56" si="18">$H56*L56</f>
        <v>10000</v>
      </c>
      <c r="Q56" s="2"/>
    </row>
    <row r="57" spans="4:17" x14ac:dyDescent="0.25">
      <c r="E57" t="s">
        <v>81</v>
      </c>
      <c r="F57" t="s">
        <v>3</v>
      </c>
      <c r="G57" t="s">
        <v>44</v>
      </c>
      <c r="H57">
        <v>1</v>
      </c>
      <c r="I57" t="s">
        <v>64</v>
      </c>
      <c r="J57" t="s">
        <v>47</v>
      </c>
      <c r="K57" s="6">
        <v>2000</v>
      </c>
      <c r="L57" s="6">
        <v>3500</v>
      </c>
      <c r="M57" s="2">
        <f t="shared" ref="M57:M60" si="19">$H57*K57</f>
        <v>2000</v>
      </c>
      <c r="N57" s="2">
        <f t="shared" ref="N57:N60" si="20">$H57*L57</f>
        <v>3500</v>
      </c>
      <c r="O57" t="s">
        <v>93</v>
      </c>
      <c r="P57">
        <v>2900</v>
      </c>
      <c r="Q57" s="2">
        <f t="shared" si="1"/>
        <v>-600</v>
      </c>
    </row>
    <row r="58" spans="4:17" x14ac:dyDescent="0.25">
      <c r="E58" t="s">
        <v>81</v>
      </c>
      <c r="F58" t="s">
        <v>3</v>
      </c>
      <c r="G58" t="s">
        <v>45</v>
      </c>
      <c r="H58">
        <v>1</v>
      </c>
      <c r="I58" t="s">
        <v>64</v>
      </c>
      <c r="J58" t="s">
        <v>47</v>
      </c>
      <c r="K58" s="6">
        <v>1500</v>
      </c>
      <c r="L58" s="6">
        <v>2500</v>
      </c>
      <c r="M58" s="2">
        <f t="shared" si="19"/>
        <v>1500</v>
      </c>
      <c r="N58" s="2">
        <f t="shared" si="20"/>
        <v>2500</v>
      </c>
      <c r="O58" t="s">
        <v>96</v>
      </c>
      <c r="P58">
        <v>1900</v>
      </c>
      <c r="Q58" s="2">
        <f t="shared" si="1"/>
        <v>-600</v>
      </c>
    </row>
    <row r="59" spans="4:17" x14ac:dyDescent="0.25">
      <c r="E59" t="s">
        <v>81</v>
      </c>
      <c r="F59" t="s">
        <v>3</v>
      </c>
      <c r="G59" t="s">
        <v>46</v>
      </c>
      <c r="H59">
        <v>1</v>
      </c>
      <c r="I59" t="s">
        <v>64</v>
      </c>
      <c r="J59" t="s">
        <v>47</v>
      </c>
      <c r="K59" s="6">
        <v>900</v>
      </c>
      <c r="L59" s="6">
        <v>1700</v>
      </c>
      <c r="M59" s="2">
        <f t="shared" si="19"/>
        <v>900</v>
      </c>
      <c r="N59" s="2">
        <f t="shared" si="20"/>
        <v>1700</v>
      </c>
      <c r="Q59" s="2"/>
    </row>
    <row r="60" spans="4:17" x14ac:dyDescent="0.25">
      <c r="E60" t="s">
        <v>81</v>
      </c>
      <c r="F60" t="s">
        <v>3</v>
      </c>
      <c r="G60" t="s">
        <v>48</v>
      </c>
      <c r="H60">
        <v>1</v>
      </c>
      <c r="I60" t="s">
        <v>64</v>
      </c>
      <c r="J60" t="s">
        <v>47</v>
      </c>
      <c r="K60" s="6">
        <v>1500</v>
      </c>
      <c r="L60" s="6">
        <v>2300</v>
      </c>
      <c r="M60" s="2">
        <f t="shared" si="19"/>
        <v>1500</v>
      </c>
      <c r="N60" s="2">
        <f t="shared" si="20"/>
        <v>2300</v>
      </c>
      <c r="O60" t="s">
        <v>94</v>
      </c>
      <c r="P60">
        <v>1300</v>
      </c>
      <c r="Q60" s="2">
        <f t="shared" si="1"/>
        <v>-1000</v>
      </c>
    </row>
    <row r="61" spans="4:17" x14ac:dyDescent="0.25">
      <c r="E61" t="s">
        <v>81</v>
      </c>
      <c r="F61" t="s">
        <v>3</v>
      </c>
      <c r="G61" t="s">
        <v>49</v>
      </c>
      <c r="H61">
        <v>1</v>
      </c>
      <c r="I61" t="s">
        <v>64</v>
      </c>
      <c r="J61" t="s">
        <v>50</v>
      </c>
      <c r="K61">
        <v>500</v>
      </c>
      <c r="L61">
        <v>1600</v>
      </c>
      <c r="M61" s="2">
        <f t="shared" ref="M61:N65" si="21">$H61*K61</f>
        <v>500</v>
      </c>
      <c r="N61" s="2">
        <f t="shared" si="21"/>
        <v>1600</v>
      </c>
      <c r="O61" t="s">
        <v>98</v>
      </c>
      <c r="P61">
        <v>1400</v>
      </c>
      <c r="Q61" s="2">
        <f t="shared" si="1"/>
        <v>-200</v>
      </c>
    </row>
    <row r="62" spans="4:17" x14ac:dyDescent="0.25">
      <c r="E62" t="s">
        <v>81</v>
      </c>
      <c r="F62" t="s">
        <v>3</v>
      </c>
      <c r="G62" t="s">
        <v>51</v>
      </c>
      <c r="H62">
        <v>1</v>
      </c>
      <c r="I62" t="s">
        <v>64</v>
      </c>
      <c r="K62">
        <v>100</v>
      </c>
      <c r="L62">
        <v>150</v>
      </c>
      <c r="M62" s="2">
        <f t="shared" si="21"/>
        <v>100</v>
      </c>
      <c r="N62" s="2">
        <f t="shared" si="21"/>
        <v>150</v>
      </c>
      <c r="Q62" s="2"/>
    </row>
    <row r="63" spans="4:17" x14ac:dyDescent="0.25">
      <c r="E63" t="s">
        <v>81</v>
      </c>
      <c r="F63" t="s">
        <v>3</v>
      </c>
      <c r="G63" t="s">
        <v>52</v>
      </c>
      <c r="H63">
        <v>1</v>
      </c>
      <c r="I63" t="s">
        <v>64</v>
      </c>
      <c r="K63">
        <v>1500</v>
      </c>
      <c r="L63">
        <v>1900</v>
      </c>
      <c r="M63" s="2">
        <f t="shared" si="21"/>
        <v>1500</v>
      </c>
      <c r="N63" s="2">
        <f t="shared" si="21"/>
        <v>1900</v>
      </c>
      <c r="O63" t="s">
        <v>97</v>
      </c>
      <c r="P63">
        <v>2000</v>
      </c>
      <c r="Q63" s="2">
        <f t="shared" si="1"/>
        <v>100</v>
      </c>
    </row>
    <row r="64" spans="4:17" x14ac:dyDescent="0.25">
      <c r="E64" t="s">
        <v>79</v>
      </c>
      <c r="F64" t="s">
        <v>3</v>
      </c>
      <c r="G64" t="s">
        <v>14</v>
      </c>
      <c r="H64">
        <v>1</v>
      </c>
      <c r="I64" t="s">
        <v>64</v>
      </c>
      <c r="K64">
        <v>500</v>
      </c>
      <c r="L64">
        <v>500</v>
      </c>
      <c r="M64" s="2">
        <f t="shared" si="21"/>
        <v>500</v>
      </c>
      <c r="N64" s="2">
        <f t="shared" si="21"/>
        <v>500</v>
      </c>
      <c r="O64" t="s">
        <v>92</v>
      </c>
      <c r="P64">
        <v>260</v>
      </c>
      <c r="Q64" s="2">
        <f t="shared" ref="Q64" si="22">P64-N64</f>
        <v>-240</v>
      </c>
    </row>
    <row r="65" spans="6:17" x14ac:dyDescent="0.25">
      <c r="F65" t="s">
        <v>3</v>
      </c>
      <c r="G65" t="s">
        <v>54</v>
      </c>
      <c r="H65">
        <v>3</v>
      </c>
      <c r="I65" t="s">
        <v>64</v>
      </c>
      <c r="J65" t="s">
        <v>55</v>
      </c>
      <c r="K65">
        <v>100</v>
      </c>
      <c r="L65">
        <v>100</v>
      </c>
      <c r="M65">
        <f t="shared" si="21"/>
        <v>300</v>
      </c>
      <c r="N65">
        <f t="shared" si="21"/>
        <v>300</v>
      </c>
      <c r="Q65" s="2"/>
    </row>
    <row r="66" spans="6:17" x14ac:dyDescent="0.25">
      <c r="F66" s="13" t="s">
        <v>67</v>
      </c>
      <c r="G66" s="13"/>
      <c r="H66" s="13"/>
      <c r="I66" s="13"/>
      <c r="J66" s="13"/>
      <c r="K66" s="13"/>
      <c r="L66" s="13"/>
      <c r="M66" s="11">
        <f>SUM(M8:M65)</f>
        <v>48876.44</v>
      </c>
      <c r="N66" s="11">
        <f>SUM(N8:N65)</f>
        <v>67226.36</v>
      </c>
      <c r="P66" s="2">
        <f>SUM(P8:P65)</f>
        <v>12280</v>
      </c>
      <c r="Q66" s="2">
        <f>SUM(Q8:Q65)</f>
        <v>-5600</v>
      </c>
    </row>
    <row r="67" spans="6:17" x14ac:dyDescent="0.25">
      <c r="F67" s="12" t="s">
        <v>70</v>
      </c>
      <c r="G67" s="12"/>
      <c r="H67" s="12"/>
      <c r="I67" s="12"/>
      <c r="J67" s="12"/>
      <c r="K67" s="12"/>
      <c r="L67" s="12"/>
      <c r="M67" s="2">
        <f>SUM(M8:M65)-SUM(M50:M52)</f>
        <v>46836.840000000004</v>
      </c>
      <c r="N67" s="2">
        <f>SUM(N8:N65)-SUM(N50:N52)</f>
        <v>64993.96</v>
      </c>
    </row>
    <row r="68" spans="6:17" x14ac:dyDescent="0.25">
      <c r="F68" s="12" t="s">
        <v>71</v>
      </c>
      <c r="G68" s="12"/>
      <c r="H68" s="12"/>
      <c r="I68" s="12"/>
      <c r="J68" s="12"/>
      <c r="K68" s="12"/>
      <c r="L68" s="12"/>
      <c r="M68" s="2">
        <f>SUM(M50:M52)</f>
        <v>2039.6</v>
      </c>
      <c r="N68" s="2">
        <f>SUM(N50:N52)</f>
        <v>2232.4</v>
      </c>
    </row>
    <row r="74" spans="6:17" x14ac:dyDescent="0.25">
      <c r="M74" t="s">
        <v>3</v>
      </c>
      <c r="N74" s="2">
        <f>SUM(N54:N65)</f>
        <v>25062.48</v>
      </c>
    </row>
    <row r="75" spans="6:17" x14ac:dyDescent="0.25">
      <c r="M75" t="s">
        <v>87</v>
      </c>
      <c r="N75" s="2">
        <f>SUM(N17:N30)</f>
        <v>13676.8</v>
      </c>
    </row>
    <row r="76" spans="6:17" x14ac:dyDescent="0.25">
      <c r="M76" t="s">
        <v>88</v>
      </c>
      <c r="N76" s="2">
        <f>SUM(N41:N49)</f>
        <v>11838.44</v>
      </c>
    </row>
    <row r="77" spans="6:17" x14ac:dyDescent="0.25">
      <c r="M77" t="s">
        <v>89</v>
      </c>
      <c r="N77" s="2">
        <f>SUM(N8:N16)</f>
        <v>3584.2</v>
      </c>
    </row>
    <row r="78" spans="6:17" x14ac:dyDescent="0.25">
      <c r="M78" t="s">
        <v>2</v>
      </c>
      <c r="N78" s="2">
        <f>SUM(N31:N40)</f>
        <v>10732.04</v>
      </c>
    </row>
    <row r="79" spans="6:17" x14ac:dyDescent="0.25">
      <c r="M79" t="s">
        <v>5</v>
      </c>
      <c r="N79" s="2">
        <f>SUM(N50:N52)</f>
        <v>2232.4</v>
      </c>
    </row>
    <row r="80" spans="6:17" x14ac:dyDescent="0.25">
      <c r="M80" t="s">
        <v>6</v>
      </c>
      <c r="N80" s="2">
        <f>SUM(N53)</f>
        <v>100</v>
      </c>
    </row>
  </sheetData>
  <mergeCells count="5">
    <mergeCell ref="K6:L6"/>
    <mergeCell ref="M6:N6"/>
    <mergeCell ref="F67:L67"/>
    <mergeCell ref="F68:L68"/>
    <mergeCell ref="F66:L6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BA86-5913-498C-82B5-B998BB31729B}">
  <dimension ref="A3:G10"/>
  <sheetViews>
    <sheetView workbookViewId="0">
      <selection activeCell="F11" sqref="F11"/>
    </sheetView>
  </sheetViews>
  <sheetFormatPr defaultRowHeight="15" x14ac:dyDescent="0.25"/>
  <cols>
    <col min="1" max="1" width="15.140625" customWidth="1"/>
    <col min="2" max="2" width="57.140625" customWidth="1"/>
    <col min="3" max="3" width="24.5703125" customWidth="1"/>
    <col min="4" max="4" width="50.7109375" customWidth="1"/>
    <col min="5" max="5" width="28.85546875" customWidth="1"/>
    <col min="6" max="6" width="31.85546875" customWidth="1"/>
    <col min="7" max="7" width="33.28515625" customWidth="1"/>
  </cols>
  <sheetData>
    <row r="3" spans="1:7" x14ac:dyDescent="0.25">
      <c r="A3" t="s">
        <v>111</v>
      </c>
      <c r="B3" t="s">
        <v>1</v>
      </c>
      <c r="C3" t="s">
        <v>3</v>
      </c>
      <c r="D3" t="s">
        <v>116</v>
      </c>
      <c r="E3" t="s">
        <v>0</v>
      </c>
      <c r="F3" t="s">
        <v>2</v>
      </c>
      <c r="G3" t="s">
        <v>118</v>
      </c>
    </row>
    <row r="4" spans="1:7" x14ac:dyDescent="0.25">
      <c r="A4">
        <v>1</v>
      </c>
      <c r="B4" t="s">
        <v>112</v>
      </c>
      <c r="C4" t="s">
        <v>113</v>
      </c>
      <c r="D4" t="s">
        <v>117</v>
      </c>
      <c r="E4" t="s">
        <v>117</v>
      </c>
      <c r="F4" t="s">
        <v>117</v>
      </c>
      <c r="G4" t="s">
        <v>119</v>
      </c>
    </row>
    <row r="5" spans="1:7" x14ac:dyDescent="0.25">
      <c r="A5">
        <v>2</v>
      </c>
      <c r="B5" t="s">
        <v>105</v>
      </c>
      <c r="C5" t="s">
        <v>115</v>
      </c>
      <c r="D5" t="s">
        <v>114</v>
      </c>
      <c r="E5" t="s">
        <v>114</v>
      </c>
      <c r="F5" t="s">
        <v>114</v>
      </c>
    </row>
    <row r="6" spans="1:7" x14ac:dyDescent="0.25">
      <c r="A6">
        <v>3</v>
      </c>
      <c r="B6" t="s">
        <v>110</v>
      </c>
      <c r="C6" t="s">
        <v>114</v>
      </c>
      <c r="D6" t="s">
        <v>26</v>
      </c>
      <c r="E6" t="s">
        <v>7</v>
      </c>
      <c r="F6" t="s">
        <v>26</v>
      </c>
    </row>
    <row r="7" spans="1:7" x14ac:dyDescent="0.25">
      <c r="A7">
        <v>4</v>
      </c>
      <c r="B7" t="s">
        <v>108</v>
      </c>
    </row>
    <row r="8" spans="1:7" x14ac:dyDescent="0.25">
      <c r="A8">
        <v>5</v>
      </c>
      <c r="B8" t="s">
        <v>109</v>
      </c>
    </row>
    <row r="9" spans="1:7" x14ac:dyDescent="0.25">
      <c r="A9">
        <v>6</v>
      </c>
      <c r="B9" t="s">
        <v>106</v>
      </c>
    </row>
    <row r="10" spans="1:7" x14ac:dyDescent="0.25">
      <c r="A10">
        <v>7</v>
      </c>
      <c r="B1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0EA-E21D-45B8-B398-590C9AA1B57A}">
  <dimension ref="D4:D7"/>
  <sheetViews>
    <sheetView workbookViewId="0">
      <selection activeCell="D5" sqref="D5"/>
    </sheetView>
  </sheetViews>
  <sheetFormatPr defaultRowHeight="15" x14ac:dyDescent="0.25"/>
  <sheetData>
    <row r="4" spans="4:4" x14ac:dyDescent="0.25">
      <c r="D4" t="s">
        <v>101</v>
      </c>
    </row>
    <row r="5" spans="4:4" x14ac:dyDescent="0.25">
      <c r="D5" t="s">
        <v>102</v>
      </c>
    </row>
    <row r="6" spans="4:4" x14ac:dyDescent="0.25">
      <c r="D6" t="s">
        <v>103</v>
      </c>
    </row>
    <row r="7" spans="4:4" x14ac:dyDescent="0.25">
      <c r="D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ItemList</vt:lpstr>
      <vt:lpstr>Remont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2018-06-17T16:50:34Z</dcterms:modified>
</cp:coreProperties>
</file>