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W_Allowed\GithubProjects\OpenHabHomeAutomation\other\"/>
    </mc:Choice>
  </mc:AlternateContent>
  <bookViews>
    <workbookView xWindow="4230" yWindow="0" windowWidth="21570" windowHeight="6465" xr2:uid="{2BD6B4C2-05D5-4663-BC50-E29FAF3AB66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1" l="1"/>
  <c r="Q34" i="1"/>
  <c r="Q19" i="1"/>
  <c r="Q60" i="1"/>
  <c r="Q63" i="1"/>
  <c r="Q58" i="1"/>
  <c r="P65" i="1"/>
  <c r="Q15" i="1"/>
  <c r="Q56" i="1"/>
  <c r="Q57" i="1"/>
  <c r="Q59" i="1"/>
  <c r="Q62" i="1"/>
  <c r="Q65" i="1" l="1"/>
  <c r="N79" i="1"/>
  <c r="N78" i="1"/>
  <c r="N76" i="1"/>
  <c r="N74" i="1"/>
  <c r="N73" i="1"/>
  <c r="N16" i="1"/>
  <c r="M16" i="1"/>
  <c r="N51" i="1"/>
  <c r="M51" i="1"/>
  <c r="M52" i="1"/>
  <c r="M46" i="1"/>
  <c r="M11" i="1"/>
  <c r="N11" i="1"/>
  <c r="M12" i="1"/>
  <c r="N12" i="1"/>
  <c r="N20" i="1"/>
  <c r="N17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N55" i="1"/>
  <c r="M55" i="1"/>
  <c r="N52" i="1"/>
  <c r="M43" i="1"/>
  <c r="N43" i="1"/>
  <c r="M44" i="1"/>
  <c r="N44" i="1"/>
  <c r="M45" i="1"/>
  <c r="N45" i="1"/>
  <c r="N46" i="1"/>
  <c r="M47" i="1"/>
  <c r="N47" i="1"/>
  <c r="N42" i="1"/>
  <c r="N75" i="1" s="1"/>
  <c r="M42" i="1"/>
  <c r="M34" i="1"/>
  <c r="N34" i="1"/>
  <c r="N65" i="1" s="1"/>
  <c r="M35" i="1"/>
  <c r="N35" i="1"/>
  <c r="M36" i="1"/>
  <c r="N36" i="1"/>
  <c r="M37" i="1"/>
  <c r="N37" i="1"/>
  <c r="M38" i="1"/>
  <c r="N38" i="1"/>
  <c r="N33" i="1"/>
  <c r="M33" i="1"/>
  <c r="M27" i="1"/>
  <c r="N27" i="1"/>
  <c r="M28" i="1"/>
  <c r="N28" i="1"/>
  <c r="M29" i="1"/>
  <c r="N29" i="1"/>
  <c r="N26" i="1"/>
  <c r="M26" i="1"/>
  <c r="N25" i="1"/>
  <c r="M25" i="1"/>
  <c r="N24" i="1"/>
  <c r="M24" i="1"/>
  <c r="M23" i="1"/>
  <c r="N23" i="1"/>
  <c r="M22" i="1"/>
  <c r="N22" i="1"/>
  <c r="M21" i="1"/>
  <c r="N21" i="1"/>
  <c r="M20" i="1"/>
  <c r="N19" i="1"/>
  <c r="M19" i="1"/>
  <c r="N15" i="1"/>
  <c r="M15" i="1"/>
  <c r="N13" i="1"/>
  <c r="M13" i="1"/>
  <c r="N10" i="1"/>
  <c r="M10" i="1"/>
  <c r="N40" i="1"/>
  <c r="M40" i="1"/>
  <c r="N31" i="1"/>
  <c r="M31" i="1"/>
  <c r="M18" i="1"/>
  <c r="N18" i="1"/>
  <c r="N53" i="1"/>
  <c r="M53" i="1"/>
  <c r="N49" i="1"/>
  <c r="M49" i="1"/>
  <c r="M17" i="1"/>
  <c r="N8" i="1"/>
  <c r="M8" i="1"/>
  <c r="M32" i="1"/>
  <c r="N32" i="1"/>
  <c r="M41" i="1"/>
  <c r="N41" i="1"/>
  <c r="M50" i="1"/>
  <c r="N50" i="1"/>
  <c r="M54" i="1"/>
  <c r="N54" i="1"/>
  <c r="N9" i="1"/>
  <c r="M9" i="1"/>
  <c r="J3" i="1"/>
  <c r="J2" i="1"/>
  <c r="N77" i="1" l="1"/>
  <c r="M67" i="1"/>
  <c r="N67" i="1"/>
  <c r="M65" i="1"/>
  <c r="N66" i="1"/>
  <c r="M66" i="1"/>
</calcChain>
</file>

<file path=xl/sharedStrings.xml><?xml version="1.0" encoding="utf-8"?>
<sst xmlns="http://schemas.openxmlformats.org/spreadsheetml/2006/main" count="284" uniqueCount="101">
  <si>
    <t>Przedpokój</t>
  </si>
  <si>
    <t>Łazienka</t>
  </si>
  <si>
    <t>Sypialnia</t>
  </si>
  <si>
    <t>Kuchnia</t>
  </si>
  <si>
    <t>Duży pokój</t>
  </si>
  <si>
    <t>Pawlacz</t>
  </si>
  <si>
    <t>Balkon</t>
  </si>
  <si>
    <t>Kafelki</t>
  </si>
  <si>
    <t>Farba</t>
  </si>
  <si>
    <t>Półka</t>
  </si>
  <si>
    <t>Wieszak na ubrania</t>
  </si>
  <si>
    <t>Szafa wnękowa z lustrem</t>
  </si>
  <si>
    <t>Włącznik światła 3-stronny</t>
  </si>
  <si>
    <t>Elektronika</t>
  </si>
  <si>
    <t>Lampa sufitowa</t>
  </si>
  <si>
    <t>Kinkiety</t>
  </si>
  <si>
    <t>Prysznic</t>
  </si>
  <si>
    <t>Natrysk w ścianę</t>
  </si>
  <si>
    <t>Szczotka do kibla</t>
  </si>
  <si>
    <t>Kibel w ścianę</t>
  </si>
  <si>
    <t>Uchwyt na ptoal</t>
  </si>
  <si>
    <t>Wieszak na ręcznik</t>
  </si>
  <si>
    <t>Szafka ze zlewem</t>
  </si>
  <si>
    <t>Lustro z szafką i światłem</t>
  </si>
  <si>
    <t>Pojemnik na brudy</t>
  </si>
  <si>
    <t>Pralka</t>
  </si>
  <si>
    <t>Panele</t>
  </si>
  <si>
    <t>Łóżko</t>
  </si>
  <si>
    <t>Nanoleaf</t>
  </si>
  <si>
    <t>Ilość</t>
  </si>
  <si>
    <t>Komentarz</t>
  </si>
  <si>
    <t>Dorzucić własne kółka</t>
  </si>
  <si>
    <t>Roleta</t>
  </si>
  <si>
    <t>Szafka na monitor z szufladami i z kółkami</t>
  </si>
  <si>
    <t>Stół</t>
  </si>
  <si>
    <t>Sofa</t>
  </si>
  <si>
    <t>Stolik na komputer i drukarkę</t>
  </si>
  <si>
    <t>Dobra do nanoleaf i projektora</t>
  </si>
  <si>
    <t>Rolety</t>
  </si>
  <si>
    <t>Musi być szczelnie!</t>
  </si>
  <si>
    <t>Musi być prąd!</t>
  </si>
  <si>
    <t>Tanie oświetlenie</t>
  </si>
  <si>
    <t>Kinkiet balkonowy</t>
  </si>
  <si>
    <t>Meble</t>
  </si>
  <si>
    <t>Lodówka</t>
  </si>
  <si>
    <t>Piekarnik</t>
  </si>
  <si>
    <t>Mikrofala</t>
  </si>
  <si>
    <t>W zabudowie</t>
  </si>
  <si>
    <t>Zmywarka</t>
  </si>
  <si>
    <t>Okap</t>
  </si>
  <si>
    <t>Skośny</t>
  </si>
  <si>
    <t>Śmietnik w drzwiach</t>
  </si>
  <si>
    <t>Płyta grzewcza</t>
  </si>
  <si>
    <t>Granitowy blat. Szyba na ścianę</t>
  </si>
  <si>
    <t>LEDy na meble</t>
  </si>
  <si>
    <t>Podłoga, pod blatem, pod szafkami</t>
  </si>
  <si>
    <t>LEDy na łóżko</t>
  </si>
  <si>
    <t>Kafelki - podloga</t>
  </si>
  <si>
    <t>Kafelki - sciany</t>
  </si>
  <si>
    <t>Jednostka</t>
  </si>
  <si>
    <t>m2</t>
  </si>
  <si>
    <t>Cena jedn</t>
  </si>
  <si>
    <t>min</t>
  </si>
  <si>
    <t>max</t>
  </si>
  <si>
    <t>szt</t>
  </si>
  <si>
    <t>Wydajność farby</t>
  </si>
  <si>
    <t>m2/l</t>
  </si>
  <si>
    <t>RAZEM</t>
  </si>
  <si>
    <t>Płytki</t>
  </si>
  <si>
    <t>Cena całkowita</t>
  </si>
  <si>
    <t>RAZEM-bez pawlacza</t>
  </si>
  <si>
    <t>RAZEM-pawlacz</t>
  </si>
  <si>
    <t>Grubość 8mm</t>
  </si>
  <si>
    <t>IV klasa ścieralności</t>
  </si>
  <si>
    <t>III / IV klasa ścieralności</t>
  </si>
  <si>
    <t>http://www.ikea.com/pl/pl/catalog/products/10308787/</t>
  </si>
  <si>
    <t>Musi być opcja z w dołączanym wężem lub kranem</t>
  </si>
  <si>
    <t>100x100 lub 90x90</t>
  </si>
  <si>
    <t>0,366m</t>
  </si>
  <si>
    <t>Castorama</t>
  </si>
  <si>
    <t>IKEA</t>
  </si>
  <si>
    <t>RTV</t>
  </si>
  <si>
    <t>pralko suszarka</t>
  </si>
  <si>
    <t>http://www.ikea.com/pl/pl/catalog/products/00349444/</t>
  </si>
  <si>
    <t>5m</t>
  </si>
  <si>
    <t>Oświetlenie</t>
  </si>
  <si>
    <t>Drzwi</t>
  </si>
  <si>
    <t>Lazienka</t>
  </si>
  <si>
    <t>Dpokoj</t>
  </si>
  <si>
    <t>Ppokoj</t>
  </si>
  <si>
    <t>Przedmiot</t>
  </si>
  <si>
    <t>Cena realna</t>
  </si>
  <si>
    <t>https://www.gearbest.com/ceiling-lights/pp_596249.html?utm_source=tt_de&amp;aid=171752</t>
  </si>
  <si>
    <t>Samsung BRB260087WW</t>
  </si>
  <si>
    <t>Samsung DW50K4050BB</t>
  </si>
  <si>
    <t>Różnica w estymatach</t>
  </si>
  <si>
    <t>Samsung NQ50H5537KB</t>
  </si>
  <si>
    <t>Samsung NZ64K7757BK</t>
  </si>
  <si>
    <t>Samsung NK24M5070BG</t>
  </si>
  <si>
    <t>Piekarnik z mikrofala</t>
  </si>
  <si>
    <t>https://www.gearbest.com/flush-ceiling-lights/pp_1119130.html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</si>
</sst>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ont="1"/>
    <xf numFmtId="0" fontId="1" fillId="3" borderId="0" xfId="0" applyFont="1" applyFill="1"/>
    <xf numFmtId="0" fontId="0" fillId="3" borderId="0" xfId="0" applyFill="1"/>
    <xf numFmtId="2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1029-8A81-4C9E-B117-6F0610D1C64B}">
  <dimension ref="D2:Q79"/>
  <sheetViews>
    <sheetView tabSelected="1" topLeftCell="C1" workbookViewId="0">
      <selection activeCell="W35" sqref="W35"/>
    </sheetView>
  </sheetViews>
  <sheetFormatPr defaultRowHeight="15" x14ac:dyDescent="0.25"/>
  <cols>
    <col min="3" max="3" width="9.140625" customWidth="1"/>
    <col min="4" max="4" width="13" customWidth="1"/>
    <col min="5" max="5" width="15.28515625" customWidth="1"/>
    <col min="6" max="6" width="14.140625" customWidth="1"/>
    <col min="7" max="7" width="38.28515625" customWidth="1"/>
    <col min="8" max="8" width="18.42578125" customWidth="1"/>
    <col min="9" max="9" width="10.7109375" customWidth="1"/>
    <col min="10" max="10" width="40.140625" customWidth="1"/>
    <col min="13" max="13" width="11.28515625" customWidth="1"/>
    <col min="14" max="14" width="12.140625" customWidth="1"/>
    <col min="15" max="15" width="22" customWidth="1"/>
    <col min="16" max="16" width="14.28515625" customWidth="1"/>
    <col min="17" max="17" width="20.42578125" customWidth="1"/>
  </cols>
  <sheetData>
    <row r="2" spans="4:17" x14ac:dyDescent="0.25">
      <c r="J2">
        <f>60/2.5</f>
        <v>24</v>
      </c>
    </row>
    <row r="3" spans="4:17" x14ac:dyDescent="0.25">
      <c r="G3" t="s">
        <v>65</v>
      </c>
      <c r="H3">
        <v>10</v>
      </c>
      <c r="I3" t="s">
        <v>66</v>
      </c>
      <c r="J3">
        <f>40/2.5</f>
        <v>16</v>
      </c>
    </row>
    <row r="4" spans="4:17" x14ac:dyDescent="0.25">
      <c r="G4" t="s">
        <v>68</v>
      </c>
      <c r="H4">
        <v>1</v>
      </c>
      <c r="I4" t="s">
        <v>60</v>
      </c>
    </row>
    <row r="5" spans="4:17" x14ac:dyDescent="0.25">
      <c r="G5" t="s">
        <v>26</v>
      </c>
      <c r="H5">
        <v>1</v>
      </c>
      <c r="I5" t="s">
        <v>60</v>
      </c>
    </row>
    <row r="6" spans="4:17" x14ac:dyDescent="0.25">
      <c r="F6" s="1"/>
      <c r="G6" s="1"/>
      <c r="H6" s="1"/>
      <c r="I6" s="1"/>
      <c r="J6" s="1"/>
      <c r="K6" s="12" t="s">
        <v>61</v>
      </c>
      <c r="L6" s="12"/>
      <c r="M6" s="12" t="s">
        <v>69</v>
      </c>
      <c r="N6" s="12"/>
      <c r="O6" t="s">
        <v>90</v>
      </c>
      <c r="P6" t="s">
        <v>91</v>
      </c>
      <c r="Q6" t="s">
        <v>95</v>
      </c>
    </row>
    <row r="7" spans="4:17" x14ac:dyDescent="0.25">
      <c r="F7" s="1"/>
      <c r="G7" s="1"/>
      <c r="H7" s="1" t="s">
        <v>29</v>
      </c>
      <c r="I7" s="1" t="s">
        <v>59</v>
      </c>
      <c r="J7" s="1" t="s">
        <v>30</v>
      </c>
      <c r="K7" s="1" t="s">
        <v>62</v>
      </c>
      <c r="L7" s="1" t="s">
        <v>63</v>
      </c>
      <c r="M7" s="1" t="s">
        <v>62</v>
      </c>
      <c r="N7" s="1" t="s">
        <v>63</v>
      </c>
      <c r="Q7" s="2"/>
    </row>
    <row r="8" spans="4:17" x14ac:dyDescent="0.25">
      <c r="E8" t="s">
        <v>79</v>
      </c>
      <c r="F8" t="s">
        <v>0</v>
      </c>
      <c r="G8" t="s">
        <v>7</v>
      </c>
      <c r="H8">
        <v>4</v>
      </c>
      <c r="I8" t="s">
        <v>60</v>
      </c>
      <c r="J8" t="s">
        <v>73</v>
      </c>
      <c r="K8">
        <v>100</v>
      </c>
      <c r="L8">
        <v>108</v>
      </c>
      <c r="M8" s="2">
        <f>($H8/$H$4)*K8</f>
        <v>400</v>
      </c>
      <c r="N8" s="2">
        <f>($H8/$H$4)*L8</f>
        <v>432</v>
      </c>
      <c r="Q8" s="2"/>
    </row>
    <row r="9" spans="4:17" x14ac:dyDescent="0.25">
      <c r="E9" t="s">
        <v>79</v>
      </c>
      <c r="F9" t="s">
        <v>0</v>
      </c>
      <c r="G9" t="s">
        <v>8</v>
      </c>
      <c r="H9">
        <v>15.5</v>
      </c>
      <c r="I9" t="s">
        <v>60</v>
      </c>
      <c r="K9">
        <v>16</v>
      </c>
      <c r="L9">
        <v>24</v>
      </c>
      <c r="M9" s="2">
        <f>($H9/$H$3)*K9</f>
        <v>24.8</v>
      </c>
      <c r="N9" s="2">
        <f>($H9/$H$3)*L9</f>
        <v>37.200000000000003</v>
      </c>
      <c r="Q9" s="2"/>
    </row>
    <row r="10" spans="4:17" x14ac:dyDescent="0.25">
      <c r="E10" t="s">
        <v>80</v>
      </c>
      <c r="F10" t="s">
        <v>0</v>
      </c>
      <c r="G10" t="s">
        <v>11</v>
      </c>
      <c r="H10">
        <v>1</v>
      </c>
      <c r="I10" t="s">
        <v>64</v>
      </c>
      <c r="J10" t="s">
        <v>75</v>
      </c>
      <c r="K10">
        <v>700</v>
      </c>
      <c r="L10">
        <v>1300</v>
      </c>
      <c r="M10" s="2">
        <f>H10*K10</f>
        <v>700</v>
      </c>
      <c r="N10" s="2">
        <f>H10*L10</f>
        <v>1300</v>
      </c>
      <c r="Q10" s="2"/>
    </row>
    <row r="11" spans="4:17" x14ac:dyDescent="0.25">
      <c r="D11" t="s">
        <v>80</v>
      </c>
      <c r="E11" s="8" t="s">
        <v>79</v>
      </c>
      <c r="F11" t="s">
        <v>0</v>
      </c>
      <c r="G11" t="s">
        <v>9</v>
      </c>
      <c r="H11">
        <v>1</v>
      </c>
      <c r="I11" t="s">
        <v>64</v>
      </c>
      <c r="K11">
        <v>100</v>
      </c>
      <c r="L11">
        <v>100</v>
      </c>
      <c r="M11">
        <f>$H11*K11</f>
        <v>100</v>
      </c>
      <c r="N11">
        <f>$H11*L11</f>
        <v>100</v>
      </c>
      <c r="Q11" s="2"/>
    </row>
    <row r="12" spans="4:17" x14ac:dyDescent="0.25">
      <c r="E12" t="s">
        <v>80</v>
      </c>
      <c r="F12" t="s">
        <v>0</v>
      </c>
      <c r="G12" t="s">
        <v>10</v>
      </c>
      <c r="H12">
        <v>1</v>
      </c>
      <c r="I12" t="s">
        <v>64</v>
      </c>
      <c r="K12">
        <v>50</v>
      </c>
      <c r="L12">
        <v>50</v>
      </c>
      <c r="M12">
        <f>$H12*K12</f>
        <v>50</v>
      </c>
      <c r="N12">
        <f>$H12*L12</f>
        <v>50</v>
      </c>
      <c r="Q12" s="2"/>
    </row>
    <row r="13" spans="4:17" x14ac:dyDescent="0.25">
      <c r="F13" t="s">
        <v>0</v>
      </c>
      <c r="G13" t="s">
        <v>12</v>
      </c>
      <c r="H13">
        <v>1</v>
      </c>
      <c r="I13" t="s">
        <v>64</v>
      </c>
      <c r="K13">
        <v>65</v>
      </c>
      <c r="L13">
        <v>65</v>
      </c>
      <c r="M13">
        <f>H13*K13</f>
        <v>65</v>
      </c>
      <c r="N13">
        <f>H13*L13</f>
        <v>65</v>
      </c>
      <c r="Q13" s="2"/>
    </row>
    <row r="14" spans="4:17" x14ac:dyDescent="0.25">
      <c r="F14" s="4" t="s">
        <v>0</v>
      </c>
      <c r="G14" s="4" t="s">
        <v>13</v>
      </c>
      <c r="H14" s="4">
        <v>1</v>
      </c>
      <c r="I14" s="4" t="s">
        <v>64</v>
      </c>
      <c r="J14" s="4"/>
      <c r="K14" s="4"/>
      <c r="L14" s="4"/>
      <c r="M14" s="5"/>
      <c r="N14" s="5"/>
      <c r="Q14" s="2"/>
    </row>
    <row r="15" spans="4:17" x14ac:dyDescent="0.25">
      <c r="E15" t="s">
        <v>79</v>
      </c>
      <c r="F15" t="s">
        <v>0</v>
      </c>
      <c r="G15" t="s">
        <v>14</v>
      </c>
      <c r="H15">
        <v>1</v>
      </c>
      <c r="I15" t="s">
        <v>64</v>
      </c>
      <c r="K15">
        <v>500</v>
      </c>
      <c r="L15">
        <v>600</v>
      </c>
      <c r="M15" s="2">
        <f>H15*K15</f>
        <v>500</v>
      </c>
      <c r="N15" s="2">
        <f>H15*L15</f>
        <v>600</v>
      </c>
      <c r="O15" t="s">
        <v>92</v>
      </c>
      <c r="P15">
        <v>260</v>
      </c>
      <c r="Q15" s="2">
        <f t="shared" ref="Q15:Q64" si="0">P15-N15</f>
        <v>-340</v>
      </c>
    </row>
    <row r="16" spans="4:17" x14ac:dyDescent="0.25">
      <c r="F16" t="s">
        <v>0</v>
      </c>
      <c r="G16" t="s">
        <v>86</v>
      </c>
      <c r="H16">
        <v>2</v>
      </c>
      <c r="I16" t="s">
        <v>64</v>
      </c>
      <c r="K16">
        <v>300</v>
      </c>
      <c r="L16">
        <v>500</v>
      </c>
      <c r="M16" s="2">
        <f>H16*K16</f>
        <v>600</v>
      </c>
      <c r="N16" s="2">
        <f>H16*L16</f>
        <v>1000</v>
      </c>
      <c r="Q16" s="2"/>
    </row>
    <row r="17" spans="4:17" x14ac:dyDescent="0.25">
      <c r="E17" t="s">
        <v>79</v>
      </c>
      <c r="F17" t="s">
        <v>1</v>
      </c>
      <c r="G17" t="s">
        <v>57</v>
      </c>
      <c r="H17">
        <v>4.5999999999999996</v>
      </c>
      <c r="I17" t="s">
        <v>60</v>
      </c>
      <c r="J17" t="s">
        <v>73</v>
      </c>
      <c r="K17">
        <v>100</v>
      </c>
      <c r="L17">
        <v>108</v>
      </c>
      <c r="M17" s="2">
        <f>($H17/$H$4)*K17</f>
        <v>459.99999999999994</v>
      </c>
      <c r="N17" s="2">
        <f>($H17/$H$4)*L17</f>
        <v>496.79999999999995</v>
      </c>
      <c r="Q17" s="2"/>
    </row>
    <row r="18" spans="4:17" x14ac:dyDescent="0.25">
      <c r="E18" t="s">
        <v>79</v>
      </c>
      <c r="F18" t="s">
        <v>1</v>
      </c>
      <c r="G18" t="s">
        <v>58</v>
      </c>
      <c r="H18">
        <v>21</v>
      </c>
      <c r="I18" t="s">
        <v>60</v>
      </c>
      <c r="J18" s="3" t="s">
        <v>74</v>
      </c>
      <c r="K18">
        <v>100</v>
      </c>
      <c r="L18">
        <v>100</v>
      </c>
      <c r="M18" s="2">
        <f>($H18/$H$4)*K18</f>
        <v>2100</v>
      </c>
      <c r="N18" s="2">
        <f>($H18/$H$4)*L18</f>
        <v>2100</v>
      </c>
      <c r="Q18" s="2"/>
    </row>
    <row r="19" spans="4:17" x14ac:dyDescent="0.25">
      <c r="E19" t="s">
        <v>79</v>
      </c>
      <c r="F19" t="s">
        <v>1</v>
      </c>
      <c r="G19" t="s">
        <v>15</v>
      </c>
      <c r="H19">
        <v>4</v>
      </c>
      <c r="I19" t="s">
        <v>64</v>
      </c>
      <c r="K19">
        <v>100</v>
      </c>
      <c r="L19">
        <v>170</v>
      </c>
      <c r="M19" s="2">
        <f>H19*K19</f>
        <v>400</v>
      </c>
      <c r="N19" s="2">
        <f>H19*L19</f>
        <v>680</v>
      </c>
      <c r="O19" t="s">
        <v>92</v>
      </c>
      <c r="P19">
        <v>260</v>
      </c>
      <c r="Q19" s="2">
        <f t="shared" ref="Q19" si="1">P19-N19</f>
        <v>-420</v>
      </c>
    </row>
    <row r="20" spans="4:17" x14ac:dyDescent="0.25">
      <c r="E20" t="s">
        <v>79</v>
      </c>
      <c r="F20" t="s">
        <v>1</v>
      </c>
      <c r="G20" t="s">
        <v>16</v>
      </c>
      <c r="H20">
        <v>1</v>
      </c>
      <c r="I20" t="s">
        <v>64</v>
      </c>
      <c r="J20" t="s">
        <v>77</v>
      </c>
      <c r="K20">
        <v>1000</v>
      </c>
      <c r="L20">
        <v>1500</v>
      </c>
      <c r="M20" s="2">
        <f>H20*K20</f>
        <v>1000</v>
      </c>
      <c r="N20" s="2">
        <f t="shared" ref="N20:N26" si="2">$H20*L20</f>
        <v>1500</v>
      </c>
      <c r="Q20" s="2"/>
    </row>
    <row r="21" spans="4:17" x14ac:dyDescent="0.25">
      <c r="E21" t="s">
        <v>79</v>
      </c>
      <c r="F21" t="s">
        <v>1</v>
      </c>
      <c r="G21" t="s">
        <v>17</v>
      </c>
      <c r="H21">
        <v>1</v>
      </c>
      <c r="I21" t="s">
        <v>64</v>
      </c>
      <c r="J21" t="s">
        <v>76</v>
      </c>
      <c r="K21">
        <v>1000</v>
      </c>
      <c r="L21">
        <v>1000</v>
      </c>
      <c r="M21" s="2">
        <f t="shared" ref="M21:M26" si="3">$H21*K21</f>
        <v>1000</v>
      </c>
      <c r="N21" s="2">
        <f t="shared" si="2"/>
        <v>1000</v>
      </c>
      <c r="Q21" s="2"/>
    </row>
    <row r="22" spans="4:17" x14ac:dyDescent="0.25">
      <c r="E22" t="s">
        <v>79</v>
      </c>
      <c r="F22" t="s">
        <v>1</v>
      </c>
      <c r="G22" t="s">
        <v>19</v>
      </c>
      <c r="H22">
        <v>1</v>
      </c>
      <c r="I22" t="s">
        <v>64</v>
      </c>
      <c r="K22">
        <v>1000</v>
      </c>
      <c r="L22">
        <v>1600</v>
      </c>
      <c r="M22" s="2">
        <f t="shared" si="3"/>
        <v>1000</v>
      </c>
      <c r="N22" s="2">
        <f t="shared" si="2"/>
        <v>1600</v>
      </c>
      <c r="Q22" s="2"/>
    </row>
    <row r="23" spans="4:17" x14ac:dyDescent="0.25">
      <c r="E23" t="s">
        <v>79</v>
      </c>
      <c r="F23" t="s">
        <v>1</v>
      </c>
      <c r="G23" t="s">
        <v>18</v>
      </c>
      <c r="H23">
        <v>1</v>
      </c>
      <c r="I23" t="s">
        <v>64</v>
      </c>
      <c r="K23">
        <v>50</v>
      </c>
      <c r="L23">
        <v>100</v>
      </c>
      <c r="M23" s="2">
        <f t="shared" si="3"/>
        <v>50</v>
      </c>
      <c r="N23" s="2">
        <f t="shared" si="2"/>
        <v>100</v>
      </c>
      <c r="Q23" s="2"/>
    </row>
    <row r="24" spans="4:17" x14ac:dyDescent="0.25">
      <c r="E24" t="s">
        <v>79</v>
      </c>
      <c r="F24" t="s">
        <v>1</v>
      </c>
      <c r="G24" t="s">
        <v>20</v>
      </c>
      <c r="H24">
        <v>1</v>
      </c>
      <c r="I24" t="s">
        <v>64</v>
      </c>
      <c r="K24">
        <v>50</v>
      </c>
      <c r="L24">
        <v>100</v>
      </c>
      <c r="M24" s="2">
        <f t="shared" si="3"/>
        <v>50</v>
      </c>
      <c r="N24" s="2">
        <f t="shared" si="2"/>
        <v>100</v>
      </c>
      <c r="Q24" s="2"/>
    </row>
    <row r="25" spans="4:17" x14ac:dyDescent="0.25">
      <c r="E25" t="s">
        <v>79</v>
      </c>
      <c r="F25" t="s">
        <v>1</v>
      </c>
      <c r="G25" t="s">
        <v>21</v>
      </c>
      <c r="H25">
        <v>1</v>
      </c>
      <c r="I25" t="s">
        <v>64</v>
      </c>
      <c r="K25">
        <v>50</v>
      </c>
      <c r="L25">
        <v>100</v>
      </c>
      <c r="M25" s="2">
        <f t="shared" si="3"/>
        <v>50</v>
      </c>
      <c r="N25" s="2">
        <f t="shared" si="2"/>
        <v>100</v>
      </c>
      <c r="Q25" s="2"/>
    </row>
    <row r="26" spans="4:17" x14ac:dyDescent="0.25">
      <c r="D26" t="s">
        <v>80</v>
      </c>
      <c r="E26" t="s">
        <v>79</v>
      </c>
      <c r="F26" t="s">
        <v>1</v>
      </c>
      <c r="G26" t="s">
        <v>22</v>
      </c>
      <c r="H26">
        <v>1</v>
      </c>
      <c r="I26" t="s">
        <v>64</v>
      </c>
      <c r="K26">
        <v>1300</v>
      </c>
      <c r="L26">
        <v>1500</v>
      </c>
      <c r="M26" s="2">
        <f t="shared" si="3"/>
        <v>1300</v>
      </c>
      <c r="N26" s="2">
        <f t="shared" si="2"/>
        <v>1500</v>
      </c>
      <c r="Q26" s="2"/>
    </row>
    <row r="27" spans="4:17" x14ac:dyDescent="0.25">
      <c r="E27" t="s">
        <v>79</v>
      </c>
      <c r="F27" t="s">
        <v>1</v>
      </c>
      <c r="G27" t="s">
        <v>23</v>
      </c>
      <c r="H27">
        <v>1</v>
      </c>
      <c r="I27" t="s">
        <v>64</v>
      </c>
      <c r="K27">
        <v>700</v>
      </c>
      <c r="L27">
        <v>900</v>
      </c>
      <c r="M27" s="2">
        <f t="shared" ref="M27:M29" si="4">$H27*K27</f>
        <v>700</v>
      </c>
      <c r="N27" s="2">
        <f t="shared" ref="N27:N29" si="5">$H27*L27</f>
        <v>900</v>
      </c>
      <c r="Q27" s="2"/>
    </row>
    <row r="28" spans="4:17" x14ac:dyDescent="0.25">
      <c r="D28" t="s">
        <v>80</v>
      </c>
      <c r="E28" t="s">
        <v>79</v>
      </c>
      <c r="F28" t="s">
        <v>1</v>
      </c>
      <c r="G28" t="s">
        <v>24</v>
      </c>
      <c r="H28">
        <v>1</v>
      </c>
      <c r="I28" t="s">
        <v>64</v>
      </c>
      <c r="J28" t="s">
        <v>78</v>
      </c>
      <c r="K28">
        <v>60</v>
      </c>
      <c r="L28">
        <v>100</v>
      </c>
      <c r="M28" s="2">
        <f t="shared" si="4"/>
        <v>60</v>
      </c>
      <c r="N28" s="2">
        <f t="shared" si="5"/>
        <v>100</v>
      </c>
      <c r="Q28" s="2"/>
    </row>
    <row r="29" spans="4:17" x14ac:dyDescent="0.25">
      <c r="E29" t="s">
        <v>81</v>
      </c>
      <c r="F29" t="s">
        <v>1</v>
      </c>
      <c r="G29" t="s">
        <v>25</v>
      </c>
      <c r="H29">
        <v>1</v>
      </c>
      <c r="I29" t="s">
        <v>64</v>
      </c>
      <c r="J29" t="s">
        <v>82</v>
      </c>
      <c r="K29">
        <v>2500</v>
      </c>
      <c r="L29">
        <v>3500</v>
      </c>
      <c r="M29" s="2">
        <f t="shared" si="4"/>
        <v>2500</v>
      </c>
      <c r="N29" s="2">
        <f t="shared" si="5"/>
        <v>3500</v>
      </c>
      <c r="Q29" s="2"/>
    </row>
    <row r="30" spans="4:17" x14ac:dyDescent="0.25">
      <c r="F30" s="4" t="s">
        <v>1</v>
      </c>
      <c r="G30" s="4" t="s">
        <v>13</v>
      </c>
      <c r="H30" s="4">
        <v>1</v>
      </c>
      <c r="I30" s="4" t="s">
        <v>64</v>
      </c>
      <c r="J30" s="4"/>
      <c r="K30" s="4"/>
      <c r="L30" s="4"/>
      <c r="M30" s="5"/>
      <c r="N30" s="5"/>
      <c r="Q30" s="2"/>
    </row>
    <row r="31" spans="4:17" x14ac:dyDescent="0.25">
      <c r="E31" t="s">
        <v>79</v>
      </c>
      <c r="F31" t="s">
        <v>2</v>
      </c>
      <c r="G31" t="s">
        <v>26</v>
      </c>
      <c r="H31">
        <v>10.9</v>
      </c>
      <c r="I31" t="s">
        <v>60</v>
      </c>
      <c r="J31" t="s">
        <v>72</v>
      </c>
      <c r="K31">
        <v>100</v>
      </c>
      <c r="L31">
        <v>100</v>
      </c>
      <c r="M31" s="2">
        <f>($H31/$H$5)*K31</f>
        <v>1090</v>
      </c>
      <c r="N31" s="2">
        <f>($H31/$H$5)*L31</f>
        <v>1090</v>
      </c>
      <c r="Q31" s="2"/>
    </row>
    <row r="32" spans="4:17" x14ac:dyDescent="0.25">
      <c r="E32" t="s">
        <v>79</v>
      </c>
      <c r="F32" t="s">
        <v>2</v>
      </c>
      <c r="G32" t="s">
        <v>8</v>
      </c>
      <c r="H32">
        <v>32.1</v>
      </c>
      <c r="I32" t="s">
        <v>60</v>
      </c>
      <c r="K32">
        <v>16</v>
      </c>
      <c r="L32">
        <v>24</v>
      </c>
      <c r="M32" s="2">
        <f t="shared" ref="M32:M54" si="6">($H32/$H$3)*K32</f>
        <v>51.36</v>
      </c>
      <c r="N32" s="2">
        <f t="shared" ref="N32:N54" si="7">($H32/$H$3)*L32</f>
        <v>77.039999999999992</v>
      </c>
      <c r="Q32" s="2"/>
    </row>
    <row r="33" spans="4:17" x14ac:dyDescent="0.25">
      <c r="E33" s="9"/>
      <c r="F33" t="s">
        <v>2</v>
      </c>
      <c r="G33" t="s">
        <v>27</v>
      </c>
      <c r="H33">
        <v>1</v>
      </c>
      <c r="I33" t="s">
        <v>64</v>
      </c>
      <c r="K33">
        <v>3000</v>
      </c>
      <c r="L33">
        <v>4500</v>
      </c>
      <c r="M33" s="2">
        <f t="shared" ref="M33" si="8">$H33*K33</f>
        <v>3000</v>
      </c>
      <c r="N33" s="2">
        <f t="shared" ref="N33" si="9">$H33*L33</f>
        <v>4500</v>
      </c>
      <c r="Q33" s="2"/>
    </row>
    <row r="34" spans="4:17" x14ac:dyDescent="0.25">
      <c r="F34" t="s">
        <v>2</v>
      </c>
      <c r="G34" t="s">
        <v>28</v>
      </c>
      <c r="H34">
        <v>9</v>
      </c>
      <c r="I34" t="s">
        <v>64</v>
      </c>
      <c r="K34">
        <v>100</v>
      </c>
      <c r="L34">
        <v>100</v>
      </c>
      <c r="M34">
        <f t="shared" ref="M34:M38" si="10">$H34*K34</f>
        <v>900</v>
      </c>
      <c r="N34">
        <f t="shared" ref="N34:N38" si="11">$H34*L34</f>
        <v>900</v>
      </c>
      <c r="O34" t="s">
        <v>92</v>
      </c>
      <c r="P34">
        <v>260</v>
      </c>
      <c r="Q34" s="2">
        <f>P34-N34</f>
        <v>-640</v>
      </c>
    </row>
    <row r="35" spans="4:17" x14ac:dyDescent="0.25">
      <c r="F35" t="s">
        <v>2</v>
      </c>
      <c r="G35" t="s">
        <v>56</v>
      </c>
      <c r="H35">
        <v>2</v>
      </c>
      <c r="I35" t="s">
        <v>84</v>
      </c>
      <c r="K35">
        <v>100</v>
      </c>
      <c r="L35">
        <v>100</v>
      </c>
      <c r="M35">
        <f t="shared" si="10"/>
        <v>200</v>
      </c>
      <c r="N35">
        <f t="shared" si="11"/>
        <v>200</v>
      </c>
      <c r="Q35" s="2"/>
    </row>
    <row r="36" spans="4:17" x14ac:dyDescent="0.25">
      <c r="F36" t="s">
        <v>2</v>
      </c>
      <c r="G36" t="s">
        <v>12</v>
      </c>
      <c r="H36">
        <v>1</v>
      </c>
      <c r="I36" t="s">
        <v>64</v>
      </c>
      <c r="K36">
        <v>65</v>
      </c>
      <c r="L36">
        <v>65</v>
      </c>
      <c r="M36">
        <f t="shared" si="10"/>
        <v>65</v>
      </c>
      <c r="N36">
        <f t="shared" si="11"/>
        <v>65</v>
      </c>
      <c r="Q36" s="2"/>
    </row>
    <row r="37" spans="4:17" x14ac:dyDescent="0.25">
      <c r="D37" t="s">
        <v>80</v>
      </c>
      <c r="E37" t="s">
        <v>79</v>
      </c>
      <c r="F37" t="s">
        <v>2</v>
      </c>
      <c r="G37" t="s">
        <v>33</v>
      </c>
      <c r="H37">
        <v>1</v>
      </c>
      <c r="I37" t="s">
        <v>64</v>
      </c>
      <c r="J37" t="s">
        <v>31</v>
      </c>
      <c r="K37">
        <v>150</v>
      </c>
      <c r="L37">
        <v>600</v>
      </c>
      <c r="M37">
        <f t="shared" si="10"/>
        <v>150</v>
      </c>
      <c r="N37">
        <f t="shared" si="11"/>
        <v>600</v>
      </c>
      <c r="Q37" s="2"/>
    </row>
    <row r="38" spans="4:17" x14ac:dyDescent="0.25">
      <c r="E38" s="10"/>
      <c r="F38" t="s">
        <v>2</v>
      </c>
      <c r="G38" t="s">
        <v>32</v>
      </c>
      <c r="H38">
        <v>1</v>
      </c>
      <c r="I38" t="s">
        <v>64</v>
      </c>
      <c r="K38">
        <v>150</v>
      </c>
      <c r="L38">
        <v>300</v>
      </c>
      <c r="M38">
        <f t="shared" si="10"/>
        <v>150</v>
      </c>
      <c r="N38">
        <f t="shared" si="11"/>
        <v>300</v>
      </c>
      <c r="Q38" s="2"/>
    </row>
    <row r="39" spans="4:17" x14ac:dyDescent="0.25">
      <c r="F39" s="4" t="s">
        <v>2</v>
      </c>
      <c r="G39" s="4" t="s">
        <v>13</v>
      </c>
      <c r="H39" s="4">
        <v>1</v>
      </c>
      <c r="I39" s="4" t="s">
        <v>64</v>
      </c>
      <c r="J39" s="4"/>
      <c r="K39" s="4"/>
      <c r="L39" s="4"/>
      <c r="M39" s="5"/>
      <c r="N39" s="5"/>
      <c r="Q39" s="2"/>
    </row>
    <row r="40" spans="4:17" x14ac:dyDescent="0.25">
      <c r="E40" t="s">
        <v>79</v>
      </c>
      <c r="F40" t="s">
        <v>4</v>
      </c>
      <c r="G40" t="s">
        <v>26</v>
      </c>
      <c r="H40">
        <v>19</v>
      </c>
      <c r="I40" t="s">
        <v>60</v>
      </c>
      <c r="J40" t="s">
        <v>72</v>
      </c>
      <c r="K40">
        <v>100</v>
      </c>
      <c r="L40">
        <v>100</v>
      </c>
      <c r="M40" s="2">
        <f>($H40/$H$5)*K40</f>
        <v>1900</v>
      </c>
      <c r="N40" s="2">
        <f>($H40/$H$5)*L40</f>
        <v>1900</v>
      </c>
      <c r="Q40" s="2"/>
    </row>
    <row r="41" spans="4:17" x14ac:dyDescent="0.25">
      <c r="E41" t="s">
        <v>79</v>
      </c>
      <c r="F41" t="s">
        <v>4</v>
      </c>
      <c r="G41" t="s">
        <v>8</v>
      </c>
      <c r="H41">
        <v>30.6</v>
      </c>
      <c r="I41" t="s">
        <v>60</v>
      </c>
      <c r="J41" t="s">
        <v>37</v>
      </c>
      <c r="K41">
        <v>16</v>
      </c>
      <c r="L41">
        <v>24</v>
      </c>
      <c r="M41" s="2">
        <f t="shared" si="6"/>
        <v>48.96</v>
      </c>
      <c r="N41" s="2">
        <f t="shared" si="7"/>
        <v>73.44</v>
      </c>
      <c r="Q41" s="2"/>
    </row>
    <row r="42" spans="4:17" x14ac:dyDescent="0.25">
      <c r="E42" t="s">
        <v>79</v>
      </c>
      <c r="F42" t="s">
        <v>4</v>
      </c>
      <c r="G42" t="s">
        <v>28</v>
      </c>
      <c r="H42">
        <v>30</v>
      </c>
      <c r="I42" t="s">
        <v>64</v>
      </c>
      <c r="K42">
        <v>100</v>
      </c>
      <c r="L42">
        <v>100</v>
      </c>
      <c r="M42">
        <f t="shared" ref="M42" si="12">$H42*K42</f>
        <v>3000</v>
      </c>
      <c r="N42">
        <f t="shared" ref="N42" si="13">$H42*L42</f>
        <v>3000</v>
      </c>
      <c r="O42" t="s">
        <v>100</v>
      </c>
      <c r="P42">
        <v>600</v>
      </c>
      <c r="Q42" s="2">
        <f>P42-N42</f>
        <v>-2400</v>
      </c>
    </row>
    <row r="43" spans="4:17" x14ac:dyDescent="0.25">
      <c r="E43" t="s">
        <v>79</v>
      </c>
      <c r="F43" t="s">
        <v>4</v>
      </c>
      <c r="G43" t="s">
        <v>12</v>
      </c>
      <c r="H43">
        <v>1</v>
      </c>
      <c r="I43" t="s">
        <v>64</v>
      </c>
      <c r="K43">
        <v>65</v>
      </c>
      <c r="L43">
        <v>65</v>
      </c>
      <c r="M43">
        <f t="shared" ref="M43:M47" si="14">$H43*K43</f>
        <v>65</v>
      </c>
      <c r="N43">
        <f t="shared" ref="N43:N47" si="15">$H43*L43</f>
        <v>65</v>
      </c>
      <c r="Q43" s="2"/>
    </row>
    <row r="44" spans="4:17" x14ac:dyDescent="0.25">
      <c r="E44" t="s">
        <v>80</v>
      </c>
      <c r="F44" t="s">
        <v>4</v>
      </c>
      <c r="G44" t="s">
        <v>34</v>
      </c>
      <c r="H44">
        <v>1</v>
      </c>
      <c r="I44" t="s">
        <v>64</v>
      </c>
      <c r="K44">
        <v>500</v>
      </c>
      <c r="L44">
        <v>1200</v>
      </c>
      <c r="M44">
        <f t="shared" si="14"/>
        <v>500</v>
      </c>
      <c r="N44">
        <f t="shared" si="15"/>
        <v>1200</v>
      </c>
      <c r="Q44" s="2"/>
    </row>
    <row r="45" spans="4:17" x14ac:dyDescent="0.25">
      <c r="E45" t="s">
        <v>80</v>
      </c>
      <c r="F45" t="s">
        <v>4</v>
      </c>
      <c r="G45" t="s">
        <v>35</v>
      </c>
      <c r="H45">
        <v>1</v>
      </c>
      <c r="I45" t="s">
        <v>64</v>
      </c>
      <c r="K45">
        <v>1000</v>
      </c>
      <c r="L45">
        <v>4000</v>
      </c>
      <c r="M45">
        <f t="shared" si="14"/>
        <v>1000</v>
      </c>
      <c r="N45">
        <f t="shared" si="15"/>
        <v>4000</v>
      </c>
      <c r="Q45" s="2"/>
    </row>
    <row r="46" spans="4:17" x14ac:dyDescent="0.25">
      <c r="E46" t="s">
        <v>80</v>
      </c>
      <c r="F46" t="s">
        <v>4</v>
      </c>
      <c r="G46" t="s">
        <v>36</v>
      </c>
      <c r="H46">
        <v>1</v>
      </c>
      <c r="I46" t="s">
        <v>64</v>
      </c>
      <c r="J46" t="s">
        <v>83</v>
      </c>
      <c r="K46">
        <v>150</v>
      </c>
      <c r="L46">
        <v>400</v>
      </c>
      <c r="M46">
        <f t="shared" si="14"/>
        <v>150</v>
      </c>
      <c r="N46">
        <f t="shared" si="15"/>
        <v>400</v>
      </c>
      <c r="Q46" s="2"/>
    </row>
    <row r="47" spans="4:17" x14ac:dyDescent="0.25">
      <c r="E47" s="10"/>
      <c r="F47" t="s">
        <v>4</v>
      </c>
      <c r="G47" t="s">
        <v>38</v>
      </c>
      <c r="H47">
        <v>4</v>
      </c>
      <c r="I47" t="s">
        <v>64</v>
      </c>
      <c r="K47">
        <v>150</v>
      </c>
      <c r="L47">
        <v>300</v>
      </c>
      <c r="M47">
        <f t="shared" si="14"/>
        <v>600</v>
      </c>
      <c r="N47">
        <f t="shared" si="15"/>
        <v>1200</v>
      </c>
      <c r="Q47" s="2"/>
    </row>
    <row r="48" spans="4:17" x14ac:dyDescent="0.25">
      <c r="F48" s="4" t="s">
        <v>4</v>
      </c>
      <c r="G48" s="4" t="s">
        <v>13</v>
      </c>
      <c r="H48" s="4">
        <v>1</v>
      </c>
      <c r="I48" s="4" t="s">
        <v>64</v>
      </c>
      <c r="J48" s="4"/>
      <c r="K48" s="4"/>
      <c r="L48" s="4"/>
      <c r="M48" s="5"/>
      <c r="N48" s="5"/>
      <c r="Q48" s="2"/>
    </row>
    <row r="49" spans="4:17" x14ac:dyDescent="0.25">
      <c r="E49" t="s">
        <v>79</v>
      </c>
      <c r="F49" s="2" t="s">
        <v>5</v>
      </c>
      <c r="G49" s="2" t="s">
        <v>7</v>
      </c>
      <c r="H49" s="2">
        <v>18.5</v>
      </c>
      <c r="I49" s="2" t="s">
        <v>60</v>
      </c>
      <c r="J49" s="2" t="s">
        <v>39</v>
      </c>
      <c r="K49" s="2">
        <v>100</v>
      </c>
      <c r="L49" s="2">
        <v>108</v>
      </c>
      <c r="M49" s="2">
        <f>($H49/$H$4)*K49</f>
        <v>1850</v>
      </c>
      <c r="N49" s="2">
        <f>($H49/$H$4)*L49</f>
        <v>1998</v>
      </c>
      <c r="Q49" s="2"/>
    </row>
    <row r="50" spans="4:17" x14ac:dyDescent="0.25">
      <c r="E50" t="s">
        <v>79</v>
      </c>
      <c r="F50" s="2" t="s">
        <v>5</v>
      </c>
      <c r="G50" s="2" t="s">
        <v>8</v>
      </c>
      <c r="H50" s="2">
        <v>56</v>
      </c>
      <c r="I50" s="2" t="s">
        <v>60</v>
      </c>
      <c r="J50" s="2" t="s">
        <v>40</v>
      </c>
      <c r="K50" s="2">
        <v>16</v>
      </c>
      <c r="L50" s="2">
        <v>24</v>
      </c>
      <c r="M50" s="2">
        <f t="shared" si="6"/>
        <v>89.6</v>
      </c>
      <c r="N50" s="2">
        <f t="shared" si="7"/>
        <v>134.39999999999998</v>
      </c>
      <c r="Q50" s="2"/>
    </row>
    <row r="51" spans="4:17" x14ac:dyDescent="0.25">
      <c r="E51" t="s">
        <v>79</v>
      </c>
      <c r="F51" s="2" t="s">
        <v>5</v>
      </c>
      <c r="G51" s="2" t="s">
        <v>85</v>
      </c>
      <c r="H51" s="2">
        <v>1</v>
      </c>
      <c r="I51" s="2" t="s">
        <v>64</v>
      </c>
      <c r="J51" s="2" t="s">
        <v>41</v>
      </c>
      <c r="K51" s="2">
        <v>100</v>
      </c>
      <c r="L51" s="2">
        <v>100</v>
      </c>
      <c r="M51" s="2">
        <f>$H51*K51</f>
        <v>100</v>
      </c>
      <c r="N51" s="2">
        <f>$H51*L51</f>
        <v>100</v>
      </c>
      <c r="Q51" s="2"/>
    </row>
    <row r="52" spans="4:17" x14ac:dyDescent="0.25">
      <c r="E52" t="s">
        <v>79</v>
      </c>
      <c r="F52" s="2" t="s">
        <v>6</v>
      </c>
      <c r="G52" s="2" t="s">
        <v>42</v>
      </c>
      <c r="H52" s="2">
        <v>1</v>
      </c>
      <c r="I52" s="2" t="s">
        <v>64</v>
      </c>
      <c r="J52" s="2" t="s">
        <v>40</v>
      </c>
      <c r="K52" s="2">
        <v>100</v>
      </c>
      <c r="L52" s="2">
        <v>100</v>
      </c>
      <c r="M52" s="2">
        <f>$H52*K52</f>
        <v>100</v>
      </c>
      <c r="N52" s="2">
        <f t="shared" ref="N52" si="16">$H52*L52</f>
        <v>100</v>
      </c>
      <c r="Q52" s="2"/>
    </row>
    <row r="53" spans="4:17" x14ac:dyDescent="0.25">
      <c r="E53" t="s">
        <v>79</v>
      </c>
      <c r="F53" s="2" t="s">
        <v>3</v>
      </c>
      <c r="G53" s="2" t="s">
        <v>7</v>
      </c>
      <c r="H53" s="2">
        <v>5.3</v>
      </c>
      <c r="I53" s="2" t="s">
        <v>60</v>
      </c>
      <c r="J53" s="2" t="s">
        <v>73</v>
      </c>
      <c r="K53" s="2">
        <v>100</v>
      </c>
      <c r="L53" s="2">
        <v>108</v>
      </c>
      <c r="M53" s="2">
        <f>($H53/$H$4)*K53</f>
        <v>530</v>
      </c>
      <c r="N53" s="2">
        <f>($H53/$H$4)*L53</f>
        <v>572.4</v>
      </c>
      <c r="Q53" s="2"/>
    </row>
    <row r="54" spans="4:17" x14ac:dyDescent="0.25">
      <c r="E54" t="s">
        <v>79</v>
      </c>
      <c r="F54" t="s">
        <v>3</v>
      </c>
      <c r="G54" t="s">
        <v>8</v>
      </c>
      <c r="H54">
        <v>16.7</v>
      </c>
      <c r="I54" t="s">
        <v>60</v>
      </c>
      <c r="K54">
        <v>16</v>
      </c>
      <c r="L54">
        <v>24</v>
      </c>
      <c r="M54" s="2">
        <f t="shared" si="6"/>
        <v>26.72</v>
      </c>
      <c r="N54" s="2">
        <f t="shared" si="7"/>
        <v>40.08</v>
      </c>
      <c r="Q54" s="2"/>
    </row>
    <row r="55" spans="4:17" x14ac:dyDescent="0.25">
      <c r="D55" t="s">
        <v>79</v>
      </c>
      <c r="E55" t="s">
        <v>80</v>
      </c>
      <c r="F55" s="6" t="s">
        <v>3</v>
      </c>
      <c r="G55" s="6" t="s">
        <v>43</v>
      </c>
      <c r="H55" s="6">
        <v>1</v>
      </c>
      <c r="I55" s="6" t="s">
        <v>64</v>
      </c>
      <c r="J55" s="6" t="s">
        <v>53</v>
      </c>
      <c r="K55" s="6">
        <v>9400</v>
      </c>
      <c r="L55" s="6">
        <v>10000</v>
      </c>
      <c r="M55" s="7">
        <f t="shared" ref="M55" si="17">$H55*K55</f>
        <v>9400</v>
      </c>
      <c r="N55" s="7">
        <f t="shared" ref="N55" si="18">$H55*L55</f>
        <v>10000</v>
      </c>
      <c r="Q55" s="2"/>
    </row>
    <row r="56" spans="4:17" x14ac:dyDescent="0.25">
      <c r="E56" t="s">
        <v>81</v>
      </c>
      <c r="F56" t="s">
        <v>3</v>
      </c>
      <c r="G56" t="s">
        <v>44</v>
      </c>
      <c r="H56">
        <v>1</v>
      </c>
      <c r="I56" t="s">
        <v>64</v>
      </c>
      <c r="J56" t="s">
        <v>47</v>
      </c>
      <c r="K56" s="6">
        <v>2000</v>
      </c>
      <c r="L56" s="6">
        <v>3500</v>
      </c>
      <c r="M56" s="2">
        <f t="shared" ref="M56:M59" si="19">$H56*K56</f>
        <v>2000</v>
      </c>
      <c r="N56" s="2">
        <f t="shared" ref="N56:N59" si="20">$H56*L56</f>
        <v>3500</v>
      </c>
      <c r="O56" t="s">
        <v>93</v>
      </c>
      <c r="P56">
        <v>2900</v>
      </c>
      <c r="Q56" s="2">
        <f t="shared" si="0"/>
        <v>-600</v>
      </c>
    </row>
    <row r="57" spans="4:17" x14ac:dyDescent="0.25">
      <c r="E57" t="s">
        <v>81</v>
      </c>
      <c r="F57" t="s">
        <v>3</v>
      </c>
      <c r="G57" t="s">
        <v>45</v>
      </c>
      <c r="H57">
        <v>1</v>
      </c>
      <c r="I57" t="s">
        <v>64</v>
      </c>
      <c r="J57" t="s">
        <v>47</v>
      </c>
      <c r="K57" s="6">
        <v>1500</v>
      </c>
      <c r="L57" s="6">
        <v>2500</v>
      </c>
      <c r="M57" s="2">
        <f t="shared" si="19"/>
        <v>1500</v>
      </c>
      <c r="N57" s="2">
        <f t="shared" si="20"/>
        <v>2500</v>
      </c>
      <c r="O57" t="s">
        <v>96</v>
      </c>
      <c r="P57">
        <v>1900</v>
      </c>
      <c r="Q57" s="2">
        <f t="shared" si="0"/>
        <v>-600</v>
      </c>
    </row>
    <row r="58" spans="4:17" x14ac:dyDescent="0.25">
      <c r="E58" t="s">
        <v>81</v>
      </c>
      <c r="F58" t="s">
        <v>3</v>
      </c>
      <c r="G58" t="s">
        <v>46</v>
      </c>
      <c r="H58">
        <v>1</v>
      </c>
      <c r="I58" t="s">
        <v>64</v>
      </c>
      <c r="J58" t="s">
        <v>47</v>
      </c>
      <c r="K58" s="6">
        <v>900</v>
      </c>
      <c r="L58" s="6">
        <v>1700</v>
      </c>
      <c r="M58" s="2">
        <f t="shared" si="19"/>
        <v>900</v>
      </c>
      <c r="N58" s="2">
        <f t="shared" si="20"/>
        <v>1700</v>
      </c>
      <c r="O58" t="s">
        <v>99</v>
      </c>
      <c r="P58">
        <v>0</v>
      </c>
      <c r="Q58" s="2">
        <f t="shared" si="0"/>
        <v>-1700</v>
      </c>
    </row>
    <row r="59" spans="4:17" x14ac:dyDescent="0.25">
      <c r="E59" t="s">
        <v>81</v>
      </c>
      <c r="F59" t="s">
        <v>3</v>
      </c>
      <c r="G59" t="s">
        <v>48</v>
      </c>
      <c r="H59">
        <v>1</v>
      </c>
      <c r="I59" t="s">
        <v>64</v>
      </c>
      <c r="J59" t="s">
        <v>47</v>
      </c>
      <c r="K59" s="6">
        <v>1500</v>
      </c>
      <c r="L59" s="6">
        <v>2300</v>
      </c>
      <c r="M59" s="2">
        <f t="shared" si="19"/>
        <v>1500</v>
      </c>
      <c r="N59" s="2">
        <f t="shared" si="20"/>
        <v>2300</v>
      </c>
      <c r="O59" t="s">
        <v>94</v>
      </c>
      <c r="P59">
        <v>1300</v>
      </c>
      <c r="Q59" s="2">
        <f t="shared" si="0"/>
        <v>-1000</v>
      </c>
    </row>
    <row r="60" spans="4:17" x14ac:dyDescent="0.25">
      <c r="E60" t="s">
        <v>81</v>
      </c>
      <c r="F60" t="s">
        <v>3</v>
      </c>
      <c r="G60" t="s">
        <v>49</v>
      </c>
      <c r="H60">
        <v>1</v>
      </c>
      <c r="I60" t="s">
        <v>64</v>
      </c>
      <c r="J60" t="s">
        <v>50</v>
      </c>
      <c r="K60">
        <v>500</v>
      </c>
      <c r="L60">
        <v>1600</v>
      </c>
      <c r="M60" s="2">
        <f t="shared" ref="M60:N64" si="21">$H60*K60</f>
        <v>500</v>
      </c>
      <c r="N60" s="2">
        <f t="shared" si="21"/>
        <v>1600</v>
      </c>
      <c r="O60" t="s">
        <v>98</v>
      </c>
      <c r="P60">
        <v>1400</v>
      </c>
      <c r="Q60" s="2">
        <f t="shared" si="0"/>
        <v>-200</v>
      </c>
    </row>
    <row r="61" spans="4:17" x14ac:dyDescent="0.25">
      <c r="E61" t="s">
        <v>81</v>
      </c>
      <c r="F61" t="s">
        <v>3</v>
      </c>
      <c r="G61" t="s">
        <v>51</v>
      </c>
      <c r="H61">
        <v>1</v>
      </c>
      <c r="I61" t="s">
        <v>64</v>
      </c>
      <c r="K61">
        <v>100</v>
      </c>
      <c r="L61">
        <v>150</v>
      </c>
      <c r="M61" s="2">
        <f t="shared" si="21"/>
        <v>100</v>
      </c>
      <c r="N61" s="2">
        <f t="shared" si="21"/>
        <v>150</v>
      </c>
      <c r="Q61" s="2"/>
    </row>
    <row r="62" spans="4:17" x14ac:dyDescent="0.25">
      <c r="E62" t="s">
        <v>81</v>
      </c>
      <c r="F62" t="s">
        <v>3</v>
      </c>
      <c r="G62" t="s">
        <v>52</v>
      </c>
      <c r="H62">
        <v>1</v>
      </c>
      <c r="I62" t="s">
        <v>64</v>
      </c>
      <c r="K62">
        <v>1500</v>
      </c>
      <c r="L62">
        <v>1900</v>
      </c>
      <c r="M62" s="2">
        <f t="shared" si="21"/>
        <v>1500</v>
      </c>
      <c r="N62" s="2">
        <f t="shared" si="21"/>
        <v>1900</v>
      </c>
      <c r="O62" t="s">
        <v>97</v>
      </c>
      <c r="P62">
        <v>2000</v>
      </c>
      <c r="Q62" s="2">
        <f t="shared" si="0"/>
        <v>100</v>
      </c>
    </row>
    <row r="63" spans="4:17" x14ac:dyDescent="0.25">
      <c r="E63" t="s">
        <v>79</v>
      </c>
      <c r="F63" t="s">
        <v>3</v>
      </c>
      <c r="G63" t="s">
        <v>14</v>
      </c>
      <c r="H63">
        <v>1</v>
      </c>
      <c r="I63" t="s">
        <v>64</v>
      </c>
      <c r="K63">
        <v>500</v>
      </c>
      <c r="L63">
        <v>500</v>
      </c>
      <c r="M63" s="2">
        <f t="shared" si="21"/>
        <v>500</v>
      </c>
      <c r="N63" s="2">
        <f t="shared" si="21"/>
        <v>500</v>
      </c>
      <c r="O63" t="s">
        <v>92</v>
      </c>
      <c r="P63">
        <v>260</v>
      </c>
      <c r="Q63" s="2">
        <f t="shared" ref="Q63" si="22">P63-N63</f>
        <v>-240</v>
      </c>
    </row>
    <row r="64" spans="4:17" x14ac:dyDescent="0.25">
      <c r="F64" t="s">
        <v>3</v>
      </c>
      <c r="G64" t="s">
        <v>54</v>
      </c>
      <c r="H64">
        <v>3</v>
      </c>
      <c r="I64" t="s">
        <v>64</v>
      </c>
      <c r="J64" t="s">
        <v>55</v>
      </c>
      <c r="K64">
        <v>100</v>
      </c>
      <c r="L64">
        <v>100</v>
      </c>
      <c r="M64">
        <f t="shared" si="21"/>
        <v>300</v>
      </c>
      <c r="N64">
        <f t="shared" si="21"/>
        <v>300</v>
      </c>
      <c r="Q64" s="2"/>
    </row>
    <row r="65" spans="6:17" x14ac:dyDescent="0.25">
      <c r="F65" s="13" t="s">
        <v>67</v>
      </c>
      <c r="G65" s="13"/>
      <c r="H65" s="13"/>
      <c r="I65" s="13"/>
      <c r="J65" s="13"/>
      <c r="K65" s="13"/>
      <c r="L65" s="13"/>
      <c r="M65" s="11">
        <f>SUM(M8:M64)</f>
        <v>46876.44</v>
      </c>
      <c r="N65" s="11">
        <f>SUM(N8:N64)</f>
        <v>64226.36</v>
      </c>
      <c r="P65" s="2">
        <f>SUM(P8:P64)</f>
        <v>11140</v>
      </c>
      <c r="Q65" s="2">
        <f>SUM(Q8:Q64)</f>
        <v>-8040</v>
      </c>
    </row>
    <row r="66" spans="6:17" x14ac:dyDescent="0.25">
      <c r="F66" s="12" t="s">
        <v>70</v>
      </c>
      <c r="G66" s="12"/>
      <c r="H66" s="12"/>
      <c r="I66" s="12"/>
      <c r="J66" s="12"/>
      <c r="K66" s="12"/>
      <c r="L66" s="12"/>
      <c r="M66" s="2">
        <f>SUM(M8:M64)-SUM(M49:M51)</f>
        <v>44836.840000000004</v>
      </c>
      <c r="N66" s="2">
        <f>SUM(N8:N64)-SUM(N49:N51)</f>
        <v>61993.96</v>
      </c>
    </row>
    <row r="67" spans="6:17" x14ac:dyDescent="0.25">
      <c r="F67" s="12" t="s">
        <v>71</v>
      </c>
      <c r="G67" s="12"/>
      <c r="H67" s="12"/>
      <c r="I67" s="12"/>
      <c r="J67" s="12"/>
      <c r="K67" s="12"/>
      <c r="L67" s="12"/>
      <c r="M67" s="2">
        <f>SUM(M49:M51)</f>
        <v>2039.6</v>
      </c>
      <c r="N67" s="2">
        <f>SUM(N49:N51)</f>
        <v>2232.4</v>
      </c>
    </row>
    <row r="73" spans="6:17" x14ac:dyDescent="0.25">
      <c r="M73" t="s">
        <v>3</v>
      </c>
      <c r="N73" s="2">
        <f>SUM(N53:N64)</f>
        <v>25062.48</v>
      </c>
    </row>
    <row r="74" spans="6:17" x14ac:dyDescent="0.25">
      <c r="M74" t="s">
        <v>87</v>
      </c>
      <c r="N74" s="2">
        <f>SUM(N17:N30)</f>
        <v>13676.8</v>
      </c>
    </row>
    <row r="75" spans="6:17" x14ac:dyDescent="0.25">
      <c r="M75" t="s">
        <v>88</v>
      </c>
      <c r="N75" s="2">
        <f>SUM(N40:N48)</f>
        <v>11838.44</v>
      </c>
    </row>
    <row r="76" spans="6:17" x14ac:dyDescent="0.25">
      <c r="M76" t="s">
        <v>89</v>
      </c>
      <c r="N76" s="2">
        <f>SUM(N8:N16)</f>
        <v>3584.2</v>
      </c>
    </row>
    <row r="77" spans="6:17" x14ac:dyDescent="0.25">
      <c r="M77" t="s">
        <v>2</v>
      </c>
      <c r="N77" s="2">
        <f>SUM(N31:N39)</f>
        <v>7732.04</v>
      </c>
    </row>
    <row r="78" spans="6:17" x14ac:dyDescent="0.25">
      <c r="M78" t="s">
        <v>5</v>
      </c>
      <c r="N78" s="2">
        <f>SUM(N49:N51)</f>
        <v>2232.4</v>
      </c>
    </row>
    <row r="79" spans="6:17" x14ac:dyDescent="0.25">
      <c r="M79" t="s">
        <v>6</v>
      </c>
      <c r="N79" s="2">
        <f>SUM(N52)</f>
        <v>100</v>
      </c>
    </row>
  </sheetData>
  <mergeCells count="5">
    <mergeCell ref="K6:L6"/>
    <mergeCell ref="M6:N6"/>
    <mergeCell ref="F66:L66"/>
    <mergeCell ref="F67:L67"/>
    <mergeCell ref="F65:L6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Gałecki</dc:creator>
  <cp:lastModifiedBy>Maciej Gałecki</cp:lastModifiedBy>
  <dcterms:created xsi:type="dcterms:W3CDTF">2018-03-11T11:25:09Z</dcterms:created>
  <dcterms:modified xsi:type="dcterms:W3CDTF">2018-03-19T00:42:46Z</dcterms:modified>
</cp:coreProperties>
</file>