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xr:revisionPtr revIDLastSave="0" documentId="8_{2840A950-FB22-714F-B1E8-54561BD4C70A}" xr6:coauthVersionLast="47" xr6:coauthVersionMax="47" xr10:uidLastSave="{00000000-0000-0000-0000-000000000000}"/>
  <bookViews>
    <workbookView xWindow="0" yWindow="0" windowWidth="31660" windowHeight="15140" tabRatio="592" xr2:uid="{00000000-000D-0000-FFFF-FFFF00000000}"/>
  </bookViews>
  <sheets>
    <sheet name="Lab Report - May 202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cfg" localSheetId="0">#REF!</definedName>
    <definedName name="__sum010" localSheetId="0">#REF!</definedName>
    <definedName name="__sum020" localSheetId="0">#REF!</definedName>
    <definedName name="__sum120" localSheetId="0">#REF!</definedName>
    <definedName name="__sum140" localSheetId="0">#REF!</definedName>
    <definedName name="__SUM200" localSheetId="0">#REF!</definedName>
    <definedName name="__SUM400" localSheetId="0">#REF!</definedName>
    <definedName name="__SUM410" localSheetId="0">#REF!</definedName>
    <definedName name="__SUM420" localSheetId="0">#REF!</definedName>
    <definedName name="__SUM440" localSheetId="0">#REF!</definedName>
    <definedName name="__SUM460" localSheetId="0">#REF!</definedName>
    <definedName name="__SUM480" localSheetId="0">#REF!</definedName>
    <definedName name="__SUM500" localSheetId="0">#REF!</definedName>
    <definedName name="__SUM510" localSheetId="0">#REF!</definedName>
    <definedName name="__SUM530" localSheetId="0">#REF!</definedName>
    <definedName name="__SUM540" localSheetId="0">#REF!</definedName>
    <definedName name="__SUM560" localSheetId="0">#REF!</definedName>
    <definedName name="__SUM570" localSheetId="0">#REF!</definedName>
    <definedName name="__SUM580" localSheetId="0">#REF!</definedName>
    <definedName name="__SUM590" localSheetId="0">#REF!</definedName>
    <definedName name="__SUM700" localSheetId="0">#REF!</definedName>
    <definedName name="__SUM701" localSheetId="0">#REF!</definedName>
    <definedName name="__SUM702" localSheetId="0">#REF!</definedName>
    <definedName name="__SUM703" localSheetId="0">#REF!</definedName>
    <definedName name="__SUM704" localSheetId="0">#REF!</definedName>
    <definedName name="__sum770" localSheetId="0">#REF!</definedName>
    <definedName name="__SUM800" localSheetId="0">#REF!</definedName>
    <definedName name="__sum900" localSheetId="0">#REF!</definedName>
    <definedName name="__SUM901" localSheetId="0">#REF!</definedName>
    <definedName name="__SUM902" localSheetId="0">#REF!</definedName>
    <definedName name="__SUM903" localSheetId="0">#REF!</definedName>
    <definedName name="__SUM904" localSheetId="0">#REF!</definedName>
    <definedName name="__xlnm.Print_Titles_1">#N/A</definedName>
    <definedName name="_Fill" localSheetId="0" hidden="1">#REF!</definedName>
    <definedName name="_sum010" localSheetId="0">#REF!</definedName>
    <definedName name="_sum020" localSheetId="0">#REF!</definedName>
    <definedName name="_sum120" localSheetId="0">#REF!</definedName>
    <definedName name="_sum140" localSheetId="0">#REF!</definedName>
    <definedName name="_SUM200" localSheetId="0">#REF!</definedName>
    <definedName name="_SUM400" localSheetId="0">#REF!</definedName>
    <definedName name="_SUM410" localSheetId="0">#REF!</definedName>
    <definedName name="_SUM420" localSheetId="0">#REF!</definedName>
    <definedName name="_SUM440" localSheetId="0">#REF!</definedName>
    <definedName name="_SUM460" localSheetId="0">#REF!</definedName>
    <definedName name="_SUM480" localSheetId="0">#REF!</definedName>
    <definedName name="_SUM500" localSheetId="0">#REF!</definedName>
    <definedName name="_SUM510" localSheetId="0">#REF!</definedName>
    <definedName name="_SUM530" localSheetId="0">#REF!</definedName>
    <definedName name="_SUM540" localSheetId="0">#REF!</definedName>
    <definedName name="_SUM560" localSheetId="0">#REF!</definedName>
    <definedName name="_SUM570" localSheetId="0">#REF!</definedName>
    <definedName name="_SUM580" localSheetId="0">#REF!</definedName>
    <definedName name="_SUM590" localSheetId="0">#REF!</definedName>
    <definedName name="_SUM700" localSheetId="0">#REF!</definedName>
    <definedName name="_SUM701" localSheetId="0">#REF!</definedName>
    <definedName name="_SUM702" localSheetId="0">#REF!</definedName>
    <definedName name="_SUM703" localSheetId="0">#REF!</definedName>
    <definedName name="_SUM704" localSheetId="0">#REF!</definedName>
    <definedName name="_sum770" localSheetId="0">#REF!</definedName>
    <definedName name="_SUM800" localSheetId="0">#REF!</definedName>
    <definedName name="_sum900" localSheetId="0">#REF!</definedName>
    <definedName name="_SUM901" localSheetId="0">#REF!</definedName>
    <definedName name="_SUM902" localSheetId="0">#REF!</definedName>
    <definedName name="_SUM903" localSheetId="0">#REF!</definedName>
    <definedName name="_SUM904" localSheetId="0">#REF!</definedName>
    <definedName name="aaaa" localSheetId="0">#REF!</definedName>
    <definedName name="afb" localSheetId="0">#REF!</definedName>
    <definedName name="ald" localSheetId="0">#REF!</definedName>
    <definedName name="alw" localSheetId="0">#REF!</definedName>
    <definedName name="atm" localSheetId="0">#REF!</definedName>
    <definedName name="Auftragswert" localSheetId="0">#REF!</definedName>
    <definedName name="aug" localSheetId="0">#REF!</definedName>
    <definedName name="BSB5_Reinigung_in_BiopurC" localSheetId="0">[1]BALAN1!#REF!</definedName>
    <definedName name="BSB5_Reinigung_in_BiopurN" localSheetId="0">[1]BALAN1!#REF!</definedName>
    <definedName name="BSB5Rückläufekg">[1]BALAN1!$E$15</definedName>
    <definedName name="BSB5vorklkg">[1]BALAN1!$F$15</definedName>
    <definedName name="BSB5vorklmg">[1]BALAN1!$F$16</definedName>
    <definedName name="BWF1B" localSheetId="0">#REF!</definedName>
    <definedName name="bwfb" localSheetId="0">#REF!</definedName>
    <definedName name="bwl" localSheetId="0">#REF!</definedName>
    <definedName name="bwld" localSheetId="0">#REF!</definedName>
    <definedName name="bwssb" localSheetId="0">'[2]Legal Risk Analysis'!#REF!</definedName>
    <definedName name="bww" localSheetId="0">#REF!</definedName>
    <definedName name="CA" localSheetId="0">#REF!</definedName>
    <definedName name="chemicalcalculationperungudi" localSheetId="0">#REF!</definedName>
    <definedName name="chemsludgecal" localSheetId="0">#REF!</definedName>
    <definedName name="cpcl" localSheetId="0">#REF!</definedName>
    <definedName name="cpcl26.4" localSheetId="0">#REF!</definedName>
    <definedName name="cpcl26.4mldnew" localSheetId="0">#REF!</definedName>
    <definedName name="D" localSheetId="0">#REF!</definedName>
    <definedName name="depr" localSheetId="0">#REF!</definedName>
    <definedName name="dwpefb" localSheetId="0">#REF!</definedName>
    <definedName name="dwpeld" localSheetId="0">#REF!</definedName>
    <definedName name="dwpelw" localSheetId="0">#REF!</definedName>
    <definedName name="E" localSheetId="0">#REF!</definedName>
    <definedName name="Effieciens_Sclammabscheidung">[1]BALAN1!$E$50</definedName>
    <definedName name="Effizienz_Abscheidung_Schlammw_inVK">[1]BALAN1!$E$51</definedName>
    <definedName name="es" localSheetId="0">#REF!</definedName>
    <definedName name="_xlnm.Extract" localSheetId="0">#REF!</definedName>
    <definedName name="Fe_kg_BiopurN">[1]BALAN1!$J$28</definedName>
    <definedName name="Fe_kg_Vorfällung">[1]BALAN1!$F$28</definedName>
    <definedName name="fid" localSheetId="0">#REF!</definedName>
    <definedName name="fifb" localSheetId="0">#REF!</definedName>
    <definedName name="fil" localSheetId="0">#REF!</definedName>
    <definedName name="fiw" localSheetId="0">#REF!</definedName>
    <definedName name="fl" localSheetId="0">#REF!</definedName>
    <definedName name="fld" localSheetId="0">#REF!</definedName>
    <definedName name="flg" localSheetId="0">#REF!</definedName>
    <definedName name="fm" localSheetId="0">#REF!</definedName>
    <definedName name="fmld" localSheetId="0">#REF!</definedName>
    <definedName name="fw" localSheetId="0">#REF!</definedName>
    <definedName name="fwfb" localSheetId="0">#REF!</definedName>
    <definedName name="fwl" localSheetId="0">#REF!</definedName>
    <definedName name="fwld" localSheetId="0">#REF!</definedName>
    <definedName name="fwrfb" localSheetId="0">#REF!</definedName>
    <definedName name="fwrl" localSheetId="0">#REF!</definedName>
    <definedName name="fwrld" localSheetId="0">#REF!</definedName>
    <definedName name="fwrw" localSheetId="0">#REF!</definedName>
    <definedName name="fwsfb" localSheetId="0">#REF!</definedName>
    <definedName name="fwsl" localSheetId="0">#REF!</definedName>
    <definedName name="fwsld" localSheetId="0">#REF!</definedName>
    <definedName name="fwsw" localSheetId="0">#REF!</definedName>
    <definedName name="fww" localSheetId="0">#REF!</definedName>
    <definedName name="G" localSheetId="0">#REF!</definedName>
    <definedName name="Geschäftsbereich" localSheetId="0">#REF!</definedName>
    <definedName name="gg" localSheetId="0">#REF!</definedName>
    <definedName name="gr" localSheetId="0">'[3]7 Other Costs'!#REF!</definedName>
    <definedName name="H" localSheetId="0">#REF!</definedName>
    <definedName name="inspbg" localSheetId="0">#REF!</definedName>
    <definedName name="inspbgcharges" localSheetId="0">#REF!</definedName>
    <definedName name="iocl" localSheetId="0">#REF!</definedName>
    <definedName name="june11" localSheetId="0">#REF!</definedName>
    <definedName name="Konsortialanteil" localSheetId="0">#REF!</definedName>
    <definedName name="lfb" localSheetId="0">#REF!</definedName>
    <definedName name="lld" localSheetId="0">#REF!</definedName>
    <definedName name="llw" localSheetId="0">#REF!</definedName>
    <definedName name="m" localSheetId="0">#REF!</definedName>
    <definedName name="maintenance" localSheetId="0">'[4]Legal Risk Analysis'!#REF!</definedName>
    <definedName name="MAY" localSheetId="0">#REF!</definedName>
    <definedName name="mbpt" localSheetId="0">#REF!</definedName>
    <definedName name="mmmm" localSheetId="0">#REF!</definedName>
    <definedName name="n" localSheetId="0">#REF!</definedName>
    <definedName name="nee" localSheetId="0">#REF!</definedName>
    <definedName name="NH4Rückläufekg">[1]BALAN1!$E$19</definedName>
    <definedName name="NH4vorklkg">[1]BALAN1!$F$19</definedName>
    <definedName name="NH4vorklmg">[1]BALAN1!$F$20</definedName>
    <definedName name="NNN" localSheetId="0">#REF!</definedName>
    <definedName name="NO3vorklkg">[1]BALAN1!$F$21</definedName>
    <definedName name="NO3vorklmg">[1]BALAN1!$F$22</definedName>
    <definedName name="NOK" localSheetId="0">#REF!</definedName>
    <definedName name="november" localSheetId="0">#REF!</definedName>
    <definedName name="OrgNvorklkg">[1]BALAN1!$F$23</definedName>
    <definedName name="OrgNvorklmg">[1]BALAN1!$F$24</definedName>
    <definedName name="P" localSheetId="0">#REF!</definedName>
    <definedName name="p.sch1" localSheetId="0">#REF!</definedName>
    <definedName name="P_reinigung_in_BiopurN" localSheetId="0">[1]BALAN1!#REF!</definedName>
    <definedName name="P_reinigung_in_Filter" localSheetId="0">[1]BALAN1!#REF!</definedName>
    <definedName name="pbg" localSheetId="0">#REF!</definedName>
    <definedName name="pbpt" localSheetId="0">#REF!</definedName>
    <definedName name="pefb" localSheetId="0">#REF!</definedName>
    <definedName name="peld" localSheetId="0">#REF!</definedName>
    <definedName name="pelw" localSheetId="0">#REF!</definedName>
    <definedName name="per" localSheetId="0">#REF!</definedName>
    <definedName name="Perf_Garantee" localSheetId="0">#REF!</definedName>
    <definedName name="peru" localSheetId="0">#REF!</definedName>
    <definedName name="perugudi" localSheetId="0">#REF!</definedName>
    <definedName name="perunguddi" localSheetId="0">#REF!</definedName>
    <definedName name="perungudi" localSheetId="0">#REF!</definedName>
    <definedName name="pftw" localSheetId="0">#REF!</definedName>
    <definedName name="power1" localSheetId="0">#REF!</definedName>
    <definedName name="_xlnm.Print_Area" localSheetId="0">'Lab Report - May 2023'!$A$1:$CY$45</definedName>
    <definedName name="PRückläufekg">[1]BALAN1!$E$25</definedName>
    <definedName name="Pvorklkg">[1]BALAN1!$F$25</definedName>
    <definedName name="Pvorklmg">[1]BALAN1!$F$26</definedName>
    <definedName name="q" localSheetId="0">#REF!</definedName>
    <definedName name="Qmaxvorkl">[1]BALAN1!$F$11</definedName>
    <definedName name="Qmittelvorkl">[1]BALAN1!$F$10</definedName>
    <definedName name="QrezirkRegenw.">[1]BALAN1!$H$11</definedName>
    <definedName name="QrezirkTrockenw.">[1]BALAN1!$H$10</definedName>
    <definedName name="QRückläufe">[1]BALAN1!$E$10</definedName>
    <definedName name="QSchlamwasser_Dauer">[1]BALAN1!$E$54</definedName>
    <definedName name="Redhills" localSheetId="0" hidden="1">#REF!</definedName>
    <definedName name="rtxr" localSheetId="0">#REF!</definedName>
    <definedName name="sales" localSheetId="0">#REF!</definedName>
    <definedName name="sanjay" localSheetId="0">#REF!</definedName>
    <definedName name="sanjaythute" localSheetId="0">#REF!</definedName>
    <definedName name="satz1" localSheetId="0">'[3]7 Other Costs'!#REF!</definedName>
    <definedName name="satz2" localSheetId="0">'[3]7 Other Costs'!#REF!</definedName>
    <definedName name="scfb" localSheetId="0">#REF!</definedName>
    <definedName name="scl" localSheetId="0">#REF!</definedName>
    <definedName name="scld" localSheetId="0">#REF!</definedName>
    <definedName name="scw" localSheetId="0">#REF!</definedName>
    <definedName name="sd" localSheetId="0">#REF!</definedName>
    <definedName name="sdfe" localSheetId="0">#REF!</definedName>
    <definedName name="se" localSheetId="0">#REF!</definedName>
    <definedName name="set" localSheetId="0">#REF!</definedName>
    <definedName name="sg" localSheetId="0">#REF!</definedName>
    <definedName name="Spülfreqenz_Filter" localSheetId="0">[1]BALAN1!#REF!</definedName>
    <definedName name="ss" localSheetId="0">#REF!</definedName>
    <definedName name="SS_Reinigung_in_BiopurC" localSheetId="0">[1]BALAN1!#REF!</definedName>
    <definedName name="SS_reinigung_in_BiopurN" localSheetId="0">[1]BALAN1!#REF!</definedName>
    <definedName name="SS_Reinigung_in_Filter" localSheetId="0">[1]BALAN1!#REF!</definedName>
    <definedName name="SSRückläufekg">[1]BALAN1!$E$13</definedName>
    <definedName name="sss" localSheetId="0">#REF!</definedName>
    <definedName name="SSvorklkg">[1]BALAN1!$F$13</definedName>
    <definedName name="SSvorklmg">[1]BALAN1!$F$14</definedName>
    <definedName name="st" localSheetId="0">#REF!</definedName>
    <definedName name="stock" localSheetId="0">#REF!</definedName>
    <definedName name="stp" localSheetId="0">#REF!</definedName>
    <definedName name="Streitwert" localSheetId="0">[5]Rechtsrisikoanalyse!#REF!</definedName>
    <definedName name="studext" localSheetId="0">#REF!</definedName>
    <definedName name="sumrisk" localSheetId="0">#REF!</definedName>
    <definedName name="Sx" localSheetId="0">#REF!</definedName>
    <definedName name="Sy" localSheetId="0">#REF!</definedName>
    <definedName name="t" localSheetId="0">#REF!</definedName>
    <definedName name="temp" localSheetId="0">#REF!</definedName>
    <definedName name="TotNvorklkg">[1]BALAN1!$F$17</definedName>
    <definedName name="TotNvorklmg">[1]BALAN1!$F$18</definedName>
    <definedName name="TPR" localSheetId="0">#REF!</definedName>
    <definedName name="ts" localSheetId="0">#REF!</definedName>
    <definedName name="tsfb" localSheetId="0">#REF!</definedName>
    <definedName name="tsl" localSheetId="0">#REF!</definedName>
    <definedName name="tsswd" localSheetId="0">#REF!</definedName>
    <definedName name="tsw" localSheetId="0">#REF!</definedName>
    <definedName name="USD" localSheetId="0">#REF!</definedName>
    <definedName name="v" localSheetId="0">#REF!</definedName>
    <definedName name="Vz" localSheetId="0">#REF!</definedName>
    <definedName name="wbag" localSheetId="0">#REF!</definedName>
    <definedName name="www" localSheetId="0">#REF!</definedName>
    <definedName name="X_CQuelleBiopurC">[1]BALAN1!$I$27</definedName>
    <definedName name="ys" localSheetId="0">#REF!</definedName>
    <definedName name="Zins_Garantee" localSheetId="0">#REF!</definedName>
    <definedName name="Zins_Monat" localSheetId="0">#REF!</definedName>
    <definedName name="Zinz_ÖKB" localSheetId="0">#REF!</definedName>
    <definedName name="전체" localSheetId="0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5" i="1" l="1"/>
  <c r="BA45" i="1"/>
  <c r="BN45" i="1"/>
  <c r="BY45" i="1"/>
  <c r="CO45" i="1"/>
  <c r="AK45" i="1"/>
  <c r="AY45" i="1"/>
  <c r="BL45" i="1"/>
  <c r="BW45" i="1"/>
  <c r="CL45" i="1"/>
  <c r="V45" i="1"/>
  <c r="T45" i="1"/>
  <c r="AK43" i="1"/>
  <c r="AY43" i="1"/>
  <c r="BL43" i="1"/>
  <c r="BW43" i="1"/>
  <c r="CL43" i="1"/>
  <c r="AU43" i="1"/>
  <c r="BQ43" i="1"/>
  <c r="CB43" i="1"/>
  <c r="BD43" i="1"/>
  <c r="AB43" i="1"/>
  <c r="T43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K40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40" i="1"/>
  <c r="CI40" i="1"/>
  <c r="CH40" i="1"/>
  <c r="CG40" i="1"/>
  <c r="CF40" i="1"/>
  <c r="CE40" i="1"/>
  <c r="CD40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40" i="1"/>
  <c r="CB40" i="1"/>
  <c r="CA40" i="1"/>
  <c r="BZ40" i="1"/>
  <c r="BY40" i="1"/>
  <c r="BX40" i="1"/>
  <c r="BV40" i="1"/>
  <c r="BU9" i="1"/>
  <c r="BU10" i="1"/>
  <c r="BU11" i="1"/>
  <c r="BU13" i="1"/>
  <c r="BU15" i="1"/>
  <c r="BU16" i="1"/>
  <c r="BU17" i="1"/>
  <c r="BU18" i="1"/>
  <c r="BU20" i="1"/>
  <c r="BU21" i="1"/>
  <c r="BU22" i="1"/>
  <c r="BU24" i="1"/>
  <c r="BU25" i="1"/>
  <c r="BU26" i="1"/>
  <c r="BU27" i="1"/>
  <c r="BU28" i="1"/>
  <c r="BU29" i="1"/>
  <c r="BU30" i="1"/>
  <c r="BU31" i="1"/>
  <c r="BU32" i="1"/>
  <c r="BU33" i="1"/>
  <c r="BU34" i="1"/>
  <c r="BU36" i="1"/>
  <c r="BU37" i="1"/>
  <c r="BU38" i="1"/>
  <c r="BU40" i="1"/>
  <c r="BT40" i="1"/>
  <c r="BS40" i="1"/>
  <c r="BR40" i="1"/>
  <c r="BQ40" i="1"/>
  <c r="BP40" i="1"/>
  <c r="BO40" i="1"/>
  <c r="BN40" i="1"/>
  <c r="BM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E40" i="1"/>
  <c r="D40" i="1"/>
  <c r="C40" i="1"/>
  <c r="B40" i="1"/>
  <c r="AY39" i="1"/>
  <c r="BL39" i="1"/>
  <c r="BW39" i="1"/>
  <c r="CL39" i="1"/>
  <c r="CJ39" i="1"/>
  <c r="CC39" i="1"/>
  <c r="BU39" i="1"/>
  <c r="T39" i="1"/>
  <c r="AK39" i="1"/>
  <c r="D39" i="1"/>
  <c r="E39" i="1"/>
  <c r="AY38" i="1"/>
  <c r="BL38" i="1"/>
  <c r="BW38" i="1"/>
  <c r="CL38" i="1"/>
  <c r="T38" i="1"/>
  <c r="AK38" i="1"/>
  <c r="AY37" i="1"/>
  <c r="BL37" i="1"/>
  <c r="BW37" i="1"/>
  <c r="CL37" i="1"/>
  <c r="T37" i="1"/>
  <c r="AK37" i="1"/>
  <c r="AY36" i="1"/>
  <c r="BL36" i="1"/>
  <c r="BW36" i="1"/>
  <c r="CL36" i="1"/>
  <c r="T36" i="1"/>
  <c r="AK36" i="1"/>
  <c r="AY35" i="1"/>
  <c r="BL35" i="1"/>
  <c r="BW35" i="1"/>
  <c r="CL35" i="1"/>
  <c r="T35" i="1"/>
  <c r="AK35" i="1"/>
  <c r="AY34" i="1"/>
  <c r="BL34" i="1"/>
  <c r="BW34" i="1"/>
  <c r="CL34" i="1"/>
  <c r="T34" i="1"/>
  <c r="AK34" i="1"/>
  <c r="AY33" i="1"/>
  <c r="BL33" i="1"/>
  <c r="BW33" i="1"/>
  <c r="CL33" i="1"/>
  <c r="T33" i="1"/>
  <c r="AK33" i="1"/>
  <c r="AY32" i="1"/>
  <c r="BL32" i="1"/>
  <c r="BW32" i="1"/>
  <c r="CL32" i="1"/>
  <c r="T32" i="1"/>
  <c r="AK32" i="1"/>
  <c r="AY31" i="1"/>
  <c r="BL31" i="1"/>
  <c r="BW31" i="1"/>
  <c r="CL31" i="1"/>
  <c r="T31" i="1"/>
  <c r="AK31" i="1"/>
  <c r="AY30" i="1"/>
  <c r="BL30" i="1"/>
  <c r="BW30" i="1"/>
  <c r="CL30" i="1"/>
  <c r="T30" i="1"/>
  <c r="AK30" i="1"/>
  <c r="AY29" i="1"/>
  <c r="BL29" i="1"/>
  <c r="BW29" i="1"/>
  <c r="CL29" i="1"/>
  <c r="T29" i="1"/>
  <c r="AK29" i="1"/>
  <c r="AY28" i="1"/>
  <c r="BL28" i="1"/>
  <c r="BW28" i="1"/>
  <c r="CL28" i="1"/>
  <c r="T28" i="1"/>
  <c r="AK28" i="1"/>
  <c r="AY27" i="1"/>
  <c r="BL27" i="1"/>
  <c r="BW27" i="1"/>
  <c r="CL27" i="1"/>
  <c r="T27" i="1"/>
  <c r="AK27" i="1"/>
  <c r="AY26" i="1"/>
  <c r="BL26" i="1"/>
  <c r="BW26" i="1"/>
  <c r="CL26" i="1"/>
  <c r="T26" i="1"/>
  <c r="AK26" i="1"/>
  <c r="AY25" i="1"/>
  <c r="BL25" i="1"/>
  <c r="BW25" i="1"/>
  <c r="CL25" i="1"/>
  <c r="T25" i="1"/>
  <c r="AK25" i="1"/>
  <c r="AY24" i="1"/>
  <c r="BL24" i="1"/>
  <c r="BW24" i="1"/>
  <c r="CL24" i="1"/>
  <c r="T24" i="1"/>
  <c r="AK24" i="1"/>
  <c r="AY23" i="1"/>
  <c r="BL23" i="1"/>
  <c r="BW23" i="1"/>
  <c r="CL23" i="1"/>
  <c r="T23" i="1"/>
  <c r="AK23" i="1"/>
  <c r="AY22" i="1"/>
  <c r="BL22" i="1"/>
  <c r="BW22" i="1"/>
  <c r="CL22" i="1"/>
  <c r="T22" i="1"/>
  <c r="AK22" i="1"/>
  <c r="AY21" i="1"/>
  <c r="BL21" i="1"/>
  <c r="BW21" i="1"/>
  <c r="CL21" i="1"/>
  <c r="T21" i="1"/>
  <c r="AK21" i="1"/>
  <c r="AY20" i="1"/>
  <c r="BL20" i="1"/>
  <c r="BW20" i="1"/>
  <c r="CL20" i="1"/>
  <c r="T20" i="1"/>
  <c r="AK20" i="1"/>
  <c r="AY19" i="1"/>
  <c r="BL19" i="1"/>
  <c r="BW19" i="1"/>
  <c r="CL19" i="1"/>
  <c r="T19" i="1"/>
  <c r="AK19" i="1"/>
  <c r="AY18" i="1"/>
  <c r="BL18" i="1"/>
  <c r="BW18" i="1"/>
  <c r="CL18" i="1"/>
  <c r="T18" i="1"/>
  <c r="AK18" i="1"/>
  <c r="AY17" i="1"/>
  <c r="BL17" i="1"/>
  <c r="BW17" i="1"/>
  <c r="CL17" i="1"/>
  <c r="T17" i="1"/>
  <c r="AK17" i="1"/>
  <c r="AY16" i="1"/>
  <c r="BL16" i="1"/>
  <c r="BW16" i="1"/>
  <c r="CL16" i="1"/>
  <c r="T16" i="1"/>
  <c r="AK16" i="1"/>
  <c r="AY15" i="1"/>
  <c r="BL15" i="1"/>
  <c r="BW15" i="1"/>
  <c r="CL15" i="1"/>
  <c r="T15" i="1"/>
  <c r="AK15" i="1"/>
  <c r="AY14" i="1"/>
  <c r="BL14" i="1"/>
  <c r="BW14" i="1"/>
  <c r="CL14" i="1"/>
  <c r="T14" i="1"/>
  <c r="AK14" i="1"/>
  <c r="AY13" i="1"/>
  <c r="BL13" i="1"/>
  <c r="BW13" i="1"/>
  <c r="CL13" i="1"/>
  <c r="T13" i="1"/>
  <c r="AK13" i="1"/>
  <c r="AY12" i="1"/>
  <c r="BL12" i="1"/>
  <c r="BW12" i="1"/>
  <c r="CL12" i="1"/>
  <c r="T12" i="1"/>
  <c r="AK12" i="1"/>
  <c r="AY11" i="1"/>
  <c r="BL11" i="1"/>
  <c r="BW11" i="1"/>
  <c r="CL11" i="1"/>
  <c r="T11" i="1"/>
  <c r="AK11" i="1"/>
  <c r="AY10" i="1"/>
  <c r="BL10" i="1"/>
  <c r="BW10" i="1"/>
  <c r="CL10" i="1"/>
  <c r="T10" i="1"/>
  <c r="AK10" i="1"/>
  <c r="AY9" i="1"/>
  <c r="BL9" i="1"/>
  <c r="BW9" i="1"/>
  <c r="CL9" i="1"/>
  <c r="T9" i="1"/>
  <c r="AK9" i="1"/>
  <c r="AI3" i="1"/>
  <c r="AV3" i="1"/>
  <c r="BI3" i="1"/>
  <c r="BU3" i="1"/>
  <c r="CH3" i="1"/>
  <c r="CX3" i="1"/>
  <c r="AF3" i="1"/>
  <c r="AU3" i="1"/>
  <c r="BH3" i="1"/>
  <c r="BT3" i="1"/>
  <c r="CG3" i="1"/>
  <c r="CW3" i="1"/>
  <c r="U3" i="1"/>
  <c r="AL3" i="1"/>
  <c r="BA3" i="1"/>
  <c r="BM3" i="1"/>
  <c r="BY3" i="1"/>
  <c r="CM3" i="1"/>
  <c r="T3" i="1"/>
  <c r="AK3" i="1"/>
  <c r="AY3" i="1"/>
  <c r="BL3" i="1"/>
  <c r="BW3" i="1"/>
  <c r="CL3" i="1"/>
  <c r="T2" i="1"/>
  <c r="AK2" i="1"/>
  <c r="AY2" i="1"/>
  <c r="BL2" i="1"/>
  <c r="BW2" i="1"/>
  <c r="CL2" i="1"/>
  <c r="T1" i="1"/>
  <c r="AK1" i="1"/>
  <c r="AY1" i="1"/>
  <c r="BL1" i="1"/>
  <c r="BW1" i="1"/>
  <c r="CL1" i="1"/>
</calcChain>
</file>

<file path=xl/sharedStrings.xml><?xml version="1.0" encoding="utf-8"?>
<sst xmlns="http://schemas.openxmlformats.org/spreadsheetml/2006/main" count="501" uniqueCount="117">
  <si>
    <t>s</t>
  </si>
  <si>
    <t>KATHMANDU, NEPAL</t>
  </si>
  <si>
    <t>Project No:</t>
  </si>
  <si>
    <t>10M170</t>
  </si>
  <si>
    <t>Month:</t>
  </si>
  <si>
    <t>Date</t>
  </si>
  <si>
    <t xml:space="preserve"> Power Generation and Consumption</t>
  </si>
  <si>
    <t>Inlet</t>
  </si>
  <si>
    <t>Grit Classifier Outlet</t>
  </si>
  <si>
    <t>Primary Clarifier</t>
  </si>
  <si>
    <t>Secondary Clarifier</t>
  </si>
  <si>
    <t>Secondary Sedimentation tank Outlet</t>
  </si>
  <si>
    <t>CHLORINE CONTACT TANK (Composite)</t>
  </si>
  <si>
    <t>CHLORINE CONTACT TANK</t>
  </si>
  <si>
    <t>Aeration Tank</t>
  </si>
  <si>
    <t>Digester Sludge Feeding Details</t>
  </si>
  <si>
    <t>Digester Performance Details</t>
  </si>
  <si>
    <t xml:space="preserve">Digester Outlet </t>
  </si>
  <si>
    <t xml:space="preserve">Centrifuge </t>
  </si>
  <si>
    <t>Bio Gas</t>
  </si>
  <si>
    <t>Scrubber</t>
  </si>
  <si>
    <t>Odour 
Control
Unit</t>
  </si>
  <si>
    <t>Power 
Generation from Gas Engine</t>
  </si>
  <si>
    <t>Daily Power Consumption from NEA
(MW)</t>
  </si>
  <si>
    <t>Total Power Consumption from NEA &amp; GE
(MW)</t>
  </si>
  <si>
    <t>Total Power (KWh)/Flow (ML)</t>
  </si>
  <si>
    <t xml:space="preserve">Raw Sewage Flow </t>
  </si>
  <si>
    <t>Raw Sewage (Composite)</t>
  </si>
  <si>
    <t>Raw Sewage</t>
  </si>
  <si>
    <t>DATE</t>
  </si>
  <si>
    <t>Existing Aeration Tank</t>
  </si>
  <si>
    <t xml:space="preserve">New Aeration Tank </t>
  </si>
  <si>
    <t>Primary sedimentation tank
Underflow</t>
  </si>
  <si>
    <t>Thickener Sludge Parameters</t>
  </si>
  <si>
    <t>Digester - A</t>
  </si>
  <si>
    <t>Digester  - B</t>
  </si>
  <si>
    <t xml:space="preserve">Centrifuge Feed </t>
  </si>
  <si>
    <t>Centrifuge Cake</t>
  </si>
  <si>
    <t>Centrifuge Feed Totalizer</t>
  </si>
  <si>
    <t xml:space="preserve">Gas Generation </t>
  </si>
  <si>
    <t>Methane</t>
  </si>
  <si>
    <t>Carbon
Dioxide</t>
  </si>
  <si>
    <t>Outlet</t>
  </si>
  <si>
    <t>pH</t>
  </si>
  <si>
    <r>
      <rPr>
        <b/>
        <sz val="13"/>
        <rFont val="Calibri Light"/>
        <charset val="134"/>
      </rPr>
      <t>BOD</t>
    </r>
    <r>
      <rPr>
        <b/>
        <vertAlign val="subscript"/>
        <sz val="13"/>
        <rFont val="Calibri Light"/>
        <charset val="134"/>
      </rPr>
      <t>5</t>
    </r>
  </si>
  <si>
    <t>COD</t>
  </si>
  <si>
    <t>TSS</t>
  </si>
  <si>
    <r>
      <rPr>
        <b/>
        <sz val="13"/>
        <rFont val="Calibri Light"/>
        <charset val="134"/>
      </rPr>
      <t>NH</t>
    </r>
    <r>
      <rPr>
        <b/>
        <vertAlign val="subscript"/>
        <sz val="13"/>
        <rFont val="Calibri Light"/>
        <charset val="134"/>
        <scheme val="major"/>
      </rPr>
      <t>3</t>
    </r>
    <r>
      <rPr>
        <b/>
        <sz val="13"/>
        <rFont val="Calibri Light"/>
        <charset val="134"/>
      </rPr>
      <t>-N</t>
    </r>
  </si>
  <si>
    <t>O &amp; G</t>
  </si>
  <si>
    <t>TP</t>
  </si>
  <si>
    <t>Total Coliform</t>
  </si>
  <si>
    <t>Fecal coliform</t>
  </si>
  <si>
    <t>PH</t>
  </si>
  <si>
    <t>PST   Sludge Totalizer</t>
  </si>
  <si>
    <t>Existing
RAS</t>
  </si>
  <si>
    <t>New
RAS</t>
  </si>
  <si>
    <t>Ammonical Nitrogen</t>
  </si>
  <si>
    <t>FRC</t>
  </si>
  <si>
    <t>DO</t>
  </si>
  <si>
    <t>MLSS</t>
  </si>
  <si>
    <t>MLVSS</t>
  </si>
  <si>
    <t>SV30</t>
  </si>
  <si>
    <t>SVI</t>
  </si>
  <si>
    <t>TS</t>
  </si>
  <si>
    <t>VS</t>
  </si>
  <si>
    <t>VFA</t>
  </si>
  <si>
    <t>Alkalinity</t>
  </si>
  <si>
    <t>VFA/
Alkalinity
 Ratio</t>
  </si>
  <si>
    <t>Digester Feed Totalizer</t>
  </si>
  <si>
    <t>VFA - mg/l</t>
  </si>
  <si>
    <t>VFA/ Alkalinity 
Ratio</t>
  </si>
  <si>
    <t>Temp</t>
  </si>
  <si>
    <t xml:space="preserve">VS </t>
  </si>
  <si>
    <r>
      <rPr>
        <b/>
        <sz val="13"/>
        <rFont val="Calibri Light"/>
        <charset val="134"/>
      </rPr>
      <t>CH</t>
    </r>
    <r>
      <rPr>
        <b/>
        <vertAlign val="subscript"/>
        <sz val="13"/>
        <rFont val="Calibri Light"/>
        <charset val="134"/>
      </rPr>
      <t>4</t>
    </r>
  </si>
  <si>
    <r>
      <rPr>
        <b/>
        <sz val="13"/>
        <rFont val="Calibri Light"/>
        <charset val="134"/>
      </rPr>
      <t>CO</t>
    </r>
    <r>
      <rPr>
        <b/>
        <vertAlign val="subscript"/>
        <sz val="13"/>
        <rFont val="Calibri Light"/>
        <charset val="134"/>
      </rPr>
      <t>2</t>
    </r>
  </si>
  <si>
    <r>
      <rPr>
        <b/>
        <sz val="13"/>
        <rFont val="Calibri Light"/>
        <charset val="134"/>
      </rPr>
      <t>H</t>
    </r>
    <r>
      <rPr>
        <b/>
        <vertAlign val="subscript"/>
        <sz val="13"/>
        <rFont val="Calibri Light"/>
        <charset val="134"/>
      </rPr>
      <t>2</t>
    </r>
    <r>
      <rPr>
        <b/>
        <sz val="13"/>
        <rFont val="Calibri Light"/>
        <charset val="134"/>
      </rPr>
      <t>S</t>
    </r>
  </si>
  <si>
    <t>Inlet
pH</t>
  </si>
  <si>
    <t>Outlet
pH</t>
  </si>
  <si>
    <t>Control Limits</t>
  </si>
  <si>
    <t>6.0 - 9.0</t>
  </si>
  <si>
    <r>
      <rPr>
        <b/>
        <sz val="13"/>
        <rFont val="Calibri Light"/>
        <charset val="134"/>
      </rPr>
      <t>10</t>
    </r>
    <r>
      <rPr>
        <b/>
        <vertAlign val="superscript"/>
        <sz val="13"/>
        <rFont val="Calibri Light"/>
        <charset val="134"/>
      </rPr>
      <t>7</t>
    </r>
    <r>
      <rPr>
        <b/>
        <sz val="13"/>
        <rFont val="Calibri Light"/>
        <charset val="134"/>
      </rPr>
      <t>-10</t>
    </r>
    <r>
      <rPr>
        <b/>
        <vertAlign val="superscript"/>
        <sz val="13"/>
        <rFont val="Calibri Light"/>
        <charset val="134"/>
      </rPr>
      <t>9</t>
    </r>
  </si>
  <si>
    <r>
      <rPr>
        <b/>
        <sz val="13"/>
        <rFont val="Calibri Light"/>
        <charset val="134"/>
      </rPr>
      <t>10</t>
    </r>
    <r>
      <rPr>
        <b/>
        <vertAlign val="superscript"/>
        <sz val="13"/>
        <rFont val="Calibri Light"/>
        <charset val="134"/>
      </rPr>
      <t>6</t>
    </r>
    <r>
      <rPr>
        <b/>
        <sz val="13"/>
        <rFont val="Calibri Light"/>
        <charset val="134"/>
      </rPr>
      <t>-10</t>
    </r>
    <r>
      <rPr>
        <b/>
        <vertAlign val="superscript"/>
        <sz val="13"/>
        <rFont val="Calibri Light"/>
        <charset val="134"/>
      </rPr>
      <t>7</t>
    </r>
  </si>
  <si>
    <t>-</t>
  </si>
  <si>
    <t>6.5-8.0</t>
  </si>
  <si>
    <t>&lt; 10</t>
  </si>
  <si>
    <t>&lt; 250</t>
  </si>
  <si>
    <t>&lt; 50</t>
  </si>
  <si>
    <t>&lt; 500</t>
  </si>
  <si>
    <t>&lt; 100</t>
  </si>
  <si>
    <t>Max 1</t>
  </si>
  <si>
    <t>&gt; 0.5</t>
  </si>
  <si>
    <t>Units</t>
  </si>
  <si>
    <t>MW</t>
  </si>
  <si>
    <t>&lt;482.02 KWh / ML of Treated Water</t>
  </si>
  <si>
    <t>MLD</t>
  </si>
  <si>
    <t>mg/L</t>
  </si>
  <si>
    <t>m3</t>
  </si>
  <si>
    <t>MPN
/100ml</t>
  </si>
  <si>
    <t>ml/L</t>
  </si>
  <si>
    <t>%</t>
  </si>
  <si>
    <t>mg/l</t>
  </si>
  <si>
    <r>
      <rPr>
        <b/>
        <vertAlign val="superscript"/>
        <sz val="13"/>
        <rFont val="Calibri Light"/>
        <charset val="134"/>
      </rPr>
      <t>0</t>
    </r>
    <r>
      <rPr>
        <b/>
        <sz val="13"/>
        <rFont val="Calibri Light"/>
        <charset val="134"/>
      </rPr>
      <t>C</t>
    </r>
  </si>
  <si>
    <t>Nm3</t>
  </si>
  <si>
    <t>ppm</t>
  </si>
  <si>
    <t>CCT was not in operational .Hence SST and SC sample is taken for analysis.</t>
  </si>
  <si>
    <t>AVG</t>
  </si>
  <si>
    <t xml:space="preserve">Remarks: </t>
  </si>
  <si>
    <r>
      <rPr>
        <b/>
        <sz val="13"/>
        <rFont val="Calibri Light"/>
        <charset val="134"/>
      </rPr>
      <t>Remarks:</t>
    </r>
    <r>
      <rPr>
        <sz val="14"/>
        <rFont val="Calibri Light"/>
        <charset val="134"/>
      </rPr>
      <t xml:space="preserve">  </t>
    </r>
  </si>
  <si>
    <t xml:space="preserve">Remarks:   </t>
  </si>
  <si>
    <t xml:space="preserve">Remarks:  </t>
  </si>
  <si>
    <t xml:space="preserve">*BDL - Below Detectable Limit, ([-] - analysis not conducted) </t>
  </si>
  <si>
    <t>*BDL - Below Detectable Limit</t>
  </si>
  <si>
    <t>VA TECH WABAG</t>
  </si>
  <si>
    <t>PID</t>
  </si>
  <si>
    <t>KVWSMB</t>
  </si>
  <si>
    <t>CHEMIST</t>
  </si>
  <si>
    <t>PLANT INCHARGE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</si>
</sst>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_ "/>
    <numFmt numFmtId="165" formatCode="[$-409]mmmm\-yy;@"/>
    <numFmt numFmtId="166" formatCode="_(* #,##0.0_);_(* \(#,##0.0\);_(* &quot;-&quot;??_);_(@_)"/>
    <numFmt numFmtId="167" formatCode="[$-409]dd\-mmm\-yy;@"/>
    <numFmt numFmtId="168" formatCode="0.0_ "/>
    <numFmt numFmtId="169" formatCode="dd\-mmm\-yy"/>
    <numFmt numFmtId="170" formatCode="0.00_ "/>
    <numFmt numFmtId="171" formatCode="0.0"/>
  </numFmts>
  <fonts count="24" x14ac:knownFonts="1">
    <font>
      <sz val="10"/>
      <name val="Arial"/>
      <charset val="134"/>
    </font>
    <font>
      <b/>
      <sz val="15"/>
      <name val="Calibri Light"/>
      <charset val="134"/>
    </font>
    <font>
      <sz val="13"/>
      <name val="Calibri Light"/>
      <charset val="134"/>
    </font>
    <font>
      <sz val="14"/>
      <name val="Calibri Light"/>
      <charset val="134"/>
    </font>
    <font>
      <sz val="14"/>
      <color theme="1"/>
      <name val="Calibri Light"/>
      <charset val="134"/>
    </font>
    <font>
      <b/>
      <sz val="13"/>
      <name val="Calibri Light"/>
      <charset val="134"/>
    </font>
    <font>
      <sz val="11"/>
      <color theme="1"/>
      <name val="Calibri Light"/>
      <charset val="134"/>
    </font>
    <font>
      <b/>
      <u/>
      <sz val="15"/>
      <name val="Calibri Light"/>
      <charset val="134"/>
    </font>
    <font>
      <b/>
      <u/>
      <sz val="15"/>
      <color theme="1"/>
      <name val="Calibri Light"/>
      <charset val="134"/>
    </font>
    <font>
      <b/>
      <sz val="14"/>
      <name val="Calibri Light"/>
      <charset val="134"/>
    </font>
    <font>
      <b/>
      <sz val="13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sz val="13"/>
      <color theme="1"/>
      <name val="Calibri"/>
      <charset val="134"/>
      <scheme val="minor"/>
    </font>
    <font>
      <sz val="14"/>
      <color indexed="8"/>
      <name val="Calibri Light"/>
      <charset val="134"/>
    </font>
    <font>
      <b/>
      <u/>
      <sz val="14"/>
      <name val="Calibri Light"/>
      <charset val="134"/>
    </font>
    <font>
      <sz val="14"/>
      <name val="Arial"/>
      <charset val="134"/>
    </font>
    <font>
      <b/>
      <sz val="15"/>
      <color rgb="FFFF0000"/>
      <name val="Calibri Light"/>
      <charset val="134"/>
    </font>
    <font>
      <sz val="11"/>
      <color theme="1"/>
      <name val="Calibri"/>
      <charset val="134"/>
      <scheme val="minor"/>
    </font>
    <font>
      <b/>
      <vertAlign val="subscript"/>
      <sz val="13"/>
      <name val="Calibri Light"/>
      <charset val="134"/>
    </font>
    <font>
      <b/>
      <vertAlign val="subscript"/>
      <sz val="13"/>
      <name val="Calibri Light"/>
      <charset val="134"/>
      <scheme val="major"/>
    </font>
    <font>
      <b/>
      <vertAlign val="superscript"/>
      <sz val="13"/>
      <name val="Calibri Light"/>
      <charset val="134"/>
    </font>
    <font>
      <sz val="1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8229926450392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9">
    <xf numFmtId="0" fontId="0" fillId="0" borderId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23" fillId="0" borderId="0"/>
    <xf numFmtId="43" fontId="19" fillId="0" borderId="0" applyFont="0" applyFill="0" applyBorder="0" applyAlignment="0" applyProtection="0"/>
    <xf numFmtId="0" fontId="19" fillId="0" borderId="0"/>
    <xf numFmtId="0" fontId="23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</cellStyleXfs>
  <cellXfs count="158">
    <xf numFmtId="0" fontId="0" fillId="0" borderId="0" xfId="0"/>
    <xf numFmtId="0" fontId="1" fillId="2" borderId="0" xfId="6" applyFont="1" applyFill="1" applyBorder="1" applyAlignment="1">
      <alignment vertical="center" wrapText="1"/>
    </xf>
    <xf numFmtId="0" fontId="2" fillId="3" borderId="0" xfId="6" applyFont="1" applyFill="1" applyBorder="1" applyAlignment="1">
      <alignment vertical="center" wrapText="1"/>
    </xf>
    <xf numFmtId="0" fontId="3" fillId="2" borderId="0" xfId="6" applyFont="1" applyFill="1" applyBorder="1" applyAlignment="1">
      <alignment vertical="center" wrapText="1"/>
    </xf>
    <xf numFmtId="0" fontId="3" fillId="0" borderId="0" xfId="6" applyFont="1" applyFill="1" applyBorder="1" applyAlignment="1">
      <alignment vertical="center" wrapText="1"/>
    </xf>
    <xf numFmtId="0" fontId="4" fillId="2" borderId="0" xfId="6" applyFont="1" applyFill="1" applyBorder="1" applyAlignment="1">
      <alignment vertical="center" wrapText="1"/>
    </xf>
    <xf numFmtId="0" fontId="2" fillId="2" borderId="0" xfId="6" applyFont="1" applyFill="1" applyBorder="1" applyAlignment="1">
      <alignment horizontal="left" vertical="center" wrapText="1"/>
    </xf>
    <xf numFmtId="0" fontId="2" fillId="2" borderId="0" xfId="6" applyFont="1" applyFill="1" applyBorder="1" applyAlignment="1">
      <alignment vertical="center" wrapText="1"/>
    </xf>
    <xf numFmtId="0" fontId="5" fillId="0" borderId="0" xfId="4" applyFont="1" applyFill="1" applyBorder="1"/>
    <xf numFmtId="0" fontId="6" fillId="0" borderId="0" xfId="4" applyFont="1" applyBorder="1"/>
    <xf numFmtId="0" fontId="8" fillId="2" borderId="0" xfId="6" applyFont="1" applyFill="1" applyBorder="1" applyAlignment="1">
      <alignment horizontal="right" vertical="center"/>
    </xf>
    <xf numFmtId="0" fontId="8" fillId="2" borderId="0" xfId="6" applyFont="1" applyFill="1" applyBorder="1" applyAlignment="1">
      <alignment vertical="center"/>
    </xf>
    <xf numFmtId="0" fontId="5" fillId="3" borderId="2" xfId="6" applyFont="1" applyFill="1" applyBorder="1" applyAlignment="1">
      <alignment horizontal="center" vertical="center" wrapText="1"/>
    </xf>
    <xf numFmtId="169" fontId="4" fillId="2" borderId="2" xfId="6" applyNumberFormat="1" applyFont="1" applyFill="1" applyBorder="1" applyAlignment="1">
      <alignment horizontal="center" vertical="center" wrapText="1"/>
    </xf>
    <xf numFmtId="171" fontId="3" fillId="2" borderId="2" xfId="6" applyNumberFormat="1" applyFont="1" applyFill="1" applyBorder="1" applyAlignment="1">
      <alignment horizontal="center" vertical="center" wrapText="1"/>
    </xf>
    <xf numFmtId="2" fontId="12" fillId="0" borderId="2" xfId="4" applyNumberFormat="1" applyFont="1" applyFill="1" applyBorder="1" applyAlignment="1">
      <alignment horizontal="center" vertical="center"/>
    </xf>
    <xf numFmtId="2" fontId="13" fillId="2" borderId="2" xfId="4" applyNumberFormat="1" applyFont="1" applyFill="1" applyBorder="1" applyAlignment="1">
      <alignment horizontal="center" vertical="center"/>
    </xf>
    <xf numFmtId="2" fontId="12" fillId="0" borderId="2" xfId="4" applyNumberFormat="1" applyFont="1" applyBorder="1" applyAlignment="1">
      <alignment horizontal="center" vertical="center"/>
    </xf>
    <xf numFmtId="2" fontId="3" fillId="2" borderId="2" xfId="6" applyNumberFormat="1" applyFont="1" applyFill="1" applyBorder="1" applyAlignment="1">
      <alignment horizontal="center" vertical="center" wrapText="1"/>
    </xf>
    <xf numFmtId="168" fontId="3" fillId="2" borderId="2" xfId="6" applyNumberFormat="1" applyFont="1" applyFill="1" applyBorder="1" applyAlignment="1">
      <alignment horizontal="center" vertical="center" wrapText="1"/>
    </xf>
    <xf numFmtId="39" fontId="12" fillId="0" borderId="2" xfId="2" applyNumberFormat="1" applyFont="1" applyBorder="1" applyAlignment="1">
      <alignment horizontal="center" vertical="center"/>
    </xf>
    <xf numFmtId="0" fontId="3" fillId="2" borderId="2" xfId="6" applyFont="1" applyFill="1" applyBorder="1" applyAlignment="1">
      <alignment horizontal="center" vertical="center" wrapText="1"/>
    </xf>
    <xf numFmtId="2" fontId="5" fillId="3" borderId="2" xfId="6" applyNumberFormat="1" applyFont="1" applyFill="1" applyBorder="1" applyAlignment="1">
      <alignment horizontal="center" vertical="center"/>
    </xf>
    <xf numFmtId="0" fontId="5" fillId="0" borderId="5" xfId="4" applyFont="1" applyFill="1" applyBorder="1" applyAlignment="1">
      <alignment horizontal="center" vertical="center"/>
    </xf>
    <xf numFmtId="0" fontId="8" fillId="2" borderId="0" xfId="6" applyFont="1" applyFill="1" applyBorder="1" applyAlignment="1">
      <alignment horizontal="center" vertical="center"/>
    </xf>
    <xf numFmtId="166" fontId="5" fillId="3" borderId="2" xfId="1" applyNumberFormat="1" applyFont="1" applyFill="1" applyBorder="1" applyAlignment="1">
      <alignment horizontal="center" vertical="center" wrapText="1"/>
    </xf>
    <xf numFmtId="0" fontId="5" fillId="3" borderId="2" xfId="6" applyFont="1" applyFill="1" applyBorder="1" applyAlignment="1">
      <alignment horizontal="center" vertical="center" wrapText="1" shrinkToFit="1"/>
    </xf>
    <xf numFmtId="171" fontId="5" fillId="3" borderId="2" xfId="6" applyNumberFormat="1" applyFont="1" applyFill="1" applyBorder="1" applyAlignment="1">
      <alignment horizontal="center" vertical="center" wrapText="1"/>
    </xf>
    <xf numFmtId="171" fontId="4" fillId="0" borderId="2" xfId="4" applyNumberFormat="1" applyFont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171" fontId="4" fillId="2" borderId="2" xfId="4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2" borderId="2" xfId="4" applyFont="1" applyFill="1" applyBorder="1" applyAlignment="1">
      <alignment horizontal="center" vertical="center"/>
    </xf>
    <xf numFmtId="2" fontId="3" fillId="0" borderId="2" xfId="6" applyNumberFormat="1" applyFont="1" applyBorder="1" applyAlignment="1">
      <alignment horizontal="center" vertical="center" wrapText="1"/>
    </xf>
    <xf numFmtId="170" fontId="4" fillId="2" borderId="2" xfId="4" applyNumberFormat="1" applyFont="1" applyFill="1" applyBorder="1" applyAlignment="1">
      <alignment horizontal="center" vertical="center"/>
    </xf>
    <xf numFmtId="168" fontId="4" fillId="2" borderId="2" xfId="4" applyNumberFormat="1" applyFont="1" applyFill="1" applyBorder="1" applyAlignment="1">
      <alignment horizontal="center" vertical="center"/>
    </xf>
    <xf numFmtId="171" fontId="3" fillId="0" borderId="2" xfId="6" applyNumberFormat="1" applyFont="1" applyBorder="1" applyAlignment="1">
      <alignment horizontal="center" vertical="center" wrapText="1"/>
    </xf>
    <xf numFmtId="0" fontId="4" fillId="2" borderId="0" xfId="6" applyFont="1" applyFill="1" applyBorder="1" applyAlignment="1">
      <alignment horizontal="center" vertical="center" wrapText="1"/>
    </xf>
    <xf numFmtId="2" fontId="4" fillId="0" borderId="2" xfId="4" applyNumberFormat="1" applyFont="1" applyFill="1" applyBorder="1" applyAlignment="1">
      <alignment horizontal="center" vertical="center"/>
    </xf>
    <xf numFmtId="171" fontId="4" fillId="0" borderId="2" xfId="4" applyNumberFormat="1" applyFont="1" applyFill="1" applyBorder="1" applyAlignment="1">
      <alignment horizontal="center" vertical="center"/>
    </xf>
    <xf numFmtId="0" fontId="7" fillId="2" borderId="0" xfId="6" applyFont="1" applyFill="1" applyBorder="1" applyAlignment="1">
      <alignment vertical="center"/>
    </xf>
    <xf numFmtId="165" fontId="7" fillId="2" borderId="0" xfId="6" applyNumberFormat="1" applyFont="1" applyFill="1" applyBorder="1" applyAlignment="1">
      <alignment horizontal="right" vertical="center"/>
    </xf>
    <xf numFmtId="1" fontId="4" fillId="2" borderId="2" xfId="4" applyNumberFormat="1" applyFont="1" applyFill="1" applyBorder="1" applyAlignment="1">
      <alignment horizontal="center" vertical="center"/>
    </xf>
    <xf numFmtId="164" fontId="4" fillId="2" borderId="2" xfId="4" applyNumberFormat="1" applyFont="1" applyFill="1" applyBorder="1" applyAlignment="1">
      <alignment horizontal="center" vertical="center"/>
    </xf>
    <xf numFmtId="1" fontId="3" fillId="0" borderId="2" xfId="6" applyNumberFormat="1" applyFont="1" applyBorder="1" applyAlignment="1">
      <alignment horizontal="center" vertical="center" wrapText="1"/>
    </xf>
    <xf numFmtId="1" fontId="4" fillId="0" borderId="2" xfId="4" applyNumberFormat="1" applyFont="1" applyFill="1" applyBorder="1" applyAlignment="1">
      <alignment horizontal="center" vertical="center"/>
    </xf>
    <xf numFmtId="0" fontId="5" fillId="0" borderId="2" xfId="4" applyFont="1" applyFill="1" applyBorder="1" applyAlignment="1">
      <alignment horizontal="center" vertical="center"/>
    </xf>
    <xf numFmtId="168" fontId="3" fillId="0" borderId="2" xfId="6" applyNumberFormat="1" applyFont="1" applyBorder="1" applyAlignment="1">
      <alignment horizontal="center" vertical="center" wrapText="1"/>
    </xf>
    <xf numFmtId="164" fontId="3" fillId="0" borderId="2" xfId="6" applyNumberFormat="1" applyFont="1" applyBorder="1" applyAlignment="1">
      <alignment horizontal="center" vertical="center" wrapText="1"/>
    </xf>
    <xf numFmtId="2" fontId="4" fillId="0" borderId="2" xfId="4" applyNumberFormat="1" applyFont="1" applyBorder="1" applyAlignment="1">
      <alignment horizontal="center" vertical="center"/>
    </xf>
    <xf numFmtId="164" fontId="4" fillId="0" borderId="2" xfId="4" applyNumberFormat="1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" fontId="4" fillId="0" borderId="2" xfId="4" applyNumberFormat="1" applyFont="1" applyBorder="1" applyAlignment="1">
      <alignment horizontal="center" vertical="center"/>
    </xf>
    <xf numFmtId="171" fontId="3" fillId="2" borderId="2" xfId="4" applyNumberFormat="1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/>
    </xf>
    <xf numFmtId="0" fontId="3" fillId="2" borderId="2" xfId="4" applyFont="1" applyFill="1" applyBorder="1" applyAlignment="1">
      <alignment horizontal="center" vertical="center" wrapText="1"/>
    </xf>
    <xf numFmtId="164" fontId="4" fillId="0" borderId="2" xfId="4" applyNumberFormat="1" applyFont="1" applyFill="1" applyBorder="1" applyAlignment="1">
      <alignment horizontal="center" vertical="center"/>
    </xf>
    <xf numFmtId="165" fontId="7" fillId="2" borderId="0" xfId="6" applyNumberFormat="1" applyFont="1" applyFill="1" applyBorder="1" applyAlignment="1">
      <alignment horizontal="left" vertical="center"/>
    </xf>
    <xf numFmtId="165" fontId="7" fillId="2" borderId="0" xfId="6" applyNumberFormat="1" applyFont="1" applyFill="1" applyBorder="1" applyAlignment="1">
      <alignment vertical="center"/>
    </xf>
    <xf numFmtId="167" fontId="4" fillId="2" borderId="2" xfId="6" applyNumberFormat="1" applyFont="1" applyFill="1" applyBorder="1" applyAlignment="1">
      <alignment horizontal="center" vertical="center" wrapText="1"/>
    </xf>
    <xf numFmtId="1" fontId="5" fillId="3" borderId="2" xfId="6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 wrapText="1"/>
    </xf>
    <xf numFmtId="1" fontId="4" fillId="2" borderId="2" xfId="4" applyNumberFormat="1" applyFont="1" applyFill="1" applyBorder="1" applyAlignment="1">
      <alignment horizontal="center" vertical="center" wrapText="1"/>
    </xf>
    <xf numFmtId="164" fontId="4" fillId="2" borderId="2" xfId="4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70" fontId="4" fillId="2" borderId="2" xfId="4" applyNumberFormat="1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170" fontId="4" fillId="0" borderId="2" xfId="4" applyNumberFormat="1" applyFont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2" borderId="0" xfId="6" applyNumberFormat="1" applyFont="1" applyFill="1" applyBorder="1" applyAlignment="1">
      <alignment horizontal="center" vertical="center" wrapText="1"/>
    </xf>
    <xf numFmtId="171" fontId="4" fillId="2" borderId="2" xfId="4" applyNumberFormat="1" applyFont="1" applyFill="1" applyBorder="1" applyAlignment="1">
      <alignment horizontal="center" vertical="center" wrapText="1"/>
    </xf>
    <xf numFmtId="171" fontId="4" fillId="2" borderId="2" xfId="0" applyNumberFormat="1" applyFont="1" applyFill="1" applyBorder="1" applyAlignment="1">
      <alignment horizontal="center" vertical="center" wrapText="1"/>
    </xf>
    <xf numFmtId="168" fontId="4" fillId="2" borderId="2" xfId="4" applyNumberFormat="1" applyFont="1" applyFill="1" applyBorder="1" applyAlignment="1">
      <alignment horizontal="center" vertical="center" wrapText="1"/>
    </xf>
    <xf numFmtId="165" fontId="1" fillId="2" borderId="0" xfId="6" applyNumberFormat="1" applyFont="1" applyFill="1" applyBorder="1" applyAlignment="1">
      <alignment horizontal="right" vertical="center" wrapText="1"/>
    </xf>
    <xf numFmtId="165" fontId="1" fillId="2" borderId="0" xfId="6" applyNumberFormat="1" applyFont="1" applyFill="1" applyBorder="1" applyAlignment="1">
      <alignment vertical="center" wrapText="1"/>
    </xf>
    <xf numFmtId="0" fontId="1" fillId="2" borderId="0" xfId="6" applyFont="1" applyFill="1" applyBorder="1" applyAlignment="1">
      <alignment horizontal="center" vertical="center" wrapText="1"/>
    </xf>
    <xf numFmtId="168" fontId="4" fillId="0" borderId="2" xfId="4" applyNumberFormat="1" applyFont="1" applyBorder="1" applyAlignment="1">
      <alignment horizontal="center" vertical="center"/>
    </xf>
    <xf numFmtId="0" fontId="5" fillId="0" borderId="2" xfId="4" applyFont="1" applyFill="1" applyBorder="1" applyAlignment="1">
      <alignment vertical="center"/>
    </xf>
    <xf numFmtId="170" fontId="4" fillId="0" borderId="2" xfId="4" applyNumberFormat="1" applyFont="1" applyFill="1" applyBorder="1" applyAlignment="1">
      <alignment horizontal="center" vertical="center"/>
    </xf>
    <xf numFmtId="168" fontId="4" fillId="0" borderId="2" xfId="4" applyNumberFormat="1" applyFont="1" applyFill="1" applyBorder="1" applyAlignment="1">
      <alignment horizontal="center" vertical="center"/>
    </xf>
    <xf numFmtId="167" fontId="15" fillId="2" borderId="2" xfId="6" applyNumberFormat="1" applyFont="1" applyFill="1" applyBorder="1" applyAlignment="1">
      <alignment horizontal="center" vertical="center" wrapText="1"/>
    </xf>
    <xf numFmtId="2" fontId="3" fillId="0" borderId="2" xfId="6" applyNumberFormat="1" applyFont="1" applyFill="1" applyBorder="1" applyAlignment="1">
      <alignment horizontal="center" vertical="center" wrapText="1"/>
    </xf>
    <xf numFmtId="1" fontId="3" fillId="0" borderId="2" xfId="6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2" fontId="3" fillId="0" borderId="2" xfId="35" applyNumberFormat="1" applyFont="1" applyBorder="1" applyAlignment="1">
      <alignment horizontal="center" vertical="center"/>
    </xf>
    <xf numFmtId="2" fontId="3" fillId="2" borderId="2" xfId="35" applyNumberFormat="1" applyFont="1" applyFill="1" applyBorder="1" applyAlignment="1">
      <alignment horizontal="center" vertical="center"/>
    </xf>
    <xf numFmtId="2" fontId="3" fillId="2" borderId="2" xfId="4" applyNumberFormat="1" applyFont="1" applyFill="1" applyBorder="1" applyAlignment="1">
      <alignment horizontal="center" vertical="center"/>
    </xf>
    <xf numFmtId="1" fontId="3" fillId="0" borderId="2" xfId="35" applyNumberFormat="1" applyFont="1" applyBorder="1" applyAlignment="1">
      <alignment horizontal="center" vertical="center"/>
    </xf>
    <xf numFmtId="1" fontId="3" fillId="2" borderId="2" xfId="35" applyNumberFormat="1" applyFont="1" applyFill="1" applyBorder="1" applyAlignment="1">
      <alignment horizontal="center" vertical="center"/>
    </xf>
    <xf numFmtId="1" fontId="3" fillId="2" borderId="2" xfId="4" applyNumberFormat="1" applyFont="1" applyFill="1" applyBorder="1" applyAlignment="1">
      <alignment horizontal="center" vertical="center"/>
    </xf>
    <xf numFmtId="1" fontId="3" fillId="0" borderId="2" xfId="4" applyNumberFormat="1" applyFont="1" applyBorder="1" applyAlignment="1">
      <alignment horizontal="center" vertical="center"/>
    </xf>
    <xf numFmtId="170" fontId="3" fillId="2" borderId="2" xfId="6" applyNumberFormat="1" applyFont="1" applyFill="1" applyBorder="1" applyAlignment="1">
      <alignment horizontal="center" vertical="center" wrapText="1"/>
    </xf>
    <xf numFmtId="164" fontId="3" fillId="0" borderId="2" xfId="4" applyNumberFormat="1" applyFont="1" applyBorder="1" applyAlignment="1">
      <alignment horizontal="center" vertical="center"/>
    </xf>
    <xf numFmtId="164" fontId="3" fillId="2" borderId="2" xfId="6" applyNumberFormat="1" applyFont="1" applyFill="1" applyBorder="1" applyAlignment="1">
      <alignment horizontal="center" vertical="center" wrapText="1"/>
    </xf>
    <xf numFmtId="1" fontId="3" fillId="0" borderId="2" xfId="4" applyNumberFormat="1" applyFont="1" applyFill="1" applyBorder="1" applyAlignment="1">
      <alignment horizontal="center" vertical="center"/>
    </xf>
    <xf numFmtId="1" fontId="3" fillId="2" borderId="2" xfId="6" applyNumberFormat="1" applyFont="1" applyFill="1" applyBorder="1" applyAlignment="1">
      <alignment horizontal="center" vertical="center" wrapText="1"/>
    </xf>
    <xf numFmtId="1" fontId="4" fillId="0" borderId="2" xfId="4" applyNumberFormat="1" applyFont="1" applyFill="1" applyBorder="1" applyAlignment="1">
      <alignment horizontal="center" vertical="center" wrapText="1"/>
    </xf>
    <xf numFmtId="0" fontId="17" fillId="2" borderId="2" xfId="10" applyNumberFormat="1" applyFont="1" applyFill="1" applyBorder="1" applyAlignment="1">
      <alignment horizontal="center" vertical="center"/>
    </xf>
    <xf numFmtId="165" fontId="1" fillId="2" borderId="0" xfId="6" applyNumberFormat="1" applyFont="1" applyFill="1" applyBorder="1" applyAlignment="1">
      <alignment horizontal="left" vertical="center" wrapText="1"/>
    </xf>
    <xf numFmtId="0" fontId="18" fillId="2" borderId="0" xfId="6" applyFont="1" applyFill="1" applyBorder="1" applyAlignment="1">
      <alignment vertical="center" wrapText="1"/>
    </xf>
    <xf numFmtId="170" fontId="4" fillId="2" borderId="8" xfId="4" applyNumberFormat="1" applyFont="1" applyFill="1" applyBorder="1" applyAlignment="1">
      <alignment horizontal="center" vertical="center"/>
    </xf>
    <xf numFmtId="170" fontId="4" fillId="2" borderId="9" xfId="4" applyNumberFormat="1" applyFont="1" applyFill="1" applyBorder="1" applyAlignment="1">
      <alignment horizontal="center" vertical="center"/>
    </xf>
    <xf numFmtId="170" fontId="4" fillId="2" borderId="12" xfId="4" applyNumberFormat="1" applyFont="1" applyFill="1" applyBorder="1" applyAlignment="1">
      <alignment horizontal="center" vertical="center"/>
    </xf>
    <xf numFmtId="170" fontId="4" fillId="2" borderId="14" xfId="4" applyNumberFormat="1" applyFont="1" applyFill="1" applyBorder="1" applyAlignment="1">
      <alignment horizontal="center" vertical="center"/>
    </xf>
    <xf numFmtId="170" fontId="4" fillId="2" borderId="0" xfId="4" applyNumberFormat="1" applyFont="1" applyFill="1" applyAlignment="1">
      <alignment horizontal="center" vertical="center"/>
    </xf>
    <xf numFmtId="170" fontId="4" fillId="2" borderId="15" xfId="4" applyNumberFormat="1" applyFont="1" applyFill="1" applyBorder="1" applyAlignment="1">
      <alignment horizontal="center" vertical="center"/>
    </xf>
    <xf numFmtId="170" fontId="4" fillId="2" borderId="10" xfId="4" applyNumberFormat="1" applyFont="1" applyFill="1" applyBorder="1" applyAlignment="1">
      <alignment horizontal="center" vertical="center"/>
    </xf>
    <xf numFmtId="170" fontId="4" fillId="2" borderId="11" xfId="4" applyNumberFormat="1" applyFont="1" applyFill="1" applyBorder="1" applyAlignment="1">
      <alignment horizontal="center" vertical="center"/>
    </xf>
    <xf numFmtId="170" fontId="4" fillId="2" borderId="13" xfId="4" applyNumberFormat="1" applyFont="1" applyFill="1" applyBorder="1" applyAlignment="1">
      <alignment horizontal="center" vertical="center"/>
    </xf>
    <xf numFmtId="0" fontId="5" fillId="3" borderId="2" xfId="6" applyFont="1" applyFill="1" applyBorder="1" applyAlignment="1">
      <alignment horizontal="center" vertical="center" wrapText="1"/>
    </xf>
    <xf numFmtId="0" fontId="5" fillId="3" borderId="1" xfId="6" applyFont="1" applyFill="1" applyBorder="1" applyAlignment="1">
      <alignment horizontal="center" vertical="center" wrapText="1"/>
    </xf>
    <xf numFmtId="0" fontId="5" fillId="3" borderId="3" xfId="6" applyFont="1" applyFill="1" applyBorder="1" applyAlignment="1">
      <alignment horizontal="center" vertical="center" wrapText="1"/>
    </xf>
    <xf numFmtId="0" fontId="5" fillId="3" borderId="4" xfId="6" applyFont="1" applyFill="1" applyBorder="1" applyAlignment="1">
      <alignment horizontal="center" vertical="center" wrapText="1"/>
    </xf>
    <xf numFmtId="0" fontId="5" fillId="3" borderId="8" xfId="6" applyFont="1" applyFill="1" applyBorder="1" applyAlignment="1">
      <alignment horizontal="center" vertical="center" wrapText="1"/>
    </xf>
    <xf numFmtId="0" fontId="5" fillId="3" borderId="12" xfId="6" applyFont="1" applyFill="1" applyBorder="1" applyAlignment="1">
      <alignment horizontal="center" vertical="center" wrapText="1"/>
    </xf>
    <xf numFmtId="0" fontId="5" fillId="3" borderId="10" xfId="6" applyFont="1" applyFill="1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" fillId="3" borderId="5" xfId="6" applyFont="1" applyFill="1" applyBorder="1" applyAlignment="1">
      <alignment horizontal="center" vertical="center" wrapText="1"/>
    </xf>
    <xf numFmtId="0" fontId="5" fillId="0" borderId="5" xfId="4" applyFont="1" applyFill="1" applyBorder="1" applyAlignment="1">
      <alignment horizontal="center" vertical="center"/>
    </xf>
    <xf numFmtId="0" fontId="5" fillId="0" borderId="6" xfId="4" applyFont="1" applyFill="1" applyBorder="1" applyAlignment="1">
      <alignment horizontal="center" vertical="center"/>
    </xf>
    <xf numFmtId="0" fontId="5" fillId="0" borderId="2" xfId="4" applyFont="1" applyFill="1" applyBorder="1" applyAlignment="1">
      <alignment horizontal="center" vertical="center"/>
    </xf>
    <xf numFmtId="0" fontId="5" fillId="0" borderId="7" xfId="4" applyFont="1" applyFill="1" applyBorder="1" applyAlignment="1">
      <alignment horizontal="center" vertical="center"/>
    </xf>
    <xf numFmtId="0" fontId="14" fillId="0" borderId="2" xfId="4" applyFont="1" applyBorder="1" applyAlignment="1">
      <alignment horizontal="center" vertical="center"/>
    </xf>
    <xf numFmtId="0" fontId="5" fillId="0" borderId="2" xfId="4" applyFont="1" applyFill="1" applyBorder="1" applyAlignment="1">
      <alignment vertical="center"/>
    </xf>
    <xf numFmtId="0" fontId="5" fillId="0" borderId="2" xfId="4" applyFont="1" applyFill="1" applyBorder="1" applyAlignment="1">
      <alignment horizontal="left" vertical="center"/>
    </xf>
    <xf numFmtId="0" fontId="5" fillId="0" borderId="5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7" xfId="4" applyFont="1" applyFill="1" applyBorder="1" applyAlignment="1">
      <alignment horizontal="center" vertical="center" wrapText="1"/>
    </xf>
    <xf numFmtId="0" fontId="5" fillId="2" borderId="5" xfId="6" applyFont="1" applyFill="1" applyBorder="1" applyAlignment="1">
      <alignment horizontal="left" vertical="center"/>
    </xf>
    <xf numFmtId="0" fontId="5" fillId="2" borderId="6" xfId="6" applyFont="1" applyFill="1" applyBorder="1" applyAlignment="1">
      <alignment horizontal="left" vertical="center"/>
    </xf>
    <xf numFmtId="0" fontId="5" fillId="2" borderId="7" xfId="6" applyFont="1" applyFill="1" applyBorder="1" applyAlignment="1">
      <alignment horizontal="left" vertical="center"/>
    </xf>
    <xf numFmtId="0" fontId="5" fillId="2" borderId="2" xfId="6" applyFont="1" applyFill="1" applyBorder="1" applyAlignment="1">
      <alignment horizontal="left" vertical="center"/>
    </xf>
    <xf numFmtId="0" fontId="14" fillId="0" borderId="5" xfId="4" applyFont="1" applyBorder="1" applyAlignment="1">
      <alignment horizontal="center" vertical="center"/>
    </xf>
    <xf numFmtId="0" fontId="14" fillId="0" borderId="6" xfId="4" applyFont="1" applyBorder="1" applyAlignment="1">
      <alignment horizontal="center" vertical="center"/>
    </xf>
    <xf numFmtId="0" fontId="14" fillId="0" borderId="7" xfId="4" applyFont="1" applyBorder="1" applyAlignment="1">
      <alignment horizontal="center" vertical="center"/>
    </xf>
    <xf numFmtId="0" fontId="11" fillId="5" borderId="2" xfId="4" applyFont="1" applyFill="1" applyBorder="1" applyAlignment="1">
      <alignment horizontal="center" vertical="center" wrapText="1"/>
    </xf>
    <xf numFmtId="2" fontId="4" fillId="2" borderId="5" xfId="4" applyNumberFormat="1" applyFont="1" applyFill="1" applyBorder="1" applyAlignment="1">
      <alignment horizontal="center" vertical="center"/>
    </xf>
    <xf numFmtId="2" fontId="4" fillId="2" borderId="6" xfId="4" applyNumberFormat="1" applyFont="1" applyFill="1" applyBorder="1" applyAlignment="1">
      <alignment horizontal="center" vertical="center"/>
    </xf>
    <xf numFmtId="2" fontId="4" fillId="2" borderId="7" xfId="4" applyNumberFormat="1" applyFont="1" applyFill="1" applyBorder="1" applyAlignment="1">
      <alignment horizontal="center" vertical="center"/>
    </xf>
    <xf numFmtId="167" fontId="5" fillId="2" borderId="5" xfId="6" applyNumberFormat="1" applyFont="1" applyFill="1" applyBorder="1" applyAlignment="1">
      <alignment horizontal="left" vertical="center" wrapText="1"/>
    </xf>
    <xf numFmtId="167" fontId="5" fillId="2" borderId="6" xfId="6" applyNumberFormat="1" applyFont="1" applyFill="1" applyBorder="1" applyAlignment="1">
      <alignment horizontal="left" vertical="center" wrapText="1"/>
    </xf>
    <xf numFmtId="167" fontId="5" fillId="2" borderId="7" xfId="6" applyNumberFormat="1" applyFont="1" applyFill="1" applyBorder="1" applyAlignment="1">
      <alignment horizontal="left" vertical="center" wrapText="1"/>
    </xf>
    <xf numFmtId="167" fontId="5" fillId="2" borderId="2" xfId="6" applyNumberFormat="1" applyFont="1" applyFill="1" applyBorder="1" applyAlignment="1">
      <alignment horizontal="left" vertical="center"/>
    </xf>
    <xf numFmtId="167" fontId="5" fillId="2" borderId="2" xfId="6" applyNumberFormat="1" applyFont="1" applyFill="1" applyBorder="1" applyAlignment="1">
      <alignment horizontal="left" vertical="top" wrapText="1"/>
    </xf>
    <xf numFmtId="171" fontId="10" fillId="4" borderId="2" xfId="4" applyNumberFormat="1" applyFont="1" applyFill="1" applyBorder="1" applyAlignment="1">
      <alignment horizontal="center" vertical="center" wrapText="1"/>
    </xf>
    <xf numFmtId="0" fontId="5" fillId="3" borderId="6" xfId="6" applyFont="1" applyFill="1" applyBorder="1" applyAlignment="1">
      <alignment horizontal="center" vertical="center" wrapText="1"/>
    </xf>
    <xf numFmtId="0" fontId="5" fillId="3" borderId="7" xfId="6" applyFont="1" applyFill="1" applyBorder="1" applyAlignment="1">
      <alignment horizontal="center" vertical="center" wrapText="1"/>
    </xf>
    <xf numFmtId="165" fontId="7" fillId="2" borderId="0" xfId="6" applyNumberFormat="1" applyFont="1" applyFill="1" applyBorder="1" applyAlignment="1">
      <alignment horizontal="left" vertical="center"/>
    </xf>
    <xf numFmtId="0" fontId="9" fillId="3" borderId="2" xfId="6" applyFont="1" applyFill="1" applyBorder="1" applyAlignment="1">
      <alignment horizontal="center" vertical="center" wrapText="1"/>
    </xf>
    <xf numFmtId="0" fontId="5" fillId="3" borderId="9" xfId="6" applyFont="1" applyFill="1" applyBorder="1" applyAlignment="1">
      <alignment horizontal="center" vertical="center" wrapText="1"/>
    </xf>
    <xf numFmtId="0" fontId="5" fillId="3" borderId="11" xfId="6" applyFont="1" applyFill="1" applyBorder="1" applyAlignment="1">
      <alignment horizontal="center" vertical="center" wrapText="1"/>
    </xf>
    <xf numFmtId="165" fontId="7" fillId="2" borderId="0" xfId="6" applyNumberFormat="1" applyFont="1" applyFill="1" applyAlignment="1">
      <alignment horizontal="right" vertical="center"/>
    </xf>
    <xf numFmtId="165" fontId="1" fillId="2" borderId="0" xfId="6" applyNumberFormat="1" applyFont="1" applyFill="1" applyBorder="1" applyAlignment="1">
      <alignment horizontal="right" vertical="center" wrapText="1"/>
    </xf>
    <xf numFmtId="0" fontId="7" fillId="2" borderId="0" xfId="6" applyFont="1" applyFill="1" applyBorder="1" applyAlignment="1">
      <alignment horizontal="center" vertical="center"/>
    </xf>
    <xf numFmtId="0" fontId="16" fillId="2" borderId="0" xfId="6" applyFont="1" applyFill="1" applyBorder="1" applyAlignment="1">
      <alignment horizontal="center" vertical="center"/>
    </xf>
  </cellXfs>
  <cellStyles count="39">
    <cellStyle name="Comma 2 2" xfId="1" xr:uid="{00000000-0005-0000-0000-000001000000}"/>
    <cellStyle name="Comma 3" xfId="2" xr:uid="{00000000-0005-0000-0000-000002000000}"/>
    <cellStyle name="Comma 3 2" xfId="34" xr:uid="{00000000-0005-0000-0000-000041000000}"/>
    <cellStyle name="Comma 3 3" xfId="3" xr:uid="{00000000-0005-0000-0000-000003000000}"/>
    <cellStyle name="Comma 3 4" xfId="5" xr:uid="{00000000-0005-0000-0000-000005000000}"/>
    <cellStyle name="Comma 3 5" xfId="7" xr:uid="{00000000-0005-0000-0000-000007000000}"/>
    <cellStyle name="Normal" xfId="0" builtinId="0"/>
    <cellStyle name="Normal 10" xfId="10" xr:uid="{00000000-0005-0000-0000-00000A000000}"/>
    <cellStyle name="Normal 11" xfId="35" xr:uid="{00000000-0005-0000-0000-000042000000}"/>
    <cellStyle name="Normal 11 2" xfId="11" xr:uid="{00000000-0005-0000-0000-00000B000000}"/>
    <cellStyle name="Normal 11 3" xfId="12" xr:uid="{00000000-0005-0000-0000-00000C000000}"/>
    <cellStyle name="Normal 11 4" xfId="13" xr:uid="{00000000-0005-0000-0000-00000D000000}"/>
    <cellStyle name="Normal 11 5" xfId="14" xr:uid="{00000000-0005-0000-0000-00000E000000}"/>
    <cellStyle name="Normal 12" xfId="4" xr:uid="{00000000-0005-0000-0000-000004000000}"/>
    <cellStyle name="Normal 12 2" xfId="26" xr:uid="{00000000-0005-0000-0000-000020000000}"/>
    <cellStyle name="Normal 12 2 2" xfId="8" xr:uid="{00000000-0005-0000-0000-000008000000}"/>
    <cellStyle name="Normal 12 2 3" xfId="16" xr:uid="{00000000-0005-0000-0000-000010000000}"/>
    <cellStyle name="Normal 12 2 4" xfId="17" xr:uid="{00000000-0005-0000-0000-000011000000}"/>
    <cellStyle name="Normal 12 2 5" xfId="36" xr:uid="{00000000-0005-0000-0000-000044000000}"/>
    <cellStyle name="Normal 12 3" xfId="24" xr:uid="{00000000-0005-0000-0000-00001A000000}"/>
    <cellStyle name="Normal 12 4" xfId="23" xr:uid="{00000000-0005-0000-0000-000017000000}"/>
    <cellStyle name="Normal 12 5" xfId="18" xr:uid="{00000000-0005-0000-0000-000012000000}"/>
    <cellStyle name="Normal 12 6" xfId="38" xr:uid="{00000000-0005-0000-0000-00004C000000}"/>
    <cellStyle name="Normal 2" xfId="19" xr:uid="{00000000-0005-0000-0000-000013000000}"/>
    <cellStyle name="Normal 2 2" xfId="6" xr:uid="{00000000-0005-0000-0000-000006000000}"/>
    <cellStyle name="Normal 2 2 2" xfId="20" xr:uid="{00000000-0005-0000-0000-000014000000}"/>
    <cellStyle name="Normal 2 3" xfId="9" xr:uid="{00000000-0005-0000-0000-000009000000}"/>
    <cellStyle name="Normal 2 4 2" xfId="15" xr:uid="{00000000-0005-0000-0000-00000F000000}"/>
    <cellStyle name="Normal 3" xfId="32" xr:uid="{00000000-0005-0000-0000-000032000000}"/>
    <cellStyle name="Normal 3 2" xfId="33" xr:uid="{00000000-0005-0000-0000-000034000000}"/>
    <cellStyle name="Normal 3 3" xfId="31" xr:uid="{00000000-0005-0000-0000-00002F000000}"/>
    <cellStyle name="Normal 3 4" xfId="29" xr:uid="{00000000-0005-0000-0000-00002A000000}"/>
    <cellStyle name="Normal 3 5" xfId="28" xr:uid="{00000000-0005-0000-0000-000025000000}"/>
    <cellStyle name="Normal 3 6" xfId="27" xr:uid="{00000000-0005-0000-0000-000022000000}"/>
    <cellStyle name="Normal 4" xfId="30" xr:uid="{00000000-0005-0000-0000-00002D000000}"/>
    <cellStyle name="Normal 4 2" xfId="25" xr:uid="{00000000-0005-0000-0000-00001E000000}"/>
    <cellStyle name="Normal 4 3" xfId="37" xr:uid="{00000000-0005-0000-0000-00004A000000}"/>
    <cellStyle name="Normal 4 4" xfId="21" xr:uid="{00000000-0005-0000-0000-000015000000}"/>
    <cellStyle name="Normal 4 5" xfId="22" xr:uid="{00000000-0005-0000-0000-000016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externalLink" Target="externalLinks/externalLink2.xml" /><Relationship Id="rId7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5.xml" /><Relationship Id="rId5" Type="http://schemas.openxmlformats.org/officeDocument/2006/relationships/externalLink" Target="externalLinks/externalLink4.xml" /><Relationship Id="rId10" Type="http://schemas.openxmlformats.org/officeDocument/2006/relationships/calcChain" Target="calcChain.xml" /><Relationship Id="rId4" Type="http://schemas.openxmlformats.org/officeDocument/2006/relationships/externalLink" Target="externalLinks/externalLink3.xml" /><Relationship Id="rId9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4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48597</xdr:colOff>
      <xdr:row>0</xdr:row>
      <xdr:rowOff>145790</xdr:rowOff>
    </xdr:from>
    <xdr:to>
      <xdr:col>18</xdr:col>
      <xdr:colOff>863937</xdr:colOff>
      <xdr:row>1</xdr:row>
      <xdr:rowOff>194685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28360" y="145415"/>
          <a:ext cx="1882140" cy="534670"/>
        </a:xfrm>
        <a:prstGeom prst="rect">
          <a:avLst/>
        </a:prstGeom>
      </xdr:spPr>
    </xdr:pic>
    <xdr:clientData/>
  </xdr:twoCellAnchor>
  <xdr:twoCellAnchor editAs="oneCell">
    <xdr:from>
      <xdr:col>47</xdr:col>
      <xdr:colOff>962220</xdr:colOff>
      <xdr:row>0</xdr:row>
      <xdr:rowOff>155511</xdr:rowOff>
    </xdr:from>
    <xdr:to>
      <xdr:col>49</xdr:col>
      <xdr:colOff>442597</xdr:colOff>
      <xdr:row>1</xdr:row>
      <xdr:rowOff>204406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2445" y="154940"/>
          <a:ext cx="1959610" cy="534670"/>
        </a:xfrm>
        <a:prstGeom prst="rect">
          <a:avLst/>
        </a:prstGeom>
      </xdr:spPr>
    </xdr:pic>
    <xdr:clientData/>
  </xdr:twoCellAnchor>
  <xdr:twoCellAnchor editAs="oneCell">
    <xdr:from>
      <xdr:col>60</xdr:col>
      <xdr:colOff>583162</xdr:colOff>
      <xdr:row>0</xdr:row>
      <xdr:rowOff>136071</xdr:rowOff>
    </xdr:from>
    <xdr:to>
      <xdr:col>62</xdr:col>
      <xdr:colOff>608560</xdr:colOff>
      <xdr:row>1</xdr:row>
      <xdr:rowOff>184331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73430" y="135890"/>
          <a:ext cx="1935480" cy="534035"/>
        </a:xfrm>
        <a:prstGeom prst="rect">
          <a:avLst/>
        </a:prstGeom>
      </xdr:spPr>
    </xdr:pic>
    <xdr:clientData/>
  </xdr:twoCellAnchor>
  <xdr:twoCellAnchor editAs="oneCell">
    <xdr:from>
      <xdr:col>71</xdr:col>
      <xdr:colOff>868757</xdr:colOff>
      <xdr:row>0</xdr:row>
      <xdr:rowOff>162985</xdr:rowOff>
    </xdr:from>
    <xdr:to>
      <xdr:col>73</xdr:col>
      <xdr:colOff>661748</xdr:colOff>
      <xdr:row>1</xdr:row>
      <xdr:rowOff>211880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63500" y="162560"/>
          <a:ext cx="1967230" cy="534670"/>
        </a:xfrm>
        <a:prstGeom prst="rect">
          <a:avLst/>
        </a:prstGeom>
      </xdr:spPr>
    </xdr:pic>
    <xdr:clientData/>
  </xdr:twoCellAnchor>
  <xdr:twoCellAnchor editAs="oneCell">
    <xdr:from>
      <xdr:col>85</xdr:col>
      <xdr:colOff>738674</xdr:colOff>
      <xdr:row>0</xdr:row>
      <xdr:rowOff>136072</xdr:rowOff>
    </xdr:from>
    <xdr:to>
      <xdr:col>88</xdr:col>
      <xdr:colOff>153114</xdr:colOff>
      <xdr:row>1</xdr:row>
      <xdr:rowOff>184332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43485" y="135890"/>
          <a:ext cx="1954530" cy="534035"/>
        </a:xfrm>
        <a:prstGeom prst="rect">
          <a:avLst/>
        </a:prstGeom>
      </xdr:spPr>
    </xdr:pic>
    <xdr:clientData/>
  </xdr:twoCellAnchor>
  <xdr:twoCellAnchor editAs="oneCell">
    <xdr:from>
      <xdr:col>32</xdr:col>
      <xdr:colOff>281861</xdr:colOff>
      <xdr:row>0</xdr:row>
      <xdr:rowOff>126350</xdr:rowOff>
    </xdr:from>
    <xdr:to>
      <xdr:col>34</xdr:col>
      <xdr:colOff>450771</xdr:colOff>
      <xdr:row>1</xdr:row>
      <xdr:rowOff>175245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59725" y="125730"/>
          <a:ext cx="1936750" cy="53467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0</xdr:row>
      <xdr:rowOff>174625</xdr:rowOff>
    </xdr:from>
    <xdr:to>
      <xdr:col>1</xdr:col>
      <xdr:colOff>539750</xdr:colOff>
      <xdr:row>1</xdr:row>
      <xdr:rowOff>117475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4625"/>
          <a:ext cx="1525270" cy="428625"/>
        </a:xfrm>
        <a:prstGeom prst="rect">
          <a:avLst/>
        </a:prstGeom>
      </xdr:spPr>
    </xdr:pic>
    <xdr:clientData/>
  </xdr:twoCellAnchor>
  <xdr:twoCellAnchor editAs="oneCell">
    <xdr:from>
      <xdr:col>19</xdr:col>
      <xdr:colOff>204108</xdr:colOff>
      <xdr:row>0</xdr:row>
      <xdr:rowOff>233259</xdr:rowOff>
    </xdr:from>
    <xdr:to>
      <xdr:col>20</xdr:col>
      <xdr:colOff>597808</xdr:colOff>
      <xdr:row>1</xdr:row>
      <xdr:rowOff>176109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535" y="233045"/>
          <a:ext cx="1511300" cy="428625"/>
        </a:xfrm>
        <a:prstGeom prst="rect">
          <a:avLst/>
        </a:prstGeom>
      </xdr:spPr>
    </xdr:pic>
    <xdr:clientData/>
  </xdr:twoCellAnchor>
  <xdr:twoCellAnchor editAs="oneCell">
    <xdr:from>
      <xdr:col>36</xdr:col>
      <xdr:colOff>262422</xdr:colOff>
      <xdr:row>0</xdr:row>
      <xdr:rowOff>242983</xdr:rowOff>
    </xdr:from>
    <xdr:to>
      <xdr:col>37</xdr:col>
      <xdr:colOff>540972</xdr:colOff>
      <xdr:row>1</xdr:row>
      <xdr:rowOff>185833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77955" y="242570"/>
          <a:ext cx="1517650" cy="428625"/>
        </a:xfrm>
        <a:prstGeom prst="rect">
          <a:avLst/>
        </a:prstGeom>
      </xdr:spPr>
    </xdr:pic>
    <xdr:clientData/>
  </xdr:twoCellAnchor>
  <xdr:twoCellAnchor editAs="oneCell">
    <xdr:from>
      <xdr:col>50</xdr:col>
      <xdr:colOff>379056</xdr:colOff>
      <xdr:row>0</xdr:row>
      <xdr:rowOff>184670</xdr:rowOff>
    </xdr:from>
    <xdr:to>
      <xdr:col>51</xdr:col>
      <xdr:colOff>854671</xdr:colOff>
      <xdr:row>1</xdr:row>
      <xdr:rowOff>127520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7440" y="184150"/>
          <a:ext cx="1501775" cy="428625"/>
        </a:xfrm>
        <a:prstGeom prst="rect">
          <a:avLst/>
        </a:prstGeom>
      </xdr:spPr>
    </xdr:pic>
    <xdr:clientData/>
  </xdr:twoCellAnchor>
  <xdr:twoCellAnchor editAs="oneCell">
    <xdr:from>
      <xdr:col>63</xdr:col>
      <xdr:colOff>252704</xdr:colOff>
      <xdr:row>0</xdr:row>
      <xdr:rowOff>223546</xdr:rowOff>
    </xdr:from>
    <xdr:to>
      <xdr:col>63</xdr:col>
      <xdr:colOff>252704</xdr:colOff>
      <xdr:row>1</xdr:row>
      <xdr:rowOff>165761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07715" y="223520"/>
          <a:ext cx="0" cy="427990"/>
        </a:xfrm>
        <a:prstGeom prst="rect">
          <a:avLst/>
        </a:prstGeom>
      </xdr:spPr>
    </xdr:pic>
    <xdr:clientData/>
  </xdr:twoCellAnchor>
  <xdr:twoCellAnchor editAs="oneCell">
    <xdr:from>
      <xdr:col>74</xdr:col>
      <xdr:colOff>494200</xdr:colOff>
      <xdr:row>0</xdr:row>
      <xdr:rowOff>191647</xdr:rowOff>
    </xdr:from>
    <xdr:to>
      <xdr:col>76</xdr:col>
      <xdr:colOff>117647</xdr:colOff>
      <xdr:row>1</xdr:row>
      <xdr:rowOff>134497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79090" y="191135"/>
          <a:ext cx="1553845" cy="428625"/>
        </a:xfrm>
        <a:prstGeom prst="rect">
          <a:avLst/>
        </a:prstGeom>
      </xdr:spPr>
    </xdr:pic>
    <xdr:clientData/>
  </xdr:twoCellAnchor>
  <xdr:twoCellAnchor editAs="oneCell">
    <xdr:from>
      <xdr:col>89</xdr:col>
      <xdr:colOff>242984</xdr:colOff>
      <xdr:row>0</xdr:row>
      <xdr:rowOff>252704</xdr:rowOff>
    </xdr:from>
    <xdr:to>
      <xdr:col>90</xdr:col>
      <xdr:colOff>623349</xdr:colOff>
      <xdr:row>1</xdr:row>
      <xdr:rowOff>195554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90190" y="252095"/>
          <a:ext cx="1518285" cy="428625"/>
        </a:xfrm>
        <a:prstGeom prst="rect">
          <a:avLst/>
        </a:prstGeom>
      </xdr:spPr>
    </xdr:pic>
    <xdr:clientData/>
  </xdr:twoCellAnchor>
  <xdr:oneCellAnchor>
    <xdr:from>
      <xdr:col>100</xdr:col>
      <xdr:colOff>837953</xdr:colOff>
      <xdr:row>0</xdr:row>
      <xdr:rowOff>158958</xdr:rowOff>
    </xdr:from>
    <xdr:ext cx="1816735" cy="536416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35505" y="158750"/>
          <a:ext cx="1816735" cy="5365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tenders/HCC_Tirupur/Post%20Order/Cal/Biopur%20Rev2.1_avg.xls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MWSSB_SHIFTED_PRICE/FINANCIAL18.02.03FRC/FRA_Perungudi_base.xlt" TargetMode="External" 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Redhills%20O&amp;M/costsheet%20review/Vienna%20model%20final%20cost%20sheet_Oct%202003.xls" TargetMode="External" 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PCL%20DESAL/CPCL%20REVISEDsubmitted14.11.02/Leopold09.12.O2_OrganisedFiles/FRA_t216_011002_ONE%20YEAR%20O&amp;M.xls" TargetMode="External" 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Users/nova/Downloads/S:/Holding/GC-Controlling/Miksa/Project-Controlling/GG-03-2000/rev02-d/VA%20TECH%20Genehmigung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1"/>
      <sheetName val="BIOPUR-C"/>
      <sheetName val="BIOPUR-N"/>
      <sheetName val="BILDBAL-D"/>
      <sheetName val="BILDBAL-E"/>
      <sheetName val="BILDBAL-F"/>
      <sheetName val="N-Konz-Diagr"/>
      <sheetName val="BSB+P+GUST-Konz-Diagr"/>
      <sheetName val="KONZ.XLS"/>
      <sheetName val="Pumps"/>
      <sheetName val="Sheet1"/>
      <sheetName val="ref formula TV"/>
      <sheetName val="Sheet2"/>
      <sheetName val="Sheet3"/>
      <sheetName val="pt-cw"/>
      <sheetName val="DGT-I support"/>
      <sheetName val="Data"/>
      <sheetName val="BB ATV A 131 "/>
      <sheetName val="DM tANK Allow"/>
      <sheetName val="Legal Risk Analysis"/>
      <sheetName val="#REF!"/>
      <sheetName val="KONZ_XLS"/>
      <sheetName val="ref_formula_TV"/>
      <sheetName val="Legal_Risk_Analysis"/>
      <sheetName val="DGT-I_support"/>
      <sheetName val="BB_ATV_A_131_"/>
      <sheetName val="DM_tANK_Allow"/>
      <sheetName val="PART C"/>
      <sheetName val="PRECAST lightconc-II"/>
      <sheetName val="Trail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bagsheet"/>
      <sheetName val="Project Description"/>
      <sheetName val="Project Information"/>
      <sheetName val="Input FRC"/>
      <sheetName val="FRC"/>
      <sheetName val="Legal Risk Analysis"/>
      <sheetName val="Minimum Requirements"/>
      <sheetName val="VA TECH-Risk Analysis-O&amp;M"/>
      <sheetName val="Supplement to RA-O&amp;M"/>
      <sheetName val="BALAN1"/>
      <sheetName val="Cascade Aerator"/>
      <sheetName val="Data"/>
      <sheetName val="#REF!"/>
      <sheetName val="Project_Description"/>
      <sheetName val="Project_Information"/>
      <sheetName val="Input_FRC"/>
      <sheetName val="Legal_Risk_Analysis"/>
      <sheetName val="Minimum_Requirements"/>
      <sheetName val="VA_TECH-Risk_Analysis-O&amp;M"/>
      <sheetName val="Supplement_to_RA-O&amp;M"/>
      <sheetName val="Cascade_Aerator"/>
      <sheetName val="Chart data"/>
      <sheetName val="Tools Rev"/>
      <sheetName val="Link"/>
      <sheetName val="1-Pop Proj"/>
      <sheetName val="Project_Description1"/>
      <sheetName val="Project_Information1"/>
      <sheetName val="Input_FRC1"/>
      <sheetName val="Legal_Risk_Analysis1"/>
      <sheetName val="Minimum_Requirements1"/>
      <sheetName val="VA_TECH-Risk_Analysis-O&amp;M1"/>
      <sheetName val="Supplement_to_RA-O&amp;M1"/>
      <sheetName val="Cascade_Aerator1"/>
      <sheetName val="Chart_data"/>
      <sheetName val="Tools_Rev"/>
      <sheetName val="Project_Description2"/>
      <sheetName val="Project_Information2"/>
      <sheetName val="Input_FRC2"/>
      <sheetName val="Legal_Risk_Analysis2"/>
      <sheetName val="Minimum_Requirements2"/>
      <sheetName val="VA_TECH-Risk_Analysis-O&amp;M2"/>
      <sheetName val="Supplement_to_RA-O&amp;M2"/>
      <sheetName val="Cascade_Aerator2"/>
      <sheetName val="Chart_data1"/>
      <sheetName val="Tools_Rev1"/>
      <sheetName val="Project_Description3"/>
      <sheetName val="Project_Information3"/>
      <sheetName val="Input_FRC3"/>
      <sheetName val="Legal_Risk_Analysis3"/>
      <sheetName val="Minimum_Requirements3"/>
      <sheetName val="VA_TECH-Risk_Analysis-O&amp;M3"/>
      <sheetName val="Supplement_to_RA-O&amp;M3"/>
      <sheetName val="Cascade_Aerator3"/>
      <sheetName val="Chart_data2"/>
      <sheetName val="Tools_Rev2"/>
      <sheetName val="Project_Description4"/>
      <sheetName val="Project_Information4"/>
      <sheetName val="Input_FRC4"/>
      <sheetName val="Legal_Risk_Analysis4"/>
      <sheetName val="Minimum_Requirements4"/>
      <sheetName val="VA_TECH-Risk_Analysis-O&amp;M4"/>
      <sheetName val="Supplement_to_RA-O&amp;M4"/>
      <sheetName val="Cascade_Aerator4"/>
      <sheetName val="Chart_data3"/>
      <sheetName val="Tools_Rev3"/>
      <sheetName val="Project_Description5"/>
      <sheetName val="Project_Information5"/>
      <sheetName val="Input_FRC5"/>
      <sheetName val="Legal_Risk_Analysis5"/>
      <sheetName val="Minimum_Requirements5"/>
      <sheetName val="VA_TECH-Risk_Analysis-O&amp;M5"/>
      <sheetName val="Supplement_to_RA-O&amp;M5"/>
      <sheetName val="Cascade_Aerator5"/>
      <sheetName val="Chart_data4"/>
      <sheetName val="Tools_Rev4"/>
      <sheetName val="Project_Description6"/>
      <sheetName val="Project_Information6"/>
      <sheetName val="Input_FRC6"/>
      <sheetName val="Legal_Risk_Analysis6"/>
      <sheetName val="Minimum_Requirements6"/>
      <sheetName val="VA_TECH-Risk_Analysis-O&amp;M6"/>
      <sheetName val="Supplement_to_RA-O&amp;M6"/>
      <sheetName val="Cascade_Aerator6"/>
      <sheetName val="Chart_data5"/>
      <sheetName val="Tools_Rev5"/>
      <sheetName val="Project_Description7"/>
      <sheetName val="Project_Information7"/>
      <sheetName val="Input_FRC7"/>
      <sheetName val="Legal_Risk_Analysis7"/>
      <sheetName val="Minimum_Requirements7"/>
      <sheetName val="VA_TECH-Risk_Analysis-O&amp;M7"/>
      <sheetName val="Supplement_to_RA-O&amp;M7"/>
      <sheetName val="Cascade_Aerator7"/>
      <sheetName val="Chart_data6"/>
      <sheetName val="Tools_Rev6"/>
      <sheetName val="Project_Description8"/>
      <sheetName val="Project_Information8"/>
      <sheetName val="Input_FRC8"/>
      <sheetName val="Legal_Risk_Analysis8"/>
      <sheetName val="Minimum_Requirements8"/>
      <sheetName val="VA_TECH-Risk_Analysis-O&amp;M8"/>
      <sheetName val="Supplement_to_RA-O&amp;M8"/>
      <sheetName val="Cascade_Aerator8"/>
      <sheetName val="Chart_data7"/>
      <sheetName val="Tools_Rev7"/>
      <sheetName val="Project_Description9"/>
      <sheetName val="Project_Information9"/>
      <sheetName val="Input_FRC9"/>
      <sheetName val="Legal_Risk_Analysis9"/>
      <sheetName val="Minimum_Requirements9"/>
      <sheetName val="VA_TECH-Risk_Analysis-O&amp;M9"/>
      <sheetName val="Supplement_to_RA-O&amp;M9"/>
      <sheetName val="Cascade_Aerator9"/>
      <sheetName val="Chart_data8"/>
      <sheetName val="Tools_Rev8"/>
      <sheetName val="Project_Description11"/>
      <sheetName val="Project_Information11"/>
      <sheetName val="Input_FRC11"/>
      <sheetName val="Legal_Risk_Analysis11"/>
      <sheetName val="Minimum_Requirements11"/>
      <sheetName val="VA_TECH-Risk_Analysis-O&amp;M11"/>
      <sheetName val="Supplement_to_RA-O&amp;M11"/>
      <sheetName val="Cascade_Aerator11"/>
      <sheetName val="Chart_data10"/>
      <sheetName val="Tools_Rev10"/>
      <sheetName val="Project_Description10"/>
      <sheetName val="Project_Information10"/>
      <sheetName val="Input_FRC10"/>
      <sheetName val="Legal_Risk_Analysis10"/>
      <sheetName val="Minimum_Requirements10"/>
      <sheetName val="VA_TECH-Risk_Analysis-O&amp;M10"/>
      <sheetName val="Supplement_to_RA-O&amp;M10"/>
      <sheetName val="Cascade_Aerator10"/>
      <sheetName val="Chart_data9"/>
      <sheetName val="Tools_Rev9"/>
      <sheetName val="PRO_A"/>
      <sheetName val="DWG"/>
      <sheetName val="MAIN"/>
      <sheetName val="P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id CalcEuro"/>
      <sheetName val="Bid CalcINR"/>
      <sheetName val="SUMMind "/>
      <sheetName val="Summary Sheet"/>
      <sheetName val="1Personnel"/>
      <sheetName val="(1a)"/>
      <sheetName val="2Energy"/>
      <sheetName val="3Chemicals"/>
      <sheetName val="(3b)"/>
      <sheetName val="4Disposal"/>
      <sheetName val="5Maintenance"/>
      <sheetName val="(5a)"/>
      <sheetName val="(5b)"/>
      <sheetName val="(5c)"/>
      <sheetName val="(5d)"/>
      <sheetName val="(5e)"/>
      <sheetName val="(5f)"/>
      <sheetName val="Spares(5g)"/>
      <sheetName val="BOQ-4"/>
      <sheetName val="(5h)"/>
      <sheetName val="(5i)"/>
      <sheetName val="(5j)"/>
      <sheetName val="6Reinvestment Costs"/>
      <sheetName val="(6a)"/>
      <sheetName val="(6b)"/>
      <sheetName val="(6c)"/>
      <sheetName val="(6d)"/>
      <sheetName val="(6e)"/>
      <sheetName val="7 Other Costs"/>
      <sheetName val="(7a)"/>
      <sheetName val="(7b)"/>
      <sheetName val="(7c)"/>
      <sheetName val="(7d)"/>
      <sheetName val="(7e)"/>
      <sheetName val="Calculation Offer"/>
      <sheetName val="Sales &amp; Material Cost 00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_Wabagsheet_REV"/>
      <sheetName val="Project Description"/>
      <sheetName val="Project Information"/>
      <sheetName val="VA TECH-Risk Analysis-O&amp;M"/>
      <sheetName val="Supplement to RA-O&amp;M"/>
      <sheetName val="Input FRC"/>
      <sheetName val="FRC"/>
      <sheetName val="Legal Risk Analysis"/>
      <sheetName val="Minimum Requirements"/>
      <sheetName val="Assumptions"/>
      <sheetName val="#REF!"/>
      <sheetName val="Sheet2"/>
      <sheetName val="Rechtsrisikoanalyse"/>
      <sheetName val="floor slab-RS2"/>
      <sheetName val="Macro1"/>
      <sheetName val="Penn-1_WTP system"/>
      <sheetName val="Process"/>
      <sheetName val="MixBed"/>
      <sheetName val="Publicbuilding"/>
      <sheetName val="Wordsdata"/>
      <sheetName val="item"/>
      <sheetName val="Indices"/>
      <sheetName val="BASIS -DEC 08"/>
      <sheetName val="pt-cw"/>
      <sheetName val="DESIGN BASIS "/>
      <sheetName val="Project_Description"/>
      <sheetName val="Project_Information"/>
      <sheetName val="VA_TECH-Risk_Analysis-O&amp;M"/>
      <sheetName val="Supplement_to_RA-O&amp;M"/>
      <sheetName val="Input_FRC"/>
      <sheetName val="Legal_Risk_Analysis"/>
      <sheetName val="Minimum_Requirements"/>
      <sheetName val="floor_slab-RS2"/>
      <sheetName val="Penn-1_WTP_system"/>
      <sheetName val="BASIS_-DEC_08"/>
      <sheetName val="DESIGN_BASIS_"/>
      <sheetName val="DM tANK Allow"/>
      <sheetName val="(10) Other Costs5"/>
      <sheetName val="DG-LAP6"/>
      <sheetName val="Abstract Sheet"/>
      <sheetName val="TBAL9697 -group wise  sdpl"/>
      <sheetName val="p&amp;m"/>
      <sheetName val="Break up Sheet"/>
      <sheetName val="SE"/>
      <sheetName val="Legal_Risk_Analysis1"/>
      <sheetName val="Project_Description1"/>
      <sheetName val="Project_Information1"/>
      <sheetName val="VA_TECH-Risk_Analysis-O&amp;M1"/>
      <sheetName val="Supplement_to_RA-O&amp;M1"/>
      <sheetName val="Input_FRC1"/>
      <sheetName val="Minimum_Requirements1"/>
      <sheetName val="floor_slab-RS21"/>
      <sheetName val="Penn-1_WTP_system1"/>
      <sheetName val="BASIS_-DEC_081"/>
      <sheetName val="DESIGN_BASIS_1"/>
      <sheetName val="DM_tANK_Allow"/>
      <sheetName val="(10)_Other_Costs5"/>
      <sheetName val="Abstract_Sheet"/>
      <sheetName val="TBAL9697_-group_wise__sdpl"/>
      <sheetName val="Break_up_Sheet"/>
      <sheetName val="TRADUCTION LISTES"/>
      <sheetName val="GESTION FICHE"/>
      <sheetName val="Assump (Static)"/>
      <sheetName val="pmv"/>
      <sheetName val="Equipment"/>
      <sheetName val="LIBRARY"/>
      <sheetName val="Insulation_Utl_Off"/>
      <sheetName val="Note_Piping"/>
      <sheetName val="Workbook Inputs"/>
      <sheetName val="Parent"/>
      <sheetName val="MU "/>
      <sheetName val="Factor"/>
      <sheetName val="경비2내역"/>
      <sheetName val="CashFlwProjections"/>
      <sheetName val="Summary"/>
      <sheetName val="markup"/>
      <sheetName val="4300 UTILITY BLDG (2)"/>
      <sheetName val="BM"/>
      <sheetName val="실행내역"/>
      <sheetName val="A.1.1(e)"/>
      <sheetName val="A.1.4"/>
      <sheetName val="A.1.1(d)"/>
      <sheetName val="A.1.3"/>
      <sheetName val="A.1.2(a)"/>
      <sheetName val="A.1.1(a)"/>
      <sheetName val="CD_LC"/>
      <sheetName val="Project_Description2"/>
      <sheetName val="Project_Information2"/>
      <sheetName val="VA_TECH-Risk_Analysis-O&amp;M2"/>
      <sheetName val="Supplement_to_RA-O&amp;M2"/>
      <sheetName val="Input_FRC2"/>
      <sheetName val="Legal_Risk_Analysis2"/>
      <sheetName val="Minimum_Requirements2"/>
      <sheetName val="Penn-1_WTP_system2"/>
      <sheetName val="floor_slab-RS22"/>
      <sheetName val="BASIS_-DEC_082"/>
      <sheetName val="DESIGN_BASIS_2"/>
      <sheetName val="DM_tANK_Allow1"/>
      <sheetName val="(10)_Other_Costs51"/>
      <sheetName val="Project_Description3"/>
      <sheetName val="Project_Information3"/>
      <sheetName val="VA_TECH-Risk_Analysis-O&amp;M3"/>
      <sheetName val="Supplement_to_RA-O&amp;M3"/>
      <sheetName val="Input_FRC3"/>
      <sheetName val="Legal_Risk_Analysis3"/>
      <sheetName val="Minimum_Requirements3"/>
      <sheetName val="Penn-1_WTP_system3"/>
      <sheetName val="floor_slab-RS23"/>
      <sheetName val="BASIS_-DEC_083"/>
      <sheetName val="DESIGN_BASIS_3"/>
      <sheetName val="DM_tANK_Allow2"/>
      <sheetName val="(10)_Other_Costs52"/>
      <sheetName val="Project_Description4"/>
      <sheetName val="Project_Information4"/>
      <sheetName val="VA_TECH-Risk_Analysis-O&amp;M4"/>
      <sheetName val="Supplement_to_RA-O&amp;M4"/>
      <sheetName val="Input_FRC4"/>
      <sheetName val="Legal_Risk_Analysis4"/>
      <sheetName val="Minimum_Requirements4"/>
      <sheetName val="Penn-1_WTP_system4"/>
      <sheetName val="floor_slab-RS24"/>
      <sheetName val="BASIS_-DEC_084"/>
      <sheetName val="DESIGN_BASIS_4"/>
      <sheetName val="DM_tANK_Allow3"/>
      <sheetName val="(10)_Other_Costs53"/>
      <sheetName val="Abstract_Sheet1"/>
      <sheetName val="TBAL9697_-group_wise__sdpl1"/>
      <sheetName val="Break_up_Sheet1"/>
      <sheetName val="Project_Description5"/>
      <sheetName val="Project_Information5"/>
      <sheetName val="VA_TECH-Risk_Analysis-O&amp;M5"/>
      <sheetName val="Supplement_to_RA-O&amp;M5"/>
      <sheetName val="Input_FRC5"/>
      <sheetName val="Legal_Risk_Analysis5"/>
      <sheetName val="Minimum_Requirements5"/>
      <sheetName val="Penn-1_WTP_system5"/>
      <sheetName val="floor_slab-RS25"/>
      <sheetName val="BASIS_-DEC_085"/>
      <sheetName val="DESIGN_BASIS_5"/>
      <sheetName val="DM_tANK_Allow4"/>
      <sheetName val="(10)_Other_Costs54"/>
      <sheetName val="Abstract_Sheet2"/>
      <sheetName val="TBAL9697_-group_wise__sdpl2"/>
      <sheetName val="Break_up_Sheet2"/>
      <sheetName val="Project_Description6"/>
      <sheetName val="Project_Information6"/>
      <sheetName val="VA_TECH-Risk_Analysis-O&amp;M6"/>
      <sheetName val="Supplement_to_RA-O&amp;M6"/>
      <sheetName val="Input_FRC6"/>
      <sheetName val="Legal_Risk_Analysis6"/>
      <sheetName val="Minimum_Requirements6"/>
      <sheetName val="Penn-1_WTP_system6"/>
      <sheetName val="floor_slab-RS26"/>
      <sheetName val="BASIS_-DEC_086"/>
      <sheetName val="DESIGN_BASIS_6"/>
      <sheetName val="DM_tANK_Allow5"/>
      <sheetName val="(10)_Other_Costs55"/>
      <sheetName val="Abstract_Sheet3"/>
      <sheetName val="TBAL9697_-group_wise__sdpl3"/>
      <sheetName val="Break_up_Sheet3"/>
      <sheetName val="Project_Description7"/>
      <sheetName val="Project_Information7"/>
      <sheetName val="VA_TECH-Risk_Analysis-O&amp;M7"/>
      <sheetName val="Supplement_to_RA-O&amp;M7"/>
      <sheetName val="Input_FRC7"/>
      <sheetName val="Legal_Risk_Analysis7"/>
      <sheetName val="Minimum_Requirements7"/>
      <sheetName val="floor_slab-RS27"/>
      <sheetName val="Penn-1_WTP_system7"/>
      <sheetName val="BASIS_-DEC_087"/>
      <sheetName val="DESIGN_BASIS_7"/>
      <sheetName val="DM_tANK_Allow6"/>
      <sheetName val="(10)_Other_Costs56"/>
      <sheetName val="Abstract_Sheet4"/>
      <sheetName val="TBAL9697_-group_wise__sdpl4"/>
      <sheetName val="Break_up_Sheet4"/>
      <sheetName val="Project_Description8"/>
      <sheetName val="Project_Information8"/>
      <sheetName val="VA_TECH-Risk_Analysis-O&amp;M8"/>
      <sheetName val="Supplement_to_RA-O&amp;M8"/>
      <sheetName val="Input_FRC8"/>
      <sheetName val="Legal_Risk_Analysis8"/>
      <sheetName val="Minimum_Requirements8"/>
      <sheetName val="Penn-1_WTP_system8"/>
      <sheetName val="floor_slab-RS28"/>
      <sheetName val="BASIS_-DEC_088"/>
      <sheetName val="DESIGN_BASIS_8"/>
      <sheetName val="DM_tANK_Allow7"/>
      <sheetName val="(10)_Other_Costs57"/>
      <sheetName val="Abstract_Sheet5"/>
      <sheetName val="TBAL9697_-group_wise__sdpl5"/>
      <sheetName val="Break_up_Sheet5"/>
      <sheetName val="Project_Description9"/>
      <sheetName val="Project_Information9"/>
      <sheetName val="VA_TECH-Risk_Analysis-O&amp;M9"/>
      <sheetName val="Supplement_to_RA-O&amp;M9"/>
      <sheetName val="Input_FRC9"/>
      <sheetName val="Legal_Risk_Analysis9"/>
      <sheetName val="Minimum_Requirements9"/>
      <sheetName val="floor_slab-RS29"/>
      <sheetName val="Penn-1_WTP_system9"/>
      <sheetName val="BASIS_-DEC_089"/>
      <sheetName val="DESIGN_BASIS_9"/>
      <sheetName val="DM_tANK_Allow8"/>
      <sheetName val="(10)_Other_Costs58"/>
      <sheetName val="Abstract_Sheet6"/>
      <sheetName val="TBAL9697_-group_wise__sdpl6"/>
      <sheetName val="Break_up_Sheet6"/>
      <sheetName val="Project_Description11"/>
      <sheetName val="Project_Information11"/>
      <sheetName val="VA_TECH-Risk_Analysis-O&amp;M11"/>
      <sheetName val="Supplement_to_RA-O&amp;M11"/>
      <sheetName val="Input_FRC11"/>
      <sheetName val="Legal_Risk_Analysis11"/>
      <sheetName val="Minimum_Requirements11"/>
      <sheetName val="Penn-1_WTP_system11"/>
      <sheetName val="floor_slab-RS211"/>
      <sheetName val="BASIS_-DEC_0811"/>
      <sheetName val="DESIGN_BASIS_11"/>
      <sheetName val="DM_tANK_Allow10"/>
      <sheetName val="(10)_Other_Costs510"/>
      <sheetName val="Abstract_Sheet8"/>
      <sheetName val="TBAL9697_-group_wise__sdpl8"/>
      <sheetName val="Break_up_Sheet8"/>
      <sheetName val="Project_Description10"/>
      <sheetName val="Project_Information10"/>
      <sheetName val="VA_TECH-Risk_Analysis-O&amp;M10"/>
      <sheetName val="Supplement_to_RA-O&amp;M10"/>
      <sheetName val="Input_FRC10"/>
      <sheetName val="Legal_Risk_Analysis10"/>
      <sheetName val="Minimum_Requirements10"/>
      <sheetName val="Penn-1_WTP_system10"/>
      <sheetName val="floor_slab-RS210"/>
      <sheetName val="BASIS_-DEC_0810"/>
      <sheetName val="DESIGN_BASIS_10"/>
      <sheetName val="DM_tANK_Allow9"/>
      <sheetName val="(10)_Other_Costs59"/>
      <sheetName val="Abstract_Sheet7"/>
      <sheetName val="TBAL9697_-group_wise__sdpl7"/>
      <sheetName val="Break_up_Sheet7"/>
      <sheetName val="Diaphragm Valves"/>
      <sheetName val="Calculation"/>
      <sheetName val="D.Partida"/>
      <sheetName val="Pre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ktbeschreibung"/>
      <sheetName val="Projektinformation"/>
      <sheetName val="VA TECH-Risikoanalyse"/>
      <sheetName val="Beiblatt zur RA"/>
      <sheetName val="FRK"/>
      <sheetName val="Rechtsrisikoanalyse"/>
      <sheetName val="Minimum Requirements"/>
      <sheetName val="Part A General"/>
      <sheetName val="Übersicht"/>
      <sheetName val="Kalkulation"/>
      <sheetName val="liaison meetings training"/>
      <sheetName val="supervision"/>
      <sheetName val=" recom spare parts"/>
      <sheetName val="schedule No 1"/>
      <sheetName val="schedule No 2"/>
      <sheetName val="schedule No 3"/>
      <sheetName val="schedule No 4"/>
      <sheetName val="schedule No 5"/>
      <sheetName val="schedule No 6"/>
      <sheetName val="Kalkulationsbogen"/>
      <sheetName val="Zuschläge"/>
      <sheetName val="Provisionen"/>
      <sheetName val="Steuern"/>
      <sheetName val="MOB errection"/>
      <sheetName val="Stunden"/>
      <sheetName val="Reisen"/>
      <sheetName val="Sludge"/>
      <sheetName val="Commissioning"/>
      <sheetName val="Comm. Sludge"/>
      <sheetName val="Legal Risk Analysis"/>
      <sheetName val="VA_TECH-Risikoanalyse"/>
      <sheetName val="Beiblatt_zur_RA"/>
      <sheetName val="Minimum_Requirements"/>
      <sheetName val="Part_A_General"/>
      <sheetName val="liaison_meetings_training"/>
      <sheetName val="_recom_spare_parts"/>
      <sheetName val="schedule_No_1"/>
      <sheetName val="schedule_No_2"/>
      <sheetName val="schedule_No_3"/>
      <sheetName val="schedule_No_4"/>
      <sheetName val="schedule_No_5"/>
      <sheetName val="schedule_No_6"/>
      <sheetName val="MOB_errection"/>
      <sheetName val="Comm__Sludge"/>
      <sheetName val="Legal_Risk_Analysis"/>
      <sheetName val="Assumptions"/>
      <sheetName val="MEAL2KACTUAL"/>
      <sheetName val="7 Other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5"/>
  <sheetViews>
    <sheetView tabSelected="1" view="pageBreakPreview" topLeftCell="CI1" zoomScale="58" zoomScaleNormal="70" workbookViewId="0">
      <pane ySplit="8" topLeftCell="CI9" activePane="bottomLeft" state="frozen"/>
      <selection activeCell="CI1" sqref="CI1"/>
      <selection pane="bottomLeft" activeCell="AL34" sqref="AL34"/>
    </sheetView>
  </sheetViews>
  <sheetFormatPr defaultColWidth="9.16796875" defaultRowHeight="15" x14ac:dyDescent="0.2"/>
  <cols>
    <col min="1" max="1" width="16.85546875" style="9" customWidth="1"/>
    <col min="2" max="2" width="14.96875" style="9" customWidth="1"/>
    <col min="3" max="4" width="17.2578125" style="9" customWidth="1"/>
    <col min="5" max="6" width="14.0234375" style="9" customWidth="1"/>
    <col min="7" max="11" width="14.96875" style="9" customWidth="1"/>
    <col min="12" max="17" width="15.23828125" style="9" customWidth="1"/>
    <col min="18" max="19" width="14.96875" style="9" customWidth="1"/>
    <col min="20" max="20" width="15.640625" style="9" customWidth="1"/>
    <col min="21" max="21" width="14.6953125" style="9" customWidth="1"/>
    <col min="22" max="22" width="12.67578125" style="9" customWidth="1"/>
    <col min="23" max="23" width="12.9453125" style="9" customWidth="1"/>
    <col min="24" max="24" width="13.484375" style="9" customWidth="1"/>
    <col min="25" max="25" width="14.0234375" style="9" customWidth="1"/>
    <col min="26" max="26" width="13.078125" style="9" customWidth="1"/>
    <col min="27" max="27" width="13.34765625" style="9" customWidth="1"/>
    <col min="28" max="28" width="11.8671875" style="9" customWidth="1"/>
    <col min="29" max="29" width="13.34765625" style="9" customWidth="1"/>
    <col min="30" max="30" width="12.26953125" style="9" customWidth="1"/>
    <col min="31" max="31" width="13.75390625" style="9" customWidth="1"/>
    <col min="32" max="32" width="12.67578125" style="9" customWidth="1"/>
    <col min="33" max="33" width="11.8671875" style="9" customWidth="1"/>
    <col min="34" max="34" width="12.9453125" style="9" customWidth="1"/>
    <col min="35" max="35" width="11.8671875" style="9" customWidth="1"/>
    <col min="36" max="36" width="14.42578125" style="9" customWidth="1"/>
    <col min="37" max="50" width="17.39453125" style="9" customWidth="1"/>
    <col min="51" max="51" width="14.42578125" style="9" customWidth="1"/>
    <col min="52" max="63" width="13.484375" style="9" customWidth="1"/>
    <col min="64" max="64" width="17.2578125" style="9" customWidth="1"/>
    <col min="65" max="73" width="15.23828125" style="9" customWidth="1"/>
    <col min="74" max="74" width="14.29296875" style="9" customWidth="1"/>
    <col min="75" max="75" width="15.91015625" style="9" customWidth="1"/>
    <col min="76" max="76" width="11.32421875" style="9" customWidth="1"/>
    <col min="77" max="77" width="12.40625" style="9" customWidth="1"/>
    <col min="78" max="78" width="11.32421875" style="9" customWidth="1"/>
    <col min="79" max="80" width="12.26953125" style="9" customWidth="1"/>
    <col min="81" max="81" width="13.34765625" style="9" customWidth="1"/>
    <col min="82" max="86" width="11.32421875" style="9" customWidth="1"/>
    <col min="87" max="87" width="12.67578125" style="9" customWidth="1"/>
    <col min="88" max="88" width="11.73046875" style="9" customWidth="1"/>
    <col min="89" max="89" width="11.32421875" style="9" customWidth="1"/>
    <col min="90" max="90" width="16.046875" style="9" customWidth="1"/>
    <col min="91" max="95" width="14.29296875" style="9" customWidth="1"/>
    <col min="96" max="96" width="16.44921875" style="9" customWidth="1"/>
    <col min="97" max="105" width="14.29296875" style="9" customWidth="1"/>
    <col min="106" max="16384" width="9.16796875" style="9"/>
  </cols>
  <sheetData>
    <row r="1" spans="1:105" s="1" customFormat="1" ht="38.25" customHeight="1" x14ac:dyDescent="0.15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 t="str">
        <f>A1</f>
        <v>s</v>
      </c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 t="str">
        <f>T1</f>
        <v>s</v>
      </c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 t="str">
        <f>AK1</f>
        <v>s</v>
      </c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7" t="str">
        <f>AY1</f>
        <v>s</v>
      </c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6" t="str">
        <f>BL1</f>
        <v>s</v>
      </c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 t="str">
        <f>BW1</f>
        <v>s</v>
      </c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</row>
    <row r="2" spans="1:105" s="1" customFormat="1" ht="20.25" customHeight="1" x14ac:dyDescent="0.15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 t="str">
        <f>A2</f>
        <v>KATHMANDU, NEPAL</v>
      </c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 t="str">
        <f>T2</f>
        <v>KATHMANDU, NEPAL</v>
      </c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 t="str">
        <f>AK2</f>
        <v>KATHMANDU, NEPAL</v>
      </c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7" t="str">
        <f>AY2</f>
        <v>KATHMANDU, NEPAL</v>
      </c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6" t="str">
        <f>BL2</f>
        <v>KATHMANDU, NEPAL</v>
      </c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 t="str">
        <f>BW2</f>
        <v>KATHMANDU, NEPAL</v>
      </c>
      <c r="CM2" s="156"/>
      <c r="CN2" s="156"/>
      <c r="CO2" s="156"/>
      <c r="CP2" s="156"/>
      <c r="CQ2" s="156"/>
      <c r="CR2" s="156"/>
      <c r="CS2" s="156"/>
      <c r="CT2" s="156"/>
      <c r="CU2" s="156"/>
      <c r="CV2" s="156"/>
      <c r="CW2" s="156"/>
      <c r="CX2" s="156"/>
      <c r="CY2" s="156"/>
    </row>
    <row r="3" spans="1:105" s="1" customFormat="1" ht="26.25" customHeight="1" x14ac:dyDescent="0.15">
      <c r="A3" s="10" t="s">
        <v>2</v>
      </c>
      <c r="B3" s="11" t="s">
        <v>3</v>
      </c>
      <c r="C3" s="11"/>
      <c r="D3" s="11"/>
      <c r="E3" s="11"/>
      <c r="F3" s="11"/>
      <c r="G3" s="11"/>
      <c r="H3" s="24"/>
      <c r="I3" s="24"/>
      <c r="J3" s="40"/>
      <c r="K3" s="40"/>
      <c r="L3" s="41"/>
      <c r="M3" s="11"/>
      <c r="N3" s="24"/>
      <c r="O3" s="24"/>
      <c r="P3" s="41" t="s">
        <v>4</v>
      </c>
      <c r="Q3" s="150">
        <v>45047</v>
      </c>
      <c r="R3" s="150"/>
      <c r="S3" s="58"/>
      <c r="T3" s="57" t="str">
        <f>A3</f>
        <v>Project No:</v>
      </c>
      <c r="U3" s="58" t="str">
        <f>B3</f>
        <v>10M170</v>
      </c>
      <c r="V3" s="57"/>
      <c r="W3" s="57"/>
      <c r="X3" s="57"/>
      <c r="Y3" s="57"/>
      <c r="Z3" s="57"/>
      <c r="AA3" s="57"/>
      <c r="AB3" s="57"/>
      <c r="AC3" s="57"/>
      <c r="AD3" s="57"/>
      <c r="AE3" s="58"/>
      <c r="AF3" s="154" t="str">
        <f>P3</f>
        <v>Month:</v>
      </c>
      <c r="AG3" s="154"/>
      <c r="AH3" s="154"/>
      <c r="AI3" s="150">
        <f>Q3</f>
        <v>45047</v>
      </c>
      <c r="AJ3" s="150"/>
      <c r="AK3" s="76" t="str">
        <f>T3</f>
        <v>Project No:</v>
      </c>
      <c r="AL3" s="77" t="str">
        <f>U3</f>
        <v>10M170</v>
      </c>
      <c r="AN3" s="78"/>
      <c r="AO3" s="78"/>
      <c r="AP3" s="40"/>
      <c r="AQ3" s="41"/>
      <c r="AR3" s="77"/>
      <c r="AT3" s="78"/>
      <c r="AU3" s="78" t="str">
        <f>AF3</f>
        <v>Month:</v>
      </c>
      <c r="AV3" s="150">
        <f>AI3</f>
        <v>45047</v>
      </c>
      <c r="AW3" s="150"/>
      <c r="AX3" s="58"/>
      <c r="AY3" s="155" t="str">
        <f>AK3</f>
        <v>Project No:</v>
      </c>
      <c r="AZ3" s="155"/>
      <c r="BA3" s="77" t="str">
        <f>AL3</f>
        <v>10M170</v>
      </c>
      <c r="BH3" s="76" t="str">
        <f>AU3</f>
        <v>Month:</v>
      </c>
      <c r="BI3" s="150">
        <f>AV3</f>
        <v>45047</v>
      </c>
      <c r="BJ3" s="150"/>
      <c r="BK3" s="77"/>
      <c r="BL3" s="76" t="str">
        <f>AY3</f>
        <v>Project No:</v>
      </c>
      <c r="BM3" s="77" t="str">
        <f>BA3</f>
        <v>10M170</v>
      </c>
      <c r="BP3" s="77"/>
      <c r="BT3" s="41" t="str">
        <f>BH3</f>
        <v>Month:</v>
      </c>
      <c r="BU3" s="150">
        <f>BI3</f>
        <v>45047</v>
      </c>
      <c r="BV3" s="150"/>
      <c r="BW3" s="155" t="str">
        <f>BL3</f>
        <v>Project No:</v>
      </c>
      <c r="BX3" s="155"/>
      <c r="BY3" s="77" t="str">
        <f>BM3</f>
        <v>10M170</v>
      </c>
      <c r="CB3" s="58"/>
      <c r="CC3" s="58"/>
      <c r="CD3" s="58"/>
      <c r="CG3" s="76" t="str">
        <f>BT3</f>
        <v>Month:</v>
      </c>
      <c r="CH3" s="150">
        <f>BU3</f>
        <v>45047</v>
      </c>
      <c r="CI3" s="150"/>
      <c r="CJ3" s="58"/>
      <c r="CK3" s="58"/>
      <c r="CL3" s="76" t="str">
        <f>BW3</f>
        <v>Project No:</v>
      </c>
      <c r="CM3" s="77" t="str">
        <f>BY3</f>
        <v>10M170</v>
      </c>
      <c r="CT3" s="101"/>
      <c r="CU3" s="76"/>
      <c r="CV3" s="57"/>
      <c r="CW3" s="76" t="str">
        <f>CG3</f>
        <v>Month:</v>
      </c>
      <c r="CX3" s="150">
        <f>CH3</f>
        <v>45047</v>
      </c>
      <c r="CY3" s="150"/>
      <c r="CZ3" s="102"/>
      <c r="DA3" s="102"/>
    </row>
    <row r="4" spans="1:105" s="2" customFormat="1" ht="35.1" customHeight="1" x14ac:dyDescent="0.15">
      <c r="A4" s="113" t="s">
        <v>5</v>
      </c>
      <c r="B4" s="151" t="s">
        <v>6</v>
      </c>
      <c r="C4" s="151"/>
      <c r="D4" s="151"/>
      <c r="E4" s="151"/>
      <c r="F4" s="112" t="s">
        <v>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 t="s">
        <v>5</v>
      </c>
      <c r="U4" s="113" t="s">
        <v>8</v>
      </c>
      <c r="V4" s="116" t="s">
        <v>9</v>
      </c>
      <c r="W4" s="152"/>
      <c r="X4" s="152"/>
      <c r="Y4" s="152"/>
      <c r="Z4" s="117"/>
      <c r="AA4" s="112" t="s">
        <v>10</v>
      </c>
      <c r="AB4" s="112"/>
      <c r="AC4" s="112"/>
      <c r="AD4" s="112"/>
      <c r="AE4" s="112"/>
      <c r="AF4" s="112" t="s">
        <v>11</v>
      </c>
      <c r="AG4" s="112"/>
      <c r="AH4" s="112"/>
      <c r="AI4" s="112"/>
      <c r="AJ4" s="112"/>
      <c r="AK4" s="112" t="s">
        <v>5</v>
      </c>
      <c r="AL4" s="116" t="s">
        <v>12</v>
      </c>
      <c r="AM4" s="152"/>
      <c r="AN4" s="152"/>
      <c r="AO4" s="152"/>
      <c r="AP4" s="152"/>
      <c r="AQ4" s="152"/>
      <c r="AR4" s="116" t="s">
        <v>13</v>
      </c>
      <c r="AS4" s="152"/>
      <c r="AT4" s="152"/>
      <c r="AU4" s="152"/>
      <c r="AV4" s="152"/>
      <c r="AW4" s="152"/>
      <c r="AX4" s="117"/>
      <c r="AY4" s="112" t="s">
        <v>14</v>
      </c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 t="s">
        <v>15</v>
      </c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 t="s">
        <v>16</v>
      </c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20" t="s">
        <v>17</v>
      </c>
      <c r="CM4" s="148"/>
      <c r="CN4" s="148"/>
      <c r="CO4" s="148"/>
      <c r="CP4" s="120" t="s">
        <v>18</v>
      </c>
      <c r="CQ4" s="148"/>
      <c r="CR4" s="149"/>
      <c r="CS4" s="112" t="s">
        <v>19</v>
      </c>
      <c r="CT4" s="112"/>
      <c r="CU4" s="112"/>
      <c r="CV4" s="120" t="s">
        <v>20</v>
      </c>
      <c r="CW4" s="149"/>
      <c r="CX4" s="116" t="s">
        <v>21</v>
      </c>
      <c r="CY4" s="117"/>
    </row>
    <row r="5" spans="1:105" s="2" customFormat="1" ht="34.5" customHeight="1" x14ac:dyDescent="0.25">
      <c r="A5" s="114"/>
      <c r="B5" s="112" t="s">
        <v>22</v>
      </c>
      <c r="C5" s="147" t="s">
        <v>23</v>
      </c>
      <c r="D5" s="147" t="s">
        <v>24</v>
      </c>
      <c r="E5" s="147" t="s">
        <v>25</v>
      </c>
      <c r="F5" s="113" t="s">
        <v>26</v>
      </c>
      <c r="G5" s="120" t="s">
        <v>27</v>
      </c>
      <c r="H5" s="148"/>
      <c r="I5" s="148"/>
      <c r="J5" s="148"/>
      <c r="K5" s="148"/>
      <c r="L5" s="148"/>
      <c r="M5" s="120" t="s">
        <v>28</v>
      </c>
      <c r="N5" s="148"/>
      <c r="O5" s="148"/>
      <c r="P5" s="148"/>
      <c r="Q5" s="148"/>
      <c r="R5" s="148"/>
      <c r="S5" s="149"/>
      <c r="T5" s="112"/>
      <c r="U5" s="115"/>
      <c r="V5" s="118"/>
      <c r="W5" s="153"/>
      <c r="X5" s="153"/>
      <c r="Y5" s="153"/>
      <c r="Z5" s="119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8"/>
      <c r="AM5" s="153"/>
      <c r="AN5" s="153"/>
      <c r="AO5" s="153"/>
      <c r="AP5" s="153"/>
      <c r="AQ5" s="153"/>
      <c r="AR5" s="118"/>
      <c r="AS5" s="153"/>
      <c r="AT5" s="153"/>
      <c r="AU5" s="153"/>
      <c r="AV5" s="153"/>
      <c r="AW5" s="153"/>
      <c r="AX5" s="119"/>
      <c r="AY5" s="112" t="s">
        <v>29</v>
      </c>
      <c r="AZ5" s="112" t="s">
        <v>30</v>
      </c>
      <c r="BA5" s="112"/>
      <c r="BB5" s="112"/>
      <c r="BC5" s="112"/>
      <c r="BD5" s="112"/>
      <c r="BE5" s="112"/>
      <c r="BF5" s="112" t="s">
        <v>31</v>
      </c>
      <c r="BG5" s="112"/>
      <c r="BH5" s="112"/>
      <c r="BI5" s="112"/>
      <c r="BJ5" s="112"/>
      <c r="BK5" s="112"/>
      <c r="BL5" s="112" t="s">
        <v>29</v>
      </c>
      <c r="BM5" s="112" t="s">
        <v>32</v>
      </c>
      <c r="BN5" s="112"/>
      <c r="BO5" s="112"/>
      <c r="BP5" s="120" t="s">
        <v>33</v>
      </c>
      <c r="BQ5" s="148"/>
      <c r="BR5" s="148"/>
      <c r="BS5" s="148"/>
      <c r="BT5" s="148"/>
      <c r="BU5" s="148"/>
      <c r="BV5" s="149"/>
      <c r="BW5" s="112" t="s">
        <v>29</v>
      </c>
      <c r="BX5" s="112" t="s">
        <v>34</v>
      </c>
      <c r="BY5" s="112"/>
      <c r="BZ5" s="112"/>
      <c r="CA5" s="112"/>
      <c r="CB5" s="112"/>
      <c r="CC5" s="112"/>
      <c r="CD5" s="112"/>
      <c r="CE5" s="112" t="s">
        <v>35</v>
      </c>
      <c r="CF5" s="112"/>
      <c r="CG5" s="112"/>
      <c r="CH5" s="112"/>
      <c r="CI5" s="112"/>
      <c r="CJ5" s="112"/>
      <c r="CK5" s="112"/>
      <c r="CL5" s="112" t="s">
        <v>29</v>
      </c>
      <c r="CM5" s="120" t="s">
        <v>36</v>
      </c>
      <c r="CN5" s="148"/>
      <c r="CO5" s="148"/>
      <c r="CP5" s="112" t="s">
        <v>37</v>
      </c>
      <c r="CQ5" s="112"/>
      <c r="CR5" s="113" t="s">
        <v>38</v>
      </c>
      <c r="CS5" s="113" t="s">
        <v>39</v>
      </c>
      <c r="CT5" s="12" t="s">
        <v>40</v>
      </c>
      <c r="CU5" s="12" t="s">
        <v>41</v>
      </c>
      <c r="CV5" s="12" t="s">
        <v>7</v>
      </c>
      <c r="CW5" s="12" t="s">
        <v>42</v>
      </c>
      <c r="CX5" s="118"/>
      <c r="CY5" s="119"/>
    </row>
    <row r="6" spans="1:105" s="2" customFormat="1" ht="34.5" customHeight="1" x14ac:dyDescent="0.25">
      <c r="A6" s="115"/>
      <c r="B6" s="112"/>
      <c r="C6" s="147"/>
      <c r="D6" s="147"/>
      <c r="E6" s="147"/>
      <c r="F6" s="115"/>
      <c r="G6" s="25" t="s">
        <v>43</v>
      </c>
      <c r="H6" s="12" t="s">
        <v>44</v>
      </c>
      <c r="I6" s="12" t="s">
        <v>45</v>
      </c>
      <c r="J6" s="12" t="s">
        <v>46</v>
      </c>
      <c r="K6" s="12" t="s">
        <v>47</v>
      </c>
      <c r="L6" s="12" t="s">
        <v>48</v>
      </c>
      <c r="M6" s="25" t="s">
        <v>43</v>
      </c>
      <c r="N6" s="12" t="s">
        <v>44</v>
      </c>
      <c r="O6" s="12" t="s">
        <v>45</v>
      </c>
      <c r="P6" s="12" t="s">
        <v>46</v>
      </c>
      <c r="Q6" s="12" t="s">
        <v>49</v>
      </c>
      <c r="R6" s="12" t="s">
        <v>50</v>
      </c>
      <c r="S6" s="12" t="s">
        <v>51</v>
      </c>
      <c r="T6" s="112"/>
      <c r="U6" s="12" t="s">
        <v>46</v>
      </c>
      <c r="V6" s="112" t="s">
        <v>52</v>
      </c>
      <c r="W6" s="112" t="s">
        <v>46</v>
      </c>
      <c r="X6" s="112" t="s">
        <v>44</v>
      </c>
      <c r="Y6" s="112" t="s">
        <v>45</v>
      </c>
      <c r="Z6" s="113" t="s">
        <v>53</v>
      </c>
      <c r="AA6" s="112" t="s">
        <v>52</v>
      </c>
      <c r="AB6" s="112" t="s">
        <v>46</v>
      </c>
      <c r="AC6" s="112" t="s">
        <v>44</v>
      </c>
      <c r="AD6" s="112" t="s">
        <v>45</v>
      </c>
      <c r="AE6" s="112" t="s">
        <v>54</v>
      </c>
      <c r="AF6" s="112" t="s">
        <v>52</v>
      </c>
      <c r="AG6" s="112" t="s">
        <v>46</v>
      </c>
      <c r="AH6" s="112" t="s">
        <v>44</v>
      </c>
      <c r="AI6" s="112" t="s">
        <v>45</v>
      </c>
      <c r="AJ6" s="112" t="s">
        <v>55</v>
      </c>
      <c r="AK6" s="112"/>
      <c r="AL6" s="12" t="s">
        <v>43</v>
      </c>
      <c r="AM6" s="12" t="s">
        <v>44</v>
      </c>
      <c r="AN6" s="12" t="s">
        <v>45</v>
      </c>
      <c r="AO6" s="12" t="s">
        <v>46</v>
      </c>
      <c r="AP6" s="12" t="s">
        <v>48</v>
      </c>
      <c r="AQ6" s="12" t="s">
        <v>56</v>
      </c>
      <c r="AR6" s="12" t="s">
        <v>43</v>
      </c>
      <c r="AS6" s="12" t="s">
        <v>44</v>
      </c>
      <c r="AT6" s="12" t="s">
        <v>45</v>
      </c>
      <c r="AU6" s="12" t="s">
        <v>46</v>
      </c>
      <c r="AV6" s="12" t="s">
        <v>50</v>
      </c>
      <c r="AW6" s="12" t="s">
        <v>51</v>
      </c>
      <c r="AX6" s="12" t="s">
        <v>57</v>
      </c>
      <c r="AY6" s="112"/>
      <c r="AZ6" s="12" t="s">
        <v>52</v>
      </c>
      <c r="BA6" s="12" t="s">
        <v>58</v>
      </c>
      <c r="BB6" s="12" t="s">
        <v>59</v>
      </c>
      <c r="BC6" s="12" t="s">
        <v>60</v>
      </c>
      <c r="BD6" s="12" t="s">
        <v>61</v>
      </c>
      <c r="BE6" s="12" t="s">
        <v>62</v>
      </c>
      <c r="BF6" s="12" t="s">
        <v>52</v>
      </c>
      <c r="BG6" s="12" t="s">
        <v>58</v>
      </c>
      <c r="BH6" s="12" t="s">
        <v>59</v>
      </c>
      <c r="BI6" s="12" t="s">
        <v>60</v>
      </c>
      <c r="BJ6" s="12" t="s">
        <v>61</v>
      </c>
      <c r="BK6" s="12" t="s">
        <v>62</v>
      </c>
      <c r="BL6" s="112"/>
      <c r="BM6" s="112" t="s">
        <v>43</v>
      </c>
      <c r="BN6" s="112" t="s">
        <v>63</v>
      </c>
      <c r="BO6" s="112" t="s">
        <v>64</v>
      </c>
      <c r="BP6" s="112" t="s">
        <v>43</v>
      </c>
      <c r="BQ6" s="112" t="s">
        <v>63</v>
      </c>
      <c r="BR6" s="112" t="s">
        <v>64</v>
      </c>
      <c r="BS6" s="112" t="s">
        <v>65</v>
      </c>
      <c r="BT6" s="112" t="s">
        <v>66</v>
      </c>
      <c r="BU6" s="112" t="s">
        <v>67</v>
      </c>
      <c r="BV6" s="113" t="s">
        <v>68</v>
      </c>
      <c r="BW6" s="112"/>
      <c r="BX6" s="112" t="s">
        <v>43</v>
      </c>
      <c r="BY6" s="112" t="s">
        <v>63</v>
      </c>
      <c r="BZ6" s="112" t="s">
        <v>64</v>
      </c>
      <c r="CA6" s="113" t="s">
        <v>69</v>
      </c>
      <c r="CB6" s="112" t="s">
        <v>66</v>
      </c>
      <c r="CC6" s="112" t="s">
        <v>70</v>
      </c>
      <c r="CD6" s="112" t="s">
        <v>71</v>
      </c>
      <c r="CE6" s="112" t="s">
        <v>43</v>
      </c>
      <c r="CF6" s="112" t="s">
        <v>63</v>
      </c>
      <c r="CG6" s="112" t="s">
        <v>64</v>
      </c>
      <c r="CH6" s="113" t="s">
        <v>69</v>
      </c>
      <c r="CI6" s="112" t="s">
        <v>66</v>
      </c>
      <c r="CJ6" s="112" t="s">
        <v>70</v>
      </c>
      <c r="CK6" s="112" t="s">
        <v>71</v>
      </c>
      <c r="CL6" s="112"/>
      <c r="CM6" s="112" t="s">
        <v>52</v>
      </c>
      <c r="CN6" s="112" t="s">
        <v>63</v>
      </c>
      <c r="CO6" s="120" t="s">
        <v>72</v>
      </c>
      <c r="CP6" s="112" t="s">
        <v>63</v>
      </c>
      <c r="CQ6" s="112" t="s">
        <v>72</v>
      </c>
      <c r="CR6" s="114"/>
      <c r="CS6" s="114"/>
      <c r="CT6" s="112" t="s">
        <v>73</v>
      </c>
      <c r="CU6" s="112" t="s">
        <v>74</v>
      </c>
      <c r="CV6" s="112" t="s">
        <v>75</v>
      </c>
      <c r="CW6" s="112" t="s">
        <v>75</v>
      </c>
      <c r="CX6" s="112" t="s">
        <v>76</v>
      </c>
      <c r="CY6" s="112" t="s">
        <v>77</v>
      </c>
    </row>
    <row r="7" spans="1:105" s="2" customFormat="1" ht="51.75" customHeight="1" x14ac:dyDescent="0.15">
      <c r="A7" s="12" t="s">
        <v>78</v>
      </c>
      <c r="B7" s="112"/>
      <c r="C7" s="147"/>
      <c r="D7" s="147"/>
      <c r="E7" s="147"/>
      <c r="F7" s="12">
        <v>32.4</v>
      </c>
      <c r="G7" s="26" t="s">
        <v>79</v>
      </c>
      <c r="H7" s="27">
        <v>300</v>
      </c>
      <c r="I7" s="27">
        <v>800</v>
      </c>
      <c r="J7" s="27">
        <v>400</v>
      </c>
      <c r="K7" s="27">
        <v>79</v>
      </c>
      <c r="L7" s="27">
        <v>120</v>
      </c>
      <c r="M7" s="26" t="s">
        <v>79</v>
      </c>
      <c r="N7" s="27">
        <v>300</v>
      </c>
      <c r="O7" s="27">
        <v>800</v>
      </c>
      <c r="P7" s="27">
        <v>400</v>
      </c>
      <c r="Q7" s="27">
        <v>12</v>
      </c>
      <c r="R7" s="27" t="s">
        <v>80</v>
      </c>
      <c r="S7" s="27" t="s">
        <v>81</v>
      </c>
      <c r="T7" s="12" t="s">
        <v>78</v>
      </c>
      <c r="U7" s="27" t="s">
        <v>82</v>
      </c>
      <c r="V7" s="112"/>
      <c r="W7" s="112"/>
      <c r="X7" s="112"/>
      <c r="Y7" s="112"/>
      <c r="Z7" s="115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2" t="s">
        <v>78</v>
      </c>
      <c r="AL7" s="27" t="s">
        <v>83</v>
      </c>
      <c r="AM7" s="27" t="s">
        <v>84</v>
      </c>
      <c r="AN7" s="27" t="s">
        <v>85</v>
      </c>
      <c r="AO7" s="27" t="s">
        <v>84</v>
      </c>
      <c r="AP7" s="27" t="s">
        <v>84</v>
      </c>
      <c r="AQ7" s="27" t="s">
        <v>86</v>
      </c>
      <c r="AR7" s="27" t="s">
        <v>83</v>
      </c>
      <c r="AS7" s="27" t="s">
        <v>84</v>
      </c>
      <c r="AT7" s="27" t="s">
        <v>85</v>
      </c>
      <c r="AU7" s="27" t="s">
        <v>84</v>
      </c>
      <c r="AV7" s="27" t="s">
        <v>87</v>
      </c>
      <c r="AW7" s="27" t="s">
        <v>88</v>
      </c>
      <c r="AX7" s="27" t="s">
        <v>89</v>
      </c>
      <c r="AY7" s="12" t="s">
        <v>78</v>
      </c>
      <c r="AZ7" s="12" t="s">
        <v>82</v>
      </c>
      <c r="BA7" s="12" t="s">
        <v>90</v>
      </c>
      <c r="BB7" s="12" t="s">
        <v>82</v>
      </c>
      <c r="BC7" s="12" t="s">
        <v>82</v>
      </c>
      <c r="BD7" s="12" t="s">
        <v>82</v>
      </c>
      <c r="BE7" s="12" t="s">
        <v>82</v>
      </c>
      <c r="BF7" s="12" t="s">
        <v>82</v>
      </c>
      <c r="BG7" s="12" t="s">
        <v>90</v>
      </c>
      <c r="BH7" s="12" t="s">
        <v>82</v>
      </c>
      <c r="BI7" s="12" t="s">
        <v>82</v>
      </c>
      <c r="BJ7" s="12" t="s">
        <v>82</v>
      </c>
      <c r="BK7" s="12" t="s">
        <v>82</v>
      </c>
      <c r="BL7" s="12" t="s">
        <v>78</v>
      </c>
      <c r="BM7" s="112"/>
      <c r="BN7" s="112"/>
      <c r="BO7" s="112"/>
      <c r="BP7" s="112"/>
      <c r="BQ7" s="112"/>
      <c r="BR7" s="112"/>
      <c r="BS7" s="112"/>
      <c r="BT7" s="112"/>
      <c r="BU7" s="112"/>
      <c r="BV7" s="115"/>
      <c r="BW7" s="12" t="s">
        <v>78</v>
      </c>
      <c r="BX7" s="112"/>
      <c r="BY7" s="112"/>
      <c r="BZ7" s="112"/>
      <c r="CA7" s="115"/>
      <c r="CB7" s="112"/>
      <c r="CC7" s="112"/>
      <c r="CD7" s="112"/>
      <c r="CE7" s="112"/>
      <c r="CF7" s="112"/>
      <c r="CG7" s="112"/>
      <c r="CH7" s="115"/>
      <c r="CI7" s="112"/>
      <c r="CJ7" s="112"/>
      <c r="CK7" s="112"/>
      <c r="CL7" s="12" t="s">
        <v>78</v>
      </c>
      <c r="CM7" s="112"/>
      <c r="CN7" s="112"/>
      <c r="CO7" s="120"/>
      <c r="CP7" s="112"/>
      <c r="CQ7" s="112"/>
      <c r="CR7" s="115"/>
      <c r="CS7" s="115"/>
      <c r="CT7" s="112"/>
      <c r="CU7" s="112"/>
      <c r="CV7" s="112"/>
      <c r="CW7" s="112"/>
      <c r="CX7" s="112"/>
      <c r="CY7" s="112"/>
    </row>
    <row r="8" spans="1:105" s="2" customFormat="1" ht="35.1" customHeight="1" x14ac:dyDescent="0.25">
      <c r="A8" s="12" t="s">
        <v>91</v>
      </c>
      <c r="B8" s="12" t="s">
        <v>92</v>
      </c>
      <c r="C8" s="138" t="s">
        <v>93</v>
      </c>
      <c r="D8" s="138"/>
      <c r="E8" s="138"/>
      <c r="F8" s="12" t="s">
        <v>94</v>
      </c>
      <c r="G8" s="26" t="s">
        <v>82</v>
      </c>
      <c r="H8" s="12" t="s">
        <v>95</v>
      </c>
      <c r="I8" s="12" t="s">
        <v>95</v>
      </c>
      <c r="J8" s="12" t="s">
        <v>95</v>
      </c>
      <c r="K8" s="12" t="s">
        <v>95</v>
      </c>
      <c r="L8" s="12" t="s">
        <v>95</v>
      </c>
      <c r="M8" s="26" t="s">
        <v>82</v>
      </c>
      <c r="N8" s="12" t="s">
        <v>95</v>
      </c>
      <c r="O8" s="12" t="s">
        <v>95</v>
      </c>
      <c r="P8" s="12" t="s">
        <v>95</v>
      </c>
      <c r="Q8" s="12" t="s">
        <v>95</v>
      </c>
      <c r="R8" s="12" t="s">
        <v>95</v>
      </c>
      <c r="S8" s="12" t="s">
        <v>95</v>
      </c>
      <c r="T8" s="12" t="s">
        <v>91</v>
      </c>
      <c r="U8" s="12" t="s">
        <v>95</v>
      </c>
      <c r="V8" s="12" t="s">
        <v>82</v>
      </c>
      <c r="W8" s="12" t="s">
        <v>95</v>
      </c>
      <c r="X8" s="12" t="s">
        <v>95</v>
      </c>
      <c r="Y8" s="12" t="s">
        <v>95</v>
      </c>
      <c r="Z8" s="12" t="s">
        <v>96</v>
      </c>
      <c r="AA8" s="12" t="s">
        <v>82</v>
      </c>
      <c r="AB8" s="12" t="s">
        <v>95</v>
      </c>
      <c r="AC8" s="12" t="s">
        <v>95</v>
      </c>
      <c r="AD8" s="12" t="s">
        <v>95</v>
      </c>
      <c r="AE8" s="12" t="s">
        <v>95</v>
      </c>
      <c r="AF8" s="12" t="s">
        <v>82</v>
      </c>
      <c r="AG8" s="12" t="s">
        <v>95</v>
      </c>
      <c r="AH8" s="12" t="s">
        <v>95</v>
      </c>
      <c r="AI8" s="12" t="s">
        <v>95</v>
      </c>
      <c r="AJ8" s="12" t="s">
        <v>95</v>
      </c>
      <c r="AK8" s="12" t="s">
        <v>91</v>
      </c>
      <c r="AL8" s="12" t="s">
        <v>82</v>
      </c>
      <c r="AM8" s="12" t="s">
        <v>95</v>
      </c>
      <c r="AN8" s="12" t="s">
        <v>95</v>
      </c>
      <c r="AO8" s="12" t="s">
        <v>95</v>
      </c>
      <c r="AP8" s="12" t="s">
        <v>95</v>
      </c>
      <c r="AQ8" s="12" t="s">
        <v>95</v>
      </c>
      <c r="AR8" s="12" t="s">
        <v>82</v>
      </c>
      <c r="AS8" s="12" t="s">
        <v>95</v>
      </c>
      <c r="AT8" s="12" t="s">
        <v>95</v>
      </c>
      <c r="AU8" s="12" t="s">
        <v>95</v>
      </c>
      <c r="AV8" s="12" t="s">
        <v>97</v>
      </c>
      <c r="AW8" s="12" t="s">
        <v>97</v>
      </c>
      <c r="AX8" s="12" t="s">
        <v>95</v>
      </c>
      <c r="AY8" s="12" t="s">
        <v>91</v>
      </c>
      <c r="AZ8" s="12" t="s">
        <v>82</v>
      </c>
      <c r="BA8" s="12" t="s">
        <v>95</v>
      </c>
      <c r="BB8" s="12" t="s">
        <v>95</v>
      </c>
      <c r="BC8" s="12" t="s">
        <v>95</v>
      </c>
      <c r="BD8" s="12" t="s">
        <v>98</v>
      </c>
      <c r="BE8" s="12" t="s">
        <v>82</v>
      </c>
      <c r="BF8" s="12" t="s">
        <v>82</v>
      </c>
      <c r="BG8" s="12" t="s">
        <v>95</v>
      </c>
      <c r="BH8" s="12" t="s">
        <v>95</v>
      </c>
      <c r="BI8" s="12" t="s">
        <v>95</v>
      </c>
      <c r="BJ8" s="12" t="s">
        <v>98</v>
      </c>
      <c r="BK8" s="12" t="s">
        <v>82</v>
      </c>
      <c r="BL8" s="12" t="s">
        <v>91</v>
      </c>
      <c r="BM8" s="12" t="s">
        <v>82</v>
      </c>
      <c r="BN8" s="12" t="s">
        <v>99</v>
      </c>
      <c r="BO8" s="12" t="s">
        <v>99</v>
      </c>
      <c r="BP8" s="12" t="s">
        <v>82</v>
      </c>
      <c r="BQ8" s="12" t="s">
        <v>99</v>
      </c>
      <c r="BR8" s="12" t="s">
        <v>99</v>
      </c>
      <c r="BS8" s="12" t="s">
        <v>100</v>
      </c>
      <c r="BT8" s="12" t="s">
        <v>100</v>
      </c>
      <c r="BU8" s="12" t="s">
        <v>82</v>
      </c>
      <c r="BV8" s="12" t="s">
        <v>96</v>
      </c>
      <c r="BW8" s="12" t="s">
        <v>91</v>
      </c>
      <c r="BX8" s="12" t="s">
        <v>82</v>
      </c>
      <c r="BY8" s="12" t="s">
        <v>99</v>
      </c>
      <c r="BZ8" s="12" t="s">
        <v>99</v>
      </c>
      <c r="CA8" s="12" t="s">
        <v>100</v>
      </c>
      <c r="CB8" s="12" t="s">
        <v>100</v>
      </c>
      <c r="CC8" s="12" t="s">
        <v>82</v>
      </c>
      <c r="CD8" s="12" t="s">
        <v>101</v>
      </c>
      <c r="CE8" s="12" t="s">
        <v>82</v>
      </c>
      <c r="CF8" s="12" t="s">
        <v>99</v>
      </c>
      <c r="CG8" s="12" t="s">
        <v>99</v>
      </c>
      <c r="CH8" s="12" t="s">
        <v>100</v>
      </c>
      <c r="CI8" s="12" t="s">
        <v>100</v>
      </c>
      <c r="CJ8" s="12" t="s">
        <v>82</v>
      </c>
      <c r="CK8" s="12" t="s">
        <v>101</v>
      </c>
      <c r="CL8" s="12" t="s">
        <v>91</v>
      </c>
      <c r="CM8" s="12" t="s">
        <v>82</v>
      </c>
      <c r="CN8" s="12" t="s">
        <v>99</v>
      </c>
      <c r="CO8" s="12" t="s">
        <v>99</v>
      </c>
      <c r="CP8" s="12" t="s">
        <v>99</v>
      </c>
      <c r="CQ8" s="12" t="s">
        <v>99</v>
      </c>
      <c r="CR8" s="12" t="s">
        <v>96</v>
      </c>
      <c r="CS8" s="12" t="s">
        <v>102</v>
      </c>
      <c r="CT8" s="12" t="s">
        <v>99</v>
      </c>
      <c r="CU8" s="12" t="s">
        <v>99</v>
      </c>
      <c r="CV8" s="12" t="s">
        <v>103</v>
      </c>
      <c r="CW8" s="12" t="s">
        <v>103</v>
      </c>
      <c r="CX8" s="12" t="s">
        <v>82</v>
      </c>
      <c r="CY8" s="12" t="s">
        <v>82</v>
      </c>
    </row>
    <row r="9" spans="1:105" s="3" customFormat="1" ht="32.1" customHeight="1" x14ac:dyDescent="0.15">
      <c r="A9" s="13">
        <v>45047</v>
      </c>
      <c r="B9" s="14">
        <v>1.2</v>
      </c>
      <c r="C9" s="15">
        <v>14.64</v>
      </c>
      <c r="D9" s="15">
        <f t="shared" ref="D9:D23" si="0">B9+C9</f>
        <v>15.84</v>
      </c>
      <c r="E9" s="28">
        <f t="shared" ref="E9:E23" si="1">+D9*1000/F9</f>
        <v>709.96369503832193</v>
      </c>
      <c r="F9" s="29">
        <v>22.311</v>
      </c>
      <c r="G9" s="29">
        <v>6.94</v>
      </c>
      <c r="H9" s="30">
        <v>269</v>
      </c>
      <c r="I9" s="42">
        <v>601</v>
      </c>
      <c r="J9" s="42">
        <v>280</v>
      </c>
      <c r="K9" s="30">
        <v>30.2</v>
      </c>
      <c r="L9" s="30">
        <v>46</v>
      </c>
      <c r="M9" s="29">
        <v>7.06</v>
      </c>
      <c r="N9" s="35">
        <v>419.3</v>
      </c>
      <c r="O9" s="42">
        <v>896</v>
      </c>
      <c r="P9" s="42">
        <v>420</v>
      </c>
      <c r="Q9" s="29" t="s">
        <v>82</v>
      </c>
      <c r="R9" s="42">
        <v>51000000</v>
      </c>
      <c r="S9" s="42" t="s">
        <v>82</v>
      </c>
      <c r="T9" s="59">
        <f t="shared" ref="T9:T39" si="2">A9</f>
        <v>45047</v>
      </c>
      <c r="U9" s="42">
        <v>510</v>
      </c>
      <c r="V9" s="29">
        <v>7</v>
      </c>
      <c r="W9" s="42">
        <v>1515</v>
      </c>
      <c r="X9" s="30">
        <v>509.3</v>
      </c>
      <c r="Y9" s="42">
        <v>853</v>
      </c>
      <c r="Z9" s="42">
        <v>135</v>
      </c>
      <c r="AA9" s="38">
        <v>6.89</v>
      </c>
      <c r="AB9" s="45">
        <v>24</v>
      </c>
      <c r="AC9" s="39">
        <v>15.5</v>
      </c>
      <c r="AD9" s="45">
        <v>60</v>
      </c>
      <c r="AE9" s="45">
        <v>11340</v>
      </c>
      <c r="AF9" s="38">
        <v>6.91</v>
      </c>
      <c r="AG9" s="45">
        <v>488</v>
      </c>
      <c r="AH9" s="39">
        <v>125.3</v>
      </c>
      <c r="AI9" s="45">
        <v>369</v>
      </c>
      <c r="AJ9" s="45">
        <v>8570</v>
      </c>
      <c r="AK9" s="59">
        <f t="shared" ref="AK9:AK39" si="3">T9</f>
        <v>45047</v>
      </c>
      <c r="AL9" s="103" t="s">
        <v>104</v>
      </c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5"/>
      <c r="AY9" s="83">
        <f t="shared" ref="AY9:AY39" si="4">A9</f>
        <v>45047</v>
      </c>
      <c r="AZ9" s="84">
        <v>6.8650000000000002</v>
      </c>
      <c r="BA9" s="84">
        <v>0.55500000000000005</v>
      </c>
      <c r="BB9" s="85">
        <v>7695</v>
      </c>
      <c r="BC9" s="85">
        <v>4255</v>
      </c>
      <c r="BD9" s="85">
        <v>965</v>
      </c>
      <c r="BE9" s="84">
        <v>125.92666732261399</v>
      </c>
      <c r="BF9" s="84">
        <v>6.875</v>
      </c>
      <c r="BG9" s="84">
        <v>0.64</v>
      </c>
      <c r="BH9" s="85">
        <v>4710</v>
      </c>
      <c r="BI9" s="85">
        <v>2595</v>
      </c>
      <c r="BJ9" s="85">
        <v>550</v>
      </c>
      <c r="BK9" s="84">
        <v>116.765913711419</v>
      </c>
      <c r="BL9" s="83">
        <f t="shared" ref="BL9:BL39" si="5">AY9</f>
        <v>45047</v>
      </c>
      <c r="BM9" s="61">
        <v>6.585</v>
      </c>
      <c r="BN9" s="61">
        <v>3.5724999999999998</v>
      </c>
      <c r="BO9" s="61">
        <v>59.37</v>
      </c>
      <c r="BP9" s="61">
        <v>6.7</v>
      </c>
      <c r="BQ9" s="61">
        <v>3.26</v>
      </c>
      <c r="BR9" s="61">
        <v>56.82</v>
      </c>
      <c r="BS9" s="62">
        <v>840</v>
      </c>
      <c r="BT9" s="62">
        <v>400</v>
      </c>
      <c r="BU9" s="61">
        <f>BS9/BT9</f>
        <v>2.1</v>
      </c>
      <c r="BV9" s="62">
        <v>172</v>
      </c>
      <c r="BW9" s="83">
        <f t="shared" ref="BW9:BW39" si="6">BL9</f>
        <v>45047</v>
      </c>
      <c r="BX9" s="18">
        <v>7.15</v>
      </c>
      <c r="BY9" s="18">
        <v>3.59</v>
      </c>
      <c r="BZ9" s="18">
        <v>54.39</v>
      </c>
      <c r="CA9" s="98">
        <v>2364</v>
      </c>
      <c r="CB9" s="98">
        <v>1975</v>
      </c>
      <c r="CC9" s="18">
        <f>CA9/CB9</f>
        <v>1.1969620253164557</v>
      </c>
      <c r="CD9" s="98">
        <v>28</v>
      </c>
      <c r="CE9" s="18">
        <v>7.12</v>
      </c>
      <c r="CF9" s="18">
        <v>3.57</v>
      </c>
      <c r="CG9" s="18">
        <v>56.19</v>
      </c>
      <c r="CH9" s="98">
        <v>2184</v>
      </c>
      <c r="CI9" s="98">
        <v>1625</v>
      </c>
      <c r="CJ9" s="18">
        <f>CH9/CI9</f>
        <v>1.3440000000000001</v>
      </c>
      <c r="CK9" s="98">
        <v>25</v>
      </c>
      <c r="CL9" s="83">
        <f t="shared" ref="CL9:CL39" si="7">BW9</f>
        <v>45047</v>
      </c>
      <c r="CM9" s="89">
        <v>7.11</v>
      </c>
      <c r="CN9" s="89">
        <v>3.7561101106249399</v>
      </c>
      <c r="CO9" s="89">
        <v>45.205479452049502</v>
      </c>
      <c r="CP9" s="89">
        <v>20.21</v>
      </c>
      <c r="CQ9" s="89">
        <v>57.89</v>
      </c>
      <c r="CR9" s="92">
        <v>166</v>
      </c>
      <c r="CS9" s="89" t="s">
        <v>82</v>
      </c>
      <c r="CT9" s="89" t="s">
        <v>82</v>
      </c>
      <c r="CU9" s="89" t="s">
        <v>82</v>
      </c>
      <c r="CV9" s="92">
        <v>453</v>
      </c>
      <c r="CW9" s="92">
        <v>113</v>
      </c>
      <c r="CX9" s="89" t="s">
        <v>82</v>
      </c>
      <c r="CY9" s="89" t="s">
        <v>82</v>
      </c>
    </row>
    <row r="10" spans="1:105" s="4" customFormat="1" ht="32.1" customHeight="1" x14ac:dyDescent="0.15">
      <c r="A10" s="13">
        <v>45048</v>
      </c>
      <c r="B10" s="14">
        <v>1.5</v>
      </c>
      <c r="C10" s="15">
        <v>13.87</v>
      </c>
      <c r="D10" s="15">
        <f t="shared" si="0"/>
        <v>15.37</v>
      </c>
      <c r="E10" s="28">
        <f t="shared" si="1"/>
        <v>838.1959971642035</v>
      </c>
      <c r="F10" s="29">
        <v>18.337</v>
      </c>
      <c r="G10" s="29">
        <v>6.94</v>
      </c>
      <c r="H10" s="30">
        <v>359.4</v>
      </c>
      <c r="I10" s="42">
        <v>772</v>
      </c>
      <c r="J10" s="42">
        <v>385</v>
      </c>
      <c r="K10" s="30">
        <v>16.8</v>
      </c>
      <c r="L10" s="30">
        <v>49</v>
      </c>
      <c r="M10" s="29">
        <v>6.89</v>
      </c>
      <c r="N10" s="35">
        <v>374</v>
      </c>
      <c r="O10" s="42">
        <v>745</v>
      </c>
      <c r="P10" s="42">
        <v>375</v>
      </c>
      <c r="Q10" s="29">
        <v>9.4499999999999993</v>
      </c>
      <c r="R10" s="42">
        <v>7000000</v>
      </c>
      <c r="S10" s="42" t="s">
        <v>82</v>
      </c>
      <c r="T10" s="59">
        <f t="shared" si="2"/>
        <v>45048</v>
      </c>
      <c r="U10" s="42">
        <v>335</v>
      </c>
      <c r="V10" s="29">
        <v>6.74</v>
      </c>
      <c r="W10" s="42">
        <v>1065</v>
      </c>
      <c r="X10" s="30">
        <v>464</v>
      </c>
      <c r="Y10" s="42">
        <v>840</v>
      </c>
      <c r="Z10" s="42">
        <v>228</v>
      </c>
      <c r="AA10" s="38">
        <v>6.77</v>
      </c>
      <c r="AB10" s="45">
        <v>11</v>
      </c>
      <c r="AC10" s="39">
        <v>10.4</v>
      </c>
      <c r="AD10" s="45">
        <v>62</v>
      </c>
      <c r="AE10" s="45">
        <v>11070</v>
      </c>
      <c r="AF10" s="38">
        <v>6.8</v>
      </c>
      <c r="AG10" s="45">
        <v>420</v>
      </c>
      <c r="AH10" s="39">
        <v>92.1</v>
      </c>
      <c r="AI10" s="45">
        <v>501</v>
      </c>
      <c r="AJ10" s="45">
        <v>8670</v>
      </c>
      <c r="AK10" s="59">
        <f t="shared" si="3"/>
        <v>45048</v>
      </c>
      <c r="AL10" s="106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8"/>
      <c r="AY10" s="83">
        <f t="shared" si="4"/>
        <v>45048</v>
      </c>
      <c r="AZ10" s="84">
        <v>6.74</v>
      </c>
      <c r="BA10" s="84">
        <v>0.47499999999999998</v>
      </c>
      <c r="BB10" s="85">
        <v>6765</v>
      </c>
      <c r="BC10" s="85" t="s">
        <v>82</v>
      </c>
      <c r="BD10" s="85">
        <v>930</v>
      </c>
      <c r="BE10" s="84">
        <v>138.082600399184</v>
      </c>
      <c r="BF10" s="84">
        <v>6.6449999999999996</v>
      </c>
      <c r="BG10" s="84">
        <v>0.57999999999999996</v>
      </c>
      <c r="BH10" s="85">
        <v>4215</v>
      </c>
      <c r="BI10" s="85" t="s">
        <v>82</v>
      </c>
      <c r="BJ10" s="85">
        <v>530</v>
      </c>
      <c r="BK10" s="84">
        <v>128.19133102832399</v>
      </c>
      <c r="BL10" s="83">
        <f t="shared" si="5"/>
        <v>45048</v>
      </c>
      <c r="BM10" s="61">
        <v>6.4124999999999996</v>
      </c>
      <c r="BN10" s="61">
        <v>3.9424999999999999</v>
      </c>
      <c r="BO10" s="61">
        <v>54.48</v>
      </c>
      <c r="BP10" s="61">
        <v>6.5</v>
      </c>
      <c r="BQ10" s="61">
        <v>3.35</v>
      </c>
      <c r="BR10" s="61">
        <v>50.69</v>
      </c>
      <c r="BS10" s="62">
        <v>1860</v>
      </c>
      <c r="BT10" s="62">
        <v>425</v>
      </c>
      <c r="BU10" s="61">
        <f t="shared" ref="BU10:BU18" si="8">BS10/BT10</f>
        <v>4.3764705882352946</v>
      </c>
      <c r="BV10" s="62">
        <v>170</v>
      </c>
      <c r="BW10" s="83">
        <f t="shared" si="6"/>
        <v>45048</v>
      </c>
      <c r="BX10" s="18">
        <v>7.14</v>
      </c>
      <c r="BY10" s="18">
        <v>3.56</v>
      </c>
      <c r="BZ10" s="18">
        <v>49.23</v>
      </c>
      <c r="CA10" s="98">
        <v>1860</v>
      </c>
      <c r="CB10" s="98">
        <v>1825</v>
      </c>
      <c r="CC10" s="18">
        <f t="shared" ref="CC10:CC23" si="9">CA10/CB10</f>
        <v>1.0191780821917809</v>
      </c>
      <c r="CD10" s="98">
        <v>28</v>
      </c>
      <c r="CE10" s="18">
        <v>7.06</v>
      </c>
      <c r="CF10" s="18">
        <v>3.45</v>
      </c>
      <c r="CG10" s="18">
        <v>52.6</v>
      </c>
      <c r="CH10" s="98">
        <v>1980</v>
      </c>
      <c r="CI10" s="98">
        <v>1600</v>
      </c>
      <c r="CJ10" s="18">
        <f t="shared" ref="CJ10:CJ23" si="10">CH10/CI10</f>
        <v>1.2375</v>
      </c>
      <c r="CK10" s="98">
        <v>25</v>
      </c>
      <c r="CL10" s="83">
        <f t="shared" si="7"/>
        <v>45048</v>
      </c>
      <c r="CM10" s="89">
        <v>7.08</v>
      </c>
      <c r="CN10" s="89">
        <v>3.7521234950879299</v>
      </c>
      <c r="CO10" s="89">
        <v>48.818897637797903</v>
      </c>
      <c r="CP10" s="89">
        <v>19.29</v>
      </c>
      <c r="CQ10" s="89">
        <v>50.49</v>
      </c>
      <c r="CR10" s="92">
        <v>170</v>
      </c>
      <c r="CS10" s="89" t="s">
        <v>82</v>
      </c>
      <c r="CT10" s="89" t="s">
        <v>82</v>
      </c>
      <c r="CU10" s="89" t="s">
        <v>82</v>
      </c>
      <c r="CV10" s="92">
        <v>296</v>
      </c>
      <c r="CW10" s="92">
        <v>113</v>
      </c>
      <c r="CX10" s="89">
        <v>7.06</v>
      </c>
      <c r="CY10" s="89">
        <v>3.01</v>
      </c>
    </row>
    <row r="11" spans="1:105" s="3" customFormat="1" ht="32.1" customHeight="1" x14ac:dyDescent="0.15">
      <c r="A11" s="13">
        <v>45049</v>
      </c>
      <c r="B11" s="14">
        <v>1.1000000000000001</v>
      </c>
      <c r="C11" s="15">
        <v>14.22</v>
      </c>
      <c r="D11" s="15">
        <f t="shared" si="0"/>
        <v>15.32</v>
      </c>
      <c r="E11" s="28">
        <f t="shared" si="1"/>
        <v>882.33600184299951</v>
      </c>
      <c r="F11" s="29">
        <v>17.363</v>
      </c>
      <c r="G11" s="29">
        <v>6.88</v>
      </c>
      <c r="H11" s="30">
        <v>389.3</v>
      </c>
      <c r="I11" s="42">
        <v>800</v>
      </c>
      <c r="J11" s="42">
        <v>420</v>
      </c>
      <c r="K11" s="30">
        <v>21.3</v>
      </c>
      <c r="L11" s="30">
        <v>42</v>
      </c>
      <c r="M11" s="29">
        <v>7.17</v>
      </c>
      <c r="N11" s="35">
        <v>404.4</v>
      </c>
      <c r="O11" s="42">
        <v>843</v>
      </c>
      <c r="P11" s="42">
        <v>415</v>
      </c>
      <c r="Q11" s="29">
        <v>10.57</v>
      </c>
      <c r="R11" s="42">
        <v>43000000</v>
      </c>
      <c r="S11" s="42" t="s">
        <v>82</v>
      </c>
      <c r="T11" s="59">
        <f t="shared" si="2"/>
        <v>45049</v>
      </c>
      <c r="U11" s="42">
        <v>385</v>
      </c>
      <c r="V11" s="29">
        <v>7.04</v>
      </c>
      <c r="W11" s="42">
        <v>1060</v>
      </c>
      <c r="X11" s="30">
        <v>464.4</v>
      </c>
      <c r="Y11" s="42">
        <v>784</v>
      </c>
      <c r="Z11" s="42">
        <v>273</v>
      </c>
      <c r="AA11" s="38">
        <v>6.78</v>
      </c>
      <c r="AB11" s="45">
        <v>18</v>
      </c>
      <c r="AC11" s="39">
        <v>13.8</v>
      </c>
      <c r="AD11" s="45">
        <v>74</v>
      </c>
      <c r="AE11" s="45">
        <v>10180</v>
      </c>
      <c r="AF11" s="38">
        <v>6.6</v>
      </c>
      <c r="AG11" s="45">
        <v>218</v>
      </c>
      <c r="AH11" s="39">
        <v>62.4</v>
      </c>
      <c r="AI11" s="45">
        <v>277</v>
      </c>
      <c r="AJ11" s="45">
        <v>8930</v>
      </c>
      <c r="AK11" s="59">
        <f t="shared" si="3"/>
        <v>45049</v>
      </c>
      <c r="AL11" s="106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8"/>
      <c r="AY11" s="83">
        <f t="shared" si="4"/>
        <v>45049</v>
      </c>
      <c r="AZ11" s="84">
        <v>6.5149999999999997</v>
      </c>
      <c r="BA11" s="84">
        <v>0.45500000000000002</v>
      </c>
      <c r="BB11" s="85">
        <v>7170</v>
      </c>
      <c r="BC11" s="85">
        <v>4260</v>
      </c>
      <c r="BD11" s="85">
        <v>945</v>
      </c>
      <c r="BE11" s="84">
        <v>131.93524765124701</v>
      </c>
      <c r="BF11" s="84">
        <v>6.69</v>
      </c>
      <c r="BG11" s="84">
        <v>0.63500000000000001</v>
      </c>
      <c r="BH11" s="85">
        <v>3890</v>
      </c>
      <c r="BI11" s="85">
        <v>2095</v>
      </c>
      <c r="BJ11" s="85">
        <v>475</v>
      </c>
      <c r="BK11" s="84">
        <v>123.73983739837399</v>
      </c>
      <c r="BL11" s="83">
        <f t="shared" si="5"/>
        <v>45049</v>
      </c>
      <c r="BM11" s="61">
        <v>6.4775</v>
      </c>
      <c r="BN11" s="61">
        <v>3.835</v>
      </c>
      <c r="BO11" s="61">
        <v>51.982500000000002</v>
      </c>
      <c r="BP11" s="61">
        <v>6.52</v>
      </c>
      <c r="BQ11" s="61">
        <v>3.1</v>
      </c>
      <c r="BR11" s="61">
        <v>51.11</v>
      </c>
      <c r="BS11" s="62">
        <v>924</v>
      </c>
      <c r="BT11" s="62">
        <v>475</v>
      </c>
      <c r="BU11" s="61">
        <f t="shared" si="8"/>
        <v>1.9452631578947368</v>
      </c>
      <c r="BV11" s="62">
        <v>139</v>
      </c>
      <c r="BW11" s="83">
        <f t="shared" si="6"/>
        <v>45049</v>
      </c>
      <c r="BX11" s="18">
        <v>7.13</v>
      </c>
      <c r="BY11" s="18">
        <v>5.29</v>
      </c>
      <c r="BZ11" s="18">
        <v>42.69</v>
      </c>
      <c r="CA11" s="98">
        <v>2304</v>
      </c>
      <c r="CB11" s="98">
        <v>1925</v>
      </c>
      <c r="CC11" s="18">
        <f t="shared" si="9"/>
        <v>1.1968831168831169</v>
      </c>
      <c r="CD11" s="98">
        <v>28</v>
      </c>
      <c r="CE11" s="18">
        <v>7.08</v>
      </c>
      <c r="CF11" s="18">
        <v>4.3099999999999996</v>
      </c>
      <c r="CG11" s="18">
        <v>47.49</v>
      </c>
      <c r="CH11" s="98">
        <v>2166</v>
      </c>
      <c r="CI11" s="98">
        <v>1600</v>
      </c>
      <c r="CJ11" s="18">
        <f t="shared" si="10"/>
        <v>1.35375</v>
      </c>
      <c r="CK11" s="98">
        <v>25</v>
      </c>
      <c r="CL11" s="83">
        <f t="shared" si="7"/>
        <v>45049</v>
      </c>
      <c r="CM11" s="89">
        <v>7.14</v>
      </c>
      <c r="CN11" s="89">
        <v>3.3958438925497898</v>
      </c>
      <c r="CO11" s="89">
        <v>46.567164179096899</v>
      </c>
      <c r="CP11" s="89">
        <v>21.6</v>
      </c>
      <c r="CQ11" s="89">
        <v>50.15</v>
      </c>
      <c r="CR11" s="92">
        <v>146</v>
      </c>
      <c r="CS11" s="89" t="s">
        <v>82</v>
      </c>
      <c r="CT11" s="89" t="s">
        <v>82</v>
      </c>
      <c r="CU11" s="89" t="s">
        <v>82</v>
      </c>
      <c r="CV11" s="92">
        <v>566</v>
      </c>
      <c r="CW11" s="92">
        <v>141</v>
      </c>
      <c r="CX11" s="89">
        <v>7.05</v>
      </c>
      <c r="CY11" s="89">
        <v>2.98</v>
      </c>
    </row>
    <row r="12" spans="1:105" s="3" customFormat="1" ht="32.1" customHeight="1" x14ac:dyDescent="0.15">
      <c r="A12" s="13">
        <v>45050</v>
      </c>
      <c r="B12" s="14">
        <v>1.5</v>
      </c>
      <c r="C12" s="15">
        <v>13.34</v>
      </c>
      <c r="D12" s="15">
        <f t="shared" si="0"/>
        <v>14.84</v>
      </c>
      <c r="E12" s="28">
        <f t="shared" si="1"/>
        <v>800.69062263947342</v>
      </c>
      <c r="F12" s="29">
        <v>18.533999999999999</v>
      </c>
      <c r="G12" s="29">
        <v>7.05</v>
      </c>
      <c r="H12" s="29">
        <v>329.1</v>
      </c>
      <c r="I12" s="42">
        <v>765</v>
      </c>
      <c r="J12" s="42">
        <v>365</v>
      </c>
      <c r="K12" s="30">
        <v>35.799999999999997</v>
      </c>
      <c r="L12" s="30">
        <v>74</v>
      </c>
      <c r="M12" s="29">
        <v>6.87</v>
      </c>
      <c r="N12" s="35">
        <v>404.3</v>
      </c>
      <c r="O12" s="42">
        <v>998</v>
      </c>
      <c r="P12" s="42">
        <v>450</v>
      </c>
      <c r="Q12" s="29">
        <v>10.62</v>
      </c>
      <c r="R12" s="42">
        <v>29000000</v>
      </c>
      <c r="S12" s="42" t="s">
        <v>82</v>
      </c>
      <c r="T12" s="59">
        <f t="shared" si="2"/>
        <v>45050</v>
      </c>
      <c r="U12" s="42" t="s">
        <v>82</v>
      </c>
      <c r="V12" s="29">
        <v>6.84</v>
      </c>
      <c r="W12" s="42">
        <v>1040</v>
      </c>
      <c r="X12" s="42">
        <v>449.3</v>
      </c>
      <c r="Y12" s="42">
        <v>945</v>
      </c>
      <c r="Z12" s="68">
        <v>372</v>
      </c>
      <c r="AA12" s="38">
        <v>6.86</v>
      </c>
      <c r="AB12" s="45">
        <v>12</v>
      </c>
      <c r="AC12" s="39">
        <v>11.3</v>
      </c>
      <c r="AD12" s="45">
        <v>62</v>
      </c>
      <c r="AE12" s="45">
        <v>9990</v>
      </c>
      <c r="AF12" s="38">
        <v>6.7</v>
      </c>
      <c r="AG12" s="45">
        <v>68</v>
      </c>
      <c r="AH12" s="39">
        <v>28.3</v>
      </c>
      <c r="AI12" s="45">
        <v>88</v>
      </c>
      <c r="AJ12" s="45">
        <v>8000</v>
      </c>
      <c r="AK12" s="59">
        <f t="shared" si="3"/>
        <v>45050</v>
      </c>
      <c r="AL12" s="106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8"/>
      <c r="AY12" s="83">
        <f t="shared" si="4"/>
        <v>45050</v>
      </c>
      <c r="AZ12" s="84">
        <v>6.6849999999999996</v>
      </c>
      <c r="BA12" s="84">
        <v>0.59</v>
      </c>
      <c r="BB12" s="85">
        <v>7580</v>
      </c>
      <c r="BC12" s="85">
        <v>4827.5</v>
      </c>
      <c r="BD12" s="85">
        <v>955</v>
      </c>
      <c r="BE12" s="84">
        <v>126.32335049216</v>
      </c>
      <c r="BF12" s="84">
        <v>6.57</v>
      </c>
      <c r="BG12" s="84">
        <v>0.57499999999999996</v>
      </c>
      <c r="BH12" s="85">
        <v>4680</v>
      </c>
      <c r="BI12" s="85">
        <v>3080</v>
      </c>
      <c r="BJ12" s="85">
        <v>605</v>
      </c>
      <c r="BK12" s="84">
        <v>127.121394788092</v>
      </c>
      <c r="BL12" s="83">
        <f t="shared" si="5"/>
        <v>45050</v>
      </c>
      <c r="BM12" s="61">
        <v>6.4924999999999997</v>
      </c>
      <c r="BN12" s="61">
        <v>3.15</v>
      </c>
      <c r="BO12" s="61">
        <v>53.32</v>
      </c>
      <c r="BP12" s="61">
        <v>6.47</v>
      </c>
      <c r="BQ12" s="61">
        <v>3.12</v>
      </c>
      <c r="BR12" s="61">
        <v>56.07</v>
      </c>
      <c r="BS12" s="62" t="s">
        <v>82</v>
      </c>
      <c r="BT12" s="62" t="s">
        <v>82</v>
      </c>
      <c r="BU12" s="61" t="s">
        <v>82</v>
      </c>
      <c r="BV12" s="93">
        <v>174</v>
      </c>
      <c r="BW12" s="83">
        <f t="shared" si="6"/>
        <v>45050</v>
      </c>
      <c r="BX12" s="18">
        <v>6.91</v>
      </c>
      <c r="BY12" s="18">
        <v>3.44</v>
      </c>
      <c r="BZ12" s="18">
        <v>52.03</v>
      </c>
      <c r="CA12" s="98">
        <v>1860</v>
      </c>
      <c r="CB12" s="98">
        <v>1725</v>
      </c>
      <c r="CC12" s="18">
        <f t="shared" si="9"/>
        <v>1.0782608695652174</v>
      </c>
      <c r="CD12" s="98">
        <v>28</v>
      </c>
      <c r="CE12" s="18">
        <v>6.91</v>
      </c>
      <c r="CF12" s="18">
        <v>3.54</v>
      </c>
      <c r="CG12" s="18">
        <v>52.95</v>
      </c>
      <c r="CH12" s="98">
        <v>2190</v>
      </c>
      <c r="CI12" s="98">
        <v>1625</v>
      </c>
      <c r="CJ12" s="18">
        <f t="shared" si="10"/>
        <v>1.3476923076923077</v>
      </c>
      <c r="CK12" s="98">
        <v>25</v>
      </c>
      <c r="CL12" s="83">
        <f t="shared" si="7"/>
        <v>45050</v>
      </c>
      <c r="CM12" s="89">
        <v>6.89</v>
      </c>
      <c r="CN12" s="89">
        <v>3.0303030303027798</v>
      </c>
      <c r="CO12" s="89">
        <v>52.531645569614597</v>
      </c>
      <c r="CP12" s="89">
        <v>20.399999999999999</v>
      </c>
      <c r="CQ12" s="89">
        <v>45.27</v>
      </c>
      <c r="CR12" s="92">
        <v>159</v>
      </c>
      <c r="CS12" s="89" t="s">
        <v>82</v>
      </c>
      <c r="CT12" s="89" t="s">
        <v>82</v>
      </c>
      <c r="CU12" s="89" t="s">
        <v>82</v>
      </c>
      <c r="CV12" s="92">
        <v>453</v>
      </c>
      <c r="CW12" s="92">
        <v>113</v>
      </c>
      <c r="CX12" s="89">
        <v>6.98</v>
      </c>
      <c r="CY12" s="89">
        <v>3.21</v>
      </c>
    </row>
    <row r="13" spans="1:105" s="3" customFormat="1" ht="32.1" customHeight="1" x14ac:dyDescent="0.15">
      <c r="A13" s="13">
        <v>45051</v>
      </c>
      <c r="B13" s="14">
        <v>1.3</v>
      </c>
      <c r="C13" s="15">
        <v>14.96</v>
      </c>
      <c r="D13" s="15">
        <f t="shared" si="0"/>
        <v>16.260000000000002</v>
      </c>
      <c r="E13" s="28">
        <f t="shared" si="1"/>
        <v>913.89388489208636</v>
      </c>
      <c r="F13" s="29">
        <v>17.792000000000002</v>
      </c>
      <c r="G13" s="29">
        <v>7.1</v>
      </c>
      <c r="H13" s="30">
        <v>269.3</v>
      </c>
      <c r="I13" s="42">
        <v>794</v>
      </c>
      <c r="J13" s="42">
        <v>350</v>
      </c>
      <c r="K13" s="30">
        <v>22.4</v>
      </c>
      <c r="L13" s="30">
        <v>45</v>
      </c>
      <c r="M13" s="29">
        <v>7.14</v>
      </c>
      <c r="N13" s="35">
        <v>299.10000000000002</v>
      </c>
      <c r="O13" s="42">
        <v>684</v>
      </c>
      <c r="P13" s="42">
        <v>330</v>
      </c>
      <c r="Q13" s="29">
        <v>9.3699999999999992</v>
      </c>
      <c r="R13" s="42">
        <v>36000000</v>
      </c>
      <c r="S13" s="42" t="s">
        <v>82</v>
      </c>
      <c r="T13" s="59">
        <f t="shared" si="2"/>
        <v>45051</v>
      </c>
      <c r="U13" s="42">
        <v>340</v>
      </c>
      <c r="V13" s="29">
        <v>7</v>
      </c>
      <c r="W13" s="42">
        <v>500</v>
      </c>
      <c r="X13" s="42">
        <v>374.1</v>
      </c>
      <c r="Y13" s="42">
        <v>804</v>
      </c>
      <c r="Z13" s="42">
        <v>266</v>
      </c>
      <c r="AA13" s="38">
        <v>6.88</v>
      </c>
      <c r="AB13" s="45">
        <v>20</v>
      </c>
      <c r="AC13" s="39">
        <v>15.3</v>
      </c>
      <c r="AD13" s="45">
        <v>72</v>
      </c>
      <c r="AE13" s="45">
        <v>10870</v>
      </c>
      <c r="AF13" s="38">
        <v>6.8</v>
      </c>
      <c r="AG13" s="45">
        <v>50</v>
      </c>
      <c r="AH13" s="39">
        <v>32.1</v>
      </c>
      <c r="AI13" s="45">
        <v>94</v>
      </c>
      <c r="AJ13" s="45">
        <v>8390</v>
      </c>
      <c r="AK13" s="59">
        <f t="shared" si="3"/>
        <v>45051</v>
      </c>
      <c r="AL13" s="106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8"/>
      <c r="AY13" s="83">
        <f t="shared" si="4"/>
        <v>45051</v>
      </c>
      <c r="AZ13" s="84">
        <v>6.59</v>
      </c>
      <c r="BA13" s="84">
        <v>0.42</v>
      </c>
      <c r="BB13" s="85">
        <v>7070</v>
      </c>
      <c r="BC13" s="85">
        <v>4500</v>
      </c>
      <c r="BD13" s="85">
        <v>945</v>
      </c>
      <c r="BE13" s="84">
        <v>134.76174635336301</v>
      </c>
      <c r="BF13" s="84">
        <v>6.7450000000000001</v>
      </c>
      <c r="BG13" s="84">
        <v>0.59499999999999997</v>
      </c>
      <c r="BH13" s="85">
        <v>4830</v>
      </c>
      <c r="BI13" s="85">
        <v>2905</v>
      </c>
      <c r="BJ13" s="85">
        <v>565</v>
      </c>
      <c r="BK13" s="84">
        <v>115.092407764317</v>
      </c>
      <c r="BL13" s="83">
        <f t="shared" si="5"/>
        <v>45051</v>
      </c>
      <c r="BM13" s="61" t="s">
        <v>82</v>
      </c>
      <c r="BN13" s="61" t="s">
        <v>82</v>
      </c>
      <c r="BO13" s="61" t="s">
        <v>82</v>
      </c>
      <c r="BP13" s="61">
        <v>6.69</v>
      </c>
      <c r="BQ13" s="61">
        <v>3.13</v>
      </c>
      <c r="BR13" s="61">
        <v>52.83</v>
      </c>
      <c r="BS13" s="62">
        <v>726</v>
      </c>
      <c r="BT13" s="62">
        <v>375</v>
      </c>
      <c r="BU13" s="61">
        <f t="shared" si="8"/>
        <v>1.9359999999999999</v>
      </c>
      <c r="BV13" s="93">
        <v>170</v>
      </c>
      <c r="BW13" s="83">
        <f t="shared" si="6"/>
        <v>45051</v>
      </c>
      <c r="BX13" s="18">
        <v>6.94</v>
      </c>
      <c r="BY13" s="18">
        <v>3.44</v>
      </c>
      <c r="BZ13" s="18">
        <v>48.49</v>
      </c>
      <c r="CA13" s="98">
        <v>1146</v>
      </c>
      <c r="CB13" s="98">
        <v>1650</v>
      </c>
      <c r="CC13" s="18">
        <f t="shared" si="9"/>
        <v>0.69454545454545458</v>
      </c>
      <c r="CD13" s="98">
        <v>28</v>
      </c>
      <c r="CE13" s="18">
        <v>6.88</v>
      </c>
      <c r="CF13" s="18">
        <v>3.92</v>
      </c>
      <c r="CG13" s="18">
        <v>44.75</v>
      </c>
      <c r="CH13" s="98">
        <v>1230</v>
      </c>
      <c r="CI13" s="98">
        <v>1375</v>
      </c>
      <c r="CJ13" s="18">
        <f t="shared" si="10"/>
        <v>0.89454545454545453</v>
      </c>
      <c r="CK13" s="98">
        <v>25</v>
      </c>
      <c r="CL13" s="83">
        <f t="shared" si="7"/>
        <v>45051</v>
      </c>
      <c r="CM13" s="89">
        <v>6.79</v>
      </c>
      <c r="CN13" s="89">
        <v>3.0585106382979901</v>
      </c>
      <c r="CO13" s="89">
        <v>48.405797101447902</v>
      </c>
      <c r="CP13" s="89">
        <v>19.27</v>
      </c>
      <c r="CQ13" s="89">
        <v>52.64</v>
      </c>
      <c r="CR13" s="92">
        <v>154</v>
      </c>
      <c r="CS13" s="89" t="s">
        <v>82</v>
      </c>
      <c r="CT13" s="89">
        <v>63.4</v>
      </c>
      <c r="CU13" s="89">
        <v>27.1</v>
      </c>
      <c r="CV13" s="92">
        <v>453</v>
      </c>
      <c r="CW13" s="92">
        <v>141</v>
      </c>
      <c r="CX13" s="89">
        <v>6.79</v>
      </c>
      <c r="CY13" s="89">
        <v>3.02</v>
      </c>
    </row>
    <row r="14" spans="1:105" s="3" customFormat="1" ht="32.1" customHeight="1" x14ac:dyDescent="0.15">
      <c r="A14" s="13">
        <v>45052</v>
      </c>
      <c r="B14" s="14">
        <v>1.1000000000000001</v>
      </c>
      <c r="C14" s="16">
        <v>14.92</v>
      </c>
      <c r="D14" s="15">
        <f t="shared" si="0"/>
        <v>16.02</v>
      </c>
      <c r="E14" s="28">
        <f t="shared" si="1"/>
        <v>908.88460229206851</v>
      </c>
      <c r="F14" s="29">
        <v>17.626000000000001</v>
      </c>
      <c r="G14" s="29">
        <v>7</v>
      </c>
      <c r="H14" s="30">
        <v>374.6</v>
      </c>
      <c r="I14" s="42">
        <v>775</v>
      </c>
      <c r="J14" s="42">
        <v>400</v>
      </c>
      <c r="K14" s="30">
        <v>63.8</v>
      </c>
      <c r="L14" s="30">
        <v>61</v>
      </c>
      <c r="M14" s="29">
        <v>7.25</v>
      </c>
      <c r="N14" s="29">
        <v>299.3</v>
      </c>
      <c r="O14" s="42">
        <v>797</v>
      </c>
      <c r="P14" s="42">
        <v>365</v>
      </c>
      <c r="Q14" s="29">
        <v>10.49</v>
      </c>
      <c r="R14" s="42">
        <v>56000000</v>
      </c>
      <c r="S14" s="42" t="s">
        <v>82</v>
      </c>
      <c r="T14" s="59">
        <f t="shared" si="2"/>
        <v>45052</v>
      </c>
      <c r="U14" s="42" t="s">
        <v>82</v>
      </c>
      <c r="V14" s="29">
        <v>7.21</v>
      </c>
      <c r="W14" s="42">
        <v>435</v>
      </c>
      <c r="X14" s="42">
        <v>329.3</v>
      </c>
      <c r="Y14" s="42">
        <v>674</v>
      </c>
      <c r="Z14" s="68">
        <v>321</v>
      </c>
      <c r="AA14" s="38">
        <v>6.72</v>
      </c>
      <c r="AB14" s="45">
        <v>20</v>
      </c>
      <c r="AC14" s="39">
        <v>13.1</v>
      </c>
      <c r="AD14" s="45">
        <v>79</v>
      </c>
      <c r="AE14" s="45">
        <v>10620</v>
      </c>
      <c r="AF14" s="38">
        <v>6.84</v>
      </c>
      <c r="AG14" s="45">
        <v>30</v>
      </c>
      <c r="AH14" s="39">
        <v>23.3</v>
      </c>
      <c r="AI14" s="45">
        <v>82</v>
      </c>
      <c r="AJ14" s="45">
        <v>10230</v>
      </c>
      <c r="AK14" s="59">
        <f t="shared" si="3"/>
        <v>45052</v>
      </c>
      <c r="AL14" s="106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8"/>
      <c r="AY14" s="83">
        <f t="shared" si="4"/>
        <v>45052</v>
      </c>
      <c r="AZ14" s="84">
        <v>6.9249999999999998</v>
      </c>
      <c r="BA14" s="84">
        <v>0.48499999999999999</v>
      </c>
      <c r="BB14" s="85">
        <v>7050</v>
      </c>
      <c r="BC14" s="85">
        <v>4090</v>
      </c>
      <c r="BD14" s="85">
        <v>950</v>
      </c>
      <c r="BE14" s="84">
        <v>135.54701492990401</v>
      </c>
      <c r="BF14" s="84">
        <v>6.34</v>
      </c>
      <c r="BG14" s="84">
        <v>0.59</v>
      </c>
      <c r="BH14" s="85">
        <v>4555</v>
      </c>
      <c r="BI14" s="85">
        <v>2620</v>
      </c>
      <c r="BJ14" s="85">
        <v>365</v>
      </c>
      <c r="BK14" s="84">
        <v>81.252134875323307</v>
      </c>
      <c r="BL14" s="83">
        <f t="shared" si="5"/>
        <v>45052</v>
      </c>
      <c r="BM14" s="61">
        <v>6.63</v>
      </c>
      <c r="BN14" s="61">
        <v>3.98</v>
      </c>
      <c r="BO14" s="61">
        <v>52.707749999999997</v>
      </c>
      <c r="BP14" s="61">
        <v>6.65</v>
      </c>
      <c r="BQ14" s="61">
        <v>4.7300000000000004</v>
      </c>
      <c r="BR14" s="61">
        <v>52.71</v>
      </c>
      <c r="BS14" s="62" t="s">
        <v>82</v>
      </c>
      <c r="BT14" s="62">
        <v>400</v>
      </c>
      <c r="BU14" s="61" t="s">
        <v>82</v>
      </c>
      <c r="BV14" s="50">
        <v>170</v>
      </c>
      <c r="BW14" s="83">
        <f t="shared" si="6"/>
        <v>45052</v>
      </c>
      <c r="BX14" s="18">
        <v>7.2</v>
      </c>
      <c r="BY14" s="18">
        <v>3.18</v>
      </c>
      <c r="BZ14" s="18">
        <v>49.18</v>
      </c>
      <c r="CA14" s="98">
        <v>990</v>
      </c>
      <c r="CB14" s="98">
        <v>1875</v>
      </c>
      <c r="CC14" s="18">
        <f t="shared" si="9"/>
        <v>0.52800000000000002</v>
      </c>
      <c r="CD14" s="98">
        <v>28</v>
      </c>
      <c r="CE14" s="18">
        <v>7.1</v>
      </c>
      <c r="CF14" s="18">
        <v>3.62</v>
      </c>
      <c r="CG14" s="18">
        <v>48.69</v>
      </c>
      <c r="CH14" s="98">
        <v>1110</v>
      </c>
      <c r="CI14" s="98">
        <v>1725</v>
      </c>
      <c r="CJ14" s="18">
        <f t="shared" si="10"/>
        <v>0.64347826086956517</v>
      </c>
      <c r="CK14" s="98">
        <v>25</v>
      </c>
      <c r="CL14" s="83">
        <f t="shared" si="7"/>
        <v>45052</v>
      </c>
      <c r="CM14" s="89">
        <v>7.13</v>
      </c>
      <c r="CN14" s="89">
        <v>3.22101384679394</v>
      </c>
      <c r="CO14" s="89">
        <v>49.446494464945999</v>
      </c>
      <c r="CP14" s="89">
        <v>19.48</v>
      </c>
      <c r="CQ14" s="89">
        <v>48.34</v>
      </c>
      <c r="CR14" s="92">
        <v>170</v>
      </c>
      <c r="CS14" s="89" t="s">
        <v>82</v>
      </c>
      <c r="CT14" s="89" t="s">
        <v>82</v>
      </c>
      <c r="CU14" s="89" t="s">
        <v>82</v>
      </c>
      <c r="CV14" s="92">
        <v>566</v>
      </c>
      <c r="CW14" s="92">
        <v>113</v>
      </c>
      <c r="CX14" s="89">
        <v>6.83</v>
      </c>
      <c r="CY14" s="89">
        <v>3.1</v>
      </c>
    </row>
    <row r="15" spans="1:105" s="3" customFormat="1" ht="32.1" customHeight="1" x14ac:dyDescent="0.15">
      <c r="A15" s="13">
        <v>45053</v>
      </c>
      <c r="B15" s="14">
        <v>1.3</v>
      </c>
      <c r="C15" s="15">
        <v>14.99</v>
      </c>
      <c r="D15" s="15">
        <f t="shared" si="0"/>
        <v>16.29</v>
      </c>
      <c r="E15" s="28">
        <f t="shared" si="1"/>
        <v>899.25476124758495</v>
      </c>
      <c r="F15" s="29">
        <v>18.114999999999998</v>
      </c>
      <c r="G15" s="29">
        <v>7.01</v>
      </c>
      <c r="H15" s="29">
        <v>404.3</v>
      </c>
      <c r="I15" s="42">
        <v>733</v>
      </c>
      <c r="J15" s="42">
        <v>420</v>
      </c>
      <c r="K15" s="30">
        <v>52.1</v>
      </c>
      <c r="L15" s="30">
        <v>65.5</v>
      </c>
      <c r="M15" s="29">
        <v>7.11</v>
      </c>
      <c r="N15" s="35">
        <v>344.6</v>
      </c>
      <c r="O15" s="42">
        <v>799</v>
      </c>
      <c r="P15" s="42">
        <v>370</v>
      </c>
      <c r="Q15" s="29">
        <v>8.9700000000000006</v>
      </c>
      <c r="R15" s="42">
        <v>48000000</v>
      </c>
      <c r="S15" s="42" t="s">
        <v>82</v>
      </c>
      <c r="T15" s="59">
        <f t="shared" si="2"/>
        <v>45053</v>
      </c>
      <c r="U15" s="42">
        <v>480</v>
      </c>
      <c r="V15" s="29">
        <v>7.02</v>
      </c>
      <c r="W15" s="42">
        <v>390</v>
      </c>
      <c r="X15" s="42">
        <v>269.60000000000002</v>
      </c>
      <c r="Y15" s="42">
        <v>682</v>
      </c>
      <c r="Z15" s="68">
        <v>380</v>
      </c>
      <c r="AA15" s="38">
        <v>6.63</v>
      </c>
      <c r="AB15" s="45">
        <v>54</v>
      </c>
      <c r="AC15" s="39">
        <v>21.8</v>
      </c>
      <c r="AD15" s="45">
        <v>72</v>
      </c>
      <c r="AE15" s="45">
        <v>10750</v>
      </c>
      <c r="AF15" s="38">
        <v>6.3</v>
      </c>
      <c r="AG15" s="45">
        <v>32</v>
      </c>
      <c r="AH15" s="39">
        <v>20.6</v>
      </c>
      <c r="AI15" s="45">
        <v>65</v>
      </c>
      <c r="AJ15" s="45">
        <v>10530</v>
      </c>
      <c r="AK15" s="59">
        <f t="shared" si="3"/>
        <v>45053</v>
      </c>
      <c r="AL15" s="106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8"/>
      <c r="AY15" s="83">
        <f t="shared" si="4"/>
        <v>45053</v>
      </c>
      <c r="AZ15" s="84">
        <v>6.8550000000000004</v>
      </c>
      <c r="BA15" s="84">
        <v>0.45</v>
      </c>
      <c r="BB15" s="85">
        <v>7635</v>
      </c>
      <c r="BC15" s="85">
        <v>4405</v>
      </c>
      <c r="BD15" s="85">
        <v>945</v>
      </c>
      <c r="BE15" s="84">
        <v>123.85187219942701</v>
      </c>
      <c r="BF15" s="84">
        <v>6.41</v>
      </c>
      <c r="BG15" s="84">
        <v>0.62</v>
      </c>
      <c r="BH15" s="85">
        <v>5105</v>
      </c>
      <c r="BI15" s="85">
        <v>3665</v>
      </c>
      <c r="BJ15" s="85">
        <v>475</v>
      </c>
      <c r="BK15" s="84">
        <v>92.848525366160999</v>
      </c>
      <c r="BL15" s="83">
        <f t="shared" si="5"/>
        <v>45053</v>
      </c>
      <c r="BM15" s="61">
        <v>6.4</v>
      </c>
      <c r="BN15" s="61">
        <v>3.2675000000000001</v>
      </c>
      <c r="BO15" s="61">
        <v>51.5625</v>
      </c>
      <c r="BP15" s="61">
        <v>6.7</v>
      </c>
      <c r="BQ15" s="61">
        <v>3.62</v>
      </c>
      <c r="BR15" s="61">
        <v>50.96</v>
      </c>
      <c r="BS15" s="62">
        <v>726</v>
      </c>
      <c r="BT15" s="62">
        <v>375</v>
      </c>
      <c r="BU15" s="61">
        <f t="shared" si="8"/>
        <v>1.9359999999999999</v>
      </c>
      <c r="BV15" s="63">
        <v>170</v>
      </c>
      <c r="BW15" s="83">
        <f t="shared" si="6"/>
        <v>45053</v>
      </c>
      <c r="BX15" s="18">
        <v>7.09</v>
      </c>
      <c r="BY15" s="18">
        <v>3.43</v>
      </c>
      <c r="BZ15" s="18">
        <v>47.86</v>
      </c>
      <c r="CA15" s="98">
        <v>1158</v>
      </c>
      <c r="CB15" s="98">
        <v>1700</v>
      </c>
      <c r="CC15" s="18">
        <f t="shared" si="9"/>
        <v>0.68117647058823527</v>
      </c>
      <c r="CD15" s="98">
        <v>28</v>
      </c>
      <c r="CE15" s="18">
        <v>6.99</v>
      </c>
      <c r="CF15" s="18">
        <v>3.84</v>
      </c>
      <c r="CG15" s="18">
        <v>47.17</v>
      </c>
      <c r="CH15" s="98">
        <v>1122</v>
      </c>
      <c r="CI15" s="98">
        <v>1550</v>
      </c>
      <c r="CJ15" s="18">
        <f t="shared" si="10"/>
        <v>0.72387096774193549</v>
      </c>
      <c r="CK15" s="98">
        <v>26</v>
      </c>
      <c r="CL15" s="83">
        <f t="shared" si="7"/>
        <v>45053</v>
      </c>
      <c r="CM15" s="89">
        <v>6.9</v>
      </c>
      <c r="CN15" s="89">
        <v>3.4244887903423402</v>
      </c>
      <c r="CO15" s="89">
        <v>48.441247002405902</v>
      </c>
      <c r="CP15" s="89">
        <v>19.350000000000001</v>
      </c>
      <c r="CQ15" s="89">
        <v>50.83</v>
      </c>
      <c r="CR15" s="92">
        <v>171</v>
      </c>
      <c r="CS15" s="89" t="s">
        <v>82</v>
      </c>
      <c r="CT15" s="89" t="s">
        <v>82</v>
      </c>
      <c r="CU15" s="89" t="s">
        <v>82</v>
      </c>
      <c r="CV15" s="92">
        <v>453</v>
      </c>
      <c r="CW15" s="92">
        <v>113</v>
      </c>
      <c r="CX15" s="89">
        <v>6.96</v>
      </c>
      <c r="CY15" s="89">
        <v>2.92</v>
      </c>
    </row>
    <row r="16" spans="1:105" s="3" customFormat="1" ht="32.1" customHeight="1" x14ac:dyDescent="0.15">
      <c r="A16" s="13">
        <v>45054</v>
      </c>
      <c r="B16" s="14">
        <v>1.1000000000000001</v>
      </c>
      <c r="C16" s="15">
        <v>15.16</v>
      </c>
      <c r="D16" s="15">
        <f t="shared" si="0"/>
        <v>16.260000000000002</v>
      </c>
      <c r="E16" s="28">
        <f t="shared" si="1"/>
        <v>873.58297963788766</v>
      </c>
      <c r="F16" s="29">
        <v>18.613</v>
      </c>
      <c r="G16" s="29">
        <v>7.19</v>
      </c>
      <c r="H16" s="29">
        <v>359.4</v>
      </c>
      <c r="I16" s="42">
        <v>684</v>
      </c>
      <c r="J16" s="42">
        <v>355</v>
      </c>
      <c r="K16" s="30">
        <v>65</v>
      </c>
      <c r="L16" s="30">
        <v>57.5</v>
      </c>
      <c r="M16" s="29">
        <v>7.21</v>
      </c>
      <c r="N16" s="35">
        <v>509.3</v>
      </c>
      <c r="O16" s="42">
        <v>828</v>
      </c>
      <c r="P16" s="42">
        <v>515</v>
      </c>
      <c r="Q16" s="29">
        <v>7.83</v>
      </c>
      <c r="R16" s="42">
        <v>300000000</v>
      </c>
      <c r="S16" s="42" t="s">
        <v>82</v>
      </c>
      <c r="T16" s="59">
        <f t="shared" si="2"/>
        <v>45054</v>
      </c>
      <c r="U16" s="42">
        <v>485</v>
      </c>
      <c r="V16" s="29">
        <v>7.16</v>
      </c>
      <c r="W16" s="42">
        <v>1235</v>
      </c>
      <c r="X16" s="42">
        <v>569.29999999999995</v>
      </c>
      <c r="Y16" s="42">
        <v>782</v>
      </c>
      <c r="Z16" s="42">
        <v>341</v>
      </c>
      <c r="AA16" s="38">
        <v>7.1</v>
      </c>
      <c r="AB16" s="45">
        <v>30</v>
      </c>
      <c r="AC16" s="39">
        <v>16.100000000000001</v>
      </c>
      <c r="AD16" s="45">
        <v>70</v>
      </c>
      <c r="AE16" s="45">
        <v>10260</v>
      </c>
      <c r="AF16" s="38">
        <v>6.76</v>
      </c>
      <c r="AG16" s="45">
        <v>34</v>
      </c>
      <c r="AH16" s="39">
        <v>25.3</v>
      </c>
      <c r="AI16" s="45">
        <v>77</v>
      </c>
      <c r="AJ16" s="45">
        <v>9520</v>
      </c>
      <c r="AK16" s="59">
        <f t="shared" si="3"/>
        <v>45054</v>
      </c>
      <c r="AL16" s="109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1"/>
      <c r="AY16" s="83">
        <f t="shared" si="4"/>
        <v>45054</v>
      </c>
      <c r="AZ16" s="84">
        <v>6.9450000000000003</v>
      </c>
      <c r="BA16" s="84">
        <v>0.46500000000000002</v>
      </c>
      <c r="BB16" s="85">
        <v>7015</v>
      </c>
      <c r="BC16" s="85">
        <v>4870</v>
      </c>
      <c r="BD16" s="85">
        <v>935</v>
      </c>
      <c r="BE16" s="84">
        <v>134.09882852006999</v>
      </c>
      <c r="BF16" s="84">
        <v>6.6550000000000002</v>
      </c>
      <c r="BG16" s="84">
        <v>0.7</v>
      </c>
      <c r="BH16" s="85">
        <v>4080</v>
      </c>
      <c r="BI16" s="85">
        <v>3275</v>
      </c>
      <c r="BJ16" s="85">
        <v>525</v>
      </c>
      <c r="BK16" s="84">
        <v>125.82149671401299</v>
      </c>
      <c r="BL16" s="83">
        <f t="shared" si="5"/>
        <v>45054</v>
      </c>
      <c r="BM16" s="61">
        <v>6.4824999999999999</v>
      </c>
      <c r="BN16" s="61">
        <v>3.2875000000000001</v>
      </c>
      <c r="BO16" s="61">
        <v>54.402500000000003</v>
      </c>
      <c r="BP16" s="61">
        <v>6.52</v>
      </c>
      <c r="BQ16" s="61">
        <v>4.28</v>
      </c>
      <c r="BR16" s="61">
        <v>60.78</v>
      </c>
      <c r="BS16" s="62">
        <v>906</v>
      </c>
      <c r="BT16" s="62">
        <v>375</v>
      </c>
      <c r="BU16" s="61">
        <f t="shared" si="8"/>
        <v>2.4159999999999999</v>
      </c>
      <c r="BV16" s="63">
        <v>170</v>
      </c>
      <c r="BW16" s="83">
        <f t="shared" si="6"/>
        <v>45054</v>
      </c>
      <c r="BX16" s="18">
        <v>7.11</v>
      </c>
      <c r="BY16" s="18">
        <v>3.43</v>
      </c>
      <c r="BZ16" s="18">
        <v>48.2</v>
      </c>
      <c r="CA16" s="98">
        <v>1266</v>
      </c>
      <c r="CB16" s="98">
        <v>1650</v>
      </c>
      <c r="CC16" s="18">
        <f t="shared" si="9"/>
        <v>0.76727272727272722</v>
      </c>
      <c r="CD16" s="98">
        <v>28</v>
      </c>
      <c r="CE16" s="18">
        <v>6.98</v>
      </c>
      <c r="CF16" s="18">
        <v>3.44</v>
      </c>
      <c r="CG16" s="18">
        <v>47.27</v>
      </c>
      <c r="CH16" s="98">
        <v>1188</v>
      </c>
      <c r="CI16" s="98">
        <v>1575</v>
      </c>
      <c r="CJ16" s="18">
        <f t="shared" si="10"/>
        <v>0.75428571428571434</v>
      </c>
      <c r="CK16" s="98">
        <v>26</v>
      </c>
      <c r="CL16" s="83">
        <f t="shared" si="7"/>
        <v>45054</v>
      </c>
      <c r="CM16" s="89">
        <v>7.06</v>
      </c>
      <c r="CN16" s="89">
        <v>3.1493808603538702</v>
      </c>
      <c r="CO16" s="89">
        <v>53.636363636362901</v>
      </c>
      <c r="CP16" s="89">
        <v>20.86</v>
      </c>
      <c r="CQ16" s="89">
        <v>47.39</v>
      </c>
      <c r="CR16" s="92">
        <v>134</v>
      </c>
      <c r="CS16" s="89" t="s">
        <v>82</v>
      </c>
      <c r="CT16" s="89" t="s">
        <v>82</v>
      </c>
      <c r="CU16" s="89" t="s">
        <v>82</v>
      </c>
      <c r="CV16" s="92">
        <v>566</v>
      </c>
      <c r="CW16" s="92">
        <v>141</v>
      </c>
      <c r="CX16" s="89" t="s">
        <v>82</v>
      </c>
      <c r="CY16" s="89" t="s">
        <v>82</v>
      </c>
    </row>
    <row r="17" spans="1:103" s="3" customFormat="1" ht="32.1" customHeight="1" x14ac:dyDescent="0.15">
      <c r="A17" s="13">
        <v>45055</v>
      </c>
      <c r="B17" s="14">
        <v>1.6</v>
      </c>
      <c r="C17" s="15">
        <v>13.95</v>
      </c>
      <c r="D17" s="15">
        <f t="shared" si="0"/>
        <v>15.549999999999999</v>
      </c>
      <c r="E17" s="28">
        <f t="shared" si="1"/>
        <v>876.2538036740674</v>
      </c>
      <c r="F17" s="18">
        <v>17.745999999999999</v>
      </c>
      <c r="G17" s="29">
        <v>7.06</v>
      </c>
      <c r="H17" s="30">
        <v>479.3</v>
      </c>
      <c r="I17" s="42">
        <v>866</v>
      </c>
      <c r="J17" s="42">
        <v>515</v>
      </c>
      <c r="K17" s="30">
        <v>53.8</v>
      </c>
      <c r="L17" s="30">
        <v>73.5</v>
      </c>
      <c r="M17" s="29">
        <v>7.13</v>
      </c>
      <c r="N17" s="35">
        <v>494.4</v>
      </c>
      <c r="O17" s="42">
        <v>775</v>
      </c>
      <c r="P17" s="42">
        <v>555</v>
      </c>
      <c r="Q17" s="29">
        <v>6.3280000000000003</v>
      </c>
      <c r="R17" s="42">
        <v>49000000</v>
      </c>
      <c r="S17" s="42" t="s">
        <v>82</v>
      </c>
      <c r="T17" s="59">
        <f t="shared" si="2"/>
        <v>45055</v>
      </c>
      <c r="U17" s="45">
        <v>645</v>
      </c>
      <c r="V17" s="29">
        <v>7.11</v>
      </c>
      <c r="W17" s="42">
        <v>1455</v>
      </c>
      <c r="X17" s="43">
        <v>749.4</v>
      </c>
      <c r="Y17" s="42">
        <v>811</v>
      </c>
      <c r="Z17" s="68">
        <v>338</v>
      </c>
      <c r="AA17" s="69">
        <v>6.96</v>
      </c>
      <c r="AB17" s="52">
        <v>34</v>
      </c>
      <c r="AC17" s="28">
        <v>24.6</v>
      </c>
      <c r="AD17" s="52">
        <v>75</v>
      </c>
      <c r="AE17" s="51">
        <v>11540</v>
      </c>
      <c r="AF17" s="51">
        <v>6.77</v>
      </c>
      <c r="AG17" s="51">
        <v>73</v>
      </c>
      <c r="AH17" s="28">
        <v>21.4</v>
      </c>
      <c r="AI17" s="51">
        <v>89</v>
      </c>
      <c r="AJ17" s="52">
        <v>9020</v>
      </c>
      <c r="AK17" s="59">
        <f t="shared" si="3"/>
        <v>45055</v>
      </c>
      <c r="AL17" s="139" t="s">
        <v>104</v>
      </c>
      <c r="AM17" s="140"/>
      <c r="AN17" s="140"/>
      <c r="AO17" s="140"/>
      <c r="AP17" s="140"/>
      <c r="AQ17" s="141"/>
      <c r="AR17" s="29">
        <v>7.14</v>
      </c>
      <c r="AS17" s="30">
        <v>20.399999999999999</v>
      </c>
      <c r="AT17" s="42">
        <v>72</v>
      </c>
      <c r="AU17" s="42">
        <v>42</v>
      </c>
      <c r="AV17" s="43" t="s">
        <v>82</v>
      </c>
      <c r="AW17" s="43" t="s">
        <v>82</v>
      </c>
      <c r="AX17" s="30" t="s">
        <v>82</v>
      </c>
      <c r="AY17" s="83">
        <f t="shared" si="4"/>
        <v>45055</v>
      </c>
      <c r="AZ17" s="49">
        <v>6.9450000000000003</v>
      </c>
      <c r="BA17" s="49">
        <v>0.505</v>
      </c>
      <c r="BB17" s="52">
        <v>7010</v>
      </c>
      <c r="BC17" s="52">
        <v>4340</v>
      </c>
      <c r="BD17" s="52">
        <v>940</v>
      </c>
      <c r="BE17" s="49">
        <v>134.375286928311</v>
      </c>
      <c r="BF17" s="49">
        <v>6.7350000000000003</v>
      </c>
      <c r="BG17" s="49">
        <v>0.9</v>
      </c>
      <c r="BH17" s="52">
        <v>4640</v>
      </c>
      <c r="BI17" s="52">
        <v>3025</v>
      </c>
      <c r="BJ17" s="52">
        <v>690</v>
      </c>
      <c r="BK17" s="49">
        <v>148.497183962527</v>
      </c>
      <c r="BL17" s="83">
        <f t="shared" si="5"/>
        <v>45055</v>
      </c>
      <c r="BM17" s="87">
        <v>6.51</v>
      </c>
      <c r="BN17" s="87">
        <v>3.7974999999999999</v>
      </c>
      <c r="BO17" s="87">
        <v>44.8125</v>
      </c>
      <c r="BP17" s="87">
        <v>6.66</v>
      </c>
      <c r="BQ17" s="87">
        <v>3.73</v>
      </c>
      <c r="BR17" s="87">
        <v>48.75</v>
      </c>
      <c r="BS17" s="90">
        <v>1056</v>
      </c>
      <c r="BT17" s="90">
        <v>375</v>
      </c>
      <c r="BU17" s="61">
        <f t="shared" si="8"/>
        <v>2.8159999999999998</v>
      </c>
      <c r="BV17" s="63">
        <v>171</v>
      </c>
      <c r="BW17" s="83">
        <f t="shared" si="6"/>
        <v>45055</v>
      </c>
      <c r="BX17" s="94">
        <v>7.2</v>
      </c>
      <c r="BY17" s="21">
        <v>3.22</v>
      </c>
      <c r="BZ17" s="21">
        <v>51.13</v>
      </c>
      <c r="CA17" s="21">
        <v>1704</v>
      </c>
      <c r="CB17" s="21">
        <v>1625</v>
      </c>
      <c r="CC17" s="18">
        <f t="shared" si="9"/>
        <v>1.0486153846153845</v>
      </c>
      <c r="CD17" s="98">
        <v>28</v>
      </c>
      <c r="CE17" s="21">
        <v>7.19</v>
      </c>
      <c r="CF17" s="21">
        <v>3.58</v>
      </c>
      <c r="CG17" s="21">
        <v>45.96</v>
      </c>
      <c r="CH17" s="21">
        <v>1506</v>
      </c>
      <c r="CI17" s="21">
        <v>1450</v>
      </c>
      <c r="CJ17" s="18">
        <f t="shared" si="10"/>
        <v>1.0386206896551724</v>
      </c>
      <c r="CK17" s="98">
        <v>26</v>
      </c>
      <c r="CL17" s="83">
        <f t="shared" si="7"/>
        <v>45055</v>
      </c>
      <c r="CM17" s="89">
        <v>7.06</v>
      </c>
      <c r="CN17" s="89">
        <v>3.6196319018407701</v>
      </c>
      <c r="CO17" s="89">
        <v>51.412429378527698</v>
      </c>
      <c r="CP17" s="89">
        <v>20.079999999999998</v>
      </c>
      <c r="CQ17" s="89">
        <v>50.67</v>
      </c>
      <c r="CR17" s="92">
        <v>157</v>
      </c>
      <c r="CS17" s="89" t="s">
        <v>82</v>
      </c>
      <c r="CT17" s="89" t="s">
        <v>82</v>
      </c>
      <c r="CU17" s="89" t="s">
        <v>82</v>
      </c>
      <c r="CV17" s="92" t="s">
        <v>82</v>
      </c>
      <c r="CW17" s="92" t="s">
        <v>82</v>
      </c>
      <c r="CX17" s="89">
        <v>7.02</v>
      </c>
      <c r="CY17" s="89">
        <v>3.47</v>
      </c>
    </row>
    <row r="18" spans="1:103" s="3" customFormat="1" ht="32.1" customHeight="1" x14ac:dyDescent="0.15">
      <c r="A18" s="13">
        <v>45056</v>
      </c>
      <c r="B18" s="14">
        <v>1.2</v>
      </c>
      <c r="C18" s="17">
        <v>13.97</v>
      </c>
      <c r="D18" s="15">
        <f t="shared" si="0"/>
        <v>15.17</v>
      </c>
      <c r="E18" s="28">
        <f t="shared" si="1"/>
        <v>840.67608755888045</v>
      </c>
      <c r="F18" s="18">
        <v>18.045000000000002</v>
      </c>
      <c r="G18" s="29">
        <v>7.24</v>
      </c>
      <c r="H18" s="30">
        <v>359.1</v>
      </c>
      <c r="I18" s="42">
        <v>965</v>
      </c>
      <c r="J18" s="42">
        <v>375</v>
      </c>
      <c r="K18" s="30">
        <v>56</v>
      </c>
      <c r="L18" s="30">
        <v>63</v>
      </c>
      <c r="M18" s="29">
        <v>7.2</v>
      </c>
      <c r="N18" s="35">
        <v>494.3</v>
      </c>
      <c r="O18" s="42">
        <v>874</v>
      </c>
      <c r="P18" s="42">
        <v>530</v>
      </c>
      <c r="Q18" s="29">
        <v>7.306</v>
      </c>
      <c r="R18" s="42">
        <v>5000000</v>
      </c>
      <c r="S18" s="42" t="s">
        <v>82</v>
      </c>
      <c r="T18" s="59">
        <f t="shared" si="2"/>
        <v>45056</v>
      </c>
      <c r="U18" s="45">
        <v>595</v>
      </c>
      <c r="V18" s="29">
        <v>7.13</v>
      </c>
      <c r="W18" s="42">
        <v>965</v>
      </c>
      <c r="X18" s="42">
        <v>449.3</v>
      </c>
      <c r="Y18" s="42">
        <v>800</v>
      </c>
      <c r="Z18" s="68">
        <v>317</v>
      </c>
      <c r="AA18" s="49">
        <v>7.01</v>
      </c>
      <c r="AB18" s="62">
        <v>17</v>
      </c>
      <c r="AC18" s="28">
        <v>15.5</v>
      </c>
      <c r="AD18" s="52">
        <v>66</v>
      </c>
      <c r="AE18" s="52">
        <v>10770</v>
      </c>
      <c r="AF18" s="49">
        <v>6.76</v>
      </c>
      <c r="AG18" s="52">
        <v>40</v>
      </c>
      <c r="AH18" s="28">
        <v>17.899999999999999</v>
      </c>
      <c r="AI18" s="52">
        <v>72</v>
      </c>
      <c r="AJ18" s="52">
        <v>9510</v>
      </c>
      <c r="AK18" s="59">
        <f t="shared" si="3"/>
        <v>45056</v>
      </c>
      <c r="AL18" s="29">
        <v>7.2</v>
      </c>
      <c r="AM18" s="32">
        <v>11.1</v>
      </c>
      <c r="AN18" s="32">
        <v>62</v>
      </c>
      <c r="AO18" s="32">
        <v>15.5</v>
      </c>
      <c r="AP18" s="32">
        <v>4.5</v>
      </c>
      <c r="AQ18" s="30">
        <v>17.899999999999999</v>
      </c>
      <c r="AR18" s="32">
        <v>7.15</v>
      </c>
      <c r="AS18" s="32">
        <v>11.7</v>
      </c>
      <c r="AT18" s="32">
        <v>60</v>
      </c>
      <c r="AU18" s="42">
        <v>29</v>
      </c>
      <c r="AV18" s="43">
        <v>900</v>
      </c>
      <c r="AW18" s="43" t="s">
        <v>82</v>
      </c>
      <c r="AX18" s="32" t="s">
        <v>82</v>
      </c>
      <c r="AY18" s="83">
        <f t="shared" si="4"/>
        <v>45056</v>
      </c>
      <c r="AZ18" s="29">
        <v>6.9349999999999996</v>
      </c>
      <c r="BA18" s="29">
        <v>0.6</v>
      </c>
      <c r="BB18" s="42">
        <v>7050</v>
      </c>
      <c r="BC18" s="42">
        <v>4315</v>
      </c>
      <c r="BD18" s="42">
        <v>955</v>
      </c>
      <c r="BE18" s="29">
        <v>136.12203291102401</v>
      </c>
      <c r="BF18" s="29">
        <v>6.72</v>
      </c>
      <c r="BG18" s="29">
        <v>0.96</v>
      </c>
      <c r="BH18" s="42">
        <v>5135</v>
      </c>
      <c r="BI18" s="42">
        <v>3535</v>
      </c>
      <c r="BJ18" s="42">
        <v>815</v>
      </c>
      <c r="BK18" s="29">
        <v>158.819691532702</v>
      </c>
      <c r="BL18" s="83">
        <f t="shared" si="5"/>
        <v>45056</v>
      </c>
      <c r="BM18" s="61">
        <v>6.5575000000000001</v>
      </c>
      <c r="BN18" s="61">
        <v>3.2524999999999999</v>
      </c>
      <c r="BO18" s="61">
        <v>54.227499999999999</v>
      </c>
      <c r="BP18" s="61">
        <v>6.7</v>
      </c>
      <c r="BQ18" s="61">
        <v>4.91</v>
      </c>
      <c r="BR18" s="61">
        <v>54.72</v>
      </c>
      <c r="BS18" s="62">
        <v>924</v>
      </c>
      <c r="BT18" s="62">
        <v>450</v>
      </c>
      <c r="BU18" s="61">
        <f t="shared" si="8"/>
        <v>2.0533333333333332</v>
      </c>
      <c r="BV18" s="95">
        <v>170</v>
      </c>
      <c r="BW18" s="83">
        <f t="shared" si="6"/>
        <v>45056</v>
      </c>
      <c r="BX18" s="29">
        <v>7.21</v>
      </c>
      <c r="BY18" s="29">
        <v>3.27</v>
      </c>
      <c r="BZ18" s="29">
        <v>48.82</v>
      </c>
      <c r="CA18" s="42">
        <v>1830</v>
      </c>
      <c r="CB18" s="42">
        <v>1725</v>
      </c>
      <c r="CC18" s="18">
        <f t="shared" si="9"/>
        <v>1.0608695652173914</v>
      </c>
      <c r="CD18" s="98">
        <v>28</v>
      </c>
      <c r="CE18" s="29">
        <v>7.15</v>
      </c>
      <c r="CF18" s="29">
        <v>3.92</v>
      </c>
      <c r="CG18" s="29">
        <v>45.61</v>
      </c>
      <c r="CH18" s="42">
        <v>1368</v>
      </c>
      <c r="CI18" s="42">
        <v>1350</v>
      </c>
      <c r="CJ18" s="18">
        <f t="shared" si="10"/>
        <v>1.0133333333333334</v>
      </c>
      <c r="CK18" s="98">
        <v>26</v>
      </c>
      <c r="CL18" s="83">
        <f t="shared" si="7"/>
        <v>45056</v>
      </c>
      <c r="CM18" s="89">
        <v>7.12</v>
      </c>
      <c r="CN18" s="89">
        <v>3.1105854523949201</v>
      </c>
      <c r="CO18" s="89">
        <v>46.768060836502599</v>
      </c>
      <c r="CP18" s="89">
        <v>21.08</v>
      </c>
      <c r="CQ18" s="89">
        <v>54.1</v>
      </c>
      <c r="CR18" s="92">
        <v>166</v>
      </c>
      <c r="CS18" s="89" t="s">
        <v>82</v>
      </c>
      <c r="CT18" s="89" t="s">
        <v>82</v>
      </c>
      <c r="CU18" s="89" t="s">
        <v>82</v>
      </c>
      <c r="CV18" s="92">
        <v>566</v>
      </c>
      <c r="CW18" s="92">
        <v>113</v>
      </c>
      <c r="CX18" s="18">
        <v>6.94</v>
      </c>
      <c r="CY18" s="18">
        <v>2.88</v>
      </c>
    </row>
    <row r="19" spans="1:103" s="3" customFormat="1" ht="32.1" customHeight="1" x14ac:dyDescent="0.15">
      <c r="A19" s="13">
        <v>45057</v>
      </c>
      <c r="B19" s="14">
        <v>1</v>
      </c>
      <c r="C19" s="15">
        <v>14.54</v>
      </c>
      <c r="D19" s="15">
        <f t="shared" si="0"/>
        <v>15.54</v>
      </c>
      <c r="E19" s="28">
        <f t="shared" si="1"/>
        <v>991.13463868869189</v>
      </c>
      <c r="F19" s="31">
        <v>15.679</v>
      </c>
      <c r="G19" s="32">
        <v>7.1</v>
      </c>
      <c r="H19" s="32">
        <v>509.1</v>
      </c>
      <c r="I19" s="32">
        <v>1116</v>
      </c>
      <c r="J19" s="32">
        <v>605</v>
      </c>
      <c r="K19" s="30">
        <v>68.3</v>
      </c>
      <c r="L19" s="30">
        <v>74.5</v>
      </c>
      <c r="M19" s="32">
        <v>7.17</v>
      </c>
      <c r="N19" s="35">
        <v>419.1</v>
      </c>
      <c r="O19" s="32">
        <v>1105</v>
      </c>
      <c r="P19" s="32">
        <v>430</v>
      </c>
      <c r="Q19" s="29">
        <v>10.522</v>
      </c>
      <c r="R19" s="42">
        <v>8000000</v>
      </c>
      <c r="S19" s="42" t="s">
        <v>82</v>
      </c>
      <c r="T19" s="59">
        <f t="shared" si="2"/>
        <v>45057</v>
      </c>
      <c r="U19" s="45">
        <v>585</v>
      </c>
      <c r="V19" s="61">
        <v>7.11</v>
      </c>
      <c r="W19" s="62">
        <v>1410</v>
      </c>
      <c r="X19" s="63">
        <v>419.1</v>
      </c>
      <c r="Y19" s="62">
        <v>1023</v>
      </c>
      <c r="Z19" s="62">
        <v>375</v>
      </c>
      <c r="AA19" s="61">
        <v>6.92</v>
      </c>
      <c r="AB19" s="45">
        <v>27</v>
      </c>
      <c r="AC19" s="73">
        <v>15.9</v>
      </c>
      <c r="AD19" s="62">
        <v>59</v>
      </c>
      <c r="AE19" s="62">
        <v>10410</v>
      </c>
      <c r="AF19" s="61">
        <v>6.88</v>
      </c>
      <c r="AG19" s="62">
        <v>46</v>
      </c>
      <c r="AH19" s="73">
        <v>18.899999999999999</v>
      </c>
      <c r="AI19" s="62">
        <v>77</v>
      </c>
      <c r="AJ19" s="62">
        <v>11780</v>
      </c>
      <c r="AK19" s="59">
        <f t="shared" si="3"/>
        <v>45057</v>
      </c>
      <c r="AL19" s="34">
        <v>7.2</v>
      </c>
      <c r="AM19" s="35">
        <v>13</v>
      </c>
      <c r="AN19" s="43">
        <v>62</v>
      </c>
      <c r="AO19" s="35">
        <v>27.5</v>
      </c>
      <c r="AP19" s="35">
        <v>8</v>
      </c>
      <c r="AQ19" s="32">
        <v>10.1</v>
      </c>
      <c r="AR19" s="34">
        <v>7.13</v>
      </c>
      <c r="AS19" s="35">
        <v>10.7</v>
      </c>
      <c r="AT19" s="32">
        <v>57</v>
      </c>
      <c r="AU19" s="42">
        <v>27</v>
      </c>
      <c r="AV19" s="43">
        <v>1000</v>
      </c>
      <c r="AW19" s="43" t="s">
        <v>82</v>
      </c>
      <c r="AX19" s="32">
        <v>0.2</v>
      </c>
      <c r="AY19" s="83">
        <f t="shared" si="4"/>
        <v>45057</v>
      </c>
      <c r="AZ19" s="29">
        <v>6.915</v>
      </c>
      <c r="BA19" s="29">
        <v>0.59</v>
      </c>
      <c r="BB19" s="42">
        <v>7380</v>
      </c>
      <c r="BC19" s="42" t="s">
        <v>82</v>
      </c>
      <c r="BD19" s="42">
        <v>945</v>
      </c>
      <c r="BE19" s="49">
        <v>128.76152334197701</v>
      </c>
      <c r="BF19" s="29">
        <v>6.6950000000000003</v>
      </c>
      <c r="BG19" s="29">
        <v>0.93500000000000005</v>
      </c>
      <c r="BH19" s="42">
        <v>5100</v>
      </c>
      <c r="BI19" s="42" t="s">
        <v>82</v>
      </c>
      <c r="BJ19" s="42">
        <v>750</v>
      </c>
      <c r="BK19" s="49">
        <v>147.22112201068299</v>
      </c>
      <c r="BL19" s="83">
        <f t="shared" si="5"/>
        <v>45057</v>
      </c>
      <c r="BM19" s="88">
        <v>6.4824999999999999</v>
      </c>
      <c r="BN19" s="88">
        <v>3.8424999999999998</v>
      </c>
      <c r="BO19" s="88">
        <v>53.7425</v>
      </c>
      <c r="BP19" s="88">
        <v>6.68</v>
      </c>
      <c r="BQ19" s="88">
        <v>3.4614148648029199</v>
      </c>
      <c r="BR19" s="88">
        <v>59.8143236074228</v>
      </c>
      <c r="BS19" s="91" t="s">
        <v>82</v>
      </c>
      <c r="BT19" s="91">
        <v>475</v>
      </c>
      <c r="BU19" s="61" t="s">
        <v>82</v>
      </c>
      <c r="BV19" s="96">
        <v>171</v>
      </c>
      <c r="BW19" s="83">
        <f t="shared" si="6"/>
        <v>45057</v>
      </c>
      <c r="BX19" s="94">
        <v>7.21</v>
      </c>
      <c r="BY19" s="18">
        <v>4.3</v>
      </c>
      <c r="BZ19" s="94">
        <v>47.23</v>
      </c>
      <c r="CA19" s="96">
        <v>1980</v>
      </c>
      <c r="CB19" s="96">
        <v>1775</v>
      </c>
      <c r="CC19" s="18">
        <f t="shared" si="9"/>
        <v>1.1154929577464789</v>
      </c>
      <c r="CD19" s="98">
        <v>28</v>
      </c>
      <c r="CE19" s="94">
        <v>7.16</v>
      </c>
      <c r="CF19" s="94">
        <v>3.99</v>
      </c>
      <c r="CG19" s="94">
        <v>47.21</v>
      </c>
      <c r="CH19" s="98">
        <v>2304</v>
      </c>
      <c r="CI19" s="96">
        <v>1700</v>
      </c>
      <c r="CJ19" s="18">
        <f t="shared" si="10"/>
        <v>1.3552941176470588</v>
      </c>
      <c r="CK19" s="98">
        <v>26</v>
      </c>
      <c r="CL19" s="83">
        <f t="shared" si="7"/>
        <v>45057</v>
      </c>
      <c r="CM19" s="89">
        <v>7.18</v>
      </c>
      <c r="CN19" s="89">
        <v>3.4954675320094601</v>
      </c>
      <c r="CO19" s="89">
        <v>52.371342078711798</v>
      </c>
      <c r="CP19" s="89">
        <v>22.0128719335884</v>
      </c>
      <c r="CQ19" s="89">
        <v>54.724576271186002</v>
      </c>
      <c r="CR19" s="92">
        <v>162</v>
      </c>
      <c r="CS19" s="89" t="s">
        <v>82</v>
      </c>
      <c r="CT19" s="89" t="s">
        <v>82</v>
      </c>
      <c r="CU19" s="89" t="s">
        <v>82</v>
      </c>
      <c r="CV19" s="92">
        <v>481</v>
      </c>
      <c r="CW19" s="92">
        <v>113</v>
      </c>
      <c r="CX19" s="89">
        <v>7.11</v>
      </c>
      <c r="CY19" s="89">
        <v>3.17</v>
      </c>
    </row>
    <row r="20" spans="1:103" s="3" customFormat="1" ht="32.1" customHeight="1" x14ac:dyDescent="0.15">
      <c r="A20" s="13">
        <v>45058</v>
      </c>
      <c r="B20" s="14">
        <v>1.4</v>
      </c>
      <c r="C20" s="15">
        <v>15.02</v>
      </c>
      <c r="D20" s="15">
        <f t="shared" ref="D20:D26" si="11">B20+C20</f>
        <v>16.419999999999998</v>
      </c>
      <c r="E20" s="28">
        <f t="shared" si="1"/>
        <v>1082.8277499340541</v>
      </c>
      <c r="F20" s="33">
        <v>15.164</v>
      </c>
      <c r="G20" s="34">
        <v>7.04</v>
      </c>
      <c r="H20" s="35">
        <v>419.1</v>
      </c>
      <c r="I20" s="43">
        <v>992</v>
      </c>
      <c r="J20" s="43">
        <v>455</v>
      </c>
      <c r="K20" s="35">
        <v>66.099999999999994</v>
      </c>
      <c r="L20" s="35">
        <v>53.5</v>
      </c>
      <c r="M20" s="34">
        <v>7.16</v>
      </c>
      <c r="N20" s="35">
        <v>614.1</v>
      </c>
      <c r="O20" s="43">
        <v>1229</v>
      </c>
      <c r="P20" s="43">
        <v>630</v>
      </c>
      <c r="Q20" s="29">
        <v>9.9499999999999993</v>
      </c>
      <c r="R20" s="42">
        <v>40000000</v>
      </c>
      <c r="S20" s="42">
        <v>20000000</v>
      </c>
      <c r="T20" s="59">
        <f t="shared" si="2"/>
        <v>45058</v>
      </c>
      <c r="U20" s="45">
        <v>650</v>
      </c>
      <c r="V20" s="29">
        <v>7.11</v>
      </c>
      <c r="W20" s="42">
        <v>440</v>
      </c>
      <c r="X20" s="42">
        <v>164.1</v>
      </c>
      <c r="Y20" s="42">
        <v>648</v>
      </c>
      <c r="Z20" s="42">
        <v>290</v>
      </c>
      <c r="AA20" s="38">
        <v>7.15</v>
      </c>
      <c r="AB20" s="45">
        <v>15</v>
      </c>
      <c r="AC20" s="39">
        <v>14.7</v>
      </c>
      <c r="AD20" s="45">
        <v>49</v>
      </c>
      <c r="AE20" s="45">
        <v>10840</v>
      </c>
      <c r="AF20" s="38">
        <v>7.06</v>
      </c>
      <c r="AG20" s="45">
        <v>54</v>
      </c>
      <c r="AH20" s="39">
        <v>18.899999999999999</v>
      </c>
      <c r="AI20" s="45">
        <v>123</v>
      </c>
      <c r="AJ20" s="45">
        <v>10240</v>
      </c>
      <c r="AK20" s="59">
        <f t="shared" si="3"/>
        <v>45058</v>
      </c>
      <c r="AL20" s="38">
        <v>7.26</v>
      </c>
      <c r="AM20" s="39">
        <v>14.9</v>
      </c>
      <c r="AN20" s="45">
        <v>51</v>
      </c>
      <c r="AO20" s="45">
        <v>24</v>
      </c>
      <c r="AP20" s="39">
        <v>7</v>
      </c>
      <c r="AQ20" s="39">
        <v>17.100000000000001</v>
      </c>
      <c r="AR20" s="81">
        <v>7.16</v>
      </c>
      <c r="AS20" s="82">
        <v>9.1999999999999993</v>
      </c>
      <c r="AT20" s="45">
        <v>80</v>
      </c>
      <c r="AU20" s="39">
        <v>22.5</v>
      </c>
      <c r="AV20" s="43">
        <v>520</v>
      </c>
      <c r="AW20" s="43">
        <v>200</v>
      </c>
      <c r="AX20" s="39">
        <v>0.6</v>
      </c>
      <c r="AY20" s="83">
        <f t="shared" si="4"/>
        <v>45058</v>
      </c>
      <c r="AZ20" s="29">
        <v>6.93</v>
      </c>
      <c r="BA20" s="29">
        <v>0.6</v>
      </c>
      <c r="BB20" s="42">
        <v>7355</v>
      </c>
      <c r="BC20" s="42">
        <v>5510</v>
      </c>
      <c r="BD20" s="42">
        <v>955</v>
      </c>
      <c r="BE20" s="49">
        <v>130.05086967145701</v>
      </c>
      <c r="BF20" s="29">
        <v>6.79</v>
      </c>
      <c r="BG20" s="29">
        <v>0.78500000000000003</v>
      </c>
      <c r="BH20" s="42">
        <v>6605</v>
      </c>
      <c r="BI20" s="42">
        <v>5295</v>
      </c>
      <c r="BJ20" s="42">
        <v>890</v>
      </c>
      <c r="BK20" s="49">
        <v>136.19301087711199</v>
      </c>
      <c r="BL20" s="83">
        <f t="shared" si="5"/>
        <v>45058</v>
      </c>
      <c r="BM20" s="61">
        <v>6.5949999999999998</v>
      </c>
      <c r="BN20" s="61">
        <v>2.59</v>
      </c>
      <c r="BO20" s="61">
        <v>61.3125</v>
      </c>
      <c r="BP20" s="61">
        <v>6.75</v>
      </c>
      <c r="BQ20" s="61">
        <v>2.2799999999999998</v>
      </c>
      <c r="BR20" s="61">
        <v>67.81</v>
      </c>
      <c r="BS20" s="62">
        <v>1086</v>
      </c>
      <c r="BT20" s="62">
        <v>750</v>
      </c>
      <c r="BU20" s="61">
        <f>BS20/BT20</f>
        <v>1.448</v>
      </c>
      <c r="BV20" s="63">
        <v>173</v>
      </c>
      <c r="BW20" s="83">
        <f t="shared" si="6"/>
        <v>45058</v>
      </c>
      <c r="BX20" s="18">
        <v>7.18</v>
      </c>
      <c r="BY20" s="18">
        <v>3.02</v>
      </c>
      <c r="BZ20" s="18">
        <v>50.46</v>
      </c>
      <c r="CA20" s="98">
        <v>2118</v>
      </c>
      <c r="CB20" s="98">
        <v>1650</v>
      </c>
      <c r="CC20" s="18">
        <f t="shared" si="9"/>
        <v>1.2836363636363637</v>
      </c>
      <c r="CD20" s="98">
        <v>28</v>
      </c>
      <c r="CE20" s="18">
        <v>7.16</v>
      </c>
      <c r="CF20" s="18">
        <v>3.82</v>
      </c>
      <c r="CG20" s="18">
        <v>48.91</v>
      </c>
      <c r="CH20" s="98">
        <v>2316</v>
      </c>
      <c r="CI20" s="98">
        <v>1600</v>
      </c>
      <c r="CJ20" s="18">
        <f t="shared" si="10"/>
        <v>1.4475</v>
      </c>
      <c r="CK20" s="98">
        <v>26</v>
      </c>
      <c r="CL20" s="83">
        <f t="shared" si="7"/>
        <v>45058</v>
      </c>
      <c r="CM20" s="89">
        <v>7.02</v>
      </c>
      <c r="CN20" s="89">
        <v>2.40021335229806</v>
      </c>
      <c r="CO20" s="89">
        <v>48.888888888878398</v>
      </c>
      <c r="CP20" s="89">
        <v>20.365741349822599</v>
      </c>
      <c r="CQ20" s="89">
        <v>54.715762273899898</v>
      </c>
      <c r="CR20" s="92">
        <v>169</v>
      </c>
      <c r="CS20" s="89" t="s">
        <v>82</v>
      </c>
      <c r="CT20" s="89" t="s">
        <v>82</v>
      </c>
      <c r="CU20" s="89" t="s">
        <v>82</v>
      </c>
      <c r="CV20" s="92">
        <v>566</v>
      </c>
      <c r="CW20" s="92">
        <v>170</v>
      </c>
      <c r="CX20" s="89">
        <v>6.66</v>
      </c>
      <c r="CY20" s="89">
        <v>2.84</v>
      </c>
    </row>
    <row r="21" spans="1:103" s="4" customFormat="1" ht="32.1" customHeight="1" x14ac:dyDescent="0.15">
      <c r="A21" s="13">
        <v>45059</v>
      </c>
      <c r="B21" s="14">
        <v>1.2</v>
      </c>
      <c r="C21" s="18">
        <v>13.62</v>
      </c>
      <c r="D21" s="15">
        <f t="shared" si="11"/>
        <v>14.819999999999999</v>
      </c>
      <c r="E21" s="28">
        <f t="shared" si="1"/>
        <v>980.80741230972853</v>
      </c>
      <c r="F21" s="33">
        <v>15.11</v>
      </c>
      <c r="G21" s="33">
        <v>7.15</v>
      </c>
      <c r="H21" s="33">
        <v>419.3</v>
      </c>
      <c r="I21" s="44">
        <v>1080</v>
      </c>
      <c r="J21" s="44">
        <v>440</v>
      </c>
      <c r="K21" s="36">
        <v>57.1</v>
      </c>
      <c r="L21" s="36">
        <v>69.5</v>
      </c>
      <c r="M21" s="33">
        <v>7.12</v>
      </c>
      <c r="N21" s="47">
        <v>389.1</v>
      </c>
      <c r="O21" s="48">
        <v>1090</v>
      </c>
      <c r="P21" s="48">
        <v>410</v>
      </c>
      <c r="Q21" s="29">
        <v>5.992</v>
      </c>
      <c r="R21" s="42">
        <v>61000000</v>
      </c>
      <c r="S21" s="42">
        <v>31000000</v>
      </c>
      <c r="T21" s="59">
        <f t="shared" si="2"/>
        <v>45059</v>
      </c>
      <c r="U21" s="45">
        <v>575</v>
      </c>
      <c r="V21" s="38">
        <v>7.08</v>
      </c>
      <c r="W21" s="45">
        <v>720</v>
      </c>
      <c r="X21" s="45">
        <v>449.1</v>
      </c>
      <c r="Y21" s="45">
        <v>1149</v>
      </c>
      <c r="Z21" s="45">
        <v>292</v>
      </c>
      <c r="AA21" s="38">
        <v>7.03</v>
      </c>
      <c r="AB21" s="65">
        <v>21</v>
      </c>
      <c r="AC21" s="39">
        <v>17.7</v>
      </c>
      <c r="AD21" s="45">
        <v>59</v>
      </c>
      <c r="AE21" s="45">
        <v>10650</v>
      </c>
      <c r="AF21" s="38">
        <v>6.96</v>
      </c>
      <c r="AG21" s="45">
        <v>35</v>
      </c>
      <c r="AH21" s="39">
        <v>19.5</v>
      </c>
      <c r="AI21" s="45">
        <v>75</v>
      </c>
      <c r="AJ21" s="45">
        <v>10740</v>
      </c>
      <c r="AK21" s="59">
        <f t="shared" si="3"/>
        <v>45059</v>
      </c>
      <c r="AL21" s="38">
        <v>7.3</v>
      </c>
      <c r="AM21" s="39">
        <v>14.3</v>
      </c>
      <c r="AN21" s="45">
        <v>50</v>
      </c>
      <c r="AO21" s="45">
        <v>18</v>
      </c>
      <c r="AP21" s="39">
        <v>5.5</v>
      </c>
      <c r="AQ21" s="39">
        <v>9.1999999999999993</v>
      </c>
      <c r="AR21" s="81">
        <v>7.1</v>
      </c>
      <c r="AS21" s="82">
        <v>13.4</v>
      </c>
      <c r="AT21" s="45">
        <v>46</v>
      </c>
      <c r="AU21" s="45">
        <v>22</v>
      </c>
      <c r="AV21" s="43">
        <v>610</v>
      </c>
      <c r="AW21" s="43">
        <v>400</v>
      </c>
      <c r="AX21" s="39">
        <v>0.5</v>
      </c>
      <c r="AY21" s="83">
        <f t="shared" si="4"/>
        <v>45059</v>
      </c>
      <c r="AZ21" s="29">
        <v>6.91</v>
      </c>
      <c r="BA21" s="29">
        <v>0.62</v>
      </c>
      <c r="BB21" s="42">
        <v>7050</v>
      </c>
      <c r="BC21" s="42">
        <v>4740</v>
      </c>
      <c r="BD21" s="42">
        <v>910</v>
      </c>
      <c r="BE21" s="49">
        <v>129.57369806259501</v>
      </c>
      <c r="BF21" s="29">
        <v>6.87</v>
      </c>
      <c r="BG21" s="29">
        <v>0.79500000000000004</v>
      </c>
      <c r="BH21" s="42">
        <v>5755</v>
      </c>
      <c r="BI21" s="42">
        <v>4085</v>
      </c>
      <c r="BJ21" s="42">
        <v>715</v>
      </c>
      <c r="BK21" s="49">
        <v>124.22620018239</v>
      </c>
      <c r="BL21" s="83">
        <f t="shared" si="5"/>
        <v>45059</v>
      </c>
      <c r="BM21" s="61">
        <v>6.6574999999999998</v>
      </c>
      <c r="BN21" s="61">
        <v>2.7949999999999999</v>
      </c>
      <c r="BO21" s="61">
        <v>58.177500000000002</v>
      </c>
      <c r="BP21" s="61">
        <v>6.66</v>
      </c>
      <c r="BQ21" s="61">
        <v>1.97</v>
      </c>
      <c r="BR21" s="61">
        <v>53.9</v>
      </c>
      <c r="BS21" s="62">
        <v>1818</v>
      </c>
      <c r="BT21" s="62">
        <v>1600</v>
      </c>
      <c r="BU21" s="61">
        <f>BS21/BT21</f>
        <v>1.13625</v>
      </c>
      <c r="BV21" s="62">
        <v>188</v>
      </c>
      <c r="BW21" s="83">
        <f t="shared" si="6"/>
        <v>45059</v>
      </c>
      <c r="BX21" s="18">
        <v>7.09</v>
      </c>
      <c r="BY21" s="18">
        <v>4.2300000000000004</v>
      </c>
      <c r="BZ21" s="18">
        <v>50.83</v>
      </c>
      <c r="CA21" s="98">
        <v>1818</v>
      </c>
      <c r="CB21" s="98">
        <v>1600</v>
      </c>
      <c r="CC21" s="18">
        <f t="shared" si="9"/>
        <v>1.13625</v>
      </c>
      <c r="CD21" s="98">
        <v>28</v>
      </c>
      <c r="CE21" s="18">
        <v>7.06</v>
      </c>
      <c r="CF21" s="18">
        <v>3.54</v>
      </c>
      <c r="CG21" s="18">
        <v>50.31</v>
      </c>
      <c r="CH21" s="98">
        <v>2106</v>
      </c>
      <c r="CI21" s="98">
        <v>1400</v>
      </c>
      <c r="CJ21" s="18">
        <f t="shared" si="10"/>
        <v>1.5042857142857142</v>
      </c>
      <c r="CK21" s="98">
        <v>26</v>
      </c>
      <c r="CL21" s="83">
        <f t="shared" si="7"/>
        <v>45059</v>
      </c>
      <c r="CM21" s="89">
        <v>6.99</v>
      </c>
      <c r="CN21" s="89">
        <v>3.33808263789938</v>
      </c>
      <c r="CO21" s="89">
        <v>51.422764227631802</v>
      </c>
      <c r="CP21" s="89">
        <v>22.192547373775302</v>
      </c>
      <c r="CQ21" s="89">
        <v>57.994269340975201</v>
      </c>
      <c r="CR21" s="92">
        <v>169</v>
      </c>
      <c r="CS21" s="89" t="s">
        <v>82</v>
      </c>
      <c r="CT21" s="89" t="s">
        <v>82</v>
      </c>
      <c r="CU21" s="89" t="s">
        <v>82</v>
      </c>
      <c r="CV21" s="92" t="s">
        <v>82</v>
      </c>
      <c r="CW21" s="92" t="s">
        <v>82</v>
      </c>
      <c r="CX21" s="89">
        <v>7.02</v>
      </c>
      <c r="CY21" s="89">
        <v>2.93</v>
      </c>
    </row>
    <row r="22" spans="1:103" s="4" customFormat="1" ht="32.1" customHeight="1" x14ac:dyDescent="0.15">
      <c r="A22" s="13">
        <v>45060</v>
      </c>
      <c r="B22" s="14">
        <v>1.6</v>
      </c>
      <c r="C22" s="18">
        <v>13.45</v>
      </c>
      <c r="D22" s="15">
        <f t="shared" si="11"/>
        <v>15.049999999999999</v>
      </c>
      <c r="E22" s="28">
        <f t="shared" si="1"/>
        <v>1088.2927182008821</v>
      </c>
      <c r="F22" s="33">
        <v>13.829000000000001</v>
      </c>
      <c r="G22" s="33">
        <v>7.22</v>
      </c>
      <c r="H22" s="36">
        <v>523.9</v>
      </c>
      <c r="I22" s="44">
        <v>1656</v>
      </c>
      <c r="J22" s="44">
        <v>765</v>
      </c>
      <c r="K22" s="14">
        <v>78.400000000000006</v>
      </c>
      <c r="L22" s="14">
        <v>71.5</v>
      </c>
      <c r="M22" s="33">
        <v>7.2</v>
      </c>
      <c r="N22" s="36">
        <v>614.29999999999995</v>
      </c>
      <c r="O22" s="44">
        <v>1233</v>
      </c>
      <c r="P22" s="44">
        <v>860</v>
      </c>
      <c r="Q22" s="18" t="s">
        <v>82</v>
      </c>
      <c r="R22" s="42">
        <v>51000000</v>
      </c>
      <c r="S22" s="42">
        <v>28000000</v>
      </c>
      <c r="T22" s="59">
        <f t="shared" si="2"/>
        <v>45060</v>
      </c>
      <c r="U22" s="45">
        <v>720</v>
      </c>
      <c r="V22" s="64">
        <v>7.06</v>
      </c>
      <c r="W22" s="65">
        <v>1440</v>
      </c>
      <c r="X22" s="65">
        <v>524.29999999999995</v>
      </c>
      <c r="Y22" s="65">
        <v>1100</v>
      </c>
      <c r="Z22" s="65">
        <v>330</v>
      </c>
      <c r="AA22" s="64">
        <v>7.11</v>
      </c>
      <c r="AB22" s="65">
        <v>21</v>
      </c>
      <c r="AC22" s="74">
        <v>18.5</v>
      </c>
      <c r="AD22" s="65">
        <v>60</v>
      </c>
      <c r="AE22" s="65">
        <v>10440</v>
      </c>
      <c r="AF22" s="64">
        <v>7.02</v>
      </c>
      <c r="AG22" s="65">
        <v>18</v>
      </c>
      <c r="AH22" s="74">
        <v>16.7</v>
      </c>
      <c r="AI22" s="65">
        <v>70</v>
      </c>
      <c r="AJ22" s="65">
        <v>10590</v>
      </c>
      <c r="AK22" s="59">
        <f t="shared" si="3"/>
        <v>45060</v>
      </c>
      <c r="AL22" s="29">
        <v>7.11</v>
      </c>
      <c r="AM22" s="30">
        <v>12.8</v>
      </c>
      <c r="AN22" s="42">
        <v>85</v>
      </c>
      <c r="AO22" s="42">
        <v>21</v>
      </c>
      <c r="AP22" s="35">
        <v>8.5</v>
      </c>
      <c r="AQ22" s="30">
        <v>16.8</v>
      </c>
      <c r="AR22" s="29">
        <v>7.16</v>
      </c>
      <c r="AS22" s="30">
        <v>12.8</v>
      </c>
      <c r="AT22" s="42">
        <v>50</v>
      </c>
      <c r="AU22" s="30">
        <v>16.5</v>
      </c>
      <c r="AV22" s="43">
        <v>800</v>
      </c>
      <c r="AW22" s="43">
        <v>500</v>
      </c>
      <c r="AX22" s="32">
        <v>0.2</v>
      </c>
      <c r="AY22" s="83">
        <f t="shared" si="4"/>
        <v>45060</v>
      </c>
      <c r="AZ22" s="29">
        <v>6.92</v>
      </c>
      <c r="BA22" s="29">
        <v>0.55500000000000005</v>
      </c>
      <c r="BB22" s="42">
        <v>7125</v>
      </c>
      <c r="BC22" s="42">
        <v>4893</v>
      </c>
      <c r="BD22" s="42">
        <v>920</v>
      </c>
      <c r="BE22" s="29">
        <v>129.415834733617</v>
      </c>
      <c r="BF22" s="29">
        <v>6.8049999999999997</v>
      </c>
      <c r="BG22" s="29">
        <v>0.69</v>
      </c>
      <c r="BH22" s="29">
        <v>6105</v>
      </c>
      <c r="BI22" s="29">
        <v>4034.5</v>
      </c>
      <c r="BJ22" s="29">
        <v>795</v>
      </c>
      <c r="BK22" s="29">
        <v>130.24002704530099</v>
      </c>
      <c r="BL22" s="83">
        <f t="shared" si="5"/>
        <v>45060</v>
      </c>
      <c r="BM22" s="88">
        <v>6.665</v>
      </c>
      <c r="BN22" s="88">
        <v>3.1</v>
      </c>
      <c r="BO22" s="88">
        <v>57.204999999999998</v>
      </c>
      <c r="BP22" s="88">
        <v>6.65</v>
      </c>
      <c r="BQ22" s="88">
        <v>3.83</v>
      </c>
      <c r="BR22" s="88">
        <v>56.49</v>
      </c>
      <c r="BS22" s="91">
        <v>876</v>
      </c>
      <c r="BT22" s="91">
        <v>475</v>
      </c>
      <c r="BU22" s="61">
        <f>BS22/BT22</f>
        <v>1.8442105263157895</v>
      </c>
      <c r="BV22" s="91">
        <v>195</v>
      </c>
      <c r="BW22" s="83">
        <f t="shared" si="6"/>
        <v>45060</v>
      </c>
      <c r="BX22" s="18">
        <v>7.13</v>
      </c>
      <c r="BY22" s="18">
        <v>3.14</v>
      </c>
      <c r="BZ22" s="18">
        <v>52.05</v>
      </c>
      <c r="CA22" s="98">
        <v>2166</v>
      </c>
      <c r="CB22" s="98">
        <v>1725</v>
      </c>
      <c r="CC22" s="18">
        <f t="shared" si="9"/>
        <v>1.2556521739130435</v>
      </c>
      <c r="CD22" s="98">
        <v>28</v>
      </c>
      <c r="CE22" s="18">
        <v>7.04</v>
      </c>
      <c r="CF22" s="18">
        <v>3.63</v>
      </c>
      <c r="CG22" s="18">
        <v>47.18</v>
      </c>
      <c r="CH22" s="98">
        <v>1854</v>
      </c>
      <c r="CI22" s="98">
        <v>1350</v>
      </c>
      <c r="CJ22" s="18">
        <f t="shared" si="10"/>
        <v>1.3733333333333333</v>
      </c>
      <c r="CK22" s="98">
        <v>26</v>
      </c>
      <c r="CL22" s="83">
        <f t="shared" si="7"/>
        <v>45060</v>
      </c>
      <c r="CM22" s="89">
        <v>7.01</v>
      </c>
      <c r="CN22" s="89">
        <v>3.15847079978096</v>
      </c>
      <c r="CO22" s="89">
        <v>49.752475247525297</v>
      </c>
      <c r="CP22" s="89">
        <v>22.44</v>
      </c>
      <c r="CQ22" s="89">
        <v>51.6</v>
      </c>
      <c r="CR22" s="92">
        <v>162</v>
      </c>
      <c r="CS22" s="89" t="s">
        <v>82</v>
      </c>
      <c r="CT22" s="89" t="s">
        <v>82</v>
      </c>
      <c r="CU22" s="89" t="s">
        <v>82</v>
      </c>
      <c r="CV22" s="92">
        <v>566</v>
      </c>
      <c r="CW22" s="92">
        <v>141</v>
      </c>
      <c r="CX22" s="89">
        <v>6.73</v>
      </c>
      <c r="CY22" s="89">
        <v>3.01</v>
      </c>
    </row>
    <row r="23" spans="1:103" s="5" customFormat="1" ht="32.1" customHeight="1" x14ac:dyDescent="0.15">
      <c r="A23" s="13">
        <v>45061</v>
      </c>
      <c r="B23" s="14">
        <v>1.4</v>
      </c>
      <c r="C23" s="18">
        <v>10.02</v>
      </c>
      <c r="D23" s="15">
        <f t="shared" si="11"/>
        <v>11.42</v>
      </c>
      <c r="E23" s="28">
        <f>+D23*1000/F24</f>
        <v>1588.9801029636844</v>
      </c>
      <c r="F23" s="37">
        <v>10.27</v>
      </c>
      <c r="G23" s="29">
        <v>6.98</v>
      </c>
      <c r="H23" s="30">
        <v>224.1</v>
      </c>
      <c r="I23" s="42">
        <v>828</v>
      </c>
      <c r="J23" s="42">
        <v>235</v>
      </c>
      <c r="K23" s="30">
        <v>51</v>
      </c>
      <c r="L23" s="30">
        <v>66.5</v>
      </c>
      <c r="M23" s="49">
        <v>7.04</v>
      </c>
      <c r="N23" s="50">
        <v>328.9</v>
      </c>
      <c r="O23" s="51">
        <v>890</v>
      </c>
      <c r="P23" s="52">
        <v>340</v>
      </c>
      <c r="Q23" s="29">
        <v>5.25</v>
      </c>
      <c r="R23" s="42">
        <v>70000000</v>
      </c>
      <c r="S23" s="42">
        <v>46000000</v>
      </c>
      <c r="T23" s="59">
        <f t="shared" si="2"/>
        <v>45061</v>
      </c>
      <c r="U23" s="42" t="s">
        <v>82</v>
      </c>
      <c r="V23" s="64">
        <v>7</v>
      </c>
      <c r="W23" s="65">
        <v>450</v>
      </c>
      <c r="X23" s="65">
        <v>328.9</v>
      </c>
      <c r="Y23" s="65">
        <v>519</v>
      </c>
      <c r="Z23" s="70">
        <v>360</v>
      </c>
      <c r="AA23" s="69">
        <v>6.94</v>
      </c>
      <c r="AB23" s="42">
        <v>10</v>
      </c>
      <c r="AC23" s="51">
        <v>9.6999999999999993</v>
      </c>
      <c r="AD23" s="51">
        <v>95</v>
      </c>
      <c r="AE23" s="51">
        <v>9130</v>
      </c>
      <c r="AF23" s="69">
        <v>6.73</v>
      </c>
      <c r="AG23" s="51">
        <v>15</v>
      </c>
      <c r="AH23" s="73">
        <v>14.5</v>
      </c>
      <c r="AI23" s="51">
        <v>87</v>
      </c>
      <c r="AJ23" s="51">
        <v>6790</v>
      </c>
      <c r="AK23" s="59">
        <f t="shared" si="3"/>
        <v>45061</v>
      </c>
      <c r="AL23" s="29">
        <v>7.09</v>
      </c>
      <c r="AM23" s="30">
        <v>10.4</v>
      </c>
      <c r="AN23" s="42">
        <v>62</v>
      </c>
      <c r="AO23" s="42">
        <v>26</v>
      </c>
      <c r="AP23" s="30">
        <v>8.5</v>
      </c>
      <c r="AQ23" s="30">
        <v>9.1999999999999993</v>
      </c>
      <c r="AR23" s="49">
        <v>7.04</v>
      </c>
      <c r="AS23" s="35">
        <v>12</v>
      </c>
      <c r="AT23" s="52">
        <v>85</v>
      </c>
      <c r="AU23" s="52">
        <v>18</v>
      </c>
      <c r="AV23" s="43">
        <v>420</v>
      </c>
      <c r="AW23" s="43">
        <v>200</v>
      </c>
      <c r="AX23" s="32">
        <v>0.6</v>
      </c>
      <c r="AY23" s="83">
        <f t="shared" si="4"/>
        <v>45061</v>
      </c>
      <c r="AZ23" s="29">
        <v>6.89</v>
      </c>
      <c r="BA23" s="29">
        <v>0.57499999999999996</v>
      </c>
      <c r="BB23" s="42">
        <v>7250</v>
      </c>
      <c r="BC23" s="42" t="s">
        <v>82</v>
      </c>
      <c r="BD23" s="42">
        <v>945</v>
      </c>
      <c r="BE23" s="29">
        <v>130.56620957585201</v>
      </c>
      <c r="BF23" s="29">
        <v>6.73</v>
      </c>
      <c r="BG23" s="29">
        <v>0.61499999999999999</v>
      </c>
      <c r="BH23" s="42">
        <v>6400</v>
      </c>
      <c r="BI23" s="42" t="e">
        <v>#VALUE!</v>
      </c>
      <c r="BJ23" s="42">
        <v>810</v>
      </c>
      <c r="BK23" s="29">
        <v>126.660415689952</v>
      </c>
      <c r="BL23" s="83">
        <f t="shared" si="5"/>
        <v>45061</v>
      </c>
      <c r="BM23" s="88">
        <v>6.5374999999999996</v>
      </c>
      <c r="BN23" s="88">
        <v>3.52</v>
      </c>
      <c r="BO23" s="88">
        <v>56.84</v>
      </c>
      <c r="BP23" s="88">
        <v>6.66</v>
      </c>
      <c r="BQ23" s="88">
        <v>3.57</v>
      </c>
      <c r="BR23" s="88">
        <v>53.39</v>
      </c>
      <c r="BS23" s="91" t="s">
        <v>82</v>
      </c>
      <c r="BT23" s="91">
        <v>450</v>
      </c>
      <c r="BU23" s="61" t="s">
        <v>82</v>
      </c>
      <c r="BV23" s="62">
        <v>177</v>
      </c>
      <c r="BW23" s="83">
        <f t="shared" si="6"/>
        <v>45061</v>
      </c>
      <c r="BX23" s="18">
        <v>7.13</v>
      </c>
      <c r="BY23" s="18">
        <v>3.31</v>
      </c>
      <c r="BZ23" s="18">
        <v>48.76</v>
      </c>
      <c r="CA23" s="98">
        <v>2280</v>
      </c>
      <c r="CB23" s="98">
        <v>1800</v>
      </c>
      <c r="CC23" s="18">
        <f t="shared" si="9"/>
        <v>1.2666666666666666</v>
      </c>
      <c r="CD23" s="98">
        <v>28</v>
      </c>
      <c r="CE23" s="18">
        <v>7.09</v>
      </c>
      <c r="CF23" s="18">
        <v>3.57</v>
      </c>
      <c r="CG23" s="18">
        <v>50</v>
      </c>
      <c r="CH23" s="98">
        <v>1704</v>
      </c>
      <c r="CI23" s="98">
        <v>1350</v>
      </c>
      <c r="CJ23" s="18">
        <f t="shared" si="10"/>
        <v>1.2622222222222221</v>
      </c>
      <c r="CK23" s="98">
        <v>26</v>
      </c>
      <c r="CL23" s="83">
        <f t="shared" si="7"/>
        <v>45061</v>
      </c>
      <c r="CM23" s="89">
        <v>7.04</v>
      </c>
      <c r="CN23" s="89">
        <v>3.52985354862914</v>
      </c>
      <c r="CO23" s="89">
        <v>49.392097264439101</v>
      </c>
      <c r="CP23" s="89">
        <v>22.11</v>
      </c>
      <c r="CQ23" s="89">
        <v>48.12</v>
      </c>
      <c r="CR23" s="92">
        <v>157</v>
      </c>
      <c r="CS23" s="89" t="s">
        <v>82</v>
      </c>
      <c r="CT23" s="89" t="s">
        <v>82</v>
      </c>
      <c r="CU23" s="89" t="s">
        <v>82</v>
      </c>
      <c r="CV23" s="92">
        <v>453</v>
      </c>
      <c r="CW23" s="92">
        <v>170</v>
      </c>
      <c r="CX23" s="89">
        <v>7.14</v>
      </c>
      <c r="CY23" s="89">
        <v>2.66</v>
      </c>
    </row>
    <row r="24" spans="1:103" s="4" customFormat="1" ht="32.1" customHeight="1" x14ac:dyDescent="0.15">
      <c r="A24" s="13">
        <v>45062</v>
      </c>
      <c r="B24" s="14">
        <v>1.2</v>
      </c>
      <c r="C24" s="18">
        <v>7.42</v>
      </c>
      <c r="D24" s="15">
        <f t="shared" si="11"/>
        <v>8.6199999999999992</v>
      </c>
      <c r="E24" s="28">
        <f>+D24*1000/F25</f>
        <v>615.67030926362406</v>
      </c>
      <c r="F24" s="33">
        <v>7.1870000000000003</v>
      </c>
      <c r="G24" s="29">
        <v>7.21</v>
      </c>
      <c r="H24" s="30">
        <v>374.3</v>
      </c>
      <c r="I24" s="42">
        <v>1234</v>
      </c>
      <c r="J24" s="42">
        <v>415</v>
      </c>
      <c r="K24" s="43">
        <v>67.2</v>
      </c>
      <c r="L24" s="30">
        <v>54</v>
      </c>
      <c r="M24" s="29">
        <v>7.01</v>
      </c>
      <c r="N24" s="30">
        <v>344.1</v>
      </c>
      <c r="O24" s="42">
        <v>987</v>
      </c>
      <c r="P24" s="42">
        <v>360</v>
      </c>
      <c r="Q24" s="29">
        <v>5.9980000000000002</v>
      </c>
      <c r="R24" s="42">
        <v>400000000</v>
      </c>
      <c r="S24" s="42">
        <v>30000000</v>
      </c>
      <c r="T24" s="59">
        <f t="shared" si="2"/>
        <v>45062</v>
      </c>
      <c r="U24" s="45" t="s">
        <v>82</v>
      </c>
      <c r="V24" s="38">
        <v>6.89</v>
      </c>
      <c r="W24" s="45">
        <v>115</v>
      </c>
      <c r="X24" s="51">
        <v>284.10000000000002</v>
      </c>
      <c r="Y24" s="45">
        <v>884</v>
      </c>
      <c r="Z24" s="45">
        <v>386</v>
      </c>
      <c r="AA24" s="29">
        <v>6.82</v>
      </c>
      <c r="AB24" s="42">
        <v>10</v>
      </c>
      <c r="AC24" s="35">
        <v>9.3000000000000007</v>
      </c>
      <c r="AD24" s="42">
        <v>75</v>
      </c>
      <c r="AE24" s="42">
        <v>10070</v>
      </c>
      <c r="AF24" s="38">
        <v>6.67</v>
      </c>
      <c r="AG24" s="45">
        <v>20</v>
      </c>
      <c r="AH24" s="39">
        <v>17.100000000000001</v>
      </c>
      <c r="AI24" s="45">
        <v>85</v>
      </c>
      <c r="AJ24" s="45">
        <v>4830</v>
      </c>
      <c r="AK24" s="59">
        <f t="shared" si="3"/>
        <v>45062</v>
      </c>
      <c r="AL24" s="29">
        <v>7.39</v>
      </c>
      <c r="AM24" s="30">
        <v>16.2</v>
      </c>
      <c r="AN24" s="42">
        <v>64</v>
      </c>
      <c r="AO24" s="30">
        <v>44.5</v>
      </c>
      <c r="AP24" s="30">
        <v>8.5</v>
      </c>
      <c r="AQ24" s="30">
        <v>9.1999999999999993</v>
      </c>
      <c r="AR24" s="29">
        <v>6.96</v>
      </c>
      <c r="AS24" s="30">
        <v>8.1</v>
      </c>
      <c r="AT24" s="42">
        <v>57</v>
      </c>
      <c r="AU24" s="30">
        <v>16</v>
      </c>
      <c r="AV24" s="43">
        <v>720</v>
      </c>
      <c r="AW24" s="43">
        <v>380</v>
      </c>
      <c r="AX24" s="30">
        <v>0.2</v>
      </c>
      <c r="AY24" s="83">
        <f t="shared" si="4"/>
        <v>45062</v>
      </c>
      <c r="AZ24" s="29">
        <v>6.7850000000000001</v>
      </c>
      <c r="BA24" s="29">
        <v>0.7</v>
      </c>
      <c r="BB24" s="42">
        <v>7585</v>
      </c>
      <c r="BC24" s="42">
        <v>4280.5</v>
      </c>
      <c r="BD24" s="42">
        <v>950</v>
      </c>
      <c r="BE24" s="29">
        <v>125.330033290315</v>
      </c>
      <c r="BF24" s="29">
        <v>6.6749999999999998</v>
      </c>
      <c r="BG24" s="29">
        <v>0.51500000000000001</v>
      </c>
      <c r="BH24" s="42">
        <v>6735</v>
      </c>
      <c r="BI24" s="42">
        <v>3060</v>
      </c>
      <c r="BJ24" s="42">
        <v>830</v>
      </c>
      <c r="BK24" s="29">
        <v>123.23143140933701</v>
      </c>
      <c r="BL24" s="83">
        <f t="shared" si="5"/>
        <v>45062</v>
      </c>
      <c r="BM24" s="88">
        <v>6.5525000000000002</v>
      </c>
      <c r="BN24" s="88">
        <v>3.125</v>
      </c>
      <c r="BO24" s="88">
        <v>49.952500000000001</v>
      </c>
      <c r="BP24" s="88">
        <v>6.58</v>
      </c>
      <c r="BQ24" s="88">
        <v>3.86</v>
      </c>
      <c r="BR24" s="88">
        <v>54.14</v>
      </c>
      <c r="BS24" s="91">
        <v>660</v>
      </c>
      <c r="BT24" s="91">
        <v>375</v>
      </c>
      <c r="BU24" s="61">
        <f t="shared" ref="BU23:BU29" si="12">BS24/BT24</f>
        <v>1.76</v>
      </c>
      <c r="BV24" s="91">
        <v>170</v>
      </c>
      <c r="BW24" s="83">
        <f t="shared" si="6"/>
        <v>45062</v>
      </c>
      <c r="BX24" s="18">
        <v>7.06</v>
      </c>
      <c r="BY24" s="18">
        <v>3.37</v>
      </c>
      <c r="BZ24" s="18">
        <v>45.54</v>
      </c>
      <c r="CA24" s="98">
        <v>2004</v>
      </c>
      <c r="CB24" s="98">
        <v>1450</v>
      </c>
      <c r="CC24" s="18">
        <f t="shared" ref="CC24:CC29" si="13">CA24/CB24</f>
        <v>1.3820689655172413</v>
      </c>
      <c r="CD24" s="98">
        <v>28</v>
      </c>
      <c r="CE24" s="18">
        <v>6.88</v>
      </c>
      <c r="CF24" s="18">
        <v>3.97</v>
      </c>
      <c r="CG24" s="18">
        <v>49.94</v>
      </c>
      <c r="CH24" s="98">
        <v>2586</v>
      </c>
      <c r="CI24" s="98">
        <v>1225</v>
      </c>
      <c r="CJ24" s="18">
        <f t="shared" ref="CJ24:CJ29" si="14">CH24/CI24</f>
        <v>2.1110204081632653</v>
      </c>
      <c r="CK24" s="98">
        <v>26</v>
      </c>
      <c r="CL24" s="83">
        <f t="shared" si="7"/>
        <v>45062</v>
      </c>
      <c r="CM24" s="89">
        <v>6.96</v>
      </c>
      <c r="CN24" s="89">
        <v>2.9406213430976398</v>
      </c>
      <c r="CO24" s="89">
        <v>50.706033376119301</v>
      </c>
      <c r="CP24" s="89">
        <v>20.88</v>
      </c>
      <c r="CQ24" s="89">
        <v>53.6</v>
      </c>
      <c r="CR24" s="92">
        <v>165</v>
      </c>
      <c r="CS24" s="89" t="s">
        <v>82</v>
      </c>
      <c r="CT24" s="89" t="s">
        <v>82</v>
      </c>
      <c r="CU24" s="89" t="s">
        <v>82</v>
      </c>
      <c r="CV24" s="92">
        <v>566</v>
      </c>
      <c r="CW24" s="92">
        <v>170</v>
      </c>
      <c r="CX24" s="89">
        <v>7.41</v>
      </c>
      <c r="CY24" s="89">
        <v>3.19</v>
      </c>
    </row>
    <row r="25" spans="1:103" s="4" customFormat="1" ht="32.1" customHeight="1" x14ac:dyDescent="0.15">
      <c r="A25" s="13">
        <v>45063</v>
      </c>
      <c r="B25" s="14">
        <v>1.2</v>
      </c>
      <c r="C25" s="18">
        <v>12.22</v>
      </c>
      <c r="D25" s="15">
        <f t="shared" si="11"/>
        <v>13.42</v>
      </c>
      <c r="E25" s="28">
        <f>+D25*1000/F25</f>
        <v>958.5029640739948</v>
      </c>
      <c r="F25" s="33">
        <v>14.000999999999999</v>
      </c>
      <c r="G25" s="29">
        <v>7.2</v>
      </c>
      <c r="H25" s="30">
        <v>374.1</v>
      </c>
      <c r="I25" s="42">
        <v>1090</v>
      </c>
      <c r="J25" s="42">
        <v>470</v>
      </c>
      <c r="K25" s="30">
        <v>35.799999999999997</v>
      </c>
      <c r="L25" s="30">
        <v>53.5</v>
      </c>
      <c r="M25" s="29">
        <v>7.23</v>
      </c>
      <c r="N25" s="30">
        <v>314.3</v>
      </c>
      <c r="O25" s="42">
        <v>843</v>
      </c>
      <c r="P25" s="42">
        <v>355</v>
      </c>
      <c r="Q25" s="29">
        <v>8.4920000000000009</v>
      </c>
      <c r="R25" s="42">
        <v>9000000</v>
      </c>
      <c r="S25" s="42">
        <v>5000000</v>
      </c>
      <c r="T25" s="59">
        <f t="shared" si="2"/>
        <v>45063</v>
      </c>
      <c r="U25" s="42" t="s">
        <v>82</v>
      </c>
      <c r="V25" s="29">
        <v>7.16</v>
      </c>
      <c r="W25" s="42">
        <v>1225</v>
      </c>
      <c r="X25" s="51">
        <v>449.3</v>
      </c>
      <c r="Y25" s="42">
        <v>1347</v>
      </c>
      <c r="Z25" s="62">
        <v>272</v>
      </c>
      <c r="AA25" s="61">
        <v>7.04</v>
      </c>
      <c r="AB25" s="62">
        <v>12</v>
      </c>
      <c r="AC25" s="75">
        <v>10.1</v>
      </c>
      <c r="AD25" s="62">
        <v>62</v>
      </c>
      <c r="AE25" s="62">
        <v>9880</v>
      </c>
      <c r="AF25" s="61">
        <v>6.73</v>
      </c>
      <c r="AG25" s="62">
        <v>19</v>
      </c>
      <c r="AH25" s="73">
        <v>14.9</v>
      </c>
      <c r="AI25" s="62">
        <v>59</v>
      </c>
      <c r="AJ25" s="62">
        <v>10710</v>
      </c>
      <c r="AK25" s="59">
        <f t="shared" si="3"/>
        <v>45063</v>
      </c>
      <c r="AL25" s="29">
        <v>7.23</v>
      </c>
      <c r="AM25" s="30">
        <v>17.5</v>
      </c>
      <c r="AN25" s="42">
        <v>75</v>
      </c>
      <c r="AO25" s="30">
        <v>22.5</v>
      </c>
      <c r="AP25" s="30">
        <v>5.5</v>
      </c>
      <c r="AQ25" s="30">
        <v>9.5</v>
      </c>
      <c r="AR25" s="34">
        <v>7.14</v>
      </c>
      <c r="AS25" s="35">
        <v>10.6</v>
      </c>
      <c r="AT25" s="32">
        <v>62</v>
      </c>
      <c r="AU25" s="32">
        <v>13.5</v>
      </c>
      <c r="AV25" s="43">
        <v>560</v>
      </c>
      <c r="AW25" s="43">
        <v>300</v>
      </c>
      <c r="AX25" s="32">
        <v>0.5</v>
      </c>
      <c r="AY25" s="83">
        <f t="shared" si="4"/>
        <v>45063</v>
      </c>
      <c r="AZ25" s="29">
        <v>7</v>
      </c>
      <c r="BA25" s="29">
        <v>0.39500000000000002</v>
      </c>
      <c r="BB25" s="42">
        <v>7130</v>
      </c>
      <c r="BC25" s="42">
        <v>4960</v>
      </c>
      <c r="BD25" s="42">
        <v>940</v>
      </c>
      <c r="BE25" s="29">
        <v>133.48242811501601</v>
      </c>
      <c r="BF25" s="29">
        <v>6.91</v>
      </c>
      <c r="BG25" s="29">
        <v>0.66500000000000004</v>
      </c>
      <c r="BH25" s="42">
        <v>6385</v>
      </c>
      <c r="BI25" s="42">
        <v>3915</v>
      </c>
      <c r="BJ25" s="42">
        <v>790</v>
      </c>
      <c r="BK25" s="29">
        <v>124.136321195145</v>
      </c>
      <c r="BL25" s="83">
        <f t="shared" si="5"/>
        <v>45063</v>
      </c>
      <c r="BM25" s="29">
        <v>6.6025</v>
      </c>
      <c r="BN25" s="29">
        <v>3.4350000000000001</v>
      </c>
      <c r="BO25" s="29">
        <v>59.58</v>
      </c>
      <c r="BP25" s="29">
        <v>6.89</v>
      </c>
      <c r="BQ25" s="29">
        <v>3.45</v>
      </c>
      <c r="BR25" s="29">
        <v>56.61</v>
      </c>
      <c r="BS25" s="91">
        <v>966</v>
      </c>
      <c r="BT25" s="42">
        <v>1550</v>
      </c>
      <c r="BU25" s="61">
        <f t="shared" si="12"/>
        <v>0.62322580645161285</v>
      </c>
      <c r="BV25" s="97">
        <v>201</v>
      </c>
      <c r="BW25" s="83">
        <f t="shared" si="6"/>
        <v>45063</v>
      </c>
      <c r="BX25" s="89">
        <v>7.15</v>
      </c>
      <c r="BY25" s="89">
        <v>4.05</v>
      </c>
      <c r="BZ25" s="89">
        <v>53.35</v>
      </c>
      <c r="CA25" s="92">
        <v>1932</v>
      </c>
      <c r="CB25" s="92">
        <v>1650</v>
      </c>
      <c r="CC25" s="18">
        <f t="shared" si="13"/>
        <v>1.1709090909090909</v>
      </c>
      <c r="CD25" s="98">
        <v>28</v>
      </c>
      <c r="CE25" s="89">
        <v>7.08</v>
      </c>
      <c r="CF25" s="89">
        <v>4.13</v>
      </c>
      <c r="CG25" s="89">
        <v>57.51</v>
      </c>
      <c r="CH25" s="92">
        <v>1662</v>
      </c>
      <c r="CI25" s="92">
        <v>1300</v>
      </c>
      <c r="CJ25" s="18">
        <f t="shared" si="14"/>
        <v>1.2784615384615385</v>
      </c>
      <c r="CK25" s="98">
        <v>26</v>
      </c>
      <c r="CL25" s="83">
        <f t="shared" si="7"/>
        <v>45063</v>
      </c>
      <c r="CM25" s="89">
        <v>6.89</v>
      </c>
      <c r="CN25" s="89">
        <v>3.2714412024753901</v>
      </c>
      <c r="CO25" s="89">
        <v>56.531531531524898</v>
      </c>
      <c r="CP25" s="89">
        <v>21.31</v>
      </c>
      <c r="CQ25" s="89">
        <v>55.39</v>
      </c>
      <c r="CR25" s="92">
        <v>162</v>
      </c>
      <c r="CS25" s="89" t="s">
        <v>82</v>
      </c>
      <c r="CT25" s="89" t="s">
        <v>82</v>
      </c>
      <c r="CU25" s="89" t="s">
        <v>82</v>
      </c>
      <c r="CV25" s="92">
        <v>453</v>
      </c>
      <c r="CW25" s="92">
        <v>113</v>
      </c>
      <c r="CX25" s="89">
        <v>7.39</v>
      </c>
      <c r="CY25" s="89">
        <v>2.54</v>
      </c>
    </row>
    <row r="26" spans="1:103" s="3" customFormat="1" ht="32.1" customHeight="1" x14ac:dyDescent="0.15">
      <c r="A26" s="13">
        <v>45064</v>
      </c>
      <c r="B26" s="14">
        <v>1.4</v>
      </c>
      <c r="C26" s="18">
        <v>14.75</v>
      </c>
      <c r="D26" s="15">
        <f t="shared" si="11"/>
        <v>16.149999999999999</v>
      </c>
      <c r="E26" s="28">
        <f>+D26*1000/F26</f>
        <v>1019.1846522781773</v>
      </c>
      <c r="F26" s="33">
        <v>15.846</v>
      </c>
      <c r="G26" s="29">
        <v>6.69</v>
      </c>
      <c r="H26" s="30">
        <v>494.6</v>
      </c>
      <c r="I26" s="42">
        <v>1033</v>
      </c>
      <c r="J26" s="42">
        <v>545</v>
      </c>
      <c r="K26" s="30">
        <v>51.5</v>
      </c>
      <c r="L26" s="30">
        <v>34</v>
      </c>
      <c r="M26" s="29">
        <v>7.17</v>
      </c>
      <c r="N26" s="29">
        <v>434.1</v>
      </c>
      <c r="O26" s="42">
        <v>1136</v>
      </c>
      <c r="P26" s="42">
        <v>500</v>
      </c>
      <c r="Q26" s="29">
        <v>10.558999999999999</v>
      </c>
      <c r="R26" s="42">
        <v>77000000</v>
      </c>
      <c r="S26" s="42">
        <v>30000000</v>
      </c>
      <c r="T26" s="59">
        <f t="shared" si="2"/>
        <v>45064</v>
      </c>
      <c r="U26" s="65" t="s">
        <v>82</v>
      </c>
      <c r="V26" s="64">
        <v>7.14</v>
      </c>
      <c r="W26" s="65">
        <v>555</v>
      </c>
      <c r="X26" s="51">
        <v>404.1</v>
      </c>
      <c r="Y26" s="65">
        <v>674</v>
      </c>
      <c r="Z26" s="52">
        <v>279</v>
      </c>
      <c r="AA26" s="61">
        <v>6.91</v>
      </c>
      <c r="AB26" s="62">
        <v>10</v>
      </c>
      <c r="AC26" s="62">
        <v>9.3000000000000007</v>
      </c>
      <c r="AD26" s="62">
        <v>82</v>
      </c>
      <c r="AE26" s="62">
        <v>10130</v>
      </c>
      <c r="AF26" s="61">
        <v>7.02</v>
      </c>
      <c r="AG26" s="62">
        <v>47</v>
      </c>
      <c r="AH26" s="62">
        <v>20.100000000000001</v>
      </c>
      <c r="AI26" s="62">
        <v>77</v>
      </c>
      <c r="AJ26" s="62">
        <v>12040</v>
      </c>
      <c r="AK26" s="59">
        <f t="shared" si="3"/>
        <v>45064</v>
      </c>
      <c r="AL26" s="29">
        <v>7.14</v>
      </c>
      <c r="AM26" s="30">
        <v>18</v>
      </c>
      <c r="AN26" s="42">
        <v>75</v>
      </c>
      <c r="AO26" s="30">
        <v>36</v>
      </c>
      <c r="AP26" s="35">
        <v>7.5</v>
      </c>
      <c r="AQ26" s="30">
        <v>14.3</v>
      </c>
      <c r="AR26" s="34">
        <v>7.14</v>
      </c>
      <c r="AS26" s="43">
        <v>13</v>
      </c>
      <c r="AT26" s="43">
        <v>82</v>
      </c>
      <c r="AU26" s="35">
        <v>17.5</v>
      </c>
      <c r="AV26" s="43">
        <v>500</v>
      </c>
      <c r="AW26" s="43">
        <v>300</v>
      </c>
      <c r="AX26" s="32">
        <v>0.5</v>
      </c>
      <c r="AY26" s="83">
        <f t="shared" si="4"/>
        <v>45064</v>
      </c>
      <c r="AZ26" s="29">
        <v>6.78</v>
      </c>
      <c r="BA26" s="29">
        <v>0.63</v>
      </c>
      <c r="BB26" s="42">
        <v>6935</v>
      </c>
      <c r="BC26" s="42">
        <v>4145</v>
      </c>
      <c r="BD26" s="42">
        <v>960</v>
      </c>
      <c r="BE26" s="29">
        <v>139.108631605341</v>
      </c>
      <c r="BF26" s="29">
        <v>6.7949999999999999</v>
      </c>
      <c r="BG26" s="29">
        <v>0.71</v>
      </c>
      <c r="BH26" s="42">
        <v>5985</v>
      </c>
      <c r="BI26" s="42">
        <v>3415</v>
      </c>
      <c r="BJ26" s="42">
        <v>880</v>
      </c>
      <c r="BK26" s="29">
        <v>147.03295905662199</v>
      </c>
      <c r="BL26" s="83">
        <f t="shared" si="5"/>
        <v>45064</v>
      </c>
      <c r="BM26" s="61">
        <v>6.625</v>
      </c>
      <c r="BN26" s="61">
        <v>3.5024999999999999</v>
      </c>
      <c r="BO26" s="61">
        <v>52.9375</v>
      </c>
      <c r="BP26" s="61">
        <v>6.55</v>
      </c>
      <c r="BQ26" s="61">
        <v>3.35</v>
      </c>
      <c r="BR26" s="61">
        <v>56.05</v>
      </c>
      <c r="BS26" s="62">
        <v>1080</v>
      </c>
      <c r="BT26" s="62">
        <v>350</v>
      </c>
      <c r="BU26" s="61">
        <f t="shared" si="12"/>
        <v>3.0857142857142859</v>
      </c>
      <c r="BV26" s="98">
        <v>200</v>
      </c>
      <c r="BW26" s="83">
        <f t="shared" si="6"/>
        <v>45064</v>
      </c>
      <c r="BX26" s="18">
        <v>6.9</v>
      </c>
      <c r="BY26" s="18">
        <v>3.18</v>
      </c>
      <c r="BZ26" s="18">
        <v>51.07</v>
      </c>
      <c r="CA26" s="98">
        <v>1944</v>
      </c>
      <c r="CB26" s="98">
        <v>1600</v>
      </c>
      <c r="CC26" s="18">
        <f t="shared" si="13"/>
        <v>1.2150000000000001</v>
      </c>
      <c r="CD26" s="98">
        <v>28</v>
      </c>
      <c r="CE26" s="18">
        <v>6.86</v>
      </c>
      <c r="CF26" s="18">
        <v>3.53</v>
      </c>
      <c r="CG26" s="18">
        <v>50.78</v>
      </c>
      <c r="CH26" s="98">
        <v>2332</v>
      </c>
      <c r="CI26" s="98">
        <v>1500</v>
      </c>
      <c r="CJ26" s="18">
        <f t="shared" si="14"/>
        <v>1.5546666666666666</v>
      </c>
      <c r="CK26" s="98">
        <v>26</v>
      </c>
      <c r="CL26" s="83">
        <f t="shared" si="7"/>
        <v>45064</v>
      </c>
      <c r="CM26" s="89">
        <v>6.76</v>
      </c>
      <c r="CN26" s="89">
        <v>3.2070249117113501</v>
      </c>
      <c r="CO26" s="89">
        <v>47.767857142857103</v>
      </c>
      <c r="CP26" s="89">
        <v>18.98</v>
      </c>
      <c r="CQ26" s="89">
        <v>50.78</v>
      </c>
      <c r="CR26" s="92">
        <v>168</v>
      </c>
      <c r="CS26" s="89" t="s">
        <v>82</v>
      </c>
      <c r="CT26" s="89" t="s">
        <v>82</v>
      </c>
      <c r="CU26" s="89" t="s">
        <v>82</v>
      </c>
      <c r="CV26" s="92">
        <v>453</v>
      </c>
      <c r="CW26" s="92">
        <v>296</v>
      </c>
      <c r="CX26" s="89">
        <v>7.12</v>
      </c>
      <c r="CY26" s="89">
        <v>1.61</v>
      </c>
    </row>
    <row r="27" spans="1:103" s="3" customFormat="1" ht="32.1" customHeight="1" x14ac:dyDescent="0.15">
      <c r="A27" s="13">
        <v>45065</v>
      </c>
      <c r="B27" s="14">
        <v>1.2</v>
      </c>
      <c r="C27" s="18">
        <v>14.65</v>
      </c>
      <c r="D27" s="15">
        <f t="shared" ref="D27:D39" si="15">B27+C27</f>
        <v>15.85</v>
      </c>
      <c r="E27" s="28">
        <f>+D27*1000/F27</f>
        <v>879.62706032521237</v>
      </c>
      <c r="F27" s="33">
        <v>18.018999999999998</v>
      </c>
      <c r="G27" s="29">
        <v>7.12</v>
      </c>
      <c r="H27" s="30">
        <v>359.6</v>
      </c>
      <c r="I27" s="42">
        <v>1090</v>
      </c>
      <c r="J27" s="42">
        <v>430</v>
      </c>
      <c r="K27" s="42">
        <v>42.6</v>
      </c>
      <c r="L27" s="42">
        <v>46.5</v>
      </c>
      <c r="M27" s="29">
        <v>7.36</v>
      </c>
      <c r="N27" s="30">
        <v>389.6</v>
      </c>
      <c r="O27" s="42">
        <v>992</v>
      </c>
      <c r="P27" s="42">
        <v>445</v>
      </c>
      <c r="Q27" s="29">
        <v>7.0819999999999999</v>
      </c>
      <c r="R27" s="42">
        <v>30000000</v>
      </c>
      <c r="S27" s="42">
        <v>4000000</v>
      </c>
      <c r="T27" s="59">
        <f t="shared" si="2"/>
        <v>45065</v>
      </c>
      <c r="U27" s="42">
        <v>1460</v>
      </c>
      <c r="V27" s="29">
        <v>7.23</v>
      </c>
      <c r="W27" s="42">
        <v>1545</v>
      </c>
      <c r="X27" s="51">
        <v>569.6</v>
      </c>
      <c r="Y27" s="42">
        <v>1352</v>
      </c>
      <c r="Z27" s="65">
        <v>287</v>
      </c>
      <c r="AA27" s="61">
        <v>6.87</v>
      </c>
      <c r="AB27" s="62">
        <v>19</v>
      </c>
      <c r="AC27" s="73">
        <v>17.600000000000001</v>
      </c>
      <c r="AD27" s="62">
        <v>62</v>
      </c>
      <c r="AE27" s="62">
        <v>10260</v>
      </c>
      <c r="AF27" s="61">
        <v>6.6</v>
      </c>
      <c r="AG27" s="62">
        <v>79</v>
      </c>
      <c r="AH27" s="73">
        <v>26</v>
      </c>
      <c r="AI27" s="62">
        <v>87</v>
      </c>
      <c r="AJ27" s="62">
        <v>12190</v>
      </c>
      <c r="AK27" s="59">
        <f t="shared" si="3"/>
        <v>45065</v>
      </c>
      <c r="AL27" s="29">
        <v>7.36</v>
      </c>
      <c r="AM27" s="30">
        <v>15.7</v>
      </c>
      <c r="AN27" s="42">
        <v>68</v>
      </c>
      <c r="AO27" s="29">
        <v>20.5</v>
      </c>
      <c r="AP27" s="29">
        <v>4.5</v>
      </c>
      <c r="AQ27" s="30">
        <v>12.3</v>
      </c>
      <c r="AR27" s="34">
        <v>6.87</v>
      </c>
      <c r="AS27" s="35">
        <v>13.9</v>
      </c>
      <c r="AT27" s="32">
        <v>62</v>
      </c>
      <c r="AU27" s="35">
        <v>16.5</v>
      </c>
      <c r="AV27" s="43">
        <v>600</v>
      </c>
      <c r="AW27" s="43">
        <v>210</v>
      </c>
      <c r="AX27" s="32">
        <v>0.2</v>
      </c>
      <c r="AY27" s="83">
        <f t="shared" si="4"/>
        <v>45065</v>
      </c>
      <c r="AZ27" s="29">
        <v>6.7350000000000003</v>
      </c>
      <c r="BA27" s="29">
        <v>0.36</v>
      </c>
      <c r="BB27" s="42">
        <v>6425</v>
      </c>
      <c r="BC27" s="42">
        <v>3930</v>
      </c>
      <c r="BD27" s="42">
        <v>905</v>
      </c>
      <c r="BE27" s="29">
        <v>141.48601304896499</v>
      </c>
      <c r="BF27" s="29">
        <v>6.53</v>
      </c>
      <c r="BG27" s="29">
        <v>0.90500000000000003</v>
      </c>
      <c r="BH27" s="42">
        <v>5770</v>
      </c>
      <c r="BI27" s="42">
        <v>3580</v>
      </c>
      <c r="BJ27" s="42">
        <v>720</v>
      </c>
      <c r="BK27" s="29">
        <v>125.075401134033</v>
      </c>
      <c r="BL27" s="83">
        <f t="shared" si="5"/>
        <v>45065</v>
      </c>
      <c r="BM27" s="61">
        <v>6.7649999999999997</v>
      </c>
      <c r="BN27" s="61">
        <v>3.33</v>
      </c>
      <c r="BO27" s="61">
        <v>51.182499999999997</v>
      </c>
      <c r="BP27" s="61">
        <v>6.65</v>
      </c>
      <c r="BQ27" s="61">
        <v>3.73</v>
      </c>
      <c r="BR27" s="61">
        <v>49.62</v>
      </c>
      <c r="BS27" s="62">
        <v>966</v>
      </c>
      <c r="BT27" s="62">
        <v>400</v>
      </c>
      <c r="BU27" s="61">
        <f t="shared" si="12"/>
        <v>2.415</v>
      </c>
      <c r="BV27" s="92">
        <v>171</v>
      </c>
      <c r="BW27" s="83">
        <f t="shared" si="6"/>
        <v>45065</v>
      </c>
      <c r="BX27" s="18">
        <v>6.94</v>
      </c>
      <c r="BY27" s="18">
        <v>5.44</v>
      </c>
      <c r="BZ27" s="18">
        <v>39.86</v>
      </c>
      <c r="CA27" s="98">
        <v>2472</v>
      </c>
      <c r="CB27" s="98">
        <v>1725</v>
      </c>
      <c r="CC27" s="18">
        <f t="shared" si="13"/>
        <v>1.4330434782608696</v>
      </c>
      <c r="CD27" s="98">
        <v>28</v>
      </c>
      <c r="CE27" s="21">
        <v>6.92</v>
      </c>
      <c r="CF27" s="21">
        <v>3.67</v>
      </c>
      <c r="CG27" s="21">
        <v>46.78</v>
      </c>
      <c r="CH27" s="21">
        <v>2214</v>
      </c>
      <c r="CI27" s="21">
        <v>1600</v>
      </c>
      <c r="CJ27" s="18">
        <f t="shared" si="14"/>
        <v>1.38375</v>
      </c>
      <c r="CK27" s="98">
        <v>26</v>
      </c>
      <c r="CL27" s="83">
        <f t="shared" si="7"/>
        <v>45065</v>
      </c>
      <c r="CM27" s="89">
        <v>7.03</v>
      </c>
      <c r="CN27" s="89">
        <v>1.4383686350673801</v>
      </c>
      <c r="CO27" s="89">
        <v>42.6160337552706</v>
      </c>
      <c r="CP27" s="89">
        <v>22.51</v>
      </c>
      <c r="CQ27" s="89">
        <v>45.62</v>
      </c>
      <c r="CR27" s="92">
        <v>173</v>
      </c>
      <c r="CS27" s="89" t="s">
        <v>82</v>
      </c>
      <c r="CT27" s="89" t="s">
        <v>82</v>
      </c>
      <c r="CU27" s="89" t="s">
        <v>82</v>
      </c>
      <c r="CV27" s="92">
        <v>566</v>
      </c>
      <c r="CW27" s="92">
        <v>113</v>
      </c>
      <c r="CX27" s="89">
        <v>6.17</v>
      </c>
      <c r="CY27" s="89">
        <v>3.52</v>
      </c>
    </row>
    <row r="28" spans="1:103" s="3" customFormat="1" ht="32.1" customHeight="1" x14ac:dyDescent="0.15">
      <c r="A28" s="13">
        <v>45066</v>
      </c>
      <c r="B28" s="14">
        <v>0.9</v>
      </c>
      <c r="C28" s="18">
        <v>14.05</v>
      </c>
      <c r="D28" s="15">
        <f t="shared" si="15"/>
        <v>14.950000000000001</v>
      </c>
      <c r="E28" s="28">
        <f>+D28*1000/F28</f>
        <v>836.27006768473473</v>
      </c>
      <c r="F28" s="31">
        <v>17.876999999999999</v>
      </c>
      <c r="G28" s="38">
        <v>7.09</v>
      </c>
      <c r="H28" s="39">
        <v>374.3</v>
      </c>
      <c r="I28" s="45">
        <v>918</v>
      </c>
      <c r="J28" s="45">
        <v>425</v>
      </c>
      <c r="K28" s="39">
        <v>56.6</v>
      </c>
      <c r="L28" s="39">
        <v>37.5</v>
      </c>
      <c r="M28" s="38">
        <v>7.22</v>
      </c>
      <c r="N28" s="39">
        <v>419.6</v>
      </c>
      <c r="O28" s="45">
        <v>1033</v>
      </c>
      <c r="P28" s="45">
        <v>500</v>
      </c>
      <c r="Q28" s="29">
        <v>4.4379999999999997</v>
      </c>
      <c r="R28" s="42">
        <v>54000000</v>
      </c>
      <c r="S28" s="42">
        <v>38000000</v>
      </c>
      <c r="T28" s="59">
        <f t="shared" si="2"/>
        <v>45066</v>
      </c>
      <c r="U28" s="45" t="s">
        <v>82</v>
      </c>
      <c r="V28" s="38">
        <v>7.19</v>
      </c>
      <c r="W28" s="45">
        <v>1080</v>
      </c>
      <c r="X28" s="51">
        <v>539.6</v>
      </c>
      <c r="Y28" s="45">
        <v>1337</v>
      </c>
      <c r="Z28" s="52">
        <v>353</v>
      </c>
      <c r="AA28" s="61">
        <v>6.74</v>
      </c>
      <c r="AB28" s="62">
        <v>22</v>
      </c>
      <c r="AC28" s="73">
        <v>18.8</v>
      </c>
      <c r="AD28" s="62">
        <v>81</v>
      </c>
      <c r="AE28" s="62">
        <v>9640</v>
      </c>
      <c r="AF28" s="61">
        <v>6.67</v>
      </c>
      <c r="AG28" s="62">
        <v>17</v>
      </c>
      <c r="AH28" s="73">
        <v>15.8</v>
      </c>
      <c r="AI28" s="62">
        <v>78</v>
      </c>
      <c r="AJ28" s="62">
        <v>10990</v>
      </c>
      <c r="AK28" s="59">
        <f t="shared" si="3"/>
        <v>45066</v>
      </c>
      <c r="AL28" s="29">
        <v>7.19</v>
      </c>
      <c r="AM28" s="30">
        <v>16.899999999999999</v>
      </c>
      <c r="AN28" s="42">
        <v>48</v>
      </c>
      <c r="AO28" s="30">
        <v>26</v>
      </c>
      <c r="AP28" s="35">
        <v>5</v>
      </c>
      <c r="AQ28" s="30">
        <v>7</v>
      </c>
      <c r="AR28" s="32">
        <v>7.14</v>
      </c>
      <c r="AS28" s="35">
        <v>15.7</v>
      </c>
      <c r="AT28" s="32">
        <v>66</v>
      </c>
      <c r="AU28" s="32">
        <v>27</v>
      </c>
      <c r="AV28" s="43">
        <v>480</v>
      </c>
      <c r="AW28" s="43">
        <v>180</v>
      </c>
      <c r="AX28" s="32">
        <v>0.2</v>
      </c>
      <c r="AY28" s="83">
        <f t="shared" si="4"/>
        <v>45066</v>
      </c>
      <c r="AZ28" s="29">
        <v>6.72</v>
      </c>
      <c r="BA28" s="29">
        <v>0.755</v>
      </c>
      <c r="BB28" s="42">
        <v>6640</v>
      </c>
      <c r="BC28" s="42">
        <v>3985</v>
      </c>
      <c r="BD28" s="42">
        <v>890</v>
      </c>
      <c r="BE28" s="29">
        <v>134.70643939393901</v>
      </c>
      <c r="BF28" s="29">
        <v>6.69</v>
      </c>
      <c r="BG28" s="29">
        <v>0.42499999999999999</v>
      </c>
      <c r="BH28" s="42">
        <v>5995</v>
      </c>
      <c r="BI28" s="42">
        <v>3735</v>
      </c>
      <c r="BJ28" s="42">
        <v>695</v>
      </c>
      <c r="BK28" s="29">
        <v>115.833296228683</v>
      </c>
      <c r="BL28" s="83">
        <f t="shared" si="5"/>
        <v>45066</v>
      </c>
      <c r="BM28" s="61">
        <v>6.6849999999999996</v>
      </c>
      <c r="BN28" s="61">
        <v>3.5625</v>
      </c>
      <c r="BO28" s="61">
        <v>52.1175</v>
      </c>
      <c r="BP28" s="61">
        <v>6.63</v>
      </c>
      <c r="BQ28" s="61">
        <v>3.7</v>
      </c>
      <c r="BR28" s="61">
        <v>52.87</v>
      </c>
      <c r="BS28" s="62">
        <v>840</v>
      </c>
      <c r="BT28" s="62">
        <v>425</v>
      </c>
      <c r="BU28" s="61">
        <f t="shared" si="12"/>
        <v>1.9764705882352942</v>
      </c>
      <c r="BV28" s="99">
        <v>160</v>
      </c>
      <c r="BW28" s="83">
        <f t="shared" si="6"/>
        <v>45066</v>
      </c>
      <c r="BX28" s="21">
        <v>6.95</v>
      </c>
      <c r="BY28" s="21">
        <v>3.23</v>
      </c>
      <c r="BZ28" s="21">
        <v>49.93</v>
      </c>
      <c r="CA28" s="21">
        <v>2280</v>
      </c>
      <c r="CB28" s="21">
        <v>1750</v>
      </c>
      <c r="CC28" s="18">
        <f t="shared" si="13"/>
        <v>1.3028571428571429</v>
      </c>
      <c r="CD28" s="98">
        <v>28</v>
      </c>
      <c r="CE28" s="21">
        <v>6.93</v>
      </c>
      <c r="CF28" s="21">
        <v>3.58</v>
      </c>
      <c r="CG28" s="94">
        <v>48.41</v>
      </c>
      <c r="CH28" s="21">
        <v>2124</v>
      </c>
      <c r="CI28" s="21">
        <v>1575</v>
      </c>
      <c r="CJ28" s="18">
        <f t="shared" si="14"/>
        <v>1.3485714285714285</v>
      </c>
      <c r="CK28" s="98">
        <v>26</v>
      </c>
      <c r="CL28" s="83">
        <f t="shared" si="7"/>
        <v>45066</v>
      </c>
      <c r="CM28" s="89">
        <v>7.08</v>
      </c>
      <c r="CN28" s="89">
        <v>3.3925933472569398</v>
      </c>
      <c r="CO28" s="89">
        <v>47.147147147143201</v>
      </c>
      <c r="CP28" s="89">
        <v>21.28</v>
      </c>
      <c r="CQ28" s="89">
        <v>58</v>
      </c>
      <c r="CR28" s="92">
        <v>156</v>
      </c>
      <c r="CS28" s="89" t="s">
        <v>82</v>
      </c>
      <c r="CT28" s="89" t="s">
        <v>82</v>
      </c>
      <c r="CU28" s="89" t="s">
        <v>82</v>
      </c>
      <c r="CV28" s="92">
        <v>296</v>
      </c>
      <c r="CW28" s="92">
        <v>113</v>
      </c>
      <c r="CX28" s="89">
        <v>7.24</v>
      </c>
      <c r="CY28" s="89">
        <v>3.11</v>
      </c>
    </row>
    <row r="29" spans="1:103" s="3" customFormat="1" ht="32.1" customHeight="1" x14ac:dyDescent="0.15">
      <c r="A29" s="13">
        <v>45067</v>
      </c>
      <c r="B29" s="14">
        <v>1.6</v>
      </c>
      <c r="C29" s="18">
        <v>13.64</v>
      </c>
      <c r="D29" s="15">
        <f t="shared" si="15"/>
        <v>15.24</v>
      </c>
      <c r="E29" s="28">
        <f>+D29*1000/F29</f>
        <v>1058.774489370571</v>
      </c>
      <c r="F29" s="31">
        <v>14.394</v>
      </c>
      <c r="G29" s="38">
        <v>6.96</v>
      </c>
      <c r="H29" s="38">
        <v>479.1</v>
      </c>
      <c r="I29" s="45">
        <v>818</v>
      </c>
      <c r="J29" s="45">
        <v>415</v>
      </c>
      <c r="K29" s="39">
        <v>62.7</v>
      </c>
      <c r="L29" s="39">
        <v>63</v>
      </c>
      <c r="M29" s="38">
        <v>6.94</v>
      </c>
      <c r="N29" s="39">
        <v>359.3</v>
      </c>
      <c r="O29" s="45">
        <v>983</v>
      </c>
      <c r="P29" s="45">
        <v>430</v>
      </c>
      <c r="Q29" s="29">
        <v>5.8049999999999997</v>
      </c>
      <c r="R29" s="42">
        <v>30000000</v>
      </c>
      <c r="S29" s="42">
        <v>4600000</v>
      </c>
      <c r="T29" s="59">
        <f t="shared" si="2"/>
        <v>45067</v>
      </c>
      <c r="U29" s="45" t="s">
        <v>82</v>
      </c>
      <c r="V29" s="38">
        <v>6.92</v>
      </c>
      <c r="W29" s="45">
        <v>175</v>
      </c>
      <c r="X29" s="51">
        <v>224.3</v>
      </c>
      <c r="Y29" s="45">
        <v>625</v>
      </c>
      <c r="Z29" s="45">
        <v>393</v>
      </c>
      <c r="AA29" s="61">
        <v>6.92</v>
      </c>
      <c r="AB29" s="62">
        <v>13</v>
      </c>
      <c r="AC29" s="73">
        <v>12.5</v>
      </c>
      <c r="AD29" s="62">
        <v>64</v>
      </c>
      <c r="AE29" s="62">
        <v>11180</v>
      </c>
      <c r="AF29" s="61">
        <v>6.84</v>
      </c>
      <c r="AG29" s="62">
        <v>36</v>
      </c>
      <c r="AH29" s="73">
        <v>22.1</v>
      </c>
      <c r="AI29" s="62">
        <v>81</v>
      </c>
      <c r="AJ29" s="62">
        <v>10240</v>
      </c>
      <c r="AK29" s="59">
        <f t="shared" si="3"/>
        <v>45067</v>
      </c>
      <c r="AL29" s="29">
        <v>7.13</v>
      </c>
      <c r="AM29" s="30">
        <v>13.7</v>
      </c>
      <c r="AN29" s="42">
        <v>62</v>
      </c>
      <c r="AO29" s="30">
        <v>25.5</v>
      </c>
      <c r="AP29" s="35">
        <v>6</v>
      </c>
      <c r="AQ29" s="30">
        <v>14.6</v>
      </c>
      <c r="AR29" s="32">
        <v>7.11</v>
      </c>
      <c r="AS29" s="35">
        <v>15.8</v>
      </c>
      <c r="AT29" s="32">
        <v>56</v>
      </c>
      <c r="AU29" s="32">
        <v>22.5</v>
      </c>
      <c r="AV29" s="43">
        <v>620</v>
      </c>
      <c r="AW29" s="43">
        <v>120</v>
      </c>
      <c r="AX29" s="32">
        <v>0.2</v>
      </c>
      <c r="AY29" s="83">
        <f t="shared" si="4"/>
        <v>45067</v>
      </c>
      <c r="AZ29" s="29">
        <v>6.67</v>
      </c>
      <c r="BA29" s="29">
        <v>0.375</v>
      </c>
      <c r="BB29" s="42">
        <v>6485</v>
      </c>
      <c r="BC29" s="42">
        <v>3455</v>
      </c>
      <c r="BD29" s="42">
        <v>910</v>
      </c>
      <c r="BE29" s="29">
        <v>82.063538248907903</v>
      </c>
      <c r="BF29" s="29">
        <v>6.6749999999999998</v>
      </c>
      <c r="BG29" s="29">
        <v>0.51500000000000001</v>
      </c>
      <c r="BH29" s="42">
        <v>5705</v>
      </c>
      <c r="BI29" s="42">
        <v>2650</v>
      </c>
      <c r="BJ29" s="42">
        <v>570</v>
      </c>
      <c r="BK29" s="29">
        <v>100.668638688605</v>
      </c>
      <c r="BL29" s="83">
        <f t="shared" si="5"/>
        <v>45067</v>
      </c>
      <c r="BM29" s="61">
        <v>6.6675000000000004</v>
      </c>
      <c r="BN29" s="61">
        <v>3.3025000000000002</v>
      </c>
      <c r="BO29" s="61">
        <v>53.53</v>
      </c>
      <c r="BP29" s="29">
        <v>6.65</v>
      </c>
      <c r="BQ29" s="29">
        <v>3.93</v>
      </c>
      <c r="BR29" s="29">
        <v>50.18</v>
      </c>
      <c r="BS29" s="42">
        <v>1164</v>
      </c>
      <c r="BT29" s="42">
        <v>400</v>
      </c>
      <c r="BU29" s="61">
        <f t="shared" si="12"/>
        <v>2.91</v>
      </c>
      <c r="BV29" s="42">
        <v>200</v>
      </c>
      <c r="BW29" s="83">
        <f t="shared" si="6"/>
        <v>45067</v>
      </c>
      <c r="BX29" s="29">
        <v>7.12</v>
      </c>
      <c r="BY29" s="29">
        <v>3.28</v>
      </c>
      <c r="BZ29" s="29">
        <v>45.29</v>
      </c>
      <c r="CA29" s="42">
        <v>1668</v>
      </c>
      <c r="CB29" s="42">
        <v>1850</v>
      </c>
      <c r="CC29" s="18">
        <f t="shared" si="13"/>
        <v>0.90162162162162163</v>
      </c>
      <c r="CD29" s="98">
        <v>28</v>
      </c>
      <c r="CE29" s="29">
        <v>6.98</v>
      </c>
      <c r="CF29" s="29">
        <v>3.74</v>
      </c>
      <c r="CG29" s="29">
        <v>47.94</v>
      </c>
      <c r="CH29" s="42">
        <v>2184</v>
      </c>
      <c r="CI29" s="42">
        <v>1450</v>
      </c>
      <c r="CJ29" s="18">
        <f t="shared" si="14"/>
        <v>1.5062068965517241</v>
      </c>
      <c r="CK29" s="98">
        <v>26</v>
      </c>
      <c r="CL29" s="83">
        <f t="shared" si="7"/>
        <v>45067</v>
      </c>
      <c r="CM29" s="89">
        <v>6.96</v>
      </c>
      <c r="CN29" s="89">
        <v>3.2475903984280299</v>
      </c>
      <c r="CO29" s="89">
        <v>49.149338374289599</v>
      </c>
      <c r="CP29" s="89">
        <v>19.32</v>
      </c>
      <c r="CQ29" s="89">
        <v>47.91</v>
      </c>
      <c r="CR29" s="92">
        <v>153</v>
      </c>
      <c r="CS29" s="89" t="s">
        <v>82</v>
      </c>
      <c r="CT29" s="89" t="s">
        <v>82</v>
      </c>
      <c r="CU29" s="89" t="s">
        <v>82</v>
      </c>
      <c r="CV29" s="92">
        <v>296</v>
      </c>
      <c r="CW29" s="92">
        <v>141</v>
      </c>
      <c r="CX29" s="89">
        <v>6.4</v>
      </c>
      <c r="CY29" s="89">
        <v>2.19</v>
      </c>
    </row>
    <row r="30" spans="1:103" s="3" customFormat="1" ht="32.1" customHeight="1" x14ac:dyDescent="0.15">
      <c r="A30" s="13">
        <v>45068</v>
      </c>
      <c r="B30" s="14">
        <v>1</v>
      </c>
      <c r="C30" s="18">
        <v>13.76</v>
      </c>
      <c r="D30" s="15">
        <f t="shared" si="15"/>
        <v>14.76</v>
      </c>
      <c r="E30" s="28">
        <f t="shared" ref="E30:E39" si="16">+D30*1000/F30</f>
        <v>919.22526001121014</v>
      </c>
      <c r="F30" s="38">
        <v>16.056999999999999</v>
      </c>
      <c r="G30" s="38">
        <v>6.87</v>
      </c>
      <c r="H30" s="39">
        <v>374</v>
      </c>
      <c r="I30" s="45">
        <v>1111</v>
      </c>
      <c r="J30" s="45">
        <v>395</v>
      </c>
      <c r="K30" s="39">
        <v>34.700000000000003</v>
      </c>
      <c r="L30" s="38">
        <v>78</v>
      </c>
      <c r="M30" s="38">
        <v>7.14</v>
      </c>
      <c r="N30" s="39">
        <v>389.1</v>
      </c>
      <c r="O30" s="45">
        <v>1049</v>
      </c>
      <c r="P30" s="45">
        <v>485</v>
      </c>
      <c r="Q30" s="29">
        <v>8.3740000000000006</v>
      </c>
      <c r="R30" s="42">
        <v>45000000</v>
      </c>
      <c r="S30" s="42">
        <v>31000000</v>
      </c>
      <c r="T30" s="59">
        <f t="shared" si="2"/>
        <v>45068</v>
      </c>
      <c r="U30" s="45" t="s">
        <v>82</v>
      </c>
      <c r="V30" s="38">
        <v>7.04</v>
      </c>
      <c r="W30" s="45">
        <v>865</v>
      </c>
      <c r="X30" s="51">
        <v>449.1</v>
      </c>
      <c r="Y30" s="45">
        <v>1075</v>
      </c>
      <c r="Z30" s="71">
        <v>325</v>
      </c>
      <c r="AA30" s="61">
        <v>6.94</v>
      </c>
      <c r="AB30" s="62">
        <v>18</v>
      </c>
      <c r="AC30" s="73">
        <v>16.2</v>
      </c>
      <c r="AD30" s="62">
        <v>59</v>
      </c>
      <c r="AE30" s="62">
        <v>10440</v>
      </c>
      <c r="AF30" s="61">
        <v>6.91</v>
      </c>
      <c r="AG30" s="62">
        <v>21</v>
      </c>
      <c r="AH30" s="73">
        <v>18</v>
      </c>
      <c r="AI30" s="62">
        <v>85</v>
      </c>
      <c r="AJ30" s="62">
        <v>9940</v>
      </c>
      <c r="AK30" s="59">
        <f t="shared" si="3"/>
        <v>45068</v>
      </c>
      <c r="AL30" s="29">
        <v>7.21</v>
      </c>
      <c r="AM30" s="30">
        <v>12.5</v>
      </c>
      <c r="AN30" s="42">
        <v>98</v>
      </c>
      <c r="AO30" s="30">
        <v>21</v>
      </c>
      <c r="AP30" s="35">
        <v>5.5</v>
      </c>
      <c r="AQ30" s="30">
        <v>10.1</v>
      </c>
      <c r="AR30" s="32">
        <v>6.98</v>
      </c>
      <c r="AS30" s="32">
        <v>11</v>
      </c>
      <c r="AT30" s="32">
        <v>51</v>
      </c>
      <c r="AU30" s="32">
        <v>20</v>
      </c>
      <c r="AV30" s="32">
        <v>630</v>
      </c>
      <c r="AW30" s="32">
        <v>210</v>
      </c>
      <c r="AX30" s="32">
        <v>0.2</v>
      </c>
      <c r="AY30" s="83">
        <f t="shared" si="4"/>
        <v>45068</v>
      </c>
      <c r="AZ30" s="29">
        <v>6.71</v>
      </c>
      <c r="BA30" s="29">
        <v>0.47499999999999998</v>
      </c>
      <c r="BB30" s="42">
        <v>6395</v>
      </c>
      <c r="BC30" s="42">
        <v>3790</v>
      </c>
      <c r="BD30" s="42">
        <v>4430</v>
      </c>
      <c r="BE30" s="29">
        <v>129.977569341167</v>
      </c>
      <c r="BF30" s="29">
        <v>6.3650000000000002</v>
      </c>
      <c r="BG30" s="29">
        <v>0.63500000000000001</v>
      </c>
      <c r="BH30" s="42">
        <v>5750</v>
      </c>
      <c r="BI30" s="42">
        <v>3135</v>
      </c>
      <c r="BJ30" s="42">
        <v>575</v>
      </c>
      <c r="BK30" s="29">
        <v>99.756094608661996</v>
      </c>
      <c r="BL30" s="83">
        <f t="shared" si="5"/>
        <v>45068</v>
      </c>
      <c r="BM30" s="61">
        <v>6.6475</v>
      </c>
      <c r="BN30" s="61">
        <v>3.4125000000000001</v>
      </c>
      <c r="BO30" s="61">
        <v>55.215000000000003</v>
      </c>
      <c r="BP30" s="29">
        <v>6.6</v>
      </c>
      <c r="BQ30" s="29">
        <v>3.49</v>
      </c>
      <c r="BR30" s="29">
        <v>56.11</v>
      </c>
      <c r="BS30" s="42">
        <v>924</v>
      </c>
      <c r="BT30" s="42">
        <v>375</v>
      </c>
      <c r="BU30" s="61">
        <f t="shared" ref="BU30:BU35" si="17">BS30/BT30</f>
        <v>2.464</v>
      </c>
      <c r="BV30" s="98">
        <v>200</v>
      </c>
      <c r="BW30" s="83">
        <f t="shared" si="6"/>
        <v>45068</v>
      </c>
      <c r="BX30" s="29">
        <v>7.13</v>
      </c>
      <c r="BY30" s="29">
        <v>3.62</v>
      </c>
      <c r="BZ30" s="29">
        <v>50.35</v>
      </c>
      <c r="CA30" s="42">
        <v>1872</v>
      </c>
      <c r="CB30" s="42">
        <v>1775</v>
      </c>
      <c r="CC30" s="18">
        <f t="shared" ref="CC30:CC39" si="18">CA30/CB30</f>
        <v>1.0546478873239438</v>
      </c>
      <c r="CD30" s="98">
        <v>28</v>
      </c>
      <c r="CE30" s="29">
        <v>7.05</v>
      </c>
      <c r="CF30" s="29">
        <v>3.48</v>
      </c>
      <c r="CG30" s="29">
        <v>50.41</v>
      </c>
      <c r="CH30" s="42">
        <v>1950</v>
      </c>
      <c r="CI30" s="42">
        <v>1575</v>
      </c>
      <c r="CJ30" s="18">
        <f t="shared" ref="CJ30:CJ39" si="19">CH30/CI30</f>
        <v>1.2380952380952381</v>
      </c>
      <c r="CK30" s="98">
        <v>26</v>
      </c>
      <c r="CL30" s="83">
        <f t="shared" si="7"/>
        <v>45068</v>
      </c>
      <c r="CM30" s="89">
        <v>6.89</v>
      </c>
      <c r="CN30" s="89">
        <v>2.87</v>
      </c>
      <c r="CO30" s="89">
        <v>49.42</v>
      </c>
      <c r="CP30" s="89">
        <v>21.8</v>
      </c>
      <c r="CQ30" s="89">
        <v>49</v>
      </c>
      <c r="CR30" s="92">
        <v>96</v>
      </c>
      <c r="CS30" s="89" t="s">
        <v>82</v>
      </c>
      <c r="CT30" s="89" t="s">
        <v>82</v>
      </c>
      <c r="CU30" s="89" t="s">
        <v>82</v>
      </c>
      <c r="CV30" s="89" t="s">
        <v>82</v>
      </c>
      <c r="CW30" s="89" t="s">
        <v>82</v>
      </c>
      <c r="CX30" s="89" t="s">
        <v>82</v>
      </c>
      <c r="CY30" s="89" t="s">
        <v>82</v>
      </c>
    </row>
    <row r="31" spans="1:103" s="3" customFormat="1" ht="32.1" customHeight="1" x14ac:dyDescent="0.15">
      <c r="A31" s="13">
        <v>45069</v>
      </c>
      <c r="B31" s="14">
        <v>1.1000000000000001</v>
      </c>
      <c r="C31" s="18">
        <v>14.43</v>
      </c>
      <c r="D31" s="15">
        <f t="shared" si="15"/>
        <v>15.53</v>
      </c>
      <c r="E31" s="28">
        <f t="shared" si="16"/>
        <v>941.04102284433134</v>
      </c>
      <c r="F31" s="38">
        <v>16.503</v>
      </c>
      <c r="G31" s="38">
        <v>7.26</v>
      </c>
      <c r="H31" s="39">
        <v>463.9</v>
      </c>
      <c r="I31" s="45">
        <v>1158</v>
      </c>
      <c r="J31" s="45">
        <v>495</v>
      </c>
      <c r="K31" s="39">
        <v>48.2</v>
      </c>
      <c r="L31" s="39">
        <v>53.5</v>
      </c>
      <c r="M31" s="38">
        <v>7.06</v>
      </c>
      <c r="N31" s="39">
        <v>494</v>
      </c>
      <c r="O31" s="45">
        <v>1105</v>
      </c>
      <c r="P31" s="45">
        <v>550</v>
      </c>
      <c r="Q31" s="29">
        <v>5.431</v>
      </c>
      <c r="R31" s="42">
        <v>36000000</v>
      </c>
      <c r="S31" s="42">
        <v>29000000</v>
      </c>
      <c r="T31" s="59">
        <f t="shared" si="2"/>
        <v>45069</v>
      </c>
      <c r="U31" s="45" t="s">
        <v>82</v>
      </c>
      <c r="V31" s="38">
        <v>6.96</v>
      </c>
      <c r="W31" s="45">
        <v>1370</v>
      </c>
      <c r="X31" s="45">
        <v>494</v>
      </c>
      <c r="Y31" s="45">
        <v>1090</v>
      </c>
      <c r="Z31" s="45">
        <v>351</v>
      </c>
      <c r="AA31" s="67">
        <v>6.94</v>
      </c>
      <c r="AB31" s="45">
        <v>20</v>
      </c>
      <c r="AC31" s="39">
        <v>18.8</v>
      </c>
      <c r="AD31" s="45">
        <v>82</v>
      </c>
      <c r="AE31" s="45">
        <v>9940</v>
      </c>
      <c r="AF31" s="38">
        <v>6.67</v>
      </c>
      <c r="AG31" s="45">
        <v>200</v>
      </c>
      <c r="AH31" s="45">
        <v>71</v>
      </c>
      <c r="AI31" s="45">
        <v>211</v>
      </c>
      <c r="AJ31" s="45">
        <v>8990</v>
      </c>
      <c r="AK31" s="59">
        <f t="shared" si="3"/>
        <v>45069</v>
      </c>
      <c r="AL31" s="29">
        <v>7.19</v>
      </c>
      <c r="AM31" s="28">
        <v>19.3</v>
      </c>
      <c r="AN31" s="42">
        <v>96</v>
      </c>
      <c r="AO31" s="30">
        <v>47.5</v>
      </c>
      <c r="AP31" s="35">
        <v>6.5</v>
      </c>
      <c r="AQ31" s="30">
        <v>15.4</v>
      </c>
      <c r="AR31" s="32">
        <v>7.01</v>
      </c>
      <c r="AS31" s="32">
        <v>14</v>
      </c>
      <c r="AT31" s="32">
        <v>111</v>
      </c>
      <c r="AU31" s="32">
        <v>26.5</v>
      </c>
      <c r="AV31" s="32">
        <v>540</v>
      </c>
      <c r="AW31" s="32">
        <v>180</v>
      </c>
      <c r="AX31" s="32">
        <v>0.5</v>
      </c>
      <c r="AY31" s="83">
        <f t="shared" si="4"/>
        <v>45069</v>
      </c>
      <c r="AZ31" s="29">
        <v>6.6950000000000003</v>
      </c>
      <c r="BA31" s="29">
        <v>0.55500000000000005</v>
      </c>
      <c r="BB31" s="42">
        <v>6290</v>
      </c>
      <c r="BC31" s="42">
        <v>4050</v>
      </c>
      <c r="BD31" s="42">
        <v>945</v>
      </c>
      <c r="BE31" s="29">
        <v>150.237589728036</v>
      </c>
      <c r="BF31" s="29">
        <v>6.6349999999999998</v>
      </c>
      <c r="BG31" s="29">
        <v>0.57999999999999996</v>
      </c>
      <c r="BH31" s="42">
        <v>5350</v>
      </c>
      <c r="BI31" s="42">
        <v>3685</v>
      </c>
      <c r="BJ31" s="42">
        <v>660</v>
      </c>
      <c r="BK31" s="29">
        <v>122.40896358543399</v>
      </c>
      <c r="BL31" s="83">
        <f t="shared" si="5"/>
        <v>45069</v>
      </c>
      <c r="BM31" s="61">
        <v>6.6074999999999999</v>
      </c>
      <c r="BN31" s="61">
        <v>2.9249999999999998</v>
      </c>
      <c r="BO31" s="61">
        <v>54.452500000000001</v>
      </c>
      <c r="BP31" s="29">
        <v>6.56</v>
      </c>
      <c r="BQ31" s="29">
        <v>3.79</v>
      </c>
      <c r="BR31" s="29">
        <v>54.45</v>
      </c>
      <c r="BS31" s="91">
        <v>990</v>
      </c>
      <c r="BT31" s="42">
        <v>475</v>
      </c>
      <c r="BU31" s="61">
        <f t="shared" si="17"/>
        <v>2.0842105263157893</v>
      </c>
      <c r="BV31" s="98">
        <v>200</v>
      </c>
      <c r="BW31" s="83">
        <f t="shared" si="6"/>
        <v>45069</v>
      </c>
      <c r="BX31" s="21">
        <v>6.96</v>
      </c>
      <c r="BY31" s="21">
        <v>3.32</v>
      </c>
      <c r="BZ31" s="21">
        <v>49.13</v>
      </c>
      <c r="CA31" s="21">
        <v>1788</v>
      </c>
      <c r="CB31" s="21">
        <v>1600</v>
      </c>
      <c r="CC31" s="18">
        <f t="shared" si="18"/>
        <v>1.1174999999999999</v>
      </c>
      <c r="CD31" s="100">
        <v>27</v>
      </c>
      <c r="CE31" s="29">
        <v>6.94</v>
      </c>
      <c r="CF31" s="29">
        <v>3.64</v>
      </c>
      <c r="CG31" s="29">
        <v>51.06</v>
      </c>
      <c r="CH31" s="42">
        <v>1716</v>
      </c>
      <c r="CI31" s="42">
        <v>1525</v>
      </c>
      <c r="CJ31" s="18">
        <f t="shared" si="19"/>
        <v>1.1252459016393443</v>
      </c>
      <c r="CK31" s="100">
        <v>26</v>
      </c>
      <c r="CL31" s="83">
        <f t="shared" si="7"/>
        <v>45069</v>
      </c>
      <c r="CM31" s="89">
        <v>6.87</v>
      </c>
      <c r="CN31" s="89">
        <v>2.97</v>
      </c>
      <c r="CO31" s="89">
        <v>51.96</v>
      </c>
      <c r="CP31" s="89">
        <v>18.989999999999998</v>
      </c>
      <c r="CQ31" s="89">
        <v>53.72</v>
      </c>
      <c r="CR31" s="92">
        <v>168</v>
      </c>
      <c r="CS31" s="89" t="s">
        <v>82</v>
      </c>
      <c r="CT31" s="89" t="s">
        <v>82</v>
      </c>
      <c r="CU31" s="89" t="s">
        <v>82</v>
      </c>
      <c r="CV31" s="92">
        <v>340</v>
      </c>
      <c r="CW31" s="92">
        <v>141</v>
      </c>
      <c r="CX31" s="89" t="s">
        <v>82</v>
      </c>
      <c r="CY31" s="89" t="s">
        <v>82</v>
      </c>
    </row>
    <row r="32" spans="1:103" s="3" customFormat="1" ht="32.1" customHeight="1" x14ac:dyDescent="0.15">
      <c r="A32" s="13">
        <v>45070</v>
      </c>
      <c r="B32" s="14">
        <v>1.3</v>
      </c>
      <c r="C32" s="18">
        <v>14.13</v>
      </c>
      <c r="D32" s="15">
        <f t="shared" si="15"/>
        <v>15.430000000000001</v>
      </c>
      <c r="E32" s="28">
        <f t="shared" si="16"/>
        <v>911.88464038768404</v>
      </c>
      <c r="F32" s="38">
        <v>16.920999999999999</v>
      </c>
      <c r="G32" s="38">
        <v>6.89</v>
      </c>
      <c r="H32" s="39">
        <v>449.1</v>
      </c>
      <c r="I32" s="45">
        <v>987</v>
      </c>
      <c r="J32" s="45">
        <v>460</v>
      </c>
      <c r="K32" s="39">
        <v>78.400000000000006</v>
      </c>
      <c r="L32" s="39">
        <v>40.5</v>
      </c>
      <c r="M32" s="49">
        <v>7.13</v>
      </c>
      <c r="N32" s="53">
        <v>508.9</v>
      </c>
      <c r="O32" s="54">
        <v>1263</v>
      </c>
      <c r="P32" s="55">
        <v>585</v>
      </c>
      <c r="Q32" s="29">
        <v>6.7450000000000001</v>
      </c>
      <c r="R32" s="42">
        <v>29000000</v>
      </c>
      <c r="S32" s="42">
        <v>61000000</v>
      </c>
      <c r="T32" s="59">
        <f t="shared" si="2"/>
        <v>45070</v>
      </c>
      <c r="U32" s="45">
        <v>630</v>
      </c>
      <c r="V32" s="38">
        <v>7.06</v>
      </c>
      <c r="W32" s="45">
        <v>1615</v>
      </c>
      <c r="X32" s="45">
        <v>554.20000000000005</v>
      </c>
      <c r="Y32" s="45">
        <v>1315</v>
      </c>
      <c r="Z32" s="62">
        <v>312</v>
      </c>
      <c r="AA32" s="61">
        <v>6.81</v>
      </c>
      <c r="AB32" s="67">
        <v>11</v>
      </c>
      <c r="AC32" s="67">
        <v>10.3</v>
      </c>
      <c r="AD32" s="62">
        <v>49</v>
      </c>
      <c r="AE32" s="67">
        <v>10770</v>
      </c>
      <c r="AF32" s="66">
        <v>6.76</v>
      </c>
      <c r="AG32" s="63">
        <v>107</v>
      </c>
      <c r="AH32" s="63">
        <v>31.9</v>
      </c>
      <c r="AI32" s="63">
        <v>136</v>
      </c>
      <c r="AJ32" s="63">
        <v>8750</v>
      </c>
      <c r="AK32" s="59">
        <f t="shared" si="3"/>
        <v>45070</v>
      </c>
      <c r="AL32" s="29">
        <v>7.07</v>
      </c>
      <c r="AM32" s="79">
        <v>19.5</v>
      </c>
      <c r="AN32" s="42">
        <v>90</v>
      </c>
      <c r="AO32" s="30">
        <v>40.5</v>
      </c>
      <c r="AP32" s="35">
        <v>4.5</v>
      </c>
      <c r="AQ32" s="30">
        <v>22.4</v>
      </c>
      <c r="AR32" s="32">
        <v>7.03</v>
      </c>
      <c r="AS32" s="32">
        <v>16.899999999999999</v>
      </c>
      <c r="AT32" s="32">
        <v>62</v>
      </c>
      <c r="AU32" s="32">
        <v>24.5</v>
      </c>
      <c r="AV32" s="32">
        <v>650</v>
      </c>
      <c r="AW32" s="32">
        <v>300</v>
      </c>
      <c r="AX32" s="32">
        <v>0.2</v>
      </c>
      <c r="AY32" s="83">
        <f t="shared" si="4"/>
        <v>45070</v>
      </c>
      <c r="AZ32" s="29">
        <v>6.7750000000000004</v>
      </c>
      <c r="BA32" s="29">
        <v>0.54</v>
      </c>
      <c r="BB32" s="42">
        <v>6375</v>
      </c>
      <c r="BC32" s="42">
        <v>3405</v>
      </c>
      <c r="BD32" s="42">
        <v>940</v>
      </c>
      <c r="BE32" s="86">
        <v>147.44842215091401</v>
      </c>
      <c r="BF32" s="29">
        <v>6.6349999999999998</v>
      </c>
      <c r="BG32" s="29">
        <v>0.60499999999999998</v>
      </c>
      <c r="BH32" s="42">
        <v>5640</v>
      </c>
      <c r="BI32" s="42">
        <v>3095</v>
      </c>
      <c r="BJ32" s="42">
        <v>655</v>
      </c>
      <c r="BK32" s="86">
        <v>115.42315363601099</v>
      </c>
      <c r="BL32" s="83">
        <f t="shared" si="5"/>
        <v>45070</v>
      </c>
      <c r="BM32" s="61">
        <v>6.6550000000000002</v>
      </c>
      <c r="BN32" s="61">
        <v>3.6775000000000002</v>
      </c>
      <c r="BO32" s="61">
        <v>54.222499999999997</v>
      </c>
      <c r="BP32" s="61">
        <v>6.53</v>
      </c>
      <c r="BQ32" s="61">
        <v>4.1500000000000004</v>
      </c>
      <c r="BR32" s="61">
        <v>53.98</v>
      </c>
      <c r="BS32" s="62">
        <v>1044</v>
      </c>
      <c r="BT32" s="42">
        <v>425</v>
      </c>
      <c r="BU32" s="61">
        <f t="shared" si="17"/>
        <v>2.4564705882352942</v>
      </c>
      <c r="BV32" s="62">
        <v>202</v>
      </c>
      <c r="BW32" s="83">
        <f t="shared" si="6"/>
        <v>45070</v>
      </c>
      <c r="BX32" s="94">
        <v>6.92</v>
      </c>
      <c r="BY32" s="18">
        <v>4.04</v>
      </c>
      <c r="BZ32" s="18">
        <v>46.32</v>
      </c>
      <c r="CA32" s="21">
        <v>2412</v>
      </c>
      <c r="CB32" s="42">
        <v>1625</v>
      </c>
      <c r="CC32" s="18">
        <f t="shared" si="18"/>
        <v>1.4843076923076923</v>
      </c>
      <c r="CD32" s="100">
        <v>28</v>
      </c>
      <c r="CE32" s="29">
        <v>6.91</v>
      </c>
      <c r="CF32" s="29">
        <v>3.93</v>
      </c>
      <c r="CG32" s="29">
        <v>44.56</v>
      </c>
      <c r="CH32" s="42">
        <v>2154</v>
      </c>
      <c r="CI32" s="92">
        <v>1475</v>
      </c>
      <c r="CJ32" s="18">
        <f t="shared" si="19"/>
        <v>1.4603389830508475</v>
      </c>
      <c r="CK32" s="100">
        <v>27</v>
      </c>
      <c r="CL32" s="83">
        <f t="shared" si="7"/>
        <v>45070</v>
      </c>
      <c r="CM32" s="89">
        <v>6.86</v>
      </c>
      <c r="CN32" s="89">
        <v>2.89</v>
      </c>
      <c r="CO32" s="89">
        <v>50.57</v>
      </c>
      <c r="CP32" s="89">
        <v>19.489999999999998</v>
      </c>
      <c r="CQ32" s="89">
        <v>52.75</v>
      </c>
      <c r="CR32" s="92">
        <v>127</v>
      </c>
      <c r="CS32" s="89" t="s">
        <v>82</v>
      </c>
      <c r="CT32" s="89" t="s">
        <v>82</v>
      </c>
      <c r="CU32" s="89" t="s">
        <v>82</v>
      </c>
      <c r="CV32" s="92">
        <v>340</v>
      </c>
      <c r="CW32" s="92">
        <v>113</v>
      </c>
      <c r="CX32" s="89" t="s">
        <v>82</v>
      </c>
      <c r="CY32" s="89" t="s">
        <v>82</v>
      </c>
    </row>
    <row r="33" spans="1:103" s="3" customFormat="1" ht="32.1" customHeight="1" x14ac:dyDescent="0.15">
      <c r="A33" s="13">
        <v>45071</v>
      </c>
      <c r="B33" s="19">
        <v>1.2</v>
      </c>
      <c r="C33" s="20">
        <v>13.56</v>
      </c>
      <c r="D33" s="15">
        <f t="shared" si="15"/>
        <v>14.76</v>
      </c>
      <c r="E33" s="28">
        <f t="shared" si="16"/>
        <v>913.53592869963484</v>
      </c>
      <c r="F33" s="29">
        <v>16.157</v>
      </c>
      <c r="G33" s="38">
        <v>7</v>
      </c>
      <c r="H33" s="39">
        <v>554.29999999999995</v>
      </c>
      <c r="I33" s="45">
        <v>1204</v>
      </c>
      <c r="J33" s="45">
        <v>650</v>
      </c>
      <c r="K33" s="39">
        <v>58.8</v>
      </c>
      <c r="L33" s="39">
        <v>73</v>
      </c>
      <c r="M33" s="38">
        <v>6.99</v>
      </c>
      <c r="N33" s="39">
        <v>509.1</v>
      </c>
      <c r="O33" s="45">
        <v>1198</v>
      </c>
      <c r="P33" s="45">
        <v>685</v>
      </c>
      <c r="Q33" s="29">
        <v>7.109</v>
      </c>
      <c r="R33" s="42">
        <v>47000000</v>
      </c>
      <c r="S33" s="42">
        <v>32000000</v>
      </c>
      <c r="T33" s="59">
        <f t="shared" si="2"/>
        <v>45071</v>
      </c>
      <c r="U33" s="45">
        <v>535</v>
      </c>
      <c r="V33" s="64">
        <v>7.23</v>
      </c>
      <c r="W33" s="65">
        <v>1920</v>
      </c>
      <c r="X33" s="65">
        <v>464.4</v>
      </c>
      <c r="Y33" s="65">
        <v>1476</v>
      </c>
      <c r="Z33" s="65">
        <v>388</v>
      </c>
      <c r="AA33" s="61">
        <v>6.96</v>
      </c>
      <c r="AB33" s="65">
        <v>18</v>
      </c>
      <c r="AC33" s="74">
        <v>14.7</v>
      </c>
      <c r="AD33" s="65">
        <v>62</v>
      </c>
      <c r="AE33" s="67">
        <v>10920</v>
      </c>
      <c r="AF33" s="66">
        <v>6.87</v>
      </c>
      <c r="AG33" s="63">
        <v>36</v>
      </c>
      <c r="AH33" s="75">
        <v>17.7</v>
      </c>
      <c r="AI33" s="63">
        <v>87</v>
      </c>
      <c r="AJ33" s="63">
        <v>8960</v>
      </c>
      <c r="AK33" s="59">
        <f t="shared" si="3"/>
        <v>45071</v>
      </c>
      <c r="AL33" s="29">
        <v>7.11</v>
      </c>
      <c r="AM33" s="79">
        <v>21.5</v>
      </c>
      <c r="AN33" s="42">
        <v>60</v>
      </c>
      <c r="AO33" s="30">
        <v>28</v>
      </c>
      <c r="AP33" s="35">
        <v>5</v>
      </c>
      <c r="AQ33" s="30">
        <v>15.7</v>
      </c>
      <c r="AR33" s="32">
        <v>6.87</v>
      </c>
      <c r="AS33" s="32">
        <v>17.7</v>
      </c>
      <c r="AT33" s="32">
        <v>54</v>
      </c>
      <c r="AU33" s="32">
        <v>22.5</v>
      </c>
      <c r="AV33" s="32">
        <v>570</v>
      </c>
      <c r="AW33" s="32">
        <v>230</v>
      </c>
      <c r="AX33" s="32">
        <v>0.5</v>
      </c>
      <c r="AY33" s="83">
        <f t="shared" si="4"/>
        <v>45071</v>
      </c>
      <c r="AZ33" s="29">
        <v>7.17</v>
      </c>
      <c r="BA33" s="29">
        <v>0.48</v>
      </c>
      <c r="BB33" s="42">
        <v>6470</v>
      </c>
      <c r="BC33" s="42">
        <v>3650</v>
      </c>
      <c r="BD33" s="42">
        <v>925</v>
      </c>
      <c r="BE33" s="29">
        <v>143.22384262414201</v>
      </c>
      <c r="BF33" s="29">
        <v>6.87</v>
      </c>
      <c r="BG33" s="29">
        <v>0.64</v>
      </c>
      <c r="BH33" s="42">
        <v>5735</v>
      </c>
      <c r="BI33" s="42">
        <v>3125</v>
      </c>
      <c r="BJ33" s="42">
        <v>640</v>
      </c>
      <c r="BK33" s="29">
        <v>111.01235229299699</v>
      </c>
      <c r="BL33" s="83">
        <f t="shared" si="5"/>
        <v>45071</v>
      </c>
      <c r="BM33" s="61">
        <v>6.61</v>
      </c>
      <c r="BN33" s="61">
        <v>2.8975</v>
      </c>
      <c r="BO33" s="61">
        <v>57.727499999999999</v>
      </c>
      <c r="BP33" s="61">
        <v>6.55</v>
      </c>
      <c r="BQ33" s="61">
        <v>3.85</v>
      </c>
      <c r="BR33" s="29">
        <v>58.02</v>
      </c>
      <c r="BS33" s="62">
        <v>1080</v>
      </c>
      <c r="BT33" s="62">
        <v>450</v>
      </c>
      <c r="BU33" s="61">
        <f t="shared" si="17"/>
        <v>2.4</v>
      </c>
      <c r="BV33" s="62">
        <v>190</v>
      </c>
      <c r="BW33" s="83">
        <f t="shared" si="6"/>
        <v>45071</v>
      </c>
      <c r="BX33" s="94">
        <v>6.85</v>
      </c>
      <c r="BY33" s="94">
        <v>3.61</v>
      </c>
      <c r="BZ33" s="94">
        <v>52.17</v>
      </c>
      <c r="CA33" s="96">
        <v>1908</v>
      </c>
      <c r="CB33" s="96">
        <v>1550</v>
      </c>
      <c r="CC33" s="18">
        <f t="shared" si="18"/>
        <v>1.2309677419354839</v>
      </c>
      <c r="CD33" s="100">
        <v>28</v>
      </c>
      <c r="CE33" s="94">
        <v>6.92</v>
      </c>
      <c r="CF33" s="94">
        <v>3.42</v>
      </c>
      <c r="CG33" s="94">
        <v>58.26</v>
      </c>
      <c r="CH33" s="21">
        <v>2160</v>
      </c>
      <c r="CI33" s="96">
        <v>1500</v>
      </c>
      <c r="CJ33" s="18">
        <f t="shared" si="19"/>
        <v>1.44</v>
      </c>
      <c r="CK33" s="100">
        <v>27</v>
      </c>
      <c r="CL33" s="83">
        <f t="shared" si="7"/>
        <v>45071</v>
      </c>
      <c r="CM33" s="89">
        <v>6.88</v>
      </c>
      <c r="CN33" s="89">
        <v>3.26</v>
      </c>
      <c r="CO33" s="89">
        <v>55.38</v>
      </c>
      <c r="CP33" s="89">
        <v>20.68</v>
      </c>
      <c r="CQ33" s="89">
        <v>53.02</v>
      </c>
      <c r="CR33" s="92">
        <v>142</v>
      </c>
      <c r="CS33" s="89" t="s">
        <v>82</v>
      </c>
      <c r="CT33" s="89" t="s">
        <v>82</v>
      </c>
      <c r="CU33" s="89" t="s">
        <v>82</v>
      </c>
      <c r="CV33" s="92">
        <v>283</v>
      </c>
      <c r="CW33" s="92">
        <v>170</v>
      </c>
      <c r="CX33" s="89" t="s">
        <v>82</v>
      </c>
      <c r="CY33" s="89" t="s">
        <v>82</v>
      </c>
    </row>
    <row r="34" spans="1:103" s="3" customFormat="1" ht="32.1" customHeight="1" x14ac:dyDescent="0.15">
      <c r="A34" s="13">
        <v>45072</v>
      </c>
      <c r="B34" s="19">
        <v>0.9</v>
      </c>
      <c r="C34" s="20">
        <v>15.2</v>
      </c>
      <c r="D34" s="15">
        <f t="shared" si="15"/>
        <v>16.099999999999998</v>
      </c>
      <c r="E34" s="28">
        <f t="shared" si="16"/>
        <v>986.21745788667681</v>
      </c>
      <c r="F34" s="38">
        <v>16.324999999999999</v>
      </c>
      <c r="G34" s="29">
        <v>7.24</v>
      </c>
      <c r="H34" s="30">
        <v>404.1</v>
      </c>
      <c r="I34" s="42">
        <v>941</v>
      </c>
      <c r="J34" s="42">
        <v>460</v>
      </c>
      <c r="K34" s="30">
        <v>51.5</v>
      </c>
      <c r="L34" s="30">
        <v>55.5</v>
      </c>
      <c r="M34" s="38">
        <v>7.04</v>
      </c>
      <c r="N34" s="30">
        <v>539.29999999999995</v>
      </c>
      <c r="O34" s="45">
        <v>1067</v>
      </c>
      <c r="P34" s="45">
        <v>595</v>
      </c>
      <c r="Q34" s="29">
        <v>5.48</v>
      </c>
      <c r="R34" s="42">
        <v>38000000</v>
      </c>
      <c r="S34" s="42">
        <v>20000000</v>
      </c>
      <c r="T34" s="59">
        <f t="shared" si="2"/>
        <v>45072</v>
      </c>
      <c r="U34" s="45">
        <v>665</v>
      </c>
      <c r="V34" s="66">
        <v>6.99</v>
      </c>
      <c r="W34" s="67">
        <v>1180</v>
      </c>
      <c r="X34" s="63">
        <v>629.29999999999995</v>
      </c>
      <c r="Y34" s="67">
        <v>1269</v>
      </c>
      <c r="Z34" s="62">
        <v>338</v>
      </c>
      <c r="AA34" s="66">
        <v>6.94</v>
      </c>
      <c r="AB34" s="62">
        <v>18</v>
      </c>
      <c r="AC34" s="73">
        <v>16.7</v>
      </c>
      <c r="AD34" s="62">
        <v>56</v>
      </c>
      <c r="AE34" s="67">
        <v>11600</v>
      </c>
      <c r="AF34" s="66">
        <v>6.88</v>
      </c>
      <c r="AG34" s="63">
        <v>32</v>
      </c>
      <c r="AH34" s="75">
        <v>21.5</v>
      </c>
      <c r="AI34" s="63">
        <v>62</v>
      </c>
      <c r="AJ34" s="63">
        <v>11020</v>
      </c>
      <c r="AK34" s="59">
        <f t="shared" si="3"/>
        <v>45072</v>
      </c>
      <c r="AL34" s="29">
        <v>7.29</v>
      </c>
      <c r="AM34" s="79">
        <v>19.5</v>
      </c>
      <c r="AN34" s="42">
        <v>57</v>
      </c>
      <c r="AO34" s="30">
        <v>24.5</v>
      </c>
      <c r="AP34" s="35">
        <v>6</v>
      </c>
      <c r="AQ34" s="30">
        <v>12</v>
      </c>
      <c r="AR34" s="32">
        <v>6.89</v>
      </c>
      <c r="AS34" s="32">
        <v>20.3</v>
      </c>
      <c r="AT34" s="32">
        <v>60</v>
      </c>
      <c r="AU34" s="32">
        <v>25.5</v>
      </c>
      <c r="AV34" s="32">
        <v>490</v>
      </c>
      <c r="AW34" s="32">
        <v>190</v>
      </c>
      <c r="AX34" s="32">
        <v>0.2</v>
      </c>
      <c r="AY34" s="83">
        <f t="shared" si="4"/>
        <v>45072</v>
      </c>
      <c r="AZ34" s="29">
        <v>7.0549999999999997</v>
      </c>
      <c r="BA34" s="29">
        <v>0.45500000000000002</v>
      </c>
      <c r="BB34" s="42">
        <v>6675</v>
      </c>
      <c r="BC34" s="42">
        <v>4010</v>
      </c>
      <c r="BD34" s="42">
        <v>935</v>
      </c>
      <c r="BE34" s="29">
        <v>141.101551001925</v>
      </c>
      <c r="BF34" s="29">
        <v>6.8250000000000002</v>
      </c>
      <c r="BG34" s="29">
        <v>0.495</v>
      </c>
      <c r="BH34" s="42">
        <v>5945</v>
      </c>
      <c r="BI34" s="42">
        <v>3060</v>
      </c>
      <c r="BJ34" s="42">
        <v>775</v>
      </c>
      <c r="BK34" s="29">
        <v>130.21397230611399</v>
      </c>
      <c r="BL34" s="83">
        <f t="shared" si="5"/>
        <v>45072</v>
      </c>
      <c r="BM34" s="61">
        <v>6.6375000000000002</v>
      </c>
      <c r="BN34" s="61">
        <v>3.89</v>
      </c>
      <c r="BO34" s="61">
        <v>54.532499999999999</v>
      </c>
      <c r="BP34" s="89">
        <v>7.04</v>
      </c>
      <c r="BQ34" s="89">
        <v>4.1500000000000004</v>
      </c>
      <c r="BR34" s="29">
        <v>55.37</v>
      </c>
      <c r="BS34" s="92">
        <v>906</v>
      </c>
      <c r="BT34" s="62">
        <v>350</v>
      </c>
      <c r="BU34" s="61">
        <f t="shared" si="17"/>
        <v>2.5885714285714285</v>
      </c>
      <c r="BV34" s="62">
        <v>200</v>
      </c>
      <c r="BW34" s="83">
        <f t="shared" si="6"/>
        <v>45072</v>
      </c>
      <c r="BX34" s="18">
        <v>6.97</v>
      </c>
      <c r="BY34" s="18">
        <v>3.61</v>
      </c>
      <c r="BZ34" s="18">
        <v>49.14</v>
      </c>
      <c r="CA34" s="21">
        <v>1776</v>
      </c>
      <c r="CB34" s="98">
        <v>1550</v>
      </c>
      <c r="CC34" s="18">
        <f t="shared" si="18"/>
        <v>1.1458064516129032</v>
      </c>
      <c r="CD34" s="100">
        <v>28</v>
      </c>
      <c r="CE34" s="18">
        <v>7.58</v>
      </c>
      <c r="CF34" s="18">
        <v>4.0599999999999996</v>
      </c>
      <c r="CG34" s="18">
        <v>48.63</v>
      </c>
      <c r="CH34" s="96">
        <v>1608</v>
      </c>
      <c r="CI34" s="98">
        <v>1325</v>
      </c>
      <c r="CJ34" s="18">
        <f t="shared" si="19"/>
        <v>1.2135849056603774</v>
      </c>
      <c r="CK34" s="100">
        <v>28</v>
      </c>
      <c r="CL34" s="83">
        <f t="shared" si="7"/>
        <v>45072</v>
      </c>
      <c r="CM34" s="89">
        <v>7.17</v>
      </c>
      <c r="CN34" s="89">
        <v>3.45</v>
      </c>
      <c r="CO34" s="89">
        <v>53.09</v>
      </c>
      <c r="CP34" s="89">
        <v>22.69</v>
      </c>
      <c r="CQ34" s="89">
        <v>55.15</v>
      </c>
      <c r="CR34" s="92">
        <v>154</v>
      </c>
      <c r="CS34" s="89" t="s">
        <v>82</v>
      </c>
      <c r="CT34" s="89" t="s">
        <v>82</v>
      </c>
      <c r="CU34" s="89" t="s">
        <v>82</v>
      </c>
      <c r="CV34" s="92">
        <v>340</v>
      </c>
      <c r="CW34" s="92">
        <v>113</v>
      </c>
      <c r="CX34" s="89" t="s">
        <v>82</v>
      </c>
      <c r="CY34" s="89" t="s">
        <v>82</v>
      </c>
    </row>
    <row r="35" spans="1:103" s="3" customFormat="1" ht="32.1" customHeight="1" x14ac:dyDescent="0.15">
      <c r="A35" s="13">
        <v>45073</v>
      </c>
      <c r="B35" s="21">
        <v>1.4</v>
      </c>
      <c r="C35" s="20">
        <v>11.49</v>
      </c>
      <c r="D35" s="15">
        <f t="shared" si="15"/>
        <v>12.89</v>
      </c>
      <c r="E35" s="28">
        <f t="shared" si="16"/>
        <v>760.06840025944928</v>
      </c>
      <c r="F35" s="38">
        <v>16.959</v>
      </c>
      <c r="G35" s="38">
        <v>7.01</v>
      </c>
      <c r="H35" s="39">
        <v>433.9</v>
      </c>
      <c r="I35" s="45">
        <v>1039</v>
      </c>
      <c r="J35" s="45">
        <v>470</v>
      </c>
      <c r="K35" s="39">
        <v>73.400000000000006</v>
      </c>
      <c r="L35" s="39">
        <v>42</v>
      </c>
      <c r="M35" s="38">
        <v>7.11</v>
      </c>
      <c r="N35" s="39">
        <v>479.1</v>
      </c>
      <c r="O35" s="45">
        <v>1054</v>
      </c>
      <c r="P35" s="45">
        <v>510</v>
      </c>
      <c r="Q35" s="29">
        <v>5.0419999999999998</v>
      </c>
      <c r="R35" s="42">
        <v>43000000</v>
      </c>
      <c r="S35" s="42">
        <v>31000000</v>
      </c>
      <c r="T35" s="59">
        <f t="shared" si="2"/>
        <v>45073</v>
      </c>
      <c r="U35" s="45">
        <v>580</v>
      </c>
      <c r="V35" s="38">
        <v>7.05</v>
      </c>
      <c r="W35" s="45">
        <v>980</v>
      </c>
      <c r="X35" s="45">
        <v>494.1</v>
      </c>
      <c r="Y35" s="45">
        <v>1039</v>
      </c>
      <c r="Z35" s="72">
        <v>340</v>
      </c>
      <c r="AA35" s="61">
        <v>6.91</v>
      </c>
      <c r="AB35" s="63">
        <v>16</v>
      </c>
      <c r="AC35" s="75">
        <v>14.7</v>
      </c>
      <c r="AD35" s="63">
        <v>49</v>
      </c>
      <c r="AE35" s="63">
        <v>9630</v>
      </c>
      <c r="AF35" s="66">
        <v>6.8</v>
      </c>
      <c r="AG35" s="63">
        <v>29</v>
      </c>
      <c r="AH35" s="75">
        <v>18.3</v>
      </c>
      <c r="AI35" s="63">
        <v>69</v>
      </c>
      <c r="AJ35" s="63">
        <v>10300</v>
      </c>
      <c r="AK35" s="59">
        <f t="shared" si="3"/>
        <v>45073</v>
      </c>
      <c r="AL35" s="29">
        <v>7.09</v>
      </c>
      <c r="AM35" s="79">
        <v>20.5</v>
      </c>
      <c r="AN35" s="50">
        <v>66</v>
      </c>
      <c r="AO35" s="79">
        <v>33.5</v>
      </c>
      <c r="AP35" s="69">
        <v>4.5</v>
      </c>
      <c r="AQ35" s="79">
        <v>28</v>
      </c>
      <c r="AR35" s="32">
        <v>7.02</v>
      </c>
      <c r="AS35" s="32">
        <v>19.5</v>
      </c>
      <c r="AT35" s="32">
        <v>54</v>
      </c>
      <c r="AU35" s="43">
        <v>22</v>
      </c>
      <c r="AV35" s="32">
        <v>540</v>
      </c>
      <c r="AW35" s="32">
        <v>140</v>
      </c>
      <c r="AX35" s="32">
        <v>0.2</v>
      </c>
      <c r="AY35" s="83">
        <f t="shared" si="4"/>
        <v>45073</v>
      </c>
      <c r="AZ35" s="29">
        <v>6.97</v>
      </c>
      <c r="BA35" s="29">
        <v>0.49</v>
      </c>
      <c r="BB35" s="42">
        <v>6430</v>
      </c>
      <c r="BC35" s="42">
        <v>3655</v>
      </c>
      <c r="BD35" s="42">
        <v>925</v>
      </c>
      <c r="BE35" s="29">
        <v>144.61405494893401</v>
      </c>
      <c r="BF35" s="29">
        <v>6.88</v>
      </c>
      <c r="BG35" s="29">
        <v>0.63500000000000001</v>
      </c>
      <c r="BH35" s="42">
        <v>5770</v>
      </c>
      <c r="BI35" s="42">
        <v>3080</v>
      </c>
      <c r="BJ35" s="42">
        <v>735</v>
      </c>
      <c r="BK35" s="29">
        <v>127.741585233442</v>
      </c>
      <c r="BL35" s="83">
        <f t="shared" si="5"/>
        <v>45073</v>
      </c>
      <c r="BM35" s="61">
        <v>6.65</v>
      </c>
      <c r="BN35" s="61">
        <v>3.13</v>
      </c>
      <c r="BO35" s="61">
        <v>50.265000000000001</v>
      </c>
      <c r="BP35" s="86">
        <v>6.96</v>
      </c>
      <c r="BQ35" s="86">
        <v>3.97</v>
      </c>
      <c r="BR35" s="86">
        <v>53.15</v>
      </c>
      <c r="BS35" s="70" t="s">
        <v>82</v>
      </c>
      <c r="BT35" s="92">
        <v>350</v>
      </c>
      <c r="BU35" s="61" t="s">
        <v>82</v>
      </c>
      <c r="BV35" s="70">
        <v>203</v>
      </c>
      <c r="BW35" s="83">
        <f t="shared" si="6"/>
        <v>45073</v>
      </c>
      <c r="BX35" s="29">
        <v>7</v>
      </c>
      <c r="BY35" s="29">
        <v>4.1100000000000003</v>
      </c>
      <c r="BZ35" s="29">
        <v>48.88</v>
      </c>
      <c r="CA35" s="42">
        <v>1548</v>
      </c>
      <c r="CB35" s="42">
        <v>1375</v>
      </c>
      <c r="CC35" s="18">
        <f t="shared" si="18"/>
        <v>1.1258181818181818</v>
      </c>
      <c r="CD35" s="100">
        <v>28</v>
      </c>
      <c r="CE35" s="29">
        <v>7.07</v>
      </c>
      <c r="CF35" s="29">
        <v>3.12</v>
      </c>
      <c r="CG35" s="29">
        <v>52.43</v>
      </c>
      <c r="CH35" s="98">
        <v>1614</v>
      </c>
      <c r="CI35" s="42">
        <v>1375</v>
      </c>
      <c r="CJ35" s="18">
        <f t="shared" si="19"/>
        <v>1.1738181818181819</v>
      </c>
      <c r="CK35" s="100">
        <v>28</v>
      </c>
      <c r="CL35" s="83">
        <f t="shared" si="7"/>
        <v>45073</v>
      </c>
      <c r="CM35" s="89">
        <v>7.01</v>
      </c>
      <c r="CN35" s="89">
        <v>3.35</v>
      </c>
      <c r="CO35" s="89">
        <v>51.72</v>
      </c>
      <c r="CP35" s="89">
        <v>20.43</v>
      </c>
      <c r="CQ35" s="89">
        <v>50.7</v>
      </c>
      <c r="CR35" s="92">
        <v>156</v>
      </c>
      <c r="CS35" s="89" t="s">
        <v>82</v>
      </c>
      <c r="CT35" s="89" t="s">
        <v>82</v>
      </c>
      <c r="CU35" s="89" t="s">
        <v>82</v>
      </c>
      <c r="CV35" s="92">
        <v>283</v>
      </c>
      <c r="CW35" s="92">
        <v>170</v>
      </c>
      <c r="CX35" s="89" t="s">
        <v>82</v>
      </c>
      <c r="CY35" s="89" t="s">
        <v>82</v>
      </c>
    </row>
    <row r="36" spans="1:103" s="3" customFormat="1" ht="32.1" customHeight="1" x14ac:dyDescent="0.15">
      <c r="A36" s="13">
        <v>45074</v>
      </c>
      <c r="B36" s="21">
        <v>1.7</v>
      </c>
      <c r="C36" s="20">
        <v>13.29</v>
      </c>
      <c r="D36" s="15">
        <f t="shared" si="15"/>
        <v>14.989999999999998</v>
      </c>
      <c r="E36" s="28">
        <f t="shared" si="16"/>
        <v>867.2259184263811</v>
      </c>
      <c r="F36" s="38">
        <v>17.285</v>
      </c>
      <c r="G36" s="38">
        <v>7.21</v>
      </c>
      <c r="H36" s="39">
        <v>388.9</v>
      </c>
      <c r="I36" s="45">
        <v>1081</v>
      </c>
      <c r="J36" s="45">
        <v>400</v>
      </c>
      <c r="K36" s="39">
        <v>55.4</v>
      </c>
      <c r="L36" s="39">
        <v>74.5</v>
      </c>
      <c r="M36" s="38">
        <v>7.43</v>
      </c>
      <c r="N36" s="56">
        <v>373.9</v>
      </c>
      <c r="O36" s="45">
        <v>1098</v>
      </c>
      <c r="P36" s="45">
        <v>380</v>
      </c>
      <c r="Q36" s="29">
        <v>6.75</v>
      </c>
      <c r="R36" s="42">
        <v>50000000</v>
      </c>
      <c r="S36" s="42">
        <v>4000000</v>
      </c>
      <c r="T36" s="59">
        <f t="shared" si="2"/>
        <v>45074</v>
      </c>
      <c r="U36" s="45">
        <v>325</v>
      </c>
      <c r="V36" s="38">
        <v>7.33</v>
      </c>
      <c r="W36" s="62">
        <v>640</v>
      </c>
      <c r="X36" s="62">
        <v>403.9</v>
      </c>
      <c r="Y36" s="45">
        <v>1011</v>
      </c>
      <c r="Z36" s="62">
        <v>412</v>
      </c>
      <c r="AA36" s="61">
        <v>6.87</v>
      </c>
      <c r="AB36" s="62">
        <v>44</v>
      </c>
      <c r="AC36" s="75">
        <v>20.5</v>
      </c>
      <c r="AD36" s="62">
        <v>64</v>
      </c>
      <c r="AE36" s="62">
        <v>10510</v>
      </c>
      <c r="AF36" s="66" t="s">
        <v>82</v>
      </c>
      <c r="AG36" s="66" t="s">
        <v>82</v>
      </c>
      <c r="AH36" s="66" t="s">
        <v>82</v>
      </c>
      <c r="AI36" s="66" t="s">
        <v>82</v>
      </c>
      <c r="AJ36" s="63">
        <v>8830</v>
      </c>
      <c r="AK36" s="59">
        <f t="shared" si="3"/>
        <v>45074</v>
      </c>
      <c r="AL36" s="29">
        <v>7.21</v>
      </c>
      <c r="AM36" s="35">
        <v>18.100000000000001</v>
      </c>
      <c r="AN36" s="42">
        <v>80</v>
      </c>
      <c r="AO36" s="30">
        <v>44.5</v>
      </c>
      <c r="AP36" s="42">
        <v>8</v>
      </c>
      <c r="AQ36" s="42">
        <v>16</v>
      </c>
      <c r="AR36" s="69" t="s">
        <v>82</v>
      </c>
      <c r="AS36" s="69" t="s">
        <v>82</v>
      </c>
      <c r="AT36" s="69" t="s">
        <v>82</v>
      </c>
      <c r="AU36" s="69" t="s">
        <v>82</v>
      </c>
      <c r="AV36" s="50">
        <v>600</v>
      </c>
      <c r="AW36" s="50">
        <v>200</v>
      </c>
      <c r="AX36" s="69" t="s">
        <v>82</v>
      </c>
      <c r="AY36" s="83">
        <f t="shared" si="4"/>
        <v>45074</v>
      </c>
      <c r="AZ36" s="29">
        <v>6.6150000000000002</v>
      </c>
      <c r="BA36" s="29">
        <v>0.39500000000000002</v>
      </c>
      <c r="BB36" s="42">
        <v>7140</v>
      </c>
      <c r="BC36" s="42">
        <v>4065</v>
      </c>
      <c r="BD36" s="42">
        <v>825</v>
      </c>
      <c r="BE36" s="29">
        <v>115.85155549424</v>
      </c>
      <c r="BF36" s="29">
        <v>6.5750000000000002</v>
      </c>
      <c r="BG36" s="29">
        <v>0.67</v>
      </c>
      <c r="BH36" s="42">
        <v>5550</v>
      </c>
      <c r="BI36" s="42">
        <v>3260</v>
      </c>
      <c r="BJ36" s="42">
        <v>465</v>
      </c>
      <c r="BK36" s="29">
        <v>82.817499476690301</v>
      </c>
      <c r="BL36" s="83">
        <f t="shared" si="5"/>
        <v>45074</v>
      </c>
      <c r="BM36" s="61">
        <v>6.61</v>
      </c>
      <c r="BN36" s="61">
        <v>3.2</v>
      </c>
      <c r="BO36" s="61">
        <v>52.805</v>
      </c>
      <c r="BP36" s="86">
        <v>6.88</v>
      </c>
      <c r="BQ36" s="86">
        <v>4.24</v>
      </c>
      <c r="BR36" s="86">
        <v>45.06</v>
      </c>
      <c r="BS36" s="70">
        <v>948</v>
      </c>
      <c r="BT36" s="70">
        <v>375</v>
      </c>
      <c r="BU36" s="61">
        <f>BS36/BT36</f>
        <v>2.528</v>
      </c>
      <c r="BV36" s="98">
        <v>201</v>
      </c>
      <c r="BW36" s="83">
        <f t="shared" si="6"/>
        <v>45074</v>
      </c>
      <c r="BX36" s="18">
        <v>7.01</v>
      </c>
      <c r="BY36" s="18">
        <v>3.52</v>
      </c>
      <c r="BZ36" s="18">
        <v>49.89</v>
      </c>
      <c r="CA36" s="98">
        <v>2070</v>
      </c>
      <c r="CB36" s="98">
        <v>1450</v>
      </c>
      <c r="CC36" s="18">
        <f t="shared" si="18"/>
        <v>1.4275862068965517</v>
      </c>
      <c r="CD36" s="100">
        <v>28</v>
      </c>
      <c r="CE36" s="18">
        <v>7.02</v>
      </c>
      <c r="CF36" s="18">
        <v>3.32</v>
      </c>
      <c r="CG36" s="18">
        <v>51.87</v>
      </c>
      <c r="CH36" s="42">
        <v>2304</v>
      </c>
      <c r="CI36" s="98">
        <v>1325</v>
      </c>
      <c r="CJ36" s="18">
        <f t="shared" si="19"/>
        <v>1.7388679245283019</v>
      </c>
      <c r="CK36" s="100">
        <v>28</v>
      </c>
      <c r="CL36" s="83">
        <f t="shared" si="7"/>
        <v>45074</v>
      </c>
      <c r="CM36" s="89">
        <v>6.88</v>
      </c>
      <c r="CN36" s="89">
        <v>2.83</v>
      </c>
      <c r="CO36" s="89" t="s">
        <v>82</v>
      </c>
      <c r="CP36" s="89">
        <v>23.02</v>
      </c>
      <c r="CQ36" s="89" t="s">
        <v>82</v>
      </c>
      <c r="CR36" s="92">
        <v>141</v>
      </c>
      <c r="CS36" s="89" t="s">
        <v>82</v>
      </c>
      <c r="CT36" s="89" t="s">
        <v>82</v>
      </c>
      <c r="CU36" s="89" t="s">
        <v>82</v>
      </c>
      <c r="CV36" s="92" t="s">
        <v>82</v>
      </c>
      <c r="CW36" s="92" t="s">
        <v>82</v>
      </c>
      <c r="CX36" s="89" t="s">
        <v>82</v>
      </c>
      <c r="CY36" s="89" t="s">
        <v>82</v>
      </c>
    </row>
    <row r="37" spans="1:103" s="3" customFormat="1" ht="32.1" customHeight="1" x14ac:dyDescent="0.15">
      <c r="A37" s="13">
        <v>45075</v>
      </c>
      <c r="B37" s="21">
        <v>1.3</v>
      </c>
      <c r="C37" s="20">
        <v>11.52</v>
      </c>
      <c r="D37" s="15">
        <f t="shared" si="15"/>
        <v>12.82</v>
      </c>
      <c r="E37" s="28">
        <f t="shared" si="16"/>
        <v>735.30255233725268</v>
      </c>
      <c r="F37" s="38">
        <v>17.434999999999999</v>
      </c>
      <c r="G37" s="38">
        <v>6.87</v>
      </c>
      <c r="H37" s="39"/>
      <c r="I37" s="45">
        <v>1260</v>
      </c>
      <c r="J37" s="45">
        <v>585</v>
      </c>
      <c r="K37" s="39">
        <v>57.7</v>
      </c>
      <c r="L37" s="39">
        <v>54.5</v>
      </c>
      <c r="M37" s="38">
        <v>7.11</v>
      </c>
      <c r="N37" s="56">
        <v>433.9</v>
      </c>
      <c r="O37" s="45">
        <v>1104</v>
      </c>
      <c r="P37" s="45">
        <v>440</v>
      </c>
      <c r="Q37" s="29">
        <v>10.6</v>
      </c>
      <c r="R37" s="42">
        <v>40000000</v>
      </c>
      <c r="S37" s="42">
        <v>3000000</v>
      </c>
      <c r="T37" s="59">
        <f t="shared" si="2"/>
        <v>45075</v>
      </c>
      <c r="U37" s="45">
        <v>495</v>
      </c>
      <c r="V37" s="38">
        <v>7.1</v>
      </c>
      <c r="W37" s="62">
        <v>860</v>
      </c>
      <c r="X37" s="62">
        <v>373.9</v>
      </c>
      <c r="Y37" s="45">
        <v>1062</v>
      </c>
      <c r="Z37" s="62">
        <v>391</v>
      </c>
      <c r="AA37" s="61">
        <v>6.72</v>
      </c>
      <c r="AB37" s="62">
        <v>24</v>
      </c>
      <c r="AC37" s="75">
        <v>15.1</v>
      </c>
      <c r="AD37" s="62">
        <v>81</v>
      </c>
      <c r="AE37" s="62">
        <v>10270</v>
      </c>
      <c r="AF37" s="61">
        <v>6.84</v>
      </c>
      <c r="AG37" s="63">
        <v>28</v>
      </c>
      <c r="AH37" s="75">
        <v>16.3</v>
      </c>
      <c r="AI37" s="63">
        <v>94</v>
      </c>
      <c r="AJ37" s="62">
        <v>4280</v>
      </c>
      <c r="AK37" s="59">
        <f t="shared" si="3"/>
        <v>45075</v>
      </c>
      <c r="AL37" s="29">
        <v>7.13</v>
      </c>
      <c r="AM37" s="29"/>
      <c r="AN37" s="42">
        <v>62</v>
      </c>
      <c r="AO37" s="42">
        <v>24</v>
      </c>
      <c r="AP37" s="42">
        <v>7</v>
      </c>
      <c r="AQ37" s="30">
        <v>21.3</v>
      </c>
      <c r="AR37" s="69">
        <v>7.04</v>
      </c>
      <c r="AS37" s="79">
        <v>16.3</v>
      </c>
      <c r="AT37" s="50">
        <v>88</v>
      </c>
      <c r="AU37" s="50">
        <v>29</v>
      </c>
      <c r="AV37" s="50">
        <v>620</v>
      </c>
      <c r="AW37" s="56">
        <v>250</v>
      </c>
      <c r="AX37" s="82">
        <v>0.5</v>
      </c>
      <c r="AY37" s="83">
        <f t="shared" si="4"/>
        <v>45075</v>
      </c>
      <c r="AZ37" s="29">
        <v>6.7549999999999999</v>
      </c>
      <c r="BA37" s="29">
        <v>0.37</v>
      </c>
      <c r="BB37" s="42">
        <v>7420</v>
      </c>
      <c r="BC37" s="42">
        <v>3645</v>
      </c>
      <c r="BD37" s="42">
        <v>930</v>
      </c>
      <c r="BE37" s="29">
        <v>125.838788385347</v>
      </c>
      <c r="BF37" s="29">
        <v>6.62</v>
      </c>
      <c r="BG37" s="29">
        <v>0.69499999999999995</v>
      </c>
      <c r="BH37" s="42">
        <v>5500</v>
      </c>
      <c r="BI37" s="42">
        <v>2900</v>
      </c>
      <c r="BJ37" s="42">
        <v>460</v>
      </c>
      <c r="BK37" s="29">
        <v>85.292426855465806</v>
      </c>
      <c r="BL37" s="83">
        <f t="shared" si="5"/>
        <v>45075</v>
      </c>
      <c r="BM37" s="61">
        <v>6.6675000000000004</v>
      </c>
      <c r="BN37" s="61">
        <v>3.3450000000000002</v>
      </c>
      <c r="BO37" s="61">
        <v>49.002499999999998</v>
      </c>
      <c r="BP37" s="86">
        <v>6.65</v>
      </c>
      <c r="BQ37" s="86">
        <v>4.0199999999999996</v>
      </c>
      <c r="BR37" s="86">
        <v>48.34</v>
      </c>
      <c r="BS37" s="70">
        <v>846</v>
      </c>
      <c r="BT37" s="70">
        <v>375</v>
      </c>
      <c r="BU37" s="61">
        <f>BS37/BT37</f>
        <v>2.2559999999999998</v>
      </c>
      <c r="BV37" s="98">
        <v>200</v>
      </c>
      <c r="BW37" s="83">
        <f t="shared" si="6"/>
        <v>45075</v>
      </c>
      <c r="BX37" s="18">
        <v>7.05</v>
      </c>
      <c r="BY37" s="18">
        <v>4.28</v>
      </c>
      <c r="BZ37" s="18">
        <v>45.06</v>
      </c>
      <c r="CA37" s="98">
        <v>1662</v>
      </c>
      <c r="CB37" s="98">
        <v>1425</v>
      </c>
      <c r="CC37" s="18">
        <f t="shared" si="18"/>
        <v>1.1663157894736842</v>
      </c>
      <c r="CD37" s="100">
        <v>28</v>
      </c>
      <c r="CE37" s="18">
        <v>7.11</v>
      </c>
      <c r="CF37" s="18">
        <v>3.69</v>
      </c>
      <c r="CG37" s="18">
        <v>48.76</v>
      </c>
      <c r="CH37" s="98">
        <v>1884</v>
      </c>
      <c r="CI37" s="98">
        <v>1125</v>
      </c>
      <c r="CJ37" s="18">
        <f t="shared" si="19"/>
        <v>1.6746666666666667</v>
      </c>
      <c r="CK37" s="100">
        <v>28</v>
      </c>
      <c r="CL37" s="83">
        <f t="shared" si="7"/>
        <v>45075</v>
      </c>
      <c r="CM37" s="89">
        <v>6.87</v>
      </c>
      <c r="CN37" s="89">
        <v>3.2726168791741799</v>
      </c>
      <c r="CO37" s="89">
        <v>48.237476808899601</v>
      </c>
      <c r="CP37" s="89">
        <v>19.3</v>
      </c>
      <c r="CQ37" s="89">
        <v>52.8</v>
      </c>
      <c r="CR37" s="92">
        <v>151</v>
      </c>
      <c r="CS37" s="89" t="s">
        <v>82</v>
      </c>
      <c r="CT37" s="89" t="s">
        <v>82</v>
      </c>
      <c r="CU37" s="89" t="s">
        <v>82</v>
      </c>
      <c r="CV37" s="92">
        <v>340</v>
      </c>
      <c r="CW37" s="92">
        <v>170</v>
      </c>
      <c r="CX37" s="89" t="s">
        <v>82</v>
      </c>
      <c r="CY37" s="89" t="s">
        <v>82</v>
      </c>
    </row>
    <row r="38" spans="1:103" s="3" customFormat="1" ht="32.1" customHeight="1" x14ac:dyDescent="0.15">
      <c r="A38" s="13">
        <v>45076</v>
      </c>
      <c r="B38" s="21">
        <v>1.1000000000000001</v>
      </c>
      <c r="C38" s="20">
        <v>9.93</v>
      </c>
      <c r="D38" s="15">
        <f t="shared" si="15"/>
        <v>11.03</v>
      </c>
      <c r="E38" s="28">
        <f t="shared" si="16"/>
        <v>663.33894635554486</v>
      </c>
      <c r="F38" s="38">
        <v>16.628</v>
      </c>
      <c r="G38" s="38">
        <v>6.92</v>
      </c>
      <c r="H38" s="39"/>
      <c r="I38" s="45">
        <v>1198</v>
      </c>
      <c r="J38" s="45">
        <v>335</v>
      </c>
      <c r="K38" s="39">
        <v>47</v>
      </c>
      <c r="L38" s="39">
        <v>43.5</v>
      </c>
      <c r="M38" s="38">
        <v>6.87</v>
      </c>
      <c r="N38" s="56"/>
      <c r="O38" s="45">
        <v>1304</v>
      </c>
      <c r="P38" s="45">
        <v>665</v>
      </c>
      <c r="Q38" s="29">
        <v>8.49</v>
      </c>
      <c r="R38" s="42">
        <v>50000000</v>
      </c>
      <c r="S38" s="42">
        <v>22000000</v>
      </c>
      <c r="T38" s="59">
        <f t="shared" si="2"/>
        <v>45076</v>
      </c>
      <c r="U38" s="45">
        <v>530</v>
      </c>
      <c r="V38" s="38">
        <v>7</v>
      </c>
      <c r="W38" s="62">
        <v>815</v>
      </c>
      <c r="X38" s="62"/>
      <c r="Y38" s="45">
        <v>956</v>
      </c>
      <c r="Z38" s="62">
        <v>377</v>
      </c>
      <c r="AA38" s="61">
        <v>6.9</v>
      </c>
      <c r="AB38" s="62">
        <v>21</v>
      </c>
      <c r="AC38" s="75"/>
      <c r="AD38" s="62">
        <v>50</v>
      </c>
      <c r="AE38" s="62">
        <v>9560</v>
      </c>
      <c r="AF38" s="61">
        <v>6.8</v>
      </c>
      <c r="AG38" s="63">
        <v>30</v>
      </c>
      <c r="AH38" s="75"/>
      <c r="AI38" s="62">
        <v>58</v>
      </c>
      <c r="AJ38" s="62">
        <v>1600</v>
      </c>
      <c r="AK38" s="59">
        <f t="shared" si="3"/>
        <v>45076</v>
      </c>
      <c r="AL38" s="29">
        <v>7.21</v>
      </c>
      <c r="AM38" s="29"/>
      <c r="AN38" s="42">
        <v>54</v>
      </c>
      <c r="AO38" s="42">
        <v>37.5</v>
      </c>
      <c r="AP38" s="42">
        <v>10</v>
      </c>
      <c r="AQ38" s="30">
        <v>10.1</v>
      </c>
      <c r="AR38" s="69">
        <v>6.97</v>
      </c>
      <c r="AS38" s="69"/>
      <c r="AT38" s="50">
        <v>58</v>
      </c>
      <c r="AU38" s="50">
        <v>19</v>
      </c>
      <c r="AV38" s="50">
        <v>500</v>
      </c>
      <c r="AW38" s="56">
        <v>200</v>
      </c>
      <c r="AX38" s="82">
        <v>0.2</v>
      </c>
      <c r="AY38" s="83">
        <f t="shared" si="4"/>
        <v>45076</v>
      </c>
      <c r="AZ38" s="29">
        <v>6.88</v>
      </c>
      <c r="BA38" s="29">
        <v>0.53500000000000003</v>
      </c>
      <c r="BB38" s="42">
        <v>6780</v>
      </c>
      <c r="BC38" s="42">
        <v>3655</v>
      </c>
      <c r="BD38" s="42">
        <v>800</v>
      </c>
      <c r="BE38" s="29">
        <v>117.539247024426</v>
      </c>
      <c r="BF38" s="29">
        <v>6.83</v>
      </c>
      <c r="BG38" s="29">
        <v>0.78500000000000003</v>
      </c>
      <c r="BH38" s="42">
        <v>5445</v>
      </c>
      <c r="BI38" s="42">
        <v>2690</v>
      </c>
      <c r="BJ38" s="42">
        <v>570</v>
      </c>
      <c r="BK38" s="29">
        <v>104.474100542811</v>
      </c>
      <c r="BL38" s="83">
        <f t="shared" si="5"/>
        <v>45076</v>
      </c>
      <c r="BM38" s="61">
        <v>6.65</v>
      </c>
      <c r="BN38" s="61">
        <v>3.3725000000000001</v>
      </c>
      <c r="BO38" s="61">
        <v>57.034999999999997</v>
      </c>
      <c r="BP38" s="86">
        <v>6.69</v>
      </c>
      <c r="BQ38" s="86">
        <v>3.83</v>
      </c>
      <c r="BR38" s="86">
        <v>54.91</v>
      </c>
      <c r="BS38" s="70">
        <v>786</v>
      </c>
      <c r="BT38" s="70">
        <v>400</v>
      </c>
      <c r="BU38" s="61">
        <f>BS38/BT38</f>
        <v>1.9650000000000001</v>
      </c>
      <c r="BV38" s="98">
        <v>200</v>
      </c>
      <c r="BW38" s="83">
        <f t="shared" si="6"/>
        <v>45076</v>
      </c>
      <c r="BX38" s="18">
        <v>7.08</v>
      </c>
      <c r="BY38" s="18">
        <v>4.1500000000000004</v>
      </c>
      <c r="BZ38" s="18">
        <v>51.5</v>
      </c>
      <c r="CA38" s="98">
        <v>1566</v>
      </c>
      <c r="CB38" s="98">
        <v>1575</v>
      </c>
      <c r="CC38" s="18">
        <f t="shared" si="18"/>
        <v>0.99428571428571433</v>
      </c>
      <c r="CD38" s="100">
        <v>28</v>
      </c>
      <c r="CE38" s="18">
        <v>7.09</v>
      </c>
      <c r="CF38" s="18">
        <v>5.17</v>
      </c>
      <c r="CG38" s="18">
        <v>48.31</v>
      </c>
      <c r="CH38" s="98">
        <v>1770</v>
      </c>
      <c r="CI38" s="98">
        <v>1250</v>
      </c>
      <c r="CJ38" s="18">
        <f t="shared" si="19"/>
        <v>1.4159999999999999</v>
      </c>
      <c r="CK38" s="100">
        <v>28</v>
      </c>
      <c r="CL38" s="83">
        <f t="shared" si="7"/>
        <v>45076</v>
      </c>
      <c r="CM38" s="89">
        <v>7</v>
      </c>
      <c r="CN38" s="89">
        <v>3.6277895362220498</v>
      </c>
      <c r="CO38" s="89">
        <v>52.302968270215104</v>
      </c>
      <c r="CP38" s="89">
        <v>25.21</v>
      </c>
      <c r="CQ38" s="89">
        <v>54.3</v>
      </c>
      <c r="CR38" s="92">
        <v>167</v>
      </c>
      <c r="CS38" s="89" t="s">
        <v>82</v>
      </c>
      <c r="CT38" s="89" t="s">
        <v>82</v>
      </c>
      <c r="CU38" s="89" t="s">
        <v>82</v>
      </c>
      <c r="CV38" s="92">
        <v>340</v>
      </c>
      <c r="CW38" s="92">
        <v>113</v>
      </c>
      <c r="CX38" s="89" t="s">
        <v>82</v>
      </c>
      <c r="CY38" s="89" t="s">
        <v>82</v>
      </c>
    </row>
    <row r="39" spans="1:103" s="3" customFormat="1" ht="32.1" customHeight="1" x14ac:dyDescent="0.15">
      <c r="A39" s="13">
        <v>45077</v>
      </c>
      <c r="B39" s="21">
        <v>1.3</v>
      </c>
      <c r="C39" s="20">
        <v>10.55</v>
      </c>
      <c r="D39" s="15">
        <f t="shared" si="15"/>
        <v>11.850000000000001</v>
      </c>
      <c r="E39" s="28">
        <f t="shared" si="16"/>
        <v>585.01184834123228</v>
      </c>
      <c r="F39" s="38">
        <v>20.256</v>
      </c>
      <c r="G39" s="38">
        <v>7.16</v>
      </c>
      <c r="H39" s="38"/>
      <c r="I39" s="45">
        <v>1044</v>
      </c>
      <c r="J39" s="45">
        <v>485</v>
      </c>
      <c r="K39" s="39">
        <v>69.400000000000006</v>
      </c>
      <c r="L39" s="39">
        <v>30.5</v>
      </c>
      <c r="M39" s="38">
        <v>6.73</v>
      </c>
      <c r="N39" s="56"/>
      <c r="O39" s="45">
        <v>1157</v>
      </c>
      <c r="P39" s="45">
        <v>405</v>
      </c>
      <c r="Q39" s="29">
        <v>6.2539999999999996</v>
      </c>
      <c r="R39" s="42">
        <v>60000000</v>
      </c>
      <c r="S39" s="42">
        <v>2000000</v>
      </c>
      <c r="T39" s="59">
        <f t="shared" si="2"/>
        <v>45077</v>
      </c>
      <c r="U39" s="45">
        <v>485</v>
      </c>
      <c r="V39" s="38">
        <v>6.87</v>
      </c>
      <c r="W39" s="62">
        <v>945</v>
      </c>
      <c r="X39" s="62"/>
      <c r="Y39" s="45">
        <v>1249</v>
      </c>
      <c r="Z39" s="62">
        <v>420</v>
      </c>
      <c r="AA39" s="61">
        <v>6.92</v>
      </c>
      <c r="AB39" s="62">
        <v>16</v>
      </c>
      <c r="AC39" s="75"/>
      <c r="AD39" s="62">
        <v>41</v>
      </c>
      <c r="AE39" s="62">
        <v>9370</v>
      </c>
      <c r="AF39" s="61">
        <v>6.94</v>
      </c>
      <c r="AG39" s="63">
        <v>15</v>
      </c>
      <c r="AH39" s="75"/>
      <c r="AI39" s="62">
        <v>46</v>
      </c>
      <c r="AJ39" s="62">
        <v>10770</v>
      </c>
      <c r="AK39" s="59">
        <f t="shared" si="3"/>
        <v>45077</v>
      </c>
      <c r="AL39" s="29" t="s">
        <v>82</v>
      </c>
      <c r="AM39" s="29" t="s">
        <v>82</v>
      </c>
      <c r="AN39" s="29" t="s">
        <v>82</v>
      </c>
      <c r="AO39" s="29" t="s">
        <v>82</v>
      </c>
      <c r="AP39" s="29" t="s">
        <v>82</v>
      </c>
      <c r="AQ39" s="29" t="s">
        <v>82</v>
      </c>
      <c r="AR39" s="69">
        <v>6.98</v>
      </c>
      <c r="AS39" s="69"/>
      <c r="AT39" s="50">
        <v>85</v>
      </c>
      <c r="AU39" s="79">
        <v>38.5</v>
      </c>
      <c r="AV39" s="50">
        <v>610</v>
      </c>
      <c r="AW39" s="56">
        <v>150</v>
      </c>
      <c r="AX39" s="82">
        <v>0.2</v>
      </c>
      <c r="AY39" s="83">
        <f t="shared" si="4"/>
        <v>45077</v>
      </c>
      <c r="AZ39" s="29">
        <v>6.8449999999999998</v>
      </c>
      <c r="BA39" s="29">
        <v>0.35499999999999998</v>
      </c>
      <c r="BB39" s="42">
        <v>6185</v>
      </c>
      <c r="BC39" s="42">
        <v>4035</v>
      </c>
      <c r="BD39" s="42">
        <v>945</v>
      </c>
      <c r="BE39" s="29">
        <v>152.791212008721</v>
      </c>
      <c r="BF39" s="29">
        <v>6.8849999999999998</v>
      </c>
      <c r="BG39" s="29">
        <v>0.99</v>
      </c>
      <c r="BH39" s="42">
        <v>4475</v>
      </c>
      <c r="BI39" s="42">
        <v>3190</v>
      </c>
      <c r="BJ39" s="42">
        <v>775</v>
      </c>
      <c r="BK39" s="29">
        <v>173.66918316957401</v>
      </c>
      <c r="BL39" s="83">
        <f t="shared" si="5"/>
        <v>45077</v>
      </c>
      <c r="BM39" s="61">
        <v>6.585</v>
      </c>
      <c r="BN39" s="61">
        <v>2.62</v>
      </c>
      <c r="BO39" s="61">
        <v>52.787500000000001</v>
      </c>
      <c r="BP39" s="86">
        <v>6.37</v>
      </c>
      <c r="BQ39" s="86">
        <v>3.64</v>
      </c>
      <c r="BR39" s="86">
        <v>55.77</v>
      </c>
      <c r="BS39" s="70">
        <v>978</v>
      </c>
      <c r="BT39" s="70">
        <v>475</v>
      </c>
      <c r="BU39" s="61">
        <f>BS39/BT39</f>
        <v>2.0589473684210526</v>
      </c>
      <c r="BV39" s="98">
        <v>200</v>
      </c>
      <c r="BW39" s="83">
        <f t="shared" si="6"/>
        <v>45077</v>
      </c>
      <c r="BX39" s="18">
        <v>6.72</v>
      </c>
      <c r="BY39" s="18">
        <v>4.1500000000000004</v>
      </c>
      <c r="BZ39" s="18">
        <v>51.5</v>
      </c>
      <c r="CA39" s="98">
        <v>1860</v>
      </c>
      <c r="CB39" s="98">
        <v>1300</v>
      </c>
      <c r="CC39" s="18">
        <f t="shared" si="18"/>
        <v>1.4307692307692308</v>
      </c>
      <c r="CD39" s="100">
        <v>28</v>
      </c>
      <c r="CE39" s="18">
        <v>6.63</v>
      </c>
      <c r="CF39" s="18">
        <v>4.17</v>
      </c>
      <c r="CG39" s="18">
        <v>48.3</v>
      </c>
      <c r="CH39" s="98">
        <v>1920</v>
      </c>
      <c r="CI39" s="98">
        <v>1175</v>
      </c>
      <c r="CJ39" s="18">
        <f t="shared" si="19"/>
        <v>1.6340425531914893</v>
      </c>
      <c r="CK39" s="100">
        <v>28</v>
      </c>
      <c r="CL39" s="83">
        <f t="shared" si="7"/>
        <v>45077</v>
      </c>
      <c r="CM39" s="89">
        <v>6.66</v>
      </c>
      <c r="CN39" s="89">
        <v>3.2894255396999701</v>
      </c>
      <c r="CO39" s="89">
        <v>53.170189099001398</v>
      </c>
      <c r="CP39" s="89">
        <v>20.350000000000001</v>
      </c>
      <c r="CQ39" s="89">
        <v>53.5</v>
      </c>
      <c r="CR39" s="92">
        <v>174</v>
      </c>
      <c r="CS39" s="89" t="s">
        <v>82</v>
      </c>
      <c r="CT39" s="89" t="s">
        <v>82</v>
      </c>
      <c r="CU39" s="89" t="s">
        <v>82</v>
      </c>
      <c r="CV39" s="92" t="s">
        <v>82</v>
      </c>
      <c r="CW39" s="92" t="s">
        <v>82</v>
      </c>
      <c r="CX39" s="89" t="s">
        <v>82</v>
      </c>
      <c r="CY39" s="89" t="s">
        <v>82</v>
      </c>
    </row>
    <row r="40" spans="1:103" s="2" customFormat="1" ht="32.1" customHeight="1" x14ac:dyDescent="0.15">
      <c r="A40" s="12" t="s">
        <v>105</v>
      </c>
      <c r="B40" s="22">
        <f>IF(ISERROR(AVERAGE(B9:B38)),"",AVERAGE(B9:B38))</f>
        <v>1.2666666666666666</v>
      </c>
      <c r="C40" s="22">
        <f t="shared" ref="C40:S40" si="20">IF(ISERROR(AVERAGE(C9:C38)),"",AVERAGE(C9:C38))</f>
        <v>13.490333333333332</v>
      </c>
      <c r="D40" s="22">
        <f t="shared" si="20"/>
        <v>14.756999999999998</v>
      </c>
      <c r="E40" s="22">
        <f t="shared" si="20"/>
        <v>911.38815760963655</v>
      </c>
      <c r="F40" s="22">
        <f>IF(ISERROR(AVERAGE(F9:F39)),"",AVERAGE(F9:F39))</f>
        <v>16.528516129032258</v>
      </c>
      <c r="G40" s="22">
        <f t="shared" si="20"/>
        <v>7.048</v>
      </c>
      <c r="H40" s="22">
        <f t="shared" si="20"/>
        <v>400.44642857142861</v>
      </c>
      <c r="I40" s="22">
        <f t="shared" si="20"/>
        <v>986.3</v>
      </c>
      <c r="J40" s="22">
        <f t="shared" si="20"/>
        <v>443.83333333333331</v>
      </c>
      <c r="K40" s="22">
        <f t="shared" si="20"/>
        <v>51.986666666666679</v>
      </c>
      <c r="L40" s="22">
        <f t="shared" si="20"/>
        <v>57.18333333333333</v>
      </c>
      <c r="M40" s="22">
        <f t="shared" si="20"/>
        <v>7.1176666666666684</v>
      </c>
      <c r="N40" s="22">
        <f t="shared" si="20"/>
        <v>427.47586206896557</v>
      </c>
      <c r="O40" s="22">
        <f t="shared" si="20"/>
        <v>1000.0666666666667</v>
      </c>
      <c r="P40" s="22">
        <f t="shared" si="20"/>
        <v>482.66666666666669</v>
      </c>
      <c r="Q40" s="22">
        <f t="shared" si="20"/>
        <v>7.8229642857142867</v>
      </c>
      <c r="R40" s="60">
        <f t="shared" si="20"/>
        <v>61066666.666666664</v>
      </c>
      <c r="S40" s="60">
        <f t="shared" si="20"/>
        <v>24715789.47368421</v>
      </c>
      <c r="T40" s="22" t="s">
        <v>105</v>
      </c>
      <c r="U40" s="22">
        <f t="shared" ref="T40:AY40" si="21">IF(ISERROR(AVERAGE(U9:U38)),"",AVERAGE(U9:U38))</f>
        <v>576.25</v>
      </c>
      <c r="V40" s="22">
        <f t="shared" si="21"/>
        <v>7.0633333333333335</v>
      </c>
      <c r="W40" s="22">
        <f t="shared" si="21"/>
        <v>968.66666666666663</v>
      </c>
      <c r="X40" s="22">
        <f t="shared" si="21"/>
        <v>443.01379310344834</v>
      </c>
      <c r="Y40" s="22">
        <f t="shared" si="21"/>
        <v>964.2</v>
      </c>
      <c r="Z40" s="22">
        <f t="shared" si="21"/>
        <v>327.39999999999998</v>
      </c>
      <c r="AA40" s="22">
        <f t="shared" si="21"/>
        <v>6.9013333333333344</v>
      </c>
      <c r="AB40" s="22">
        <f t="shared" si="21"/>
        <v>20.333333333333332</v>
      </c>
      <c r="AC40" s="22">
        <f t="shared" si="21"/>
        <v>15.120689655172415</v>
      </c>
      <c r="AD40" s="22">
        <f t="shared" si="21"/>
        <v>66.400000000000006</v>
      </c>
      <c r="AE40" s="22">
        <f t="shared" si="21"/>
        <v>10455.333333333334</v>
      </c>
      <c r="AF40" s="22">
        <f t="shared" si="21"/>
        <v>6.7913793103448272</v>
      </c>
      <c r="AG40" s="22">
        <f t="shared" si="21"/>
        <v>80.068965517241381</v>
      </c>
      <c r="AH40" s="22">
        <f t="shared" si="21"/>
        <v>30.282142857142851</v>
      </c>
      <c r="AI40" s="22">
        <f t="shared" si="21"/>
        <v>117.75862068965517</v>
      </c>
      <c r="AJ40" s="22">
        <f t="shared" si="21"/>
        <v>9172.6666666666661</v>
      </c>
      <c r="AK40" s="22" t="s">
        <v>105</v>
      </c>
      <c r="AL40" s="22">
        <f t="shared" si="21"/>
        <v>7.1957142857142866</v>
      </c>
      <c r="AM40" s="22">
        <f t="shared" si="21"/>
        <v>16.073684210526313</v>
      </c>
      <c r="AN40" s="22">
        <f t="shared" si="21"/>
        <v>67.952380952380949</v>
      </c>
      <c r="AO40" s="22">
        <f t="shared" si="21"/>
        <v>28.952380952380953</v>
      </c>
      <c r="AP40" s="22">
        <f t="shared" si="21"/>
        <v>6.4761904761904763</v>
      </c>
      <c r="AQ40" s="22">
        <f t="shared" si="21"/>
        <v>14.2</v>
      </c>
      <c r="AR40" s="22">
        <f t="shared" si="21"/>
        <v>7.0500000000000007</v>
      </c>
      <c r="AS40" s="22">
        <f t="shared" si="21"/>
        <v>14.15</v>
      </c>
      <c r="AT40" s="22">
        <f t="shared" si="21"/>
        <v>65.38095238095238</v>
      </c>
      <c r="AU40" s="22">
        <f t="shared" si="21"/>
        <v>22.80952380952381</v>
      </c>
      <c r="AV40" s="22">
        <f t="shared" si="21"/>
        <v>612.85714285714289</v>
      </c>
      <c r="AW40" s="22">
        <f t="shared" si="21"/>
        <v>246.84210526315789</v>
      </c>
      <c r="AX40" s="22">
        <f t="shared" si="21"/>
        <v>0.33684210526315794</v>
      </c>
      <c r="AY40" s="22" t="s">
        <v>105</v>
      </c>
      <c r="AZ40" s="22">
        <f t="shared" ref="AZ40:CE40" si="22">IF(ISERROR(AVERAGE(AZ9:AZ38)),"",AVERAGE(AZ9:AZ38))</f>
        <v>6.8293333333333335</v>
      </c>
      <c r="BA40" s="22">
        <f t="shared" si="22"/>
        <v>0.5149999999999999</v>
      </c>
      <c r="BB40" s="22">
        <f t="shared" si="22"/>
        <v>6979.166666666667</v>
      </c>
      <c r="BC40" s="22">
        <f t="shared" si="22"/>
        <v>4210.5925925925922</v>
      </c>
      <c r="BD40" s="22">
        <f t="shared" si="22"/>
        <v>1045</v>
      </c>
      <c r="BE40" s="22">
        <f t="shared" si="22"/>
        <v>131.3800829164806</v>
      </c>
      <c r="BF40" s="22">
        <f t="shared" si="22"/>
        <v>6.6928333333333336</v>
      </c>
      <c r="BG40" s="22">
        <f t="shared" si="22"/>
        <v>0.66966666666666685</v>
      </c>
      <c r="BH40" s="22">
        <f t="shared" si="22"/>
        <v>5435.5</v>
      </c>
      <c r="BI40" s="22" t="str">
        <f t="shared" si="22"/>
        <v/>
      </c>
      <c r="BJ40" s="22">
        <f t="shared" si="22"/>
        <v>652.5</v>
      </c>
      <c r="BK40" s="22">
        <f t="shared" si="22"/>
        <v>119.92696297322478</v>
      </c>
      <c r="BL40" s="22" t="s">
        <v>105</v>
      </c>
      <c r="BM40" s="22">
        <f t="shared" si="22"/>
        <v>6.5902586206896556</v>
      </c>
      <c r="BN40" s="22">
        <f t="shared" si="22"/>
        <v>3.380689655172413</v>
      </c>
      <c r="BO40" s="22">
        <f t="shared" si="22"/>
        <v>54.093112068965539</v>
      </c>
      <c r="BP40" s="22">
        <f t="shared" si="22"/>
        <v>6.6640000000000006</v>
      </c>
      <c r="BQ40" s="22">
        <f t="shared" si="22"/>
        <v>3.6617138288267643</v>
      </c>
      <c r="BR40" s="22">
        <f t="shared" si="22"/>
        <v>54.19014412024741</v>
      </c>
      <c r="BS40" s="22">
        <f t="shared" si="22"/>
        <v>997.68</v>
      </c>
      <c r="BT40" s="22">
        <f t="shared" si="22"/>
        <v>499.13793103448273</v>
      </c>
      <c r="BU40" s="22">
        <f t="shared" si="22"/>
        <v>2.220807633172114</v>
      </c>
      <c r="BV40" s="22">
        <f t="shared" si="22"/>
        <v>182.6</v>
      </c>
      <c r="BW40" s="22" t="s">
        <v>105</v>
      </c>
      <c r="BX40" s="22">
        <f t="shared" si="22"/>
        <v>7.0636666666666663</v>
      </c>
      <c r="BY40" s="22">
        <f t="shared" si="22"/>
        <v>3.6886666666666672</v>
      </c>
      <c r="BZ40" s="22">
        <f t="shared" si="22"/>
        <v>48.961000000000013</v>
      </c>
      <c r="CA40" s="22">
        <f t="shared" si="22"/>
        <v>1858.2</v>
      </c>
      <c r="CB40" s="22">
        <f t="shared" si="22"/>
        <v>1672.5</v>
      </c>
      <c r="CC40" s="22">
        <f t="shared" si="22"/>
        <v>1.116073260765948</v>
      </c>
      <c r="CD40" s="22">
        <f t="shared" si="22"/>
        <v>27.966666666666665</v>
      </c>
      <c r="CE40" s="22">
        <f t="shared" si="22"/>
        <v>7.0436666666666676</v>
      </c>
      <c r="CF40" s="22">
        <f t="shared" ref="CF40:CY40" si="23">IF(ISERROR(AVERAGE(CF9:CF38)),"",AVERAGE(CF9:CF38))</f>
        <v>3.7396666666666669</v>
      </c>
      <c r="CG40" s="22">
        <f t="shared" si="23"/>
        <v>49.597999999999985</v>
      </c>
      <c r="CH40" s="22">
        <f t="shared" si="23"/>
        <v>1886.3333333333333</v>
      </c>
      <c r="CI40" s="22">
        <f t="shared" si="23"/>
        <v>1466.6666666666667</v>
      </c>
      <c r="CJ40" s="22">
        <f t="shared" si="23"/>
        <v>1.2985668951828464</v>
      </c>
      <c r="CK40" s="22">
        <f t="shared" si="23"/>
        <v>26.2</v>
      </c>
      <c r="CL40" s="22" t="s">
        <v>105</v>
      </c>
      <c r="CM40" s="22">
        <f t="shared" si="23"/>
        <v>6.9876666666666667</v>
      </c>
      <c r="CN40" s="22">
        <f t="shared" si="23"/>
        <v>3.1819375380879742</v>
      </c>
      <c r="CO40" s="22">
        <f t="shared" si="23"/>
        <v>49.988259771457166</v>
      </c>
      <c r="CP40" s="22">
        <f t="shared" si="23"/>
        <v>20.88770535523954</v>
      </c>
      <c r="CQ40" s="22">
        <f t="shared" si="23"/>
        <v>51.988434754691767</v>
      </c>
      <c r="CR40" s="22">
        <f t="shared" si="23"/>
        <v>156.36666666666667</v>
      </c>
      <c r="CS40" s="22" t="str">
        <f t="shared" si="23"/>
        <v/>
      </c>
      <c r="CT40" s="22">
        <f t="shared" si="23"/>
        <v>63.4</v>
      </c>
      <c r="CU40" s="22">
        <f t="shared" si="23"/>
        <v>27.1</v>
      </c>
      <c r="CV40" s="22">
        <f t="shared" si="23"/>
        <v>435.92307692307691</v>
      </c>
      <c r="CW40" s="22">
        <f t="shared" si="23"/>
        <v>139.65384615384616</v>
      </c>
      <c r="CX40" s="22">
        <f t="shared" si="23"/>
        <v>6.9484210526315779</v>
      </c>
      <c r="CY40" s="22">
        <f t="shared" si="23"/>
        <v>2.9136842105263159</v>
      </c>
    </row>
    <row r="41" spans="1:103" s="6" customFormat="1" ht="52.5" customHeight="1" x14ac:dyDescent="0.15">
      <c r="A41" s="142" t="s">
        <v>106</v>
      </c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4"/>
      <c r="T41" s="145" t="s">
        <v>107</v>
      </c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 t="s">
        <v>108</v>
      </c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6" t="s">
        <v>109</v>
      </c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5" t="s">
        <v>108</v>
      </c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6" t="s">
        <v>109</v>
      </c>
      <c r="CM41" s="146"/>
      <c r="CN41" s="146"/>
      <c r="CO41" s="146"/>
      <c r="CP41" s="146"/>
      <c r="CQ41" s="146"/>
      <c r="CR41" s="146"/>
      <c r="CS41" s="146"/>
      <c r="CT41" s="146"/>
      <c r="CU41" s="146"/>
      <c r="CV41" s="146"/>
      <c r="CW41" s="146"/>
      <c r="CX41" s="146"/>
      <c r="CY41" s="146"/>
    </row>
    <row r="42" spans="1:103" s="7" customFormat="1" ht="23.25" customHeight="1" x14ac:dyDescent="0.15">
      <c r="A42" s="131" t="s">
        <v>110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3"/>
      <c r="T42" s="131" t="s">
        <v>111</v>
      </c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3"/>
      <c r="AK42" s="134" t="s">
        <v>111</v>
      </c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 t="s">
        <v>111</v>
      </c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 t="s">
        <v>111</v>
      </c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 t="s">
        <v>111</v>
      </c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 t="s">
        <v>111</v>
      </c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</row>
    <row r="43" spans="1:103" s="8" customFormat="1" ht="34.5" customHeight="1" x14ac:dyDescent="0.25">
      <c r="A43" s="121" t="s">
        <v>112</v>
      </c>
      <c r="B43" s="122"/>
      <c r="C43" s="122"/>
      <c r="D43" s="122"/>
      <c r="E43" s="122"/>
      <c r="F43" s="122"/>
      <c r="G43" s="122"/>
      <c r="H43" s="122"/>
      <c r="I43" s="124"/>
      <c r="J43" s="121"/>
      <c r="K43" s="122"/>
      <c r="L43" s="124"/>
      <c r="M43" s="122"/>
      <c r="N43" s="122"/>
      <c r="O43" s="124"/>
      <c r="P43" s="23" t="s">
        <v>113</v>
      </c>
      <c r="Q43" s="121" t="s">
        <v>114</v>
      </c>
      <c r="R43" s="122"/>
      <c r="S43" s="124"/>
      <c r="T43" s="123" t="str">
        <f>A43</f>
        <v>VA TECH WABAG</v>
      </c>
      <c r="U43" s="125"/>
      <c r="V43" s="125"/>
      <c r="W43" s="125"/>
      <c r="X43" s="125"/>
      <c r="Y43" s="125"/>
      <c r="Z43" s="125"/>
      <c r="AA43" s="125"/>
      <c r="AB43" s="121" t="str">
        <f>P43</f>
        <v>PID</v>
      </c>
      <c r="AC43" s="122"/>
      <c r="AD43" s="122"/>
      <c r="AE43" s="122"/>
      <c r="AF43" s="124"/>
      <c r="AG43" s="135" t="s">
        <v>114</v>
      </c>
      <c r="AH43" s="136"/>
      <c r="AI43" s="136"/>
      <c r="AJ43" s="137"/>
      <c r="AK43" s="123" t="str">
        <f>A43</f>
        <v>VA TECH WABAG</v>
      </c>
      <c r="AL43" s="123"/>
      <c r="AM43" s="123"/>
      <c r="AN43" s="123"/>
      <c r="AO43" s="121"/>
      <c r="AP43" s="122"/>
      <c r="AQ43" s="124"/>
      <c r="AR43" s="123"/>
      <c r="AS43" s="123"/>
      <c r="AT43" s="123"/>
      <c r="AU43" s="23" t="str">
        <f>P43</f>
        <v>PID</v>
      </c>
      <c r="AV43" s="121" t="s">
        <v>114</v>
      </c>
      <c r="AW43" s="122"/>
      <c r="AX43" s="124"/>
      <c r="AY43" s="123" t="str">
        <f>AK43</f>
        <v>VA TECH WABAG</v>
      </c>
      <c r="AZ43" s="123"/>
      <c r="BA43" s="123"/>
      <c r="BB43" s="123"/>
      <c r="BC43" s="123"/>
      <c r="BD43" s="121" t="str">
        <f>AU43</f>
        <v>PID</v>
      </c>
      <c r="BE43" s="122"/>
      <c r="BF43" s="122"/>
      <c r="BG43" s="124"/>
      <c r="BH43" s="121" t="s">
        <v>114</v>
      </c>
      <c r="BI43" s="122"/>
      <c r="BJ43" s="122"/>
      <c r="BK43" s="124"/>
      <c r="BL43" s="121" t="str">
        <f>AY43</f>
        <v>VA TECH WABAG</v>
      </c>
      <c r="BM43" s="122"/>
      <c r="BN43" s="122"/>
      <c r="BO43" s="122"/>
      <c r="BP43" s="124"/>
      <c r="BQ43" s="121" t="str">
        <f>AU43</f>
        <v>PID</v>
      </c>
      <c r="BR43" s="122"/>
      <c r="BS43" s="122"/>
      <c r="BT43" s="123" t="s">
        <v>114</v>
      </c>
      <c r="BU43" s="123"/>
      <c r="BV43" s="123"/>
      <c r="BW43" s="123" t="str">
        <f>BL43</f>
        <v>VA TECH WABAG</v>
      </c>
      <c r="BX43" s="123"/>
      <c r="BY43" s="123"/>
      <c r="BZ43" s="123"/>
      <c r="CA43" s="123"/>
      <c r="CB43" s="121" t="str">
        <f>BQ43</f>
        <v>PID</v>
      </c>
      <c r="CC43" s="122"/>
      <c r="CD43" s="122"/>
      <c r="CE43" s="122"/>
      <c r="CF43" s="124"/>
      <c r="CG43" s="121" t="s">
        <v>114</v>
      </c>
      <c r="CH43" s="122"/>
      <c r="CI43" s="122"/>
      <c r="CJ43" s="122"/>
      <c r="CK43" s="124"/>
      <c r="CL43" s="121" t="str">
        <f>BW43</f>
        <v>VA TECH WABAG</v>
      </c>
      <c r="CM43" s="122"/>
      <c r="CN43" s="122"/>
      <c r="CO43" s="122"/>
      <c r="CP43" s="122"/>
      <c r="CQ43" s="122"/>
      <c r="CR43" s="122"/>
      <c r="CS43" s="122"/>
      <c r="CT43" s="122"/>
      <c r="CU43" s="124"/>
      <c r="CV43" s="123" t="s">
        <v>113</v>
      </c>
      <c r="CW43" s="123"/>
      <c r="CX43" s="127" t="s">
        <v>114</v>
      </c>
      <c r="CY43" s="127"/>
    </row>
    <row r="44" spans="1:103" s="8" customFormat="1" ht="66" customHeight="1" x14ac:dyDescent="0.25">
      <c r="A44" s="128"/>
      <c r="B44" s="129"/>
      <c r="C44" s="129"/>
      <c r="D44" s="129"/>
      <c r="E44" s="130"/>
      <c r="F44" s="122"/>
      <c r="G44" s="122"/>
      <c r="H44" s="122"/>
      <c r="I44" s="124"/>
      <c r="J44" s="123"/>
      <c r="K44" s="123"/>
      <c r="L44" s="123"/>
      <c r="M44" s="123"/>
      <c r="N44" s="123"/>
      <c r="O44" s="123"/>
      <c r="P44" s="46"/>
      <c r="Q44" s="123"/>
      <c r="R44" s="123"/>
      <c r="S44" s="123"/>
      <c r="T44" s="123"/>
      <c r="U44" s="125"/>
      <c r="V44" s="123"/>
      <c r="W44" s="125"/>
      <c r="X44" s="125"/>
      <c r="Y44" s="125"/>
      <c r="Z44" s="125"/>
      <c r="AA44" s="125"/>
      <c r="AB44" s="123"/>
      <c r="AC44" s="123"/>
      <c r="AD44" s="125"/>
      <c r="AE44" s="125"/>
      <c r="AF44" s="125"/>
      <c r="AG44" s="123"/>
      <c r="AH44" s="123"/>
      <c r="AI44" s="125"/>
      <c r="AJ44" s="125"/>
      <c r="AK44" s="121"/>
      <c r="AL44" s="124"/>
      <c r="AM44" s="121"/>
      <c r="AN44" s="124"/>
      <c r="AO44" s="123"/>
      <c r="AP44" s="123"/>
      <c r="AQ44" s="123"/>
      <c r="AR44" s="124"/>
      <c r="AS44" s="121"/>
      <c r="AT44" s="124"/>
      <c r="AU44" s="46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1"/>
      <c r="BM44" s="124"/>
      <c r="BN44" s="121"/>
      <c r="BO44" s="122"/>
      <c r="BP44" s="124"/>
      <c r="BQ44" s="121"/>
      <c r="BR44" s="122"/>
      <c r="BS44" s="124"/>
      <c r="BT44" s="121"/>
      <c r="BU44" s="122"/>
      <c r="BV44" s="122"/>
      <c r="BW44" s="123"/>
      <c r="BX44" s="123"/>
      <c r="BY44" s="123"/>
      <c r="BZ44" s="123"/>
      <c r="CA44" s="123"/>
      <c r="CB44" s="123"/>
      <c r="CC44" s="123"/>
      <c r="CD44" s="123"/>
      <c r="CE44" s="123"/>
      <c r="CF44" s="123"/>
      <c r="CG44" s="123"/>
      <c r="CH44" s="123"/>
      <c r="CI44" s="123"/>
      <c r="CJ44" s="123"/>
      <c r="CK44" s="123"/>
      <c r="CL44" s="121"/>
      <c r="CM44" s="122"/>
      <c r="CN44" s="122"/>
      <c r="CO44" s="123"/>
      <c r="CP44" s="123"/>
      <c r="CQ44" s="123"/>
      <c r="CR44" s="123"/>
      <c r="CS44" s="123"/>
      <c r="CT44" s="123"/>
      <c r="CU44" s="123"/>
      <c r="CV44" s="121"/>
      <c r="CW44" s="122"/>
      <c r="CX44" s="121"/>
      <c r="CY44" s="124"/>
    </row>
    <row r="45" spans="1:103" s="8" customFormat="1" ht="48" customHeight="1" x14ac:dyDescent="0.25">
      <c r="A45" s="121" t="s">
        <v>115</v>
      </c>
      <c r="B45" s="122"/>
      <c r="C45" s="122"/>
      <c r="D45" s="122"/>
      <c r="E45" s="124"/>
      <c r="F45" s="122" t="s">
        <v>116</v>
      </c>
      <c r="G45" s="122"/>
      <c r="H45" s="122"/>
      <c r="I45" s="124"/>
      <c r="J45" s="123"/>
      <c r="K45" s="123"/>
      <c r="L45" s="123"/>
      <c r="M45" s="123" t="s">
        <v>116</v>
      </c>
      <c r="N45" s="123"/>
      <c r="O45" s="123"/>
      <c r="P45" s="46"/>
      <c r="Q45" s="123"/>
      <c r="R45" s="123"/>
      <c r="S45" s="123"/>
      <c r="T45" s="123" t="str">
        <f>A45</f>
        <v>CHEMIST</v>
      </c>
      <c r="U45" s="125"/>
      <c r="V45" s="123" t="str">
        <f>M45</f>
        <v>PLANT INCHARGE</v>
      </c>
      <c r="W45" s="125"/>
      <c r="X45" s="125"/>
      <c r="Y45" s="125"/>
      <c r="Z45" s="125"/>
      <c r="AA45" s="125"/>
      <c r="AB45" s="123"/>
      <c r="AC45" s="123"/>
      <c r="AD45" s="125"/>
      <c r="AE45" s="125"/>
      <c r="AF45" s="125"/>
      <c r="AG45" s="123"/>
      <c r="AH45" s="123"/>
      <c r="AI45" s="125"/>
      <c r="AJ45" s="125"/>
      <c r="AK45" s="123" t="str">
        <f>A45</f>
        <v>CHEMIST</v>
      </c>
      <c r="AL45" s="123"/>
      <c r="AM45" s="126"/>
      <c r="AN45" s="126"/>
      <c r="AO45" s="123"/>
      <c r="AP45" s="123"/>
      <c r="AQ45" s="123"/>
      <c r="AR45" s="123"/>
      <c r="AS45" s="80" t="str">
        <f>M45</f>
        <v>PLANT INCHARGE</v>
      </c>
      <c r="AT45" s="80"/>
      <c r="AU45" s="46"/>
      <c r="AV45" s="123"/>
      <c r="AW45" s="123"/>
      <c r="AX45" s="123"/>
      <c r="AY45" s="123" t="str">
        <f>AK45</f>
        <v>CHEMIST</v>
      </c>
      <c r="AZ45" s="123"/>
      <c r="BA45" s="123" t="str">
        <f>AS45</f>
        <v>PLANT INCHARGE</v>
      </c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1" t="str">
        <f>AY45</f>
        <v>CHEMIST</v>
      </c>
      <c r="BM45" s="124"/>
      <c r="BN45" s="121" t="str">
        <f>BA45</f>
        <v>PLANT INCHARGE</v>
      </c>
      <c r="BO45" s="122"/>
      <c r="BP45" s="124"/>
      <c r="BQ45" s="121"/>
      <c r="BR45" s="122"/>
      <c r="BS45" s="124"/>
      <c r="BT45" s="121"/>
      <c r="BU45" s="122"/>
      <c r="BV45" s="122"/>
      <c r="BW45" s="123" t="str">
        <f>BL45</f>
        <v>CHEMIST</v>
      </c>
      <c r="BX45" s="123"/>
      <c r="BY45" s="123" t="str">
        <f>BN45</f>
        <v>PLANT INCHARGE</v>
      </c>
      <c r="BZ45" s="123"/>
      <c r="CA45" s="123"/>
      <c r="CB45" s="123"/>
      <c r="CC45" s="123"/>
      <c r="CD45" s="123"/>
      <c r="CE45" s="123"/>
      <c r="CF45" s="123"/>
      <c r="CG45" s="123"/>
      <c r="CH45" s="123"/>
      <c r="CI45" s="123"/>
      <c r="CJ45" s="123"/>
      <c r="CK45" s="123"/>
      <c r="CL45" s="123" t="str">
        <f>BW45</f>
        <v>CHEMIST</v>
      </c>
      <c r="CM45" s="123"/>
      <c r="CN45" s="123"/>
      <c r="CO45" s="123" t="str">
        <f>BY45</f>
        <v>PLANT INCHARGE</v>
      </c>
      <c r="CP45" s="123"/>
      <c r="CQ45" s="123"/>
      <c r="CR45" s="123"/>
      <c r="CS45" s="123"/>
      <c r="CT45" s="123"/>
      <c r="CU45" s="123"/>
      <c r="CV45" s="121"/>
      <c r="CW45" s="122"/>
      <c r="CX45" s="121"/>
      <c r="CY45" s="124"/>
    </row>
  </sheetData>
  <mergeCells count="205">
    <mergeCell ref="CH3:CI3"/>
    <mergeCell ref="A1:S1"/>
    <mergeCell ref="T1:AJ1"/>
    <mergeCell ref="AK1:AX1"/>
    <mergeCell ref="AY1:BK1"/>
    <mergeCell ref="BL1:BV1"/>
    <mergeCell ref="BW1:CK1"/>
    <mergeCell ref="CL1:CY1"/>
    <mergeCell ref="A2:S2"/>
    <mergeCell ref="T2:AJ2"/>
    <mergeCell ref="AK2:AX2"/>
    <mergeCell ref="AY2:BK2"/>
    <mergeCell ref="BL2:BV2"/>
    <mergeCell ref="BW2:CK2"/>
    <mergeCell ref="CL2:CY2"/>
    <mergeCell ref="BX6:BX7"/>
    <mergeCell ref="CX3:CY3"/>
    <mergeCell ref="B4:E4"/>
    <mergeCell ref="F4:S4"/>
    <mergeCell ref="AY4:BK4"/>
    <mergeCell ref="BL4:BV4"/>
    <mergeCell ref="BW4:CK4"/>
    <mergeCell ref="CL4:CO4"/>
    <mergeCell ref="CP4:CR4"/>
    <mergeCell ref="CS4:CU4"/>
    <mergeCell ref="CV4:CW4"/>
    <mergeCell ref="V4:Z5"/>
    <mergeCell ref="AA4:AE5"/>
    <mergeCell ref="AF4:AJ5"/>
    <mergeCell ref="AL4:AQ5"/>
    <mergeCell ref="AR4:AX5"/>
    <mergeCell ref="Q3:R3"/>
    <mergeCell ref="AF3:AH3"/>
    <mergeCell ref="AI3:AJ3"/>
    <mergeCell ref="AV3:AW3"/>
    <mergeCell ref="AY3:AZ3"/>
    <mergeCell ref="BI3:BJ3"/>
    <mergeCell ref="BU3:BV3"/>
    <mergeCell ref="BW3:BX3"/>
    <mergeCell ref="BO6:BO7"/>
    <mergeCell ref="BP6:BP7"/>
    <mergeCell ref="BQ6:BQ7"/>
    <mergeCell ref="BR6:BR7"/>
    <mergeCell ref="BS6:BS7"/>
    <mergeCell ref="BT6:BT7"/>
    <mergeCell ref="BU6:BU7"/>
    <mergeCell ref="BV6:BV7"/>
    <mergeCell ref="BW5:BW6"/>
    <mergeCell ref="W6:W7"/>
    <mergeCell ref="X6:X7"/>
    <mergeCell ref="Y6:Y7"/>
    <mergeCell ref="Z6:Z7"/>
    <mergeCell ref="AA6:AA7"/>
    <mergeCell ref="G5:L5"/>
    <mergeCell ref="M5:S5"/>
    <mergeCell ref="AZ5:BE5"/>
    <mergeCell ref="BF5:BK5"/>
    <mergeCell ref="AK4:AK6"/>
    <mergeCell ref="AY5:AY6"/>
    <mergeCell ref="A4:A6"/>
    <mergeCell ref="B5:B7"/>
    <mergeCell ref="C5:C7"/>
    <mergeCell ref="D5:D7"/>
    <mergeCell ref="E5:E7"/>
    <mergeCell ref="F5:F6"/>
    <mergeCell ref="T4:T6"/>
    <mergeCell ref="U4:U5"/>
    <mergeCell ref="V6:V7"/>
    <mergeCell ref="C8:E8"/>
    <mergeCell ref="AL17:AQ17"/>
    <mergeCell ref="A41:S41"/>
    <mergeCell ref="T41:AJ41"/>
    <mergeCell ref="AK41:AX41"/>
    <mergeCell ref="AY41:BK41"/>
    <mergeCell ref="BL41:BV41"/>
    <mergeCell ref="BW41:CK41"/>
    <mergeCell ref="CL41:CY41"/>
    <mergeCell ref="A42:S42"/>
    <mergeCell ref="T42:AJ42"/>
    <mergeCell ref="AK42:AX42"/>
    <mergeCell ref="AY42:BK42"/>
    <mergeCell ref="BL42:BV42"/>
    <mergeCell ref="BW42:CK42"/>
    <mergeCell ref="CL42:CY42"/>
    <mergeCell ref="A43:O43"/>
    <mergeCell ref="Q43:S43"/>
    <mergeCell ref="T43:AA43"/>
    <mergeCell ref="AB43:AF43"/>
    <mergeCell ref="AG43:AJ43"/>
    <mergeCell ref="AK43:AT43"/>
    <mergeCell ref="AV43:AX43"/>
    <mergeCell ref="AY43:BC43"/>
    <mergeCell ref="BD43:BG43"/>
    <mergeCell ref="BH43:BK43"/>
    <mergeCell ref="BL43:BP43"/>
    <mergeCell ref="BQ43:BS43"/>
    <mergeCell ref="BT43:BV43"/>
    <mergeCell ref="BW43:CA43"/>
    <mergeCell ref="CB43:CF43"/>
    <mergeCell ref="CG43:CK43"/>
    <mergeCell ref="CL43:CU43"/>
    <mergeCell ref="CV43:CW43"/>
    <mergeCell ref="CX43:CY43"/>
    <mergeCell ref="A44:E44"/>
    <mergeCell ref="F44:I44"/>
    <mergeCell ref="J44:L44"/>
    <mergeCell ref="M44:O44"/>
    <mergeCell ref="Q44:S44"/>
    <mergeCell ref="T44:U44"/>
    <mergeCell ref="V44:AA44"/>
    <mergeCell ref="AB44:AF44"/>
    <mergeCell ref="AG44:AJ44"/>
    <mergeCell ref="AK44:AR44"/>
    <mergeCell ref="AS44:AT44"/>
    <mergeCell ref="AV44:AX44"/>
    <mergeCell ref="AY44:AZ44"/>
    <mergeCell ref="BA44:BC44"/>
    <mergeCell ref="BD44:BG44"/>
    <mergeCell ref="BH44:BK44"/>
    <mergeCell ref="BL44:BM44"/>
    <mergeCell ref="BN44:BP44"/>
    <mergeCell ref="BQ44:BS44"/>
    <mergeCell ref="BT44:BV44"/>
    <mergeCell ref="BW44:BX44"/>
    <mergeCell ref="BY44:CA44"/>
    <mergeCell ref="CB44:CF44"/>
    <mergeCell ref="CG44:CK44"/>
    <mergeCell ref="CL44:CN44"/>
    <mergeCell ref="CO44:CU44"/>
    <mergeCell ref="CV44:CW44"/>
    <mergeCell ref="CX44:CY44"/>
    <mergeCell ref="A45:E45"/>
    <mergeCell ref="F45:I45"/>
    <mergeCell ref="J45:L45"/>
    <mergeCell ref="M45:O45"/>
    <mergeCell ref="Q45:S45"/>
    <mergeCell ref="T45:U45"/>
    <mergeCell ref="V45:AA45"/>
    <mergeCell ref="AB45:AF45"/>
    <mergeCell ref="AG45:AJ45"/>
    <mergeCell ref="AK45:AR45"/>
    <mergeCell ref="AV45:AX45"/>
    <mergeCell ref="AY45:AZ45"/>
    <mergeCell ref="BA45:BC45"/>
    <mergeCell ref="BD45:BG45"/>
    <mergeCell ref="BH45:BK45"/>
    <mergeCell ref="BL45:BM45"/>
    <mergeCell ref="BN45:BP45"/>
    <mergeCell ref="BQ45:BS45"/>
    <mergeCell ref="BT45:BV45"/>
    <mergeCell ref="BW45:BX45"/>
    <mergeCell ref="BY45:CA45"/>
    <mergeCell ref="CB45:CF45"/>
    <mergeCell ref="CG45:CK45"/>
    <mergeCell ref="CL45:CN45"/>
    <mergeCell ref="CO45:CU45"/>
    <mergeCell ref="CV45:CW45"/>
    <mergeCell ref="CX45:CY45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CY6:CY7"/>
    <mergeCell ref="CX4:CY5"/>
    <mergeCell ref="CH6:CH7"/>
    <mergeCell ref="CI6:CI7"/>
    <mergeCell ref="CJ6:CJ7"/>
    <mergeCell ref="CK6:CK7"/>
    <mergeCell ref="CL5:CL6"/>
    <mergeCell ref="CM6:CM7"/>
    <mergeCell ref="CN6:CN7"/>
    <mergeCell ref="CO6:CO7"/>
    <mergeCell ref="CP6:CP7"/>
    <mergeCell ref="CP5:CQ5"/>
    <mergeCell ref="CE5:CK5"/>
    <mergeCell ref="CM5:CO5"/>
    <mergeCell ref="AL9:AX16"/>
    <mergeCell ref="CQ6:CQ7"/>
    <mergeCell ref="CR5:CR7"/>
    <mergeCell ref="CS5:CS7"/>
    <mergeCell ref="CT6:CT7"/>
    <mergeCell ref="CU6:CU7"/>
    <mergeCell ref="CV6:CV7"/>
    <mergeCell ref="CW6:CW7"/>
    <mergeCell ref="CX6:CX7"/>
    <mergeCell ref="BY6:BY7"/>
    <mergeCell ref="BZ6:BZ7"/>
    <mergeCell ref="CA6:CA7"/>
    <mergeCell ref="CB6:CB7"/>
    <mergeCell ref="CC6:CC7"/>
    <mergeCell ref="CD6:CD7"/>
    <mergeCell ref="CE6:CE7"/>
    <mergeCell ref="CF6:CF7"/>
    <mergeCell ref="CG6:CG7"/>
    <mergeCell ref="BM5:BO5"/>
    <mergeCell ref="BP5:BV5"/>
    <mergeCell ref="BX5:CD5"/>
    <mergeCell ref="BL5:BL6"/>
    <mergeCell ref="BM6:BM7"/>
    <mergeCell ref="BN6:BN7"/>
  </mergeCells>
  <conditionalFormatting sqref="C10 C13:C16 C33:C39">
    <cfRule type="cellIs" dxfId="3" priority="9" stopIfTrue="1" operator="greaterThan">
      <formula>200</formula>
    </cfRule>
  </conditionalFormatting>
  <conditionalFormatting sqref="C18">
    <cfRule type="cellIs" dxfId="2" priority="6" stopIfTrue="1" operator="greaterThan">
      <formula>200</formula>
    </cfRule>
  </conditionalFormatting>
  <conditionalFormatting sqref="F19">
    <cfRule type="cellIs" dxfId="1" priority="1" stopIfTrue="1" operator="greaterThan">
      <formula>200</formula>
    </cfRule>
  </conditionalFormatting>
  <conditionalFormatting sqref="F28:F39">
    <cfRule type="cellIs" dxfId="0" priority="5" stopIfTrue="1" operator="greaterThan">
      <formula>200</formula>
    </cfRule>
  </conditionalFormatting>
  <printOptions horizontalCentered="1"/>
  <pageMargins left="0.69930555555555596" right="0.69930555555555596" top="0.75" bottom="0.75" header="0.3" footer="0.3"/>
  <pageSetup paperSize="9" scale="10" orientation="landscape"/>
  <colBreaks count="2" manualBreakCount="2">
    <brk id="5" max="44" man="1"/>
    <brk id="19" max="4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Report - May 2023</vt:lpstr>
      <vt:lpstr>Lab Report - May 2023!Print_Area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nova</cp:lastModifiedBy>
  <cp:lastPrinted>2021-08-21T14:20:00Z</cp:lastPrinted>
  <dcterms:created xsi:type="dcterms:W3CDTF">2021-03-02T12:53:00Z</dcterms:created>
  <dcterms:modified xsi:type="dcterms:W3CDTF">2023-06-04T10:58:30Z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