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aragon\www\sikreta\public\file_potongan_gaji\"/>
    </mc:Choice>
  </mc:AlternateContent>
  <bookViews>
    <workbookView xWindow="0" yWindow="0" windowWidth="28695" windowHeight="13035"/>
  </bookViews>
  <sheets>
    <sheet name="gaji" sheetId="4" r:id="rId1"/>
  </sheets>
  <calcPr calcId="152511"/>
</workbook>
</file>

<file path=xl/calcChain.xml><?xml version="1.0" encoding="utf-8"?>
<calcChain xmlns="http://schemas.openxmlformats.org/spreadsheetml/2006/main">
  <c r="X35" i="4" l="1"/>
  <c r="W35" i="4"/>
  <c r="Y24" i="4" l="1"/>
  <c r="Y14" i="4" l="1"/>
  <c r="Y13" i="4"/>
  <c r="Y12" i="4"/>
  <c r="Y11" i="4"/>
  <c r="Y16" i="4"/>
  <c r="Y15" i="4"/>
  <c r="T24" i="4" l="1"/>
  <c r="W24" i="4" s="1"/>
  <c r="Y32" i="4" l="1"/>
  <c r="Y33" i="4"/>
  <c r="Y31" i="4"/>
  <c r="Y29" i="4"/>
  <c r="Y26" i="4"/>
  <c r="Y25" i="4"/>
  <c r="Y19" i="4"/>
  <c r="Y20" i="4"/>
  <c r="Y18" i="4"/>
  <c r="S4" i="4" l="1"/>
  <c r="S5" i="4"/>
  <c r="S6" i="4"/>
  <c r="S7" i="4"/>
  <c r="S8" i="4"/>
  <c r="S3" i="4"/>
  <c r="T23" i="4" l="1"/>
  <c r="Y23" i="4" l="1"/>
  <c r="U23" i="4"/>
  <c r="Y10" i="4" l="1"/>
  <c r="T34" i="4" l="1"/>
  <c r="W34" i="4" s="1"/>
  <c r="T21" i="4" l="1"/>
  <c r="T22" i="4"/>
  <c r="T11" i="4"/>
  <c r="W11" i="4" s="1"/>
  <c r="Y22" i="4" l="1"/>
  <c r="U22" i="4"/>
  <c r="Y21" i="4"/>
  <c r="U21" i="4"/>
  <c r="U11" i="4"/>
  <c r="T28" i="4" l="1"/>
  <c r="W28" i="4" s="1"/>
  <c r="T29" i="4"/>
  <c r="W29" i="4" s="1"/>
  <c r="T31" i="4"/>
  <c r="U31" i="4" s="1"/>
  <c r="T32" i="4"/>
  <c r="W32" i="4" s="1"/>
  <c r="U29" i="4" l="1"/>
  <c r="U32" i="4"/>
  <c r="U28" i="4"/>
  <c r="W31" i="4"/>
  <c r="T20" i="4" l="1"/>
  <c r="W20" i="4" s="1"/>
  <c r="T19" i="4"/>
  <c r="W19" i="4" s="1"/>
  <c r="U19" i="4" l="1"/>
  <c r="U20" i="4"/>
  <c r="T3" i="4"/>
  <c r="W3" i="4" s="1"/>
  <c r="T4" i="4"/>
  <c r="W4" i="4" s="1"/>
  <c r="T40" i="4" l="1"/>
  <c r="W40" i="4" s="1"/>
  <c r="T25" i="4" l="1"/>
  <c r="W25" i="4" s="1"/>
  <c r="T30" i="4" l="1"/>
  <c r="T18" i="4"/>
  <c r="U18" i="4" l="1"/>
  <c r="W18" i="4"/>
  <c r="U30" i="4"/>
  <c r="W30" i="4"/>
  <c r="T5" i="4" l="1"/>
  <c r="T6" i="4"/>
  <c r="W6" i="4" s="1"/>
  <c r="T9" i="4"/>
  <c r="Y9" i="4" s="1"/>
  <c r="T10" i="4"/>
  <c r="T12" i="4"/>
  <c r="W12" i="4" s="1"/>
  <c r="T13" i="4"/>
  <c r="W13" i="4" s="1"/>
  <c r="T14" i="4"/>
  <c r="T15" i="4"/>
  <c r="W15" i="4" s="1"/>
  <c r="T16" i="4"/>
  <c r="W16" i="4" s="1"/>
  <c r="T26" i="4"/>
  <c r="T27" i="4"/>
  <c r="T17" i="4"/>
  <c r="X17" i="4" s="1"/>
  <c r="T7" i="4"/>
  <c r="T8" i="4"/>
  <c r="T33" i="4"/>
  <c r="T35" i="4"/>
  <c r="T36" i="4"/>
  <c r="T41" i="4"/>
  <c r="W41" i="4" s="1"/>
  <c r="T38" i="4"/>
  <c r="T37" i="4"/>
  <c r="W37" i="4" s="1"/>
  <c r="W33" i="4" l="1"/>
  <c r="U41" i="4"/>
  <c r="T39" i="4"/>
  <c r="W39" i="4" s="1"/>
  <c r="W36" i="4"/>
  <c r="W38" i="4"/>
  <c r="U34" i="4" l="1"/>
  <c r="U40" i="4"/>
  <c r="U37" i="4"/>
  <c r="U36" i="4"/>
  <c r="U35" i="4"/>
  <c r="U38" i="4"/>
  <c r="U39" i="4"/>
  <c r="W5" i="4" l="1"/>
  <c r="U5" i="4"/>
  <c r="U6" i="4"/>
  <c r="W14" i="4" l="1"/>
  <c r="U13" i="4" l="1"/>
  <c r="U4" i="4" l="1"/>
  <c r="U25" i="4"/>
  <c r="U14" i="4"/>
  <c r="U27" i="4"/>
  <c r="U17" i="4"/>
  <c r="U26" i="4"/>
  <c r="U8" i="4"/>
  <c r="U7" i="4"/>
  <c r="U33" i="4" l="1"/>
  <c r="U16" i="4"/>
  <c r="U15" i="4"/>
  <c r="U10" i="4"/>
  <c r="U12" i="4"/>
  <c r="U9" i="4"/>
  <c r="W7" i="4" l="1"/>
  <c r="W8" i="4"/>
  <c r="W26" i="4"/>
  <c r="W27" i="4"/>
</calcChain>
</file>

<file path=xl/comments1.xml><?xml version="1.0" encoding="utf-8"?>
<comments xmlns="http://schemas.openxmlformats.org/spreadsheetml/2006/main">
  <authors>
    <author>xp3</author>
    <author>user</author>
  </authors>
  <commentList>
    <comment ref="F1" authorId="0" shapeId="0">
      <text>
        <r>
          <rPr>
            <b/>
            <sz val="8"/>
            <rFont val="Tahoma"/>
            <family val="2"/>
          </rPr>
          <t>xp3:</t>
        </r>
        <r>
          <rPr>
            <sz val="8"/>
            <rFont val="Tahoma"/>
            <family val="2"/>
          </rPr>
          <t xml:space="preserve">
simpanan wajib</t>
        </r>
      </text>
    </comment>
    <comment ref="R1" authorId="0" shapeId="0">
      <text>
        <r>
          <rPr>
            <b/>
            <sz val="8"/>
            <rFont val="Tahoma"/>
            <family val="2"/>
          </rPr>
          <t>xp3:</t>
        </r>
        <r>
          <rPr>
            <sz val="8"/>
            <rFont val="Tahoma"/>
            <family val="2"/>
          </rPr>
          <t xml:space="preserve">
simpanan pokok</t>
        </r>
      </text>
    </comment>
    <comment ref="H12" authorId="1" shapeId="0">
      <text>
        <r>
          <rPr>
            <b/>
            <sz val="9"/>
            <rFont val="Tahoma"/>
            <family val="2"/>
          </rPr>
          <t>user:</t>
        </r>
        <r>
          <rPr>
            <sz val="9"/>
            <rFont val="Tahoma"/>
            <family val="2"/>
          </rPr>
          <t xml:space="preserve">
2.850.300 gak dimasukin ke slip gaji</t>
        </r>
      </text>
    </comment>
    <comment ref="I14" authorId="1" shapeId="0">
      <text>
        <r>
          <rPr>
            <b/>
            <sz val="9"/>
            <rFont val="Tahoma"/>
            <family val="2"/>
          </rPr>
          <t>user:</t>
        </r>
        <r>
          <rPr>
            <sz val="9"/>
            <rFont val="Tahoma"/>
            <family val="2"/>
          </rPr>
          <t xml:space="preserve">
POT REMUN 3.806.857
</t>
        </r>
      </text>
    </comment>
    <comment ref="G16" authorId="1" shapeId="0">
      <text>
        <r>
          <rPr>
            <b/>
            <sz val="9"/>
            <rFont val="Tahoma"/>
            <family val="2"/>
          </rPr>
          <t>user:</t>
        </r>
        <r>
          <rPr>
            <sz val="9"/>
            <rFont val="Tahoma"/>
            <family val="2"/>
          </rPr>
          <t xml:space="preserve">
pot remun</t>
        </r>
      </text>
    </comment>
    <comment ref="G33" authorId="1" shapeId="0">
      <text>
        <r>
          <rPr>
            <b/>
            <sz val="9"/>
            <rFont val="Tahoma"/>
            <family val="2"/>
          </rPr>
          <t>user:</t>
        </r>
        <r>
          <rPr>
            <sz val="9"/>
            <rFont val="Tahoma"/>
            <family val="2"/>
          </rPr>
          <t xml:space="preserve">
pot remun 575000</t>
        </r>
      </text>
    </comment>
  </commentList>
</comments>
</file>

<file path=xl/sharedStrings.xml><?xml version="1.0" encoding="utf-8"?>
<sst xmlns="http://schemas.openxmlformats.org/spreadsheetml/2006/main" count="66" uniqueCount="66">
  <si>
    <t>NAMA</t>
  </si>
  <si>
    <t>GAJI BERSIH</t>
  </si>
  <si>
    <t>NO</t>
  </si>
  <si>
    <t>GAJI</t>
  </si>
  <si>
    <t>IURAN KOPERASI</t>
  </si>
  <si>
    <t>POTONGAN KOPERASI</t>
  </si>
  <si>
    <t>POTONGAN BRI</t>
  </si>
  <si>
    <t>Potongan BPD</t>
  </si>
  <si>
    <t>POT PTWP</t>
  </si>
  <si>
    <t>BEA SISWA</t>
  </si>
  <si>
    <t>IPASPI</t>
  </si>
  <si>
    <t>IURAN KORPRI</t>
  </si>
  <si>
    <t>DANA SOSIAL</t>
  </si>
  <si>
    <t>SIMP. SUKARELA</t>
  </si>
  <si>
    <t>DANA PUNIA</t>
  </si>
  <si>
    <t>YUSTI-KARINI</t>
  </si>
  <si>
    <t>SP KOPERASI</t>
  </si>
  <si>
    <t>YDSH/ IKAHI</t>
  </si>
  <si>
    <t>JML POTONGAN</t>
  </si>
  <si>
    <t>POT. BANK GAJI</t>
  </si>
  <si>
    <t>POT. BANK REMUN</t>
  </si>
  <si>
    <t>I G.A.G. Swandana, S.T., M.Si.</t>
  </si>
  <si>
    <t>I Ketut Mulyadi</t>
  </si>
  <si>
    <t>Ni Luh Putu Sriastiti, S.E.</t>
  </si>
  <si>
    <t>I Nyoman Suwerden, S.H.</t>
  </si>
  <si>
    <t>Suyitno, S.T.</t>
  </si>
  <si>
    <t>I Wayan Sunardi, S.H.</t>
  </si>
  <si>
    <t>I Gede Kusuma Negara, S.E.</t>
  </si>
  <si>
    <t>Ni Putu Ardety Paramitha L., S.Kom.</t>
  </si>
  <si>
    <t>I Ketut Suparta</t>
  </si>
  <si>
    <t>Satriyo Murtitomo, S.H.</t>
  </si>
  <si>
    <t>Nanda Riwanto, S.H.</t>
  </si>
  <si>
    <t>Wajihatut Dzikriyah, S.H.</t>
  </si>
  <si>
    <t>Gde Putu Oka Yoga Bharata, S.H.</t>
  </si>
  <si>
    <t>LAIN-LAIN</t>
  </si>
  <si>
    <t>UANG MAKAN</t>
  </si>
  <si>
    <t>Gusti Komang Bayu Adiwijaya</t>
  </si>
  <si>
    <t>Gusti Ngurah Made Artha Negara</t>
  </si>
  <si>
    <t>Made Wawan Handana</t>
  </si>
  <si>
    <t>Ni Made Ira Yuspitha</t>
  </si>
  <si>
    <t>I Putu Abdi Negara</t>
  </si>
  <si>
    <t>I Kadek Ardy Yassa</t>
  </si>
  <si>
    <t>Zulfahmi</t>
  </si>
  <si>
    <t>I Putu Sudiarta</t>
  </si>
  <si>
    <t>SETOR MANUAL</t>
  </si>
  <si>
    <t>Ni Kadek Kusuma Wardani, SH., MH.</t>
  </si>
  <si>
    <t>Frendy Trisno Barus, S.Kom</t>
  </si>
  <si>
    <t>Erwanto, A. Md. A.B.</t>
  </si>
  <si>
    <t>I Ketut Suryawan, SH.</t>
  </si>
  <si>
    <t>I Nyoman Rai Sutirka, SH.</t>
  </si>
  <si>
    <t>I Putu Oka Wiadnyana, SH.</t>
  </si>
  <si>
    <t>I Wayan Tunas Lestiana, SE., SH.</t>
  </si>
  <si>
    <t>I Nyoman Adi Wirawan, SH.</t>
  </si>
  <si>
    <t>Anang Nugraha, SH.</t>
  </si>
  <si>
    <t>Lisa Miralda Namara, SH.</t>
  </si>
  <si>
    <t>Kurniawati Setyabudi, A.Md.A.B</t>
  </si>
  <si>
    <t>I Gusti Gede Udi Iswara, A.Md. A.B</t>
  </si>
  <si>
    <t>I Wayan Pande Iwan Indrawan, S.H.</t>
  </si>
  <si>
    <t>I Kadek Mertadana, SH.</t>
  </si>
  <si>
    <t>Komang Sastrini, SH.</t>
  </si>
  <si>
    <t>Ni Gusti Made Utami, SH.</t>
  </si>
  <si>
    <t>I Wayan Muna Wijana</t>
  </si>
  <si>
    <t>Nelly Rahma Ayu Antika, SH.</t>
  </si>
  <si>
    <t>MEI</t>
  </si>
  <si>
    <t>TRH MEI</t>
  </si>
  <si>
    <t>TKK JUNI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</si>
</sst>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1">
    <font>
      <sz val="10"/>
      <name val="Arial"/>
      <charset val="134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1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/>
    <xf numFmtId="41" fontId="6" fillId="0" borderId="0" xfId="1" applyFont="1"/>
    <xf numFmtId="41" fontId="6" fillId="0" borderId="0" xfId="1" applyFont="1" applyFill="1"/>
    <xf numFmtId="0" fontId="7" fillId="0" borderId="0" xfId="0" applyFont="1" applyAlignment="1">
      <alignment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2" xfId="0" applyNumberFormat="1" applyFont="1" applyFill="1" applyBorder="1"/>
    <xf numFmtId="41" fontId="6" fillId="0" borderId="2" xfId="1" applyFont="1" applyFill="1" applyBorder="1" applyAlignment="1">
      <alignment shrinkToFit="1"/>
    </xf>
    <xf numFmtId="41" fontId="6" fillId="2" borderId="2" xfId="1" applyFont="1" applyFill="1" applyBorder="1"/>
    <xf numFmtId="41" fontId="6" fillId="5" borderId="1" xfId="1" applyFont="1" applyFill="1" applyBorder="1" applyAlignment="1">
      <alignment shrinkToFit="1"/>
    </xf>
    <xf numFmtId="41" fontId="6" fillId="5" borderId="2" xfId="1" applyFont="1" applyFill="1" applyBorder="1" applyAlignment="1">
      <alignment shrinkToFit="1"/>
    </xf>
    <xf numFmtId="41" fontId="6" fillId="0" borderId="2" xfId="1" applyFont="1" applyFill="1" applyBorder="1"/>
    <xf numFmtId="0" fontId="6" fillId="2" borderId="4" xfId="0" applyFont="1" applyFill="1" applyBorder="1"/>
    <xf numFmtId="0" fontId="6" fillId="2" borderId="0" xfId="0" applyFont="1" applyFill="1"/>
    <xf numFmtId="41" fontId="6" fillId="8" borderId="2" xfId="1" applyFont="1" applyFill="1" applyBorder="1"/>
    <xf numFmtId="0" fontId="6" fillId="0" borderId="4" xfId="0" applyFont="1" applyFill="1" applyBorder="1"/>
    <xf numFmtId="0" fontId="6" fillId="0" borderId="0" xfId="0" applyFont="1" applyFill="1"/>
    <xf numFmtId="0" fontId="6" fillId="0" borderId="2" xfId="0" applyNumberFormat="1" applyFont="1" applyBorder="1"/>
    <xf numFmtId="41" fontId="6" fillId="0" borderId="2" xfId="1" applyFont="1" applyBorder="1"/>
    <xf numFmtId="0" fontId="6" fillId="0" borderId="4" xfId="0" applyFont="1" applyBorder="1"/>
    <xf numFmtId="41" fontId="6" fillId="9" borderId="2" xfId="1" applyFont="1" applyFill="1" applyBorder="1"/>
    <xf numFmtId="0" fontId="6" fillId="0" borderId="0" xfId="0" applyFont="1" applyFill="1" applyBorder="1"/>
    <xf numFmtId="0" fontId="6" fillId="8" borderId="0" xfId="0" applyFont="1" applyFill="1"/>
    <xf numFmtId="0" fontId="6" fillId="9" borderId="0" xfId="0" applyFont="1" applyFill="1"/>
    <xf numFmtId="41" fontId="6" fillId="8" borderId="2" xfId="1" applyFont="1" applyFill="1" applyBorder="1" applyAlignment="1">
      <alignment shrinkToFit="1"/>
    </xf>
    <xf numFmtId="41" fontId="6" fillId="9" borderId="2" xfId="1" applyFont="1" applyFill="1" applyBorder="1" applyAlignment="1">
      <alignment shrinkToFit="1"/>
    </xf>
    <xf numFmtId="0" fontId="9" fillId="0" borderId="2" xfId="0" applyNumberFormat="1" applyFont="1" applyFill="1" applyBorder="1"/>
    <xf numFmtId="0" fontId="10" fillId="0" borderId="2" xfId="0" applyNumberFormat="1" applyFont="1" applyFill="1" applyBorder="1"/>
    <xf numFmtId="41" fontId="7" fillId="0" borderId="3" xfId="1" applyFont="1" applyBorder="1" applyAlignment="1">
      <alignment horizontal="center" vertical="center" wrapText="1" shrinkToFit="1"/>
    </xf>
    <xf numFmtId="41" fontId="7" fillId="0" borderId="1" xfId="1" applyFont="1" applyBorder="1" applyAlignment="1">
      <alignment horizontal="center" vertical="center" wrapText="1" shrinkToFit="1"/>
    </xf>
    <xf numFmtId="0" fontId="6" fillId="8" borderId="2" xfId="0" applyNumberFormat="1" applyFont="1" applyFill="1" applyBorder="1"/>
    <xf numFmtId="0" fontId="6" fillId="9" borderId="2" xfId="0" applyNumberFormat="1" applyFont="1" applyFill="1" applyBorder="1"/>
    <xf numFmtId="41" fontId="8" fillId="0" borderId="1" xfId="1" applyFont="1" applyBorder="1" applyAlignment="1">
      <alignment shrinkToFit="1"/>
    </xf>
    <xf numFmtId="41" fontId="8" fillId="2" borderId="2" xfId="1" applyFont="1" applyFill="1" applyBorder="1"/>
    <xf numFmtId="41" fontId="8" fillId="0" borderId="2" xfId="1" applyFont="1" applyFill="1" applyBorder="1"/>
    <xf numFmtId="41" fontId="8" fillId="0" borderId="2" xfId="1" applyFont="1" applyBorder="1"/>
    <xf numFmtId="41" fontId="6" fillId="0" borderId="2" xfId="1" applyFont="1" applyBorder="1" applyAlignment="1">
      <alignment shrinkToFit="1"/>
    </xf>
    <xf numFmtId="41" fontId="6" fillId="0" borderId="2" xfId="1" applyFont="1" applyFill="1" applyBorder="1" applyAlignment="1">
      <alignment horizontal="right" shrinkToFit="1"/>
    </xf>
    <xf numFmtId="0" fontId="6" fillId="0" borderId="2" xfId="0" applyFont="1" applyFill="1" applyBorder="1" applyAlignment="1">
      <alignment horizontal="center" vertical="center" wrapText="1" shrinkToFit="1"/>
    </xf>
    <xf numFmtId="0" fontId="6" fillId="0" borderId="0" xfId="0" applyFont="1" applyFill="1" applyAlignment="1">
      <alignment shrinkToFit="1"/>
    </xf>
    <xf numFmtId="41" fontId="6" fillId="0" borderId="2" xfId="1" applyFont="1" applyFill="1" applyBorder="1" applyAlignment="1">
      <alignment horizontal="center" shrinkToFit="1"/>
    </xf>
    <xf numFmtId="41" fontId="6" fillId="0" borderId="1" xfId="1" applyFont="1" applyFill="1" applyBorder="1" applyAlignment="1">
      <alignment horizontal="center" shrinkToFit="1"/>
    </xf>
    <xf numFmtId="0" fontId="6" fillId="9" borderId="4" xfId="0" applyFont="1" applyFill="1" applyBorder="1"/>
    <xf numFmtId="0" fontId="6" fillId="8" borderId="4" xfId="0" applyFont="1" applyFill="1" applyBorder="1"/>
    <xf numFmtId="41" fontId="8" fillId="8" borderId="2" xfId="1" applyFont="1" applyFill="1" applyBorder="1"/>
    <xf numFmtId="41" fontId="6" fillId="0" borderId="1" xfId="1" applyFont="1" applyBorder="1" applyAlignment="1">
      <alignment shrinkToFit="1"/>
    </xf>
    <xf numFmtId="0" fontId="6" fillId="5" borderId="2" xfId="0" applyFont="1" applyFill="1" applyBorder="1" applyAlignment="1">
      <alignment horizontal="center" vertical="center" wrapText="1" shrinkToFit="1"/>
    </xf>
    <xf numFmtId="0" fontId="6" fillId="5" borderId="2" xfId="0" applyNumberFormat="1" applyFont="1" applyFill="1" applyBorder="1"/>
    <xf numFmtId="41" fontId="6" fillId="5" borderId="2" xfId="1" applyFont="1" applyFill="1" applyBorder="1"/>
    <xf numFmtId="41" fontId="8" fillId="5" borderId="2" xfId="1" applyFont="1" applyFill="1" applyBorder="1"/>
    <xf numFmtId="0" fontId="6" fillId="5" borderId="4" xfId="0" applyFont="1" applyFill="1" applyBorder="1"/>
    <xf numFmtId="0" fontId="6" fillId="5" borderId="0" xfId="0" applyFont="1" applyFill="1"/>
    <xf numFmtId="41" fontId="7" fillId="7" borderId="3" xfId="1" applyFont="1" applyFill="1" applyBorder="1" applyAlignment="1">
      <alignment horizontal="center" vertical="center" wrapText="1" shrinkToFit="1"/>
    </xf>
    <xf numFmtId="41" fontId="7" fillId="7" borderId="1" xfId="1" applyFont="1" applyFill="1" applyBorder="1" applyAlignment="1">
      <alignment horizontal="center" vertical="center" wrapText="1" shrinkToFit="1"/>
    </xf>
    <xf numFmtId="41" fontId="7" fillId="9" borderId="3" xfId="1" applyFont="1" applyFill="1" applyBorder="1" applyAlignment="1">
      <alignment horizontal="center" vertical="center" shrinkToFit="1"/>
    </xf>
    <xf numFmtId="41" fontId="7" fillId="9" borderId="1" xfId="1" applyFont="1" applyFill="1" applyBorder="1" applyAlignment="1">
      <alignment horizontal="center" vertical="center" shrinkToFit="1"/>
    </xf>
    <xf numFmtId="41" fontId="7" fillId="8" borderId="3" xfId="1" applyFont="1" applyFill="1" applyBorder="1" applyAlignment="1">
      <alignment horizontal="center" vertical="center" shrinkToFit="1"/>
    </xf>
    <xf numFmtId="41" fontId="7" fillId="8" borderId="1" xfId="1" applyFont="1" applyFill="1" applyBorder="1" applyAlignment="1">
      <alignment horizontal="center" vertical="center" shrinkToFit="1"/>
    </xf>
    <xf numFmtId="41" fontId="7" fillId="6" borderId="3" xfId="1" applyFont="1" applyFill="1" applyBorder="1" applyAlignment="1">
      <alignment horizontal="center" vertical="center" shrinkToFit="1"/>
    </xf>
    <xf numFmtId="41" fontId="7" fillId="6" borderId="1" xfId="1" applyFont="1" applyFill="1" applyBorder="1" applyAlignment="1">
      <alignment horizontal="center" vertical="center" shrinkToFit="1"/>
    </xf>
    <xf numFmtId="41" fontId="7" fillId="0" borderId="3" xfId="1" applyFont="1" applyFill="1" applyBorder="1" applyAlignment="1">
      <alignment horizontal="center" vertical="center" wrapText="1" shrinkToFit="1"/>
    </xf>
    <xf numFmtId="41" fontId="7" fillId="0" borderId="1" xfId="1" applyFont="1" applyFill="1" applyBorder="1" applyAlignment="1">
      <alignment horizontal="center" vertical="center" wrapText="1" shrinkToFit="1"/>
    </xf>
    <xf numFmtId="41" fontId="7" fillId="4" borderId="3" xfId="1" applyFont="1" applyFill="1" applyBorder="1" applyAlignment="1">
      <alignment horizontal="center" vertical="center" wrapText="1" shrinkToFit="1"/>
    </xf>
    <xf numFmtId="41" fontId="7" fillId="4" borderId="1" xfId="1" applyFont="1" applyFill="1" applyBorder="1" applyAlignment="1">
      <alignment horizontal="center" vertical="center" wrapText="1" shrinkToFit="1"/>
    </xf>
    <xf numFmtId="41" fontId="7" fillId="3" borderId="3" xfId="1" applyFont="1" applyFill="1" applyBorder="1" applyAlignment="1">
      <alignment horizontal="center" vertical="center" wrapText="1" shrinkToFit="1"/>
    </xf>
    <xf numFmtId="41" fontId="7" fillId="3" borderId="1" xfId="1" applyFont="1" applyFill="1" applyBorder="1" applyAlignment="1">
      <alignment horizontal="center" vertical="center" wrapText="1" shrinkToFit="1"/>
    </xf>
    <xf numFmtId="41" fontId="7" fillId="0" borderId="3" xfId="1" applyFont="1" applyBorder="1" applyAlignment="1">
      <alignment horizontal="center" vertical="center" wrapText="1" shrinkToFit="1"/>
    </xf>
    <xf numFmtId="41" fontId="7" fillId="0" borderId="1" xfId="1" applyFont="1" applyBorder="1" applyAlignment="1">
      <alignment horizontal="center" vertical="center" wrapText="1" shrinkToFit="1"/>
    </xf>
    <xf numFmtId="0" fontId="7" fillId="0" borderId="3" xfId="0" applyFont="1" applyBorder="1" applyAlignment="1">
      <alignment horizontal="center" vertical="center" wrapText="1" shrinkToFit="1"/>
    </xf>
    <xf numFmtId="0" fontId="7" fillId="0" borderId="1" xfId="0" applyFont="1" applyBorder="1" applyAlignment="1">
      <alignment horizontal="center" vertical="center" wrapText="1" shrinkToFit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Z41"/>
  <sheetViews>
    <sheetView showGridLines="0" tabSelected="1" zoomScale="85" zoomScaleNormal="85" zoomScaleSheetLayoutView="85" workbookViewId="0">
      <pane xSplit="2" ySplit="2" topLeftCell="F3" activePane="bottomRight" state="frozen"/>
      <selection activeCell="K26" sqref="K26"/>
      <selection pane="topRight" activeCell="K26" sqref="K26"/>
      <selection pane="bottomLeft" activeCell="K26" sqref="K26"/>
      <selection pane="bottomRight" activeCell="J16" sqref="J16"/>
    </sheetView>
  </sheetViews>
  <sheetFormatPr defaultColWidth="9.28515625" defaultRowHeight="16.149999999999999" customHeight="1"/>
  <cols>
    <col min="1" max="1" width="5.28515625" style="1" customWidth="1"/>
    <col min="2" max="2" width="30.85546875" style="2" customWidth="1"/>
    <col min="3" max="5" width="13.5703125" style="3" customWidth="1"/>
    <col min="6" max="6" width="10.28515625" style="4" customWidth="1"/>
    <col min="7" max="7" width="20.28515625" style="4" customWidth="1"/>
    <col min="8" max="8" width="14.28515625" style="4" customWidth="1"/>
    <col min="9" max="9" width="13.28515625" style="4" customWidth="1"/>
    <col min="10" max="10" width="11.42578125" style="4" customWidth="1"/>
    <col min="11" max="11" width="9.7109375" style="4" customWidth="1"/>
    <col min="12" max="12" width="9" style="4" customWidth="1"/>
    <col min="13" max="13" width="15.28515625" style="4" customWidth="1"/>
    <col min="14" max="14" width="12.140625" style="4" customWidth="1"/>
    <col min="15" max="15" width="11.5703125" style="4" customWidth="1"/>
    <col min="16" max="16" width="9.85546875" style="4" customWidth="1"/>
    <col min="17" max="17" width="12.42578125" style="4" customWidth="1"/>
    <col min="18" max="18" width="11.7109375" style="4" customWidth="1"/>
    <col min="19" max="19" width="9.7109375" style="4" customWidth="1"/>
    <col min="20" max="20" width="12.7109375" style="4" customWidth="1"/>
    <col min="21" max="22" width="14.7109375" style="4" customWidth="1"/>
    <col min="23" max="24" width="18.28515625" style="4" customWidth="1"/>
    <col min="25" max="25" width="19.7109375" style="4" customWidth="1"/>
    <col min="26" max="26" width="1.28515625" style="2" customWidth="1"/>
    <col min="27" max="16384" width="9.28515625" style="2"/>
  </cols>
  <sheetData>
    <row r="1" spans="1:26" s="5" customFormat="1" ht="16.149999999999999" customHeight="1">
      <c r="A1" s="69" t="s">
        <v>2</v>
      </c>
      <c r="B1" s="69" t="s">
        <v>0</v>
      </c>
      <c r="C1" s="67" t="s">
        <v>3</v>
      </c>
      <c r="D1" s="29" t="s">
        <v>35</v>
      </c>
      <c r="E1" s="29" t="s">
        <v>64</v>
      </c>
      <c r="F1" s="61" t="s">
        <v>4</v>
      </c>
      <c r="G1" s="65" t="s">
        <v>5</v>
      </c>
      <c r="H1" s="65" t="s">
        <v>6</v>
      </c>
      <c r="I1" s="65" t="s">
        <v>7</v>
      </c>
      <c r="J1" s="63" t="s">
        <v>8</v>
      </c>
      <c r="K1" s="63" t="s">
        <v>9</v>
      </c>
      <c r="L1" s="63" t="s">
        <v>10</v>
      </c>
      <c r="M1" s="63" t="s">
        <v>11</v>
      </c>
      <c r="N1" s="63" t="s">
        <v>12</v>
      </c>
      <c r="O1" s="63" t="s">
        <v>13</v>
      </c>
      <c r="P1" s="61" t="s">
        <v>14</v>
      </c>
      <c r="Q1" s="61" t="s">
        <v>15</v>
      </c>
      <c r="R1" s="63" t="s">
        <v>16</v>
      </c>
      <c r="S1" s="61" t="s">
        <v>17</v>
      </c>
      <c r="T1" s="61" t="s">
        <v>18</v>
      </c>
      <c r="U1" s="61" t="s">
        <v>1</v>
      </c>
      <c r="V1" s="53" t="s">
        <v>34</v>
      </c>
      <c r="W1" s="59" t="s">
        <v>19</v>
      </c>
      <c r="X1" s="55" t="s">
        <v>44</v>
      </c>
      <c r="Y1" s="57" t="s">
        <v>20</v>
      </c>
    </row>
    <row r="2" spans="1:26" s="5" customFormat="1" ht="16.149999999999999" customHeight="1">
      <c r="A2" s="70"/>
      <c r="B2" s="70"/>
      <c r="C2" s="68"/>
      <c r="D2" s="30" t="s">
        <v>63</v>
      </c>
      <c r="E2" s="30" t="s">
        <v>65</v>
      </c>
      <c r="F2" s="62"/>
      <c r="G2" s="66"/>
      <c r="H2" s="66"/>
      <c r="I2" s="66"/>
      <c r="J2" s="64"/>
      <c r="K2" s="64"/>
      <c r="L2" s="64"/>
      <c r="M2" s="64"/>
      <c r="N2" s="64"/>
      <c r="O2" s="64"/>
      <c r="P2" s="62"/>
      <c r="Q2" s="62"/>
      <c r="R2" s="64"/>
      <c r="S2" s="62"/>
      <c r="T2" s="62"/>
      <c r="U2" s="62"/>
      <c r="V2" s="54"/>
      <c r="W2" s="60"/>
      <c r="X2" s="56"/>
      <c r="Y2" s="58"/>
    </row>
    <row r="3" spans="1:26" s="40" customFormat="1" ht="16.149999999999999" customHeight="1">
      <c r="A3" s="39">
        <v>1</v>
      </c>
      <c r="B3" s="27" t="s">
        <v>45</v>
      </c>
      <c r="C3" s="41">
        <v>22223800</v>
      </c>
      <c r="D3" s="42">
        <v>662150</v>
      </c>
      <c r="E3" s="42"/>
      <c r="F3" s="38">
        <v>20000</v>
      </c>
      <c r="G3" s="41">
        <v>0</v>
      </c>
      <c r="H3" s="41">
        <v>0</v>
      </c>
      <c r="I3" s="41">
        <v>0</v>
      </c>
      <c r="J3" s="41">
        <v>60000</v>
      </c>
      <c r="K3" s="41">
        <v>25000</v>
      </c>
      <c r="L3" s="41">
        <v>0</v>
      </c>
      <c r="M3" s="41">
        <v>0</v>
      </c>
      <c r="N3" s="41">
        <v>35000</v>
      </c>
      <c r="O3" s="41">
        <v>0</v>
      </c>
      <c r="P3" s="41">
        <v>200000</v>
      </c>
      <c r="Q3" s="41">
        <v>185000</v>
      </c>
      <c r="R3" s="41">
        <v>0</v>
      </c>
      <c r="S3" s="41">
        <f>140000</f>
        <v>140000</v>
      </c>
      <c r="T3" s="41">
        <f t="shared" ref="T3:T41" si="0">SUM(F3:S3)</f>
        <v>665000</v>
      </c>
      <c r="U3" s="41"/>
      <c r="V3" s="42"/>
      <c r="W3" s="41">
        <f>T3</f>
        <v>665000</v>
      </c>
      <c r="X3" s="42"/>
      <c r="Y3" s="41"/>
    </row>
    <row r="4" spans="1:26" s="5" customFormat="1" ht="16.149999999999999" customHeight="1">
      <c r="A4" s="6">
        <v>2</v>
      </c>
      <c r="B4" s="27" t="s">
        <v>60</v>
      </c>
      <c r="C4" s="37">
        <v>19706300</v>
      </c>
      <c r="D4" s="46">
        <v>627300</v>
      </c>
      <c r="E4" s="33">
        <v>0</v>
      </c>
      <c r="F4" s="38">
        <v>20000</v>
      </c>
      <c r="G4" s="38">
        <v>0</v>
      </c>
      <c r="H4" s="38">
        <v>0</v>
      </c>
      <c r="I4" s="38">
        <v>0</v>
      </c>
      <c r="J4" s="38">
        <v>60000</v>
      </c>
      <c r="K4" s="38">
        <v>25000</v>
      </c>
      <c r="L4" s="38">
        <v>0</v>
      </c>
      <c r="M4" s="38">
        <v>0</v>
      </c>
      <c r="N4" s="38">
        <v>35000</v>
      </c>
      <c r="O4" s="38">
        <v>0</v>
      </c>
      <c r="P4" s="38">
        <v>200000</v>
      </c>
      <c r="Q4" s="38">
        <v>185000</v>
      </c>
      <c r="R4" s="38">
        <v>0</v>
      </c>
      <c r="S4" s="41">
        <f t="shared" ref="S4:S8" si="1">140000</f>
        <v>140000</v>
      </c>
      <c r="T4" s="9">
        <f t="shared" si="0"/>
        <v>665000</v>
      </c>
      <c r="U4" s="8">
        <f t="shared" ref="U4:U23" si="2">C4+D4+E4-T4</f>
        <v>19668600</v>
      </c>
      <c r="V4" s="10"/>
      <c r="W4" s="11">
        <f>T4</f>
        <v>665000</v>
      </c>
      <c r="X4" s="11"/>
      <c r="Y4" s="11"/>
    </row>
    <row r="5" spans="1:26" s="14" customFormat="1" ht="16.149999999999999" customHeight="1">
      <c r="A5" s="39">
        <v>3</v>
      </c>
      <c r="B5" s="27" t="s">
        <v>30</v>
      </c>
      <c r="C5" s="9">
        <v>11684500</v>
      </c>
      <c r="D5" s="9">
        <v>703000</v>
      </c>
      <c r="E5" s="34">
        <v>810000</v>
      </c>
      <c r="F5" s="38">
        <v>20000</v>
      </c>
      <c r="G5" s="12">
        <v>0</v>
      </c>
      <c r="H5" s="9">
        <v>0</v>
      </c>
      <c r="I5" s="9">
        <v>0</v>
      </c>
      <c r="J5" s="12">
        <v>60000</v>
      </c>
      <c r="K5" s="12">
        <v>25000</v>
      </c>
      <c r="L5" s="9">
        <v>0</v>
      </c>
      <c r="M5" s="9">
        <v>0</v>
      </c>
      <c r="N5" s="12">
        <v>35000</v>
      </c>
      <c r="O5" s="9">
        <v>0</v>
      </c>
      <c r="P5" s="9">
        <v>0</v>
      </c>
      <c r="Q5" s="9">
        <v>35000</v>
      </c>
      <c r="R5" s="9">
        <v>0</v>
      </c>
      <c r="S5" s="41">
        <f t="shared" si="1"/>
        <v>140000</v>
      </c>
      <c r="T5" s="9">
        <f t="shared" si="0"/>
        <v>315000</v>
      </c>
      <c r="U5" s="8">
        <f t="shared" si="2"/>
        <v>12882500</v>
      </c>
      <c r="V5" s="9"/>
      <c r="W5" s="12">
        <f t="shared" ref="W5" si="3">T5</f>
        <v>315000</v>
      </c>
      <c r="X5" s="12"/>
      <c r="Y5" s="12"/>
      <c r="Z5" s="13"/>
    </row>
    <row r="6" spans="1:26" s="14" customFormat="1" ht="16.149999999999999" customHeight="1">
      <c r="A6" s="39">
        <v>4</v>
      </c>
      <c r="B6" s="28" t="s">
        <v>33</v>
      </c>
      <c r="C6" s="9">
        <v>12269800</v>
      </c>
      <c r="D6" s="9">
        <v>667850</v>
      </c>
      <c r="E6" s="34">
        <v>765000</v>
      </c>
      <c r="F6" s="38">
        <v>20000</v>
      </c>
      <c r="G6" s="12">
        <v>0</v>
      </c>
      <c r="H6" s="9">
        <v>0</v>
      </c>
      <c r="I6" s="9">
        <v>0</v>
      </c>
      <c r="J6" s="12">
        <v>60000</v>
      </c>
      <c r="K6" s="12">
        <v>25000</v>
      </c>
      <c r="L6" s="9">
        <v>0</v>
      </c>
      <c r="M6" s="9">
        <v>0</v>
      </c>
      <c r="N6" s="12">
        <v>35000</v>
      </c>
      <c r="O6" s="9">
        <v>0</v>
      </c>
      <c r="P6" s="9">
        <v>100000</v>
      </c>
      <c r="Q6" s="9">
        <v>185000</v>
      </c>
      <c r="R6" s="9">
        <v>0</v>
      </c>
      <c r="S6" s="41">
        <f t="shared" si="1"/>
        <v>140000</v>
      </c>
      <c r="T6" s="9">
        <f t="shared" si="0"/>
        <v>565000</v>
      </c>
      <c r="U6" s="8">
        <f t="shared" si="2"/>
        <v>13137650</v>
      </c>
      <c r="V6" s="9"/>
      <c r="W6" s="12">
        <f>T6</f>
        <v>565000</v>
      </c>
      <c r="X6" s="12"/>
      <c r="Y6" s="12"/>
      <c r="Z6" s="13"/>
    </row>
    <row r="7" spans="1:26" s="17" customFormat="1" ht="16.149999999999999" customHeight="1">
      <c r="A7" s="6">
        <v>5</v>
      </c>
      <c r="B7" s="7" t="s">
        <v>32</v>
      </c>
      <c r="C7" s="12">
        <v>11892300</v>
      </c>
      <c r="D7" s="12">
        <v>667850</v>
      </c>
      <c r="E7" s="35">
        <v>3902360</v>
      </c>
      <c r="F7" s="38">
        <v>20000</v>
      </c>
      <c r="G7" s="12">
        <v>0</v>
      </c>
      <c r="H7" s="12">
        <v>0</v>
      </c>
      <c r="I7" s="12">
        <v>0</v>
      </c>
      <c r="J7" s="12">
        <v>60000</v>
      </c>
      <c r="K7" s="12">
        <v>25000</v>
      </c>
      <c r="L7" s="12">
        <v>0</v>
      </c>
      <c r="M7" s="12">
        <v>0</v>
      </c>
      <c r="N7" s="12">
        <v>35000</v>
      </c>
      <c r="O7" s="12">
        <v>0</v>
      </c>
      <c r="P7" s="12">
        <v>0</v>
      </c>
      <c r="Q7" s="12">
        <v>185000</v>
      </c>
      <c r="R7" s="12">
        <v>0</v>
      </c>
      <c r="S7" s="41">
        <f t="shared" si="1"/>
        <v>140000</v>
      </c>
      <c r="T7" s="9">
        <f t="shared" si="0"/>
        <v>465000</v>
      </c>
      <c r="U7" s="8">
        <f t="shared" si="2"/>
        <v>15997510</v>
      </c>
      <c r="V7" s="12"/>
      <c r="W7" s="12">
        <f>T7</f>
        <v>465000</v>
      </c>
      <c r="X7" s="12"/>
      <c r="Y7" s="12"/>
      <c r="Z7" s="22"/>
    </row>
    <row r="8" spans="1:26" s="17" customFormat="1" ht="16.149999999999999" customHeight="1">
      <c r="A8" s="39">
        <v>6</v>
      </c>
      <c r="B8" s="7" t="s">
        <v>31</v>
      </c>
      <c r="C8" s="12">
        <v>12144800</v>
      </c>
      <c r="D8" s="12">
        <v>667850</v>
      </c>
      <c r="E8" s="35">
        <v>3982000</v>
      </c>
      <c r="F8" s="38">
        <v>20000</v>
      </c>
      <c r="G8" s="12">
        <v>0</v>
      </c>
      <c r="H8" s="12">
        <v>0</v>
      </c>
      <c r="I8" s="12">
        <v>0</v>
      </c>
      <c r="J8" s="12">
        <v>60000</v>
      </c>
      <c r="K8" s="12">
        <v>25000</v>
      </c>
      <c r="L8" s="12">
        <v>0</v>
      </c>
      <c r="M8" s="12">
        <v>0</v>
      </c>
      <c r="N8" s="12">
        <v>35000</v>
      </c>
      <c r="O8" s="12">
        <v>0</v>
      </c>
      <c r="P8" s="12">
        <v>0</v>
      </c>
      <c r="Q8" s="12">
        <v>185000</v>
      </c>
      <c r="R8" s="12">
        <v>0</v>
      </c>
      <c r="S8" s="41">
        <f t="shared" si="1"/>
        <v>140000</v>
      </c>
      <c r="T8" s="9">
        <f t="shared" si="0"/>
        <v>465000</v>
      </c>
      <c r="U8" s="8">
        <f t="shared" si="2"/>
        <v>16329650</v>
      </c>
      <c r="V8" s="12"/>
      <c r="W8" s="12">
        <f>T8</f>
        <v>465000</v>
      </c>
      <c r="X8" s="12"/>
      <c r="Y8" s="12"/>
      <c r="Z8" s="22"/>
    </row>
    <row r="9" spans="1:26" s="23" customFormat="1" ht="16.149999999999999" customHeight="1">
      <c r="A9" s="39">
        <v>7</v>
      </c>
      <c r="B9" s="31" t="s">
        <v>48</v>
      </c>
      <c r="C9" s="15">
        <v>4779100</v>
      </c>
      <c r="D9" s="15">
        <v>632700</v>
      </c>
      <c r="E9" s="45">
        <v>9500000</v>
      </c>
      <c r="F9" s="15">
        <v>20000</v>
      </c>
      <c r="G9" s="15">
        <v>0</v>
      </c>
      <c r="H9" s="15">
        <v>0</v>
      </c>
      <c r="I9" s="15">
        <v>0</v>
      </c>
      <c r="J9" s="15">
        <v>60000</v>
      </c>
      <c r="K9" s="15">
        <v>25000</v>
      </c>
      <c r="L9" s="15">
        <v>15000</v>
      </c>
      <c r="M9" s="15">
        <v>2000</v>
      </c>
      <c r="N9" s="15">
        <v>30000</v>
      </c>
      <c r="O9" s="15">
        <v>0</v>
      </c>
      <c r="P9" s="15">
        <v>100000</v>
      </c>
      <c r="Q9" s="15">
        <v>185000</v>
      </c>
      <c r="R9" s="15">
        <v>0</v>
      </c>
      <c r="S9" s="15">
        <v>0</v>
      </c>
      <c r="T9" s="15">
        <f t="shared" si="0"/>
        <v>437000</v>
      </c>
      <c r="U9" s="25">
        <f t="shared" si="2"/>
        <v>14474800</v>
      </c>
      <c r="V9" s="15">
        <v>200000</v>
      </c>
      <c r="W9" s="15">
        <v>0</v>
      </c>
      <c r="X9" s="15">
        <v>0</v>
      </c>
      <c r="Y9" s="15">
        <f>T9+V9</f>
        <v>637000</v>
      </c>
      <c r="Z9" s="44"/>
    </row>
    <row r="10" spans="1:26" s="17" customFormat="1" ht="16.149999999999999" customHeight="1">
      <c r="A10" s="6">
        <v>8</v>
      </c>
      <c r="B10" s="31" t="s">
        <v>21</v>
      </c>
      <c r="C10" s="12">
        <v>4675000</v>
      </c>
      <c r="D10" s="12">
        <v>383350</v>
      </c>
      <c r="E10" s="35">
        <v>9500000</v>
      </c>
      <c r="F10" s="15">
        <v>20000</v>
      </c>
      <c r="G10" s="15">
        <v>1150000</v>
      </c>
      <c r="H10" s="15">
        <v>0</v>
      </c>
      <c r="I10" s="15">
        <v>0</v>
      </c>
      <c r="J10" s="15">
        <v>60000</v>
      </c>
      <c r="K10" s="15">
        <v>25000</v>
      </c>
      <c r="L10" s="15">
        <v>0</v>
      </c>
      <c r="M10" s="15">
        <v>2000</v>
      </c>
      <c r="N10" s="15">
        <v>30000</v>
      </c>
      <c r="O10" s="15">
        <v>0</v>
      </c>
      <c r="P10" s="15">
        <v>100000</v>
      </c>
      <c r="Q10" s="15">
        <v>185000</v>
      </c>
      <c r="R10" s="15">
        <v>0</v>
      </c>
      <c r="S10" s="15">
        <v>0</v>
      </c>
      <c r="T10" s="15">
        <f t="shared" si="0"/>
        <v>1572000</v>
      </c>
      <c r="U10" s="25">
        <f t="shared" si="2"/>
        <v>12986350</v>
      </c>
      <c r="V10" s="15"/>
      <c r="W10" s="15">
        <v>0</v>
      </c>
      <c r="X10" s="15"/>
      <c r="Y10" s="15">
        <f>F10+G10+J10+K10+M10+N10+P10+Q10</f>
        <v>1572000</v>
      </c>
      <c r="Z10" s="16"/>
    </row>
    <row r="11" spans="1:26" s="17" customFormat="1" ht="16.149999999999999" customHeight="1">
      <c r="A11" s="39">
        <v>9</v>
      </c>
      <c r="B11" s="7" t="s">
        <v>57</v>
      </c>
      <c r="C11" s="12">
        <v>4219500</v>
      </c>
      <c r="D11" s="12">
        <v>667850</v>
      </c>
      <c r="E11" s="12">
        <v>8071000</v>
      </c>
      <c r="F11" s="12">
        <v>20000</v>
      </c>
      <c r="G11" s="12">
        <v>0</v>
      </c>
      <c r="H11" s="12">
        <v>0</v>
      </c>
      <c r="I11" s="12">
        <v>0</v>
      </c>
      <c r="J11" s="12">
        <v>45000</v>
      </c>
      <c r="K11" s="12">
        <v>0</v>
      </c>
      <c r="L11" s="12">
        <v>15000</v>
      </c>
      <c r="M11" s="12">
        <v>2000</v>
      </c>
      <c r="N11" s="12">
        <v>28000</v>
      </c>
      <c r="O11" s="12">
        <v>0</v>
      </c>
      <c r="P11" s="12">
        <v>100000</v>
      </c>
      <c r="Q11" s="12">
        <v>180000</v>
      </c>
      <c r="R11" s="12">
        <v>0</v>
      </c>
      <c r="S11" s="12">
        <v>0</v>
      </c>
      <c r="T11" s="12">
        <f t="shared" si="0"/>
        <v>390000</v>
      </c>
      <c r="U11" s="8">
        <f t="shared" si="2"/>
        <v>12568350</v>
      </c>
      <c r="V11" s="15">
        <v>100000</v>
      </c>
      <c r="W11" s="12">
        <f>T11</f>
        <v>390000</v>
      </c>
      <c r="X11" s="12"/>
      <c r="Y11" s="12">
        <f>V11</f>
        <v>100000</v>
      </c>
      <c r="Z11" s="16"/>
    </row>
    <row r="12" spans="1:26" s="17" customFormat="1" ht="16.149999999999999" customHeight="1">
      <c r="A12" s="39">
        <v>10</v>
      </c>
      <c r="B12" s="7" t="s">
        <v>49</v>
      </c>
      <c r="C12" s="12">
        <v>4834400</v>
      </c>
      <c r="D12" s="12">
        <v>667850</v>
      </c>
      <c r="E12" s="35">
        <v>8010468</v>
      </c>
      <c r="F12" s="12">
        <v>20000</v>
      </c>
      <c r="G12" s="12">
        <v>575000</v>
      </c>
      <c r="H12" s="12">
        <v>0</v>
      </c>
      <c r="I12" s="12">
        <v>0</v>
      </c>
      <c r="J12" s="12">
        <v>45000</v>
      </c>
      <c r="K12" s="12">
        <v>0</v>
      </c>
      <c r="L12" s="12">
        <v>15000</v>
      </c>
      <c r="M12" s="12">
        <v>2000</v>
      </c>
      <c r="N12" s="12">
        <v>28000</v>
      </c>
      <c r="O12" s="12">
        <v>0</v>
      </c>
      <c r="P12" s="12">
        <v>100000</v>
      </c>
      <c r="Q12" s="12">
        <v>180000</v>
      </c>
      <c r="R12" s="12">
        <v>0</v>
      </c>
      <c r="S12" s="12">
        <v>0</v>
      </c>
      <c r="T12" s="9">
        <f t="shared" si="0"/>
        <v>965000</v>
      </c>
      <c r="U12" s="8">
        <f t="shared" si="2"/>
        <v>12547718</v>
      </c>
      <c r="V12" s="15">
        <v>100000</v>
      </c>
      <c r="W12" s="12">
        <f>T12</f>
        <v>965000</v>
      </c>
      <c r="X12" s="12"/>
      <c r="Y12" s="12">
        <f>V12</f>
        <v>100000</v>
      </c>
      <c r="Z12" s="16"/>
    </row>
    <row r="13" spans="1:26" ht="16.149999999999999" customHeight="1">
      <c r="A13" s="6">
        <v>11</v>
      </c>
      <c r="B13" s="18" t="s">
        <v>50</v>
      </c>
      <c r="C13" s="19">
        <v>3935200</v>
      </c>
      <c r="D13" s="19">
        <v>667850</v>
      </c>
      <c r="E13" s="36">
        <v>8071000</v>
      </c>
      <c r="F13" s="12">
        <v>20000</v>
      </c>
      <c r="G13" s="12">
        <v>0</v>
      </c>
      <c r="H13" s="12">
        <v>0</v>
      </c>
      <c r="I13" s="12">
        <v>0</v>
      </c>
      <c r="J13" s="12">
        <v>45000</v>
      </c>
      <c r="K13" s="12">
        <v>0</v>
      </c>
      <c r="L13" s="12">
        <v>15000</v>
      </c>
      <c r="M13" s="12">
        <v>2000</v>
      </c>
      <c r="N13" s="12">
        <v>28000</v>
      </c>
      <c r="O13" s="12">
        <v>0</v>
      </c>
      <c r="P13" s="19">
        <v>100000</v>
      </c>
      <c r="Q13" s="12">
        <v>330000</v>
      </c>
      <c r="R13" s="12">
        <v>0</v>
      </c>
      <c r="S13" s="12">
        <v>0</v>
      </c>
      <c r="T13" s="9">
        <f t="shared" si="0"/>
        <v>540000</v>
      </c>
      <c r="U13" s="8">
        <f t="shared" si="2"/>
        <v>12134050</v>
      </c>
      <c r="V13" s="15">
        <v>100000</v>
      </c>
      <c r="W13" s="12">
        <f>T13</f>
        <v>540000</v>
      </c>
      <c r="X13" s="12"/>
      <c r="Y13" s="12">
        <f>V13</f>
        <v>100000</v>
      </c>
      <c r="Z13" s="20"/>
    </row>
    <row r="14" spans="1:26" s="17" customFormat="1" ht="16.149999999999999" customHeight="1">
      <c r="A14" s="39">
        <v>12</v>
      </c>
      <c r="B14" s="7" t="s">
        <v>23</v>
      </c>
      <c r="C14" s="12">
        <v>4220400</v>
      </c>
      <c r="D14" s="12">
        <v>597550</v>
      </c>
      <c r="E14" s="35">
        <v>6766000</v>
      </c>
      <c r="F14" s="15">
        <v>20000</v>
      </c>
      <c r="G14" s="15">
        <v>1060000</v>
      </c>
      <c r="H14" s="15">
        <v>0</v>
      </c>
      <c r="I14" s="12">
        <v>3888614</v>
      </c>
      <c r="J14" s="15">
        <v>45000</v>
      </c>
      <c r="K14" s="15">
        <v>0</v>
      </c>
      <c r="L14" s="15">
        <v>0</v>
      </c>
      <c r="M14" s="15">
        <v>2000</v>
      </c>
      <c r="N14" s="15">
        <v>28000</v>
      </c>
      <c r="O14" s="15">
        <v>0</v>
      </c>
      <c r="P14" s="15">
        <v>75000</v>
      </c>
      <c r="Q14" s="15">
        <v>325000</v>
      </c>
      <c r="R14" s="15">
        <v>0</v>
      </c>
      <c r="S14" s="15">
        <v>0</v>
      </c>
      <c r="T14" s="9">
        <f t="shared" si="0"/>
        <v>5443614</v>
      </c>
      <c r="U14" s="8">
        <f t="shared" si="2"/>
        <v>6140336</v>
      </c>
      <c r="V14" s="15">
        <v>100000</v>
      </c>
      <c r="W14" s="12">
        <f>I14</f>
        <v>3888614</v>
      </c>
      <c r="X14" s="12"/>
      <c r="Y14" s="15">
        <f>F14+G14+J14+M14+N14+P14+Q14+V14</f>
        <v>1655000</v>
      </c>
      <c r="Z14" s="16"/>
    </row>
    <row r="15" spans="1:26" s="17" customFormat="1" ht="16.149999999999999" customHeight="1">
      <c r="A15" s="39">
        <v>13</v>
      </c>
      <c r="B15" s="7" t="s">
        <v>25</v>
      </c>
      <c r="C15" s="12">
        <v>4074900</v>
      </c>
      <c r="D15" s="12">
        <v>597550</v>
      </c>
      <c r="E15" s="35">
        <v>6766000</v>
      </c>
      <c r="F15" s="12">
        <v>20000</v>
      </c>
      <c r="G15" s="15">
        <v>1150000</v>
      </c>
      <c r="H15" s="12">
        <v>0</v>
      </c>
      <c r="I15" s="12">
        <v>3105329</v>
      </c>
      <c r="J15" s="12">
        <v>45000</v>
      </c>
      <c r="K15" s="12">
        <v>0</v>
      </c>
      <c r="L15" s="12">
        <v>0</v>
      </c>
      <c r="M15" s="12">
        <v>2000</v>
      </c>
      <c r="N15" s="12">
        <v>28000</v>
      </c>
      <c r="O15" s="12">
        <v>0</v>
      </c>
      <c r="P15" s="12">
        <v>0</v>
      </c>
      <c r="Q15" s="12">
        <v>175000</v>
      </c>
      <c r="R15" s="12">
        <v>0</v>
      </c>
      <c r="S15" s="12">
        <v>0</v>
      </c>
      <c r="T15" s="9">
        <f t="shared" si="0"/>
        <v>4525329</v>
      </c>
      <c r="U15" s="8">
        <f t="shared" si="2"/>
        <v>6913121</v>
      </c>
      <c r="V15" s="15">
        <v>100000</v>
      </c>
      <c r="W15" s="12">
        <f>T15-G15</f>
        <v>3375329</v>
      </c>
      <c r="X15" s="12"/>
      <c r="Y15" s="15">
        <f>G15+V15</f>
        <v>1250000</v>
      </c>
      <c r="Z15" s="16"/>
    </row>
    <row r="16" spans="1:26" s="17" customFormat="1" ht="16.149999999999999" customHeight="1">
      <c r="A16" s="6">
        <v>14</v>
      </c>
      <c r="B16" s="7" t="s">
        <v>24</v>
      </c>
      <c r="C16" s="12">
        <v>4796000</v>
      </c>
      <c r="D16" s="12">
        <v>597550</v>
      </c>
      <c r="E16" s="35">
        <v>6766000</v>
      </c>
      <c r="F16" s="12">
        <v>20000</v>
      </c>
      <c r="G16" s="15">
        <v>975000</v>
      </c>
      <c r="H16" s="12">
        <v>0</v>
      </c>
      <c r="I16" s="12">
        <v>4164664</v>
      </c>
      <c r="J16" s="12">
        <v>45000</v>
      </c>
      <c r="K16" s="12">
        <v>0</v>
      </c>
      <c r="L16" s="12">
        <v>0</v>
      </c>
      <c r="M16" s="12">
        <v>2000</v>
      </c>
      <c r="N16" s="12">
        <v>28000</v>
      </c>
      <c r="O16" s="12">
        <v>0</v>
      </c>
      <c r="P16" s="12">
        <v>50000</v>
      </c>
      <c r="Q16" s="12">
        <v>175000</v>
      </c>
      <c r="R16" s="12">
        <v>0</v>
      </c>
      <c r="S16" s="12">
        <v>0</v>
      </c>
      <c r="T16" s="9">
        <f t="shared" si="0"/>
        <v>5459664</v>
      </c>
      <c r="U16" s="8">
        <f t="shared" si="2"/>
        <v>6699886</v>
      </c>
      <c r="V16" s="15">
        <v>100000</v>
      </c>
      <c r="W16" s="12">
        <f>T16-G16</f>
        <v>4484664</v>
      </c>
      <c r="X16" s="12"/>
      <c r="Y16" s="15">
        <f>G16+V16</f>
        <v>1075000</v>
      </c>
      <c r="Z16" s="16"/>
    </row>
    <row r="17" spans="1:26" s="24" customFormat="1" ht="16.149999999999999" customHeight="1">
      <c r="A17" s="39">
        <v>15</v>
      </c>
      <c r="B17" s="32" t="s">
        <v>27</v>
      </c>
      <c r="C17" s="12">
        <v>3211400</v>
      </c>
      <c r="D17" s="12">
        <v>667850</v>
      </c>
      <c r="E17" s="35">
        <v>3962090</v>
      </c>
      <c r="F17" s="21">
        <v>20000</v>
      </c>
      <c r="G17" s="21">
        <v>0</v>
      </c>
      <c r="H17" s="21">
        <v>0</v>
      </c>
      <c r="I17" s="21">
        <v>0</v>
      </c>
      <c r="J17" s="21">
        <v>30000</v>
      </c>
      <c r="K17" s="21">
        <v>0</v>
      </c>
      <c r="L17" s="21">
        <v>0</v>
      </c>
      <c r="M17" s="21">
        <v>2000</v>
      </c>
      <c r="N17" s="21">
        <v>28000</v>
      </c>
      <c r="O17" s="21">
        <v>0</v>
      </c>
      <c r="P17" s="21">
        <v>50000</v>
      </c>
      <c r="Q17" s="21">
        <v>20000</v>
      </c>
      <c r="R17" s="21">
        <v>0</v>
      </c>
      <c r="S17" s="21">
        <v>0</v>
      </c>
      <c r="T17" s="21">
        <f>SUM(F17:S17)</f>
        <v>150000</v>
      </c>
      <c r="U17" s="26">
        <f>C17+D17+E17-T17</f>
        <v>7691340</v>
      </c>
      <c r="V17" s="21"/>
      <c r="W17" s="21">
        <v>0</v>
      </c>
      <c r="X17" s="21">
        <f>T17</f>
        <v>150000</v>
      </c>
      <c r="Y17" s="21"/>
      <c r="Z17" s="43"/>
    </row>
    <row r="18" spans="1:26" s="17" customFormat="1" ht="16.149999999999999" customHeight="1">
      <c r="A18" s="39">
        <v>16</v>
      </c>
      <c r="B18" s="7" t="s">
        <v>46</v>
      </c>
      <c r="C18" s="12">
        <v>3262100</v>
      </c>
      <c r="D18" s="12">
        <v>667850</v>
      </c>
      <c r="E18" s="35">
        <v>0</v>
      </c>
      <c r="F18" s="12">
        <v>20000</v>
      </c>
      <c r="G18" s="12">
        <v>0</v>
      </c>
      <c r="H18" s="12">
        <v>0</v>
      </c>
      <c r="I18" s="12">
        <v>0</v>
      </c>
      <c r="J18" s="12">
        <v>30000</v>
      </c>
      <c r="K18" s="12">
        <v>0</v>
      </c>
      <c r="L18" s="12">
        <v>0</v>
      </c>
      <c r="M18" s="12">
        <v>2000</v>
      </c>
      <c r="N18" s="12">
        <v>28000</v>
      </c>
      <c r="O18" s="12">
        <v>0</v>
      </c>
      <c r="P18" s="12">
        <v>0</v>
      </c>
      <c r="Q18" s="12">
        <v>170000</v>
      </c>
      <c r="R18" s="12">
        <v>0</v>
      </c>
      <c r="S18" s="12">
        <v>0</v>
      </c>
      <c r="T18" s="9">
        <f>SUM(F18:S18)</f>
        <v>250000</v>
      </c>
      <c r="U18" s="8">
        <f>C18+D18+E18-T18</f>
        <v>3679950</v>
      </c>
      <c r="V18" s="15">
        <v>100000</v>
      </c>
      <c r="W18" s="12">
        <f>T18</f>
        <v>250000</v>
      </c>
      <c r="X18" s="12"/>
      <c r="Y18" s="12">
        <f>V18</f>
        <v>100000</v>
      </c>
      <c r="Z18" s="22"/>
    </row>
    <row r="19" spans="1:26" s="17" customFormat="1" ht="16.149999999999999" customHeight="1">
      <c r="A19" s="6">
        <v>17</v>
      </c>
      <c r="B19" s="7" t="s">
        <v>51</v>
      </c>
      <c r="C19" s="12">
        <v>4174000</v>
      </c>
      <c r="D19" s="12">
        <v>667850</v>
      </c>
      <c r="E19" s="35"/>
      <c r="F19" s="12">
        <v>20000</v>
      </c>
      <c r="G19" s="12">
        <v>0</v>
      </c>
      <c r="H19" s="12">
        <v>0</v>
      </c>
      <c r="I19" s="12">
        <v>0</v>
      </c>
      <c r="J19" s="12">
        <v>30000</v>
      </c>
      <c r="K19" s="12">
        <v>0</v>
      </c>
      <c r="L19" s="12">
        <v>15000</v>
      </c>
      <c r="M19" s="12">
        <v>2000</v>
      </c>
      <c r="N19" s="12">
        <v>28000</v>
      </c>
      <c r="O19" s="12">
        <v>0</v>
      </c>
      <c r="P19" s="12">
        <v>50000</v>
      </c>
      <c r="Q19" s="12">
        <v>170000</v>
      </c>
      <c r="R19" s="12">
        <v>0</v>
      </c>
      <c r="S19" s="12">
        <v>0</v>
      </c>
      <c r="T19" s="12">
        <f t="shared" si="0"/>
        <v>315000</v>
      </c>
      <c r="U19" s="8">
        <f t="shared" si="2"/>
        <v>4526850</v>
      </c>
      <c r="V19" s="15">
        <v>100000</v>
      </c>
      <c r="W19" s="12">
        <f>T19</f>
        <v>315000</v>
      </c>
      <c r="X19" s="12"/>
      <c r="Y19" s="12">
        <f t="shared" ref="Y19:Y20" si="4">V19</f>
        <v>100000</v>
      </c>
      <c r="Z19" s="16"/>
    </row>
    <row r="20" spans="1:26" s="17" customFormat="1" ht="16.149999999999999" customHeight="1">
      <c r="A20" s="39">
        <v>18</v>
      </c>
      <c r="B20" s="7" t="s">
        <v>52</v>
      </c>
      <c r="C20" s="12">
        <v>3254000</v>
      </c>
      <c r="D20" s="12">
        <v>703000</v>
      </c>
      <c r="E20" s="35"/>
      <c r="F20" s="12">
        <v>20000</v>
      </c>
      <c r="G20" s="12">
        <v>0</v>
      </c>
      <c r="H20" s="12">
        <v>0</v>
      </c>
      <c r="I20" s="12">
        <v>0</v>
      </c>
      <c r="J20" s="12">
        <v>30000</v>
      </c>
      <c r="K20" s="12">
        <v>0</v>
      </c>
      <c r="L20" s="12">
        <v>15000</v>
      </c>
      <c r="M20" s="12">
        <v>2000</v>
      </c>
      <c r="N20" s="12">
        <v>28000</v>
      </c>
      <c r="O20" s="12">
        <v>0</v>
      </c>
      <c r="P20" s="12">
        <v>50000</v>
      </c>
      <c r="Q20" s="12">
        <v>170000</v>
      </c>
      <c r="R20" s="12">
        <v>0</v>
      </c>
      <c r="S20" s="12">
        <v>0</v>
      </c>
      <c r="T20" s="12">
        <f t="shared" si="0"/>
        <v>315000</v>
      </c>
      <c r="U20" s="8">
        <f t="shared" si="2"/>
        <v>3642000</v>
      </c>
      <c r="V20" s="15">
        <v>100000</v>
      </c>
      <c r="W20" s="12">
        <f>T20</f>
        <v>315000</v>
      </c>
      <c r="X20" s="12"/>
      <c r="Y20" s="12">
        <f t="shared" si="4"/>
        <v>100000</v>
      </c>
      <c r="Z20" s="16"/>
    </row>
    <row r="21" spans="1:26" s="23" customFormat="1" ht="16.149999999999999" customHeight="1">
      <c r="A21" s="39">
        <v>19</v>
      </c>
      <c r="B21" s="31" t="s">
        <v>58</v>
      </c>
      <c r="C21" s="15">
        <v>3461100</v>
      </c>
      <c r="D21" s="15">
        <v>703000</v>
      </c>
      <c r="E21" s="45"/>
      <c r="F21" s="15">
        <v>20000</v>
      </c>
      <c r="G21" s="15">
        <v>575000</v>
      </c>
      <c r="H21" s="15"/>
      <c r="I21" s="15"/>
      <c r="J21" s="15">
        <v>30000</v>
      </c>
      <c r="K21" s="15"/>
      <c r="L21" s="15">
        <v>15000</v>
      </c>
      <c r="M21" s="15">
        <v>2000</v>
      </c>
      <c r="N21" s="15">
        <v>28000</v>
      </c>
      <c r="O21" s="15"/>
      <c r="P21" s="15">
        <v>50000</v>
      </c>
      <c r="Q21" s="15">
        <v>170000</v>
      </c>
      <c r="R21" s="15">
        <v>0</v>
      </c>
      <c r="S21" s="15">
        <v>0</v>
      </c>
      <c r="T21" s="15">
        <f t="shared" si="0"/>
        <v>890000</v>
      </c>
      <c r="U21" s="25">
        <f t="shared" si="2"/>
        <v>3274100</v>
      </c>
      <c r="V21" s="15">
        <v>100000</v>
      </c>
      <c r="W21" s="15">
        <v>0</v>
      </c>
      <c r="X21" s="15"/>
      <c r="Y21" s="15">
        <f>T21+V21</f>
        <v>990000</v>
      </c>
      <c r="Z21" s="44"/>
    </row>
    <row r="22" spans="1:26" s="23" customFormat="1" ht="16.149999999999999" customHeight="1">
      <c r="A22" s="6">
        <v>20</v>
      </c>
      <c r="B22" s="31" t="s">
        <v>59</v>
      </c>
      <c r="C22" s="15">
        <v>3007200</v>
      </c>
      <c r="D22" s="15">
        <v>703000</v>
      </c>
      <c r="E22" s="45"/>
      <c r="F22" s="15">
        <v>20000</v>
      </c>
      <c r="G22" s="15">
        <v>800000</v>
      </c>
      <c r="H22" s="15"/>
      <c r="I22" s="15"/>
      <c r="J22" s="15">
        <v>30000</v>
      </c>
      <c r="K22" s="15"/>
      <c r="L22" s="15">
        <v>15000</v>
      </c>
      <c r="M22" s="15">
        <v>2000</v>
      </c>
      <c r="N22" s="15">
        <v>28000</v>
      </c>
      <c r="O22" s="15"/>
      <c r="P22" s="15">
        <v>50000</v>
      </c>
      <c r="Q22" s="15">
        <v>170000</v>
      </c>
      <c r="R22" s="15">
        <v>0</v>
      </c>
      <c r="S22" s="15">
        <v>0</v>
      </c>
      <c r="T22" s="15">
        <f t="shared" si="0"/>
        <v>1115000</v>
      </c>
      <c r="U22" s="25">
        <f t="shared" si="2"/>
        <v>2595200</v>
      </c>
      <c r="V22" s="15">
        <v>100000</v>
      </c>
      <c r="W22" s="15">
        <v>0</v>
      </c>
      <c r="X22" s="15"/>
      <c r="Y22" s="15">
        <f>T22+V22</f>
        <v>1215000</v>
      </c>
      <c r="Z22" s="44"/>
    </row>
    <row r="23" spans="1:26" s="23" customFormat="1" ht="16.149999999999999" customHeight="1">
      <c r="A23" s="39">
        <v>21</v>
      </c>
      <c r="B23" s="31" t="s">
        <v>61</v>
      </c>
      <c r="C23" s="15">
        <v>3681800</v>
      </c>
      <c r="D23" s="15">
        <v>597550</v>
      </c>
      <c r="E23" s="45"/>
      <c r="F23" s="15">
        <v>20000</v>
      </c>
      <c r="G23" s="15">
        <v>650000</v>
      </c>
      <c r="H23" s="15">
        <v>0</v>
      </c>
      <c r="I23" s="15">
        <v>0</v>
      </c>
      <c r="J23" s="15">
        <v>30000</v>
      </c>
      <c r="K23" s="15">
        <v>0</v>
      </c>
      <c r="L23" s="15">
        <v>15000</v>
      </c>
      <c r="M23" s="15">
        <v>2000</v>
      </c>
      <c r="N23" s="15">
        <v>28000</v>
      </c>
      <c r="O23" s="15">
        <v>0</v>
      </c>
      <c r="P23" s="15">
        <v>50000</v>
      </c>
      <c r="Q23" s="15">
        <v>170000</v>
      </c>
      <c r="R23" s="15">
        <v>0</v>
      </c>
      <c r="S23" s="15">
        <v>0</v>
      </c>
      <c r="T23" s="15">
        <f t="shared" si="0"/>
        <v>965000</v>
      </c>
      <c r="U23" s="25">
        <f t="shared" si="2"/>
        <v>3314350</v>
      </c>
      <c r="V23" s="15">
        <v>100000</v>
      </c>
      <c r="W23" s="15">
        <v>0</v>
      </c>
      <c r="X23" s="15"/>
      <c r="Y23" s="15">
        <f>T23+V23</f>
        <v>1065000</v>
      </c>
      <c r="Z23" s="44"/>
    </row>
    <row r="24" spans="1:26" s="52" customFormat="1" ht="16.149999999999999" customHeight="1">
      <c r="A24" s="47">
        <v>22</v>
      </c>
      <c r="B24" s="48" t="s">
        <v>62</v>
      </c>
      <c r="C24" s="49"/>
      <c r="D24" s="49"/>
      <c r="E24" s="50"/>
      <c r="F24" s="49">
        <v>20000</v>
      </c>
      <c r="G24" s="49">
        <v>0</v>
      </c>
      <c r="H24" s="49">
        <v>0</v>
      </c>
      <c r="I24" s="49">
        <v>0</v>
      </c>
      <c r="J24" s="49">
        <v>30000</v>
      </c>
      <c r="K24" s="49">
        <v>0</v>
      </c>
      <c r="L24" s="49">
        <v>15000</v>
      </c>
      <c r="M24" s="49">
        <v>2000</v>
      </c>
      <c r="N24" s="49">
        <v>28000</v>
      </c>
      <c r="O24" s="49">
        <v>0</v>
      </c>
      <c r="P24" s="49">
        <v>0</v>
      </c>
      <c r="Q24" s="49">
        <v>20000</v>
      </c>
      <c r="R24" s="49">
        <v>0</v>
      </c>
      <c r="S24" s="49">
        <v>0</v>
      </c>
      <c r="T24" s="49">
        <f t="shared" si="0"/>
        <v>115000</v>
      </c>
      <c r="U24" s="11"/>
      <c r="V24" s="49">
        <v>100000</v>
      </c>
      <c r="W24" s="49">
        <f>T24</f>
        <v>115000</v>
      </c>
      <c r="X24" s="49">
        <v>0</v>
      </c>
      <c r="Y24" s="49">
        <f>V24</f>
        <v>100000</v>
      </c>
      <c r="Z24" s="51"/>
    </row>
    <row r="25" spans="1:26" s="17" customFormat="1" ht="16.149999999999999" customHeight="1">
      <c r="A25" s="6">
        <v>23</v>
      </c>
      <c r="B25" s="7" t="s">
        <v>22</v>
      </c>
      <c r="C25" s="12">
        <v>4637200</v>
      </c>
      <c r="D25" s="12">
        <v>632700</v>
      </c>
      <c r="E25" s="35">
        <v>5740000</v>
      </c>
      <c r="F25" s="12">
        <v>20000</v>
      </c>
      <c r="G25" s="12">
        <v>0</v>
      </c>
      <c r="H25" s="12">
        <v>0</v>
      </c>
      <c r="I25" s="12">
        <v>0</v>
      </c>
      <c r="J25" s="12">
        <v>30000</v>
      </c>
      <c r="K25" s="12">
        <v>0</v>
      </c>
      <c r="L25" s="12">
        <v>15000</v>
      </c>
      <c r="M25" s="12">
        <v>2000</v>
      </c>
      <c r="N25" s="12">
        <v>28000</v>
      </c>
      <c r="O25" s="12">
        <v>0</v>
      </c>
      <c r="P25" s="12">
        <v>50000</v>
      </c>
      <c r="Q25" s="12">
        <v>170000</v>
      </c>
      <c r="R25" s="12">
        <v>0</v>
      </c>
      <c r="S25" s="12">
        <v>0</v>
      </c>
      <c r="T25" s="9">
        <f t="shared" si="0"/>
        <v>315000</v>
      </c>
      <c r="U25" s="8">
        <f t="shared" ref="U25:U41" si="5">C25+D25+E25-T25</f>
        <v>10694900</v>
      </c>
      <c r="V25" s="15">
        <v>100000</v>
      </c>
      <c r="W25" s="12">
        <f t="shared" ref="W25" si="6">T25</f>
        <v>315000</v>
      </c>
      <c r="X25" s="12"/>
      <c r="Y25" s="12">
        <f>V25</f>
        <v>100000</v>
      </c>
      <c r="Z25" s="16"/>
    </row>
    <row r="26" spans="1:26" s="17" customFormat="1" ht="16.149999999999999" customHeight="1">
      <c r="A26" s="39">
        <v>24</v>
      </c>
      <c r="B26" s="7" t="s">
        <v>28</v>
      </c>
      <c r="C26" s="12">
        <v>3119400</v>
      </c>
      <c r="D26" s="12">
        <v>703000</v>
      </c>
      <c r="E26" s="35">
        <v>5725650</v>
      </c>
      <c r="F26" s="12">
        <v>20000</v>
      </c>
      <c r="G26" s="12">
        <v>650000</v>
      </c>
      <c r="H26" s="12">
        <v>0</v>
      </c>
      <c r="I26" s="12">
        <v>874692</v>
      </c>
      <c r="J26" s="12">
        <v>30000</v>
      </c>
      <c r="K26" s="12">
        <v>0</v>
      </c>
      <c r="L26" s="12">
        <v>15000</v>
      </c>
      <c r="M26" s="12">
        <v>2000</v>
      </c>
      <c r="N26" s="12">
        <v>28000</v>
      </c>
      <c r="O26" s="12">
        <v>0</v>
      </c>
      <c r="P26" s="12">
        <v>50000</v>
      </c>
      <c r="Q26" s="12">
        <v>320000</v>
      </c>
      <c r="R26" s="12">
        <v>0</v>
      </c>
      <c r="S26" s="12">
        <v>0</v>
      </c>
      <c r="T26" s="9">
        <f t="shared" si="0"/>
        <v>1989692</v>
      </c>
      <c r="U26" s="8">
        <f t="shared" si="5"/>
        <v>7558358</v>
      </c>
      <c r="V26" s="15">
        <v>100000</v>
      </c>
      <c r="W26" s="12">
        <f>T26</f>
        <v>1989692</v>
      </c>
      <c r="X26" s="12"/>
      <c r="Y26" s="12">
        <f>V26</f>
        <v>100000</v>
      </c>
      <c r="Z26" s="16"/>
    </row>
    <row r="27" spans="1:26" s="17" customFormat="1" ht="16.149999999999999" customHeight="1">
      <c r="A27" s="39">
        <v>25</v>
      </c>
      <c r="B27" s="7" t="s">
        <v>26</v>
      </c>
      <c r="C27" s="12">
        <v>3821500</v>
      </c>
      <c r="D27" s="12">
        <v>703000</v>
      </c>
      <c r="E27" s="35">
        <v>4876000</v>
      </c>
      <c r="F27" s="12">
        <v>20000</v>
      </c>
      <c r="G27" s="12">
        <v>0</v>
      </c>
      <c r="H27" s="12">
        <v>0</v>
      </c>
      <c r="I27" s="12">
        <v>0</v>
      </c>
      <c r="J27" s="12">
        <v>30000</v>
      </c>
      <c r="K27" s="12">
        <v>0</v>
      </c>
      <c r="L27" s="12">
        <v>15000</v>
      </c>
      <c r="M27" s="12">
        <v>2000</v>
      </c>
      <c r="N27" s="12">
        <v>28000</v>
      </c>
      <c r="O27" s="12">
        <v>0</v>
      </c>
      <c r="P27" s="12">
        <v>50000</v>
      </c>
      <c r="Q27" s="12">
        <v>170000</v>
      </c>
      <c r="R27" s="12">
        <v>0</v>
      </c>
      <c r="S27" s="12">
        <v>0</v>
      </c>
      <c r="T27" s="9">
        <f t="shared" si="0"/>
        <v>315000</v>
      </c>
      <c r="U27" s="8">
        <f t="shared" si="5"/>
        <v>9085500</v>
      </c>
      <c r="V27" s="12"/>
      <c r="W27" s="12">
        <f>T27</f>
        <v>315000</v>
      </c>
      <c r="X27" s="12"/>
      <c r="Y27" s="12"/>
      <c r="Z27" s="16"/>
    </row>
    <row r="28" spans="1:26" s="17" customFormat="1" ht="16.149999999999999" customHeight="1">
      <c r="A28" s="6">
        <v>26</v>
      </c>
      <c r="B28" s="7" t="s">
        <v>53</v>
      </c>
      <c r="C28" s="12">
        <v>2571000</v>
      </c>
      <c r="D28" s="12">
        <v>703000</v>
      </c>
      <c r="E28" s="35"/>
      <c r="F28" s="12">
        <v>20000</v>
      </c>
      <c r="G28" s="12">
        <v>300000</v>
      </c>
      <c r="H28" s="12"/>
      <c r="I28" s="12"/>
      <c r="J28" s="12">
        <v>15000</v>
      </c>
      <c r="K28" s="12"/>
      <c r="L28" s="12"/>
      <c r="M28" s="12">
        <v>2000</v>
      </c>
      <c r="N28" s="12">
        <v>25000</v>
      </c>
      <c r="O28" s="12"/>
      <c r="P28" s="12"/>
      <c r="Q28" s="12">
        <v>10000</v>
      </c>
      <c r="R28" s="12">
        <v>0</v>
      </c>
      <c r="S28" s="12"/>
      <c r="T28" s="9">
        <f t="shared" si="0"/>
        <v>372000</v>
      </c>
      <c r="U28" s="8">
        <f t="shared" si="5"/>
        <v>2902000</v>
      </c>
      <c r="V28" s="12"/>
      <c r="W28" s="12">
        <f t="shared" ref="W28:W32" si="7">T28</f>
        <v>372000</v>
      </c>
      <c r="X28" s="12"/>
      <c r="Y28" s="12"/>
      <c r="Z28" s="22"/>
    </row>
    <row r="29" spans="1:26" s="17" customFormat="1" ht="16.149999999999999" customHeight="1">
      <c r="A29" s="39">
        <v>27</v>
      </c>
      <c r="B29" s="7" t="s">
        <v>54</v>
      </c>
      <c r="C29" s="12">
        <v>2571000</v>
      </c>
      <c r="D29" s="12">
        <v>562400</v>
      </c>
      <c r="E29" s="35"/>
      <c r="F29" s="12">
        <v>20000</v>
      </c>
      <c r="G29" s="12"/>
      <c r="H29" s="12"/>
      <c r="I29" s="12"/>
      <c r="J29" s="12">
        <v>15000</v>
      </c>
      <c r="K29" s="12"/>
      <c r="L29" s="12"/>
      <c r="M29" s="12">
        <v>2000</v>
      </c>
      <c r="N29" s="12">
        <v>25000</v>
      </c>
      <c r="O29" s="12"/>
      <c r="P29" s="12"/>
      <c r="Q29" s="12">
        <v>160000</v>
      </c>
      <c r="R29" s="12">
        <v>0</v>
      </c>
      <c r="S29" s="12"/>
      <c r="T29" s="9">
        <f t="shared" si="0"/>
        <v>222000</v>
      </c>
      <c r="U29" s="8">
        <f t="shared" si="5"/>
        <v>2911400</v>
      </c>
      <c r="V29" s="15">
        <v>200000</v>
      </c>
      <c r="W29" s="12">
        <f t="shared" si="7"/>
        <v>222000</v>
      </c>
      <c r="X29" s="12"/>
      <c r="Y29" s="12">
        <f>V29</f>
        <v>200000</v>
      </c>
      <c r="Z29" s="22"/>
    </row>
    <row r="30" spans="1:26" s="17" customFormat="1" ht="16.149999999999999" customHeight="1">
      <c r="A30" s="39">
        <v>28</v>
      </c>
      <c r="B30" s="7" t="s">
        <v>47</v>
      </c>
      <c r="C30" s="12">
        <v>2540600</v>
      </c>
      <c r="D30" s="12">
        <v>595000</v>
      </c>
      <c r="E30" s="35">
        <v>0</v>
      </c>
      <c r="F30" s="12">
        <v>20000</v>
      </c>
      <c r="G30" s="12">
        <v>0</v>
      </c>
      <c r="H30" s="12">
        <v>0</v>
      </c>
      <c r="I30" s="12">
        <v>0</v>
      </c>
      <c r="J30" s="12">
        <v>15000</v>
      </c>
      <c r="K30" s="12">
        <v>0</v>
      </c>
      <c r="L30" s="12">
        <v>0</v>
      </c>
      <c r="M30" s="12">
        <v>1250</v>
      </c>
      <c r="N30" s="12">
        <v>28000</v>
      </c>
      <c r="O30" s="12">
        <v>0</v>
      </c>
      <c r="P30" s="12">
        <v>0</v>
      </c>
      <c r="Q30" s="12">
        <v>10000</v>
      </c>
      <c r="R30" s="12">
        <v>0</v>
      </c>
      <c r="S30" s="12">
        <v>0</v>
      </c>
      <c r="T30" s="9">
        <f>SUM(F30:S30)</f>
        <v>74250</v>
      </c>
      <c r="U30" s="8">
        <f>C30+D30+E30-T30</f>
        <v>3061350</v>
      </c>
      <c r="V30" s="12"/>
      <c r="W30" s="12">
        <f>T30</f>
        <v>74250</v>
      </c>
      <c r="X30" s="12"/>
      <c r="Y30" s="12"/>
      <c r="Z30" s="22"/>
    </row>
    <row r="31" spans="1:26" s="17" customFormat="1" ht="16.149999999999999" customHeight="1">
      <c r="A31" s="6">
        <v>29</v>
      </c>
      <c r="B31" s="7" t="s">
        <v>56</v>
      </c>
      <c r="C31" s="12">
        <v>2309200</v>
      </c>
      <c r="D31" s="12">
        <v>700000</v>
      </c>
      <c r="E31" s="35"/>
      <c r="F31" s="12">
        <v>20000</v>
      </c>
      <c r="G31" s="12">
        <v>660000</v>
      </c>
      <c r="H31" s="12"/>
      <c r="I31" s="12"/>
      <c r="J31" s="12">
        <v>15000</v>
      </c>
      <c r="K31" s="12"/>
      <c r="L31" s="12"/>
      <c r="M31" s="12">
        <v>1250</v>
      </c>
      <c r="N31" s="12">
        <v>25000</v>
      </c>
      <c r="O31" s="12"/>
      <c r="P31" s="12">
        <v>50000</v>
      </c>
      <c r="Q31" s="12">
        <v>10000</v>
      </c>
      <c r="R31" s="12">
        <v>0</v>
      </c>
      <c r="S31" s="12"/>
      <c r="T31" s="9">
        <f t="shared" si="0"/>
        <v>781250</v>
      </c>
      <c r="U31" s="8">
        <f t="shared" si="5"/>
        <v>2227950</v>
      </c>
      <c r="V31" s="15">
        <v>100000</v>
      </c>
      <c r="W31" s="12">
        <f t="shared" si="7"/>
        <v>781250</v>
      </c>
      <c r="X31" s="12"/>
      <c r="Y31" s="12">
        <f>V31</f>
        <v>100000</v>
      </c>
      <c r="Z31" s="22"/>
    </row>
    <row r="32" spans="1:26" s="17" customFormat="1" ht="16.149999999999999" customHeight="1">
      <c r="A32" s="39">
        <v>30</v>
      </c>
      <c r="B32" s="7" t="s">
        <v>55</v>
      </c>
      <c r="C32" s="12">
        <v>2309200</v>
      </c>
      <c r="D32" s="12">
        <v>700000</v>
      </c>
      <c r="E32" s="35"/>
      <c r="F32" s="12">
        <v>20000</v>
      </c>
      <c r="G32" s="12"/>
      <c r="H32" s="12"/>
      <c r="I32" s="12"/>
      <c r="J32" s="12">
        <v>15000</v>
      </c>
      <c r="K32" s="12"/>
      <c r="L32" s="12"/>
      <c r="M32" s="12">
        <v>1250</v>
      </c>
      <c r="N32" s="12">
        <v>25000</v>
      </c>
      <c r="O32" s="12"/>
      <c r="P32" s="12"/>
      <c r="Q32" s="12">
        <v>160000</v>
      </c>
      <c r="R32" s="12">
        <v>0</v>
      </c>
      <c r="S32" s="12"/>
      <c r="T32" s="9">
        <f t="shared" si="0"/>
        <v>221250</v>
      </c>
      <c r="U32" s="8">
        <f t="shared" si="5"/>
        <v>2787950</v>
      </c>
      <c r="V32" s="15">
        <v>200000</v>
      </c>
      <c r="W32" s="12">
        <f t="shared" si="7"/>
        <v>221250</v>
      </c>
      <c r="X32" s="12"/>
      <c r="Y32" s="12">
        <f t="shared" ref="Y32:Y33" si="8">V32</f>
        <v>200000</v>
      </c>
      <c r="Z32" s="22"/>
    </row>
    <row r="33" spans="1:26" s="17" customFormat="1" ht="16.149999999999999" customHeight="1">
      <c r="A33" s="39">
        <v>31</v>
      </c>
      <c r="B33" s="7" t="s">
        <v>29</v>
      </c>
      <c r="C33" s="12">
        <v>3401900</v>
      </c>
      <c r="D33" s="12">
        <v>700000</v>
      </c>
      <c r="E33" s="35">
        <v>3276000</v>
      </c>
      <c r="F33" s="12">
        <v>20000</v>
      </c>
      <c r="G33" s="12">
        <v>0</v>
      </c>
      <c r="H33" s="12">
        <v>0</v>
      </c>
      <c r="I33" s="12">
        <v>0</v>
      </c>
      <c r="J33" s="12">
        <v>15000</v>
      </c>
      <c r="K33" s="12">
        <v>0</v>
      </c>
      <c r="L33" s="12">
        <v>0</v>
      </c>
      <c r="M33" s="12">
        <v>1250</v>
      </c>
      <c r="N33" s="12">
        <v>25000</v>
      </c>
      <c r="O33" s="12">
        <v>0</v>
      </c>
      <c r="P33" s="12">
        <v>50000</v>
      </c>
      <c r="Q33" s="12">
        <v>160000</v>
      </c>
      <c r="R33" s="12">
        <v>0</v>
      </c>
      <c r="S33" s="12">
        <v>0</v>
      </c>
      <c r="T33" s="9">
        <f>SUM(F33:S33)</f>
        <v>271250</v>
      </c>
      <c r="U33" s="8">
        <f>C33+D33+E33-T33</f>
        <v>7106650</v>
      </c>
      <c r="V33" s="15">
        <v>100000</v>
      </c>
      <c r="W33" s="12">
        <f>T33</f>
        <v>271250</v>
      </c>
      <c r="X33" s="12"/>
      <c r="Y33" s="12">
        <f t="shared" si="8"/>
        <v>100000</v>
      </c>
      <c r="Z33" s="16"/>
    </row>
    <row r="34" spans="1:26" s="17" customFormat="1" ht="16.149999999999999" customHeight="1">
      <c r="A34" s="39">
        <v>33</v>
      </c>
      <c r="B34" s="7" t="s">
        <v>36</v>
      </c>
      <c r="C34" s="12">
        <v>3068000</v>
      </c>
      <c r="D34" s="12">
        <v>0</v>
      </c>
      <c r="E34" s="35">
        <v>0</v>
      </c>
      <c r="F34" s="12">
        <v>20000</v>
      </c>
      <c r="G34" s="12">
        <v>230000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10000</v>
      </c>
      <c r="Q34" s="12">
        <v>0</v>
      </c>
      <c r="R34" s="12">
        <v>0</v>
      </c>
      <c r="S34" s="12">
        <v>0</v>
      </c>
      <c r="T34" s="12">
        <f t="shared" si="0"/>
        <v>260000</v>
      </c>
      <c r="U34" s="8">
        <f t="shared" si="5"/>
        <v>2808000</v>
      </c>
      <c r="V34" s="12">
        <v>100000</v>
      </c>
      <c r="W34" s="12">
        <f>T34+V34</f>
        <v>360000</v>
      </c>
      <c r="X34" s="12"/>
      <c r="Y34" s="12"/>
      <c r="Z34" s="22"/>
    </row>
    <row r="35" spans="1:26" s="17" customFormat="1" ht="16.149999999999999" customHeight="1">
      <c r="A35" s="39">
        <v>34</v>
      </c>
      <c r="B35" s="7" t="s">
        <v>39</v>
      </c>
      <c r="C35" s="12">
        <v>2794000</v>
      </c>
      <c r="D35" s="12">
        <v>0</v>
      </c>
      <c r="E35" s="35">
        <v>0</v>
      </c>
      <c r="F35" s="12">
        <v>20000</v>
      </c>
      <c r="G35" s="12">
        <v>575000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10000</v>
      </c>
      <c r="Q35" s="12">
        <v>300000</v>
      </c>
      <c r="R35" s="12">
        <v>0</v>
      </c>
      <c r="S35" s="12">
        <v>0</v>
      </c>
      <c r="T35" s="12">
        <f t="shared" si="0"/>
        <v>905000</v>
      </c>
      <c r="U35" s="8">
        <f t="shared" si="5"/>
        <v>1889000</v>
      </c>
      <c r="V35" s="12">
        <v>100000</v>
      </c>
      <c r="W35" s="12">
        <f>Q35+V35</f>
        <v>400000</v>
      </c>
      <c r="X35" s="12">
        <f>F35+G35+P35</f>
        <v>605000</v>
      </c>
      <c r="Y35" s="12"/>
      <c r="Z35" s="22"/>
    </row>
    <row r="36" spans="1:26" s="17" customFormat="1" ht="16.149999999999999" customHeight="1">
      <c r="A36" s="6">
        <v>35</v>
      </c>
      <c r="B36" s="7" t="s">
        <v>40</v>
      </c>
      <c r="C36" s="12">
        <v>3068000</v>
      </c>
      <c r="D36" s="12">
        <v>0</v>
      </c>
      <c r="E36" s="35">
        <v>0</v>
      </c>
      <c r="F36" s="12">
        <v>20000</v>
      </c>
      <c r="G36" s="12">
        <v>325000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10000</v>
      </c>
      <c r="Q36" s="12">
        <v>0</v>
      </c>
      <c r="R36" s="12">
        <v>0</v>
      </c>
      <c r="S36" s="12">
        <v>0</v>
      </c>
      <c r="T36" s="9">
        <f t="shared" si="0"/>
        <v>355000</v>
      </c>
      <c r="U36" s="8">
        <f t="shared" si="5"/>
        <v>2713000</v>
      </c>
      <c r="V36" s="12"/>
      <c r="W36" s="12">
        <f t="shared" ref="W36" si="9">T36</f>
        <v>355000</v>
      </c>
      <c r="X36" s="12"/>
      <c r="Y36" s="12"/>
      <c r="Z36" s="22"/>
    </row>
    <row r="37" spans="1:26" s="17" customFormat="1" ht="16.149999999999999" customHeight="1">
      <c r="A37" s="39">
        <v>36</v>
      </c>
      <c r="B37" s="7" t="s">
        <v>37</v>
      </c>
      <c r="C37" s="12">
        <v>3068000</v>
      </c>
      <c r="D37" s="12">
        <v>0</v>
      </c>
      <c r="E37" s="35">
        <v>0</v>
      </c>
      <c r="F37" s="12">
        <v>20000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10000</v>
      </c>
      <c r="Q37" s="12">
        <v>0</v>
      </c>
      <c r="R37" s="12">
        <v>0</v>
      </c>
      <c r="S37" s="12">
        <v>0</v>
      </c>
      <c r="T37" s="9">
        <f t="shared" si="0"/>
        <v>30000</v>
      </c>
      <c r="U37" s="8">
        <f t="shared" si="5"/>
        <v>3038000</v>
      </c>
      <c r="V37" s="12">
        <v>100000</v>
      </c>
      <c r="W37" s="12">
        <f>T37+V37</f>
        <v>130000</v>
      </c>
      <c r="X37" s="12"/>
      <c r="Y37" s="12"/>
      <c r="Z37" s="22"/>
    </row>
    <row r="38" spans="1:26" s="17" customFormat="1" ht="16.149999999999999" customHeight="1">
      <c r="A38" s="39">
        <v>37</v>
      </c>
      <c r="B38" s="7" t="s">
        <v>42</v>
      </c>
      <c r="C38" s="12">
        <v>2794000</v>
      </c>
      <c r="D38" s="12">
        <v>0</v>
      </c>
      <c r="E38" s="35">
        <v>0</v>
      </c>
      <c r="F38" s="12">
        <v>20000</v>
      </c>
      <c r="G38" s="12">
        <v>325000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9">
        <f t="shared" si="0"/>
        <v>345000</v>
      </c>
      <c r="U38" s="8">
        <f t="shared" si="5"/>
        <v>2449000</v>
      </c>
      <c r="V38" s="12"/>
      <c r="W38" s="12">
        <f t="shared" ref="W38" si="10">T38</f>
        <v>345000</v>
      </c>
      <c r="X38" s="12"/>
      <c r="Y38" s="12"/>
      <c r="Z38" s="22"/>
    </row>
    <row r="39" spans="1:26" s="17" customFormat="1" ht="16.149999999999999" customHeight="1">
      <c r="A39" s="6">
        <v>38</v>
      </c>
      <c r="B39" s="7" t="s">
        <v>38</v>
      </c>
      <c r="C39" s="12">
        <v>2794000</v>
      </c>
      <c r="D39" s="12">
        <v>0</v>
      </c>
      <c r="E39" s="35">
        <v>0</v>
      </c>
      <c r="F39" s="12">
        <v>20000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10000</v>
      </c>
      <c r="Q39" s="12">
        <v>0</v>
      </c>
      <c r="R39" s="12">
        <v>0</v>
      </c>
      <c r="S39" s="12">
        <v>0</v>
      </c>
      <c r="T39" s="9">
        <f t="shared" si="0"/>
        <v>30000</v>
      </c>
      <c r="U39" s="8">
        <f t="shared" si="5"/>
        <v>2764000</v>
      </c>
      <c r="V39" s="12">
        <v>600000</v>
      </c>
      <c r="W39" s="12">
        <f>T39+V39</f>
        <v>630000</v>
      </c>
      <c r="X39" s="12"/>
      <c r="Y39" s="12"/>
      <c r="Z39" s="22"/>
    </row>
    <row r="40" spans="1:26" s="17" customFormat="1" ht="16.149999999999999" customHeight="1">
      <c r="A40" s="39">
        <v>39</v>
      </c>
      <c r="B40" s="7" t="s">
        <v>41</v>
      </c>
      <c r="C40" s="12">
        <v>3068000</v>
      </c>
      <c r="D40" s="12">
        <v>0</v>
      </c>
      <c r="E40" s="35">
        <v>0</v>
      </c>
      <c r="F40" s="12">
        <v>20000</v>
      </c>
      <c r="G40" s="12">
        <v>325000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10000</v>
      </c>
      <c r="Q40" s="12">
        <v>0</v>
      </c>
      <c r="R40" s="12">
        <v>0</v>
      </c>
      <c r="S40" s="12">
        <v>0</v>
      </c>
      <c r="T40" s="9">
        <f t="shared" si="0"/>
        <v>355000</v>
      </c>
      <c r="U40" s="8">
        <f t="shared" si="5"/>
        <v>2713000</v>
      </c>
      <c r="V40" s="12"/>
      <c r="W40" s="12">
        <f>T40+V40</f>
        <v>355000</v>
      </c>
      <c r="X40" s="12"/>
      <c r="Y40" s="12"/>
      <c r="Z40" s="22"/>
    </row>
    <row r="41" spans="1:26" s="17" customFormat="1" ht="16.149999999999999" customHeight="1">
      <c r="A41" s="39">
        <v>40</v>
      </c>
      <c r="B41" s="7" t="s">
        <v>43</v>
      </c>
      <c r="C41" s="12">
        <v>3068000</v>
      </c>
      <c r="D41" s="12">
        <v>0</v>
      </c>
      <c r="E41" s="35">
        <v>0</v>
      </c>
      <c r="F41" s="12">
        <v>20000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10000</v>
      </c>
      <c r="Q41" s="12">
        <v>0</v>
      </c>
      <c r="R41" s="12">
        <v>0</v>
      </c>
      <c r="S41" s="12">
        <v>0</v>
      </c>
      <c r="T41" s="9">
        <f t="shared" si="0"/>
        <v>30000</v>
      </c>
      <c r="U41" s="8">
        <f t="shared" si="5"/>
        <v>3038000</v>
      </c>
      <c r="V41" s="12">
        <v>100000</v>
      </c>
      <c r="W41" s="12">
        <f>T41+V41</f>
        <v>130000</v>
      </c>
      <c r="X41" s="12"/>
      <c r="Y41" s="12"/>
      <c r="Z41" s="22"/>
    </row>
  </sheetData>
  <mergeCells count="23">
    <mergeCell ref="A1:A2"/>
    <mergeCell ref="B1:B2"/>
    <mergeCell ref="C1:C2"/>
    <mergeCell ref="F1:F2"/>
    <mergeCell ref="L1:L2"/>
    <mergeCell ref="M1:M2"/>
    <mergeCell ref="N1:N2"/>
    <mergeCell ref="Y1:Y2"/>
    <mergeCell ref="O1:O2"/>
    <mergeCell ref="P1:P2"/>
    <mergeCell ref="Q1:Q2"/>
    <mergeCell ref="R1:R2"/>
    <mergeCell ref="S1:S2"/>
    <mergeCell ref="V1:V2"/>
    <mergeCell ref="T1:T2"/>
    <mergeCell ref="U1:U2"/>
    <mergeCell ref="W1:W2"/>
    <mergeCell ref="X1:X2"/>
    <mergeCell ref="G1:G2"/>
    <mergeCell ref="H1:H2"/>
    <mergeCell ref="I1:I2"/>
    <mergeCell ref="J1:J2"/>
    <mergeCell ref="K1:K2"/>
  </mergeCells>
  <pageMargins left="0" right="0.118055555555556" top="0.196527777777778" bottom="0.156944444444444" header="0.156944444444444" footer="0.196527777777778"/>
  <pageSetup paperSize="127" scale="45" orientation="landscape" horizontalDpi="4294967293" r:id="rId1"/>
  <headerFooter alignWithMargins="0"/>
  <colBreaks count="1" manualBreakCount="1">
    <brk id="25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gaji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Windows User</cp:lastModifiedBy>
  <cp:lastPrinted>2022-06-10T06:51:33Z</cp:lastPrinted>
  <dcterms:created xsi:type="dcterms:W3CDTF">2008-05-30T05:01:00Z</dcterms:created>
  <dcterms:modified xsi:type="dcterms:W3CDTF">2023-09-15T13:10:17Z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2057-10.2.0.7635</vt:lpwstr>
  </property>
</Properties>
</file>