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okaak\Google Drive\Github Repositories\Allegheny County COVID19 Case analysis\"/>
    </mc:Choice>
  </mc:AlternateContent>
  <xr:revisionPtr revIDLastSave="0" documentId="13_ncr:1_{38B90984-D0A6-497F-865A-172C0BC9D98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Data" sheetId="2" r:id="rId2"/>
  </sheets>
  <definedNames>
    <definedName name="Avg_dates">OFFSET(Sheet1!$D$6,0,0,COUNTA(Sheet1!$D$6:$D$100))</definedName>
    <definedName name="Dates">OFFSET(Sheet1!$D$4,0,0,COUNTA(Sheet1!$D$4:$D$104))</definedName>
    <definedName name="New_Cases">OFFSET(Sheet1!$F$4,0,0,COUNTA(Sheet1!$F$4:$F$100))</definedName>
    <definedName name="three_day_avg_new_cases">OFFSET(Sheet1!$H$6,0,0,COUNTA(Sheet1!$H$6:$H$100))</definedName>
    <definedName name="Total_Cases">OFFSET(Sheet1!$E$4,0,0,COUNTA(Sheet1!$E$4:$E$100))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2" l="1"/>
  <c r="D26" i="2"/>
  <c r="C25" i="2" l="1"/>
  <c r="D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C2" i="2"/>
  <c r="F26" i="1" l="1"/>
  <c r="G26" i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5" i="1"/>
  <c r="A10" i="1"/>
  <c r="F25" i="1" l="1"/>
  <c r="F24" i="1" l="1"/>
  <c r="F23" i="1" l="1"/>
  <c r="H25" i="1" s="1"/>
  <c r="F22" i="1" l="1"/>
  <c r="H24" i="1" s="1"/>
  <c r="A4" i="1"/>
  <c r="A7" i="1"/>
  <c r="D1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H23" i="1" s="1"/>
  <c r="F5" i="1"/>
  <c r="F4" i="1"/>
  <c r="H6" i="1" s="1"/>
  <c r="H20" i="1" l="1"/>
  <c r="H12" i="1"/>
  <c r="H16" i="1"/>
  <c r="H7" i="1"/>
  <c r="H8" i="1"/>
  <c r="H19" i="1"/>
  <c r="H15" i="1"/>
  <c r="H11" i="1"/>
  <c r="H21" i="1"/>
  <c r="H22" i="1"/>
  <c r="H17" i="1"/>
  <c r="H13" i="1"/>
  <c r="H9" i="1"/>
  <c r="H14" i="1"/>
  <c r="H18" i="1"/>
  <c r="H10" i="1"/>
</calcChain>
</file>

<file path=xl/sharedStrings.xml><?xml version="1.0" encoding="utf-8"?>
<sst xmlns="http://schemas.openxmlformats.org/spreadsheetml/2006/main" count="14" uniqueCount="10">
  <si>
    <t>Date</t>
  </si>
  <si>
    <t>New cases</t>
  </si>
  <si>
    <t>New Cases 3 day avg</t>
  </si>
  <si>
    <t>Cumulative cases</t>
  </si>
  <si>
    <t>Doubling Rate</t>
  </si>
  <si>
    <t>CAGR</t>
  </si>
  <si>
    <t>Last 10 days CAGR</t>
  </si>
  <si>
    <t>Daily Growth Rate</t>
  </si>
  <si>
    <t>Cumulative Hospitalizations</t>
  </si>
  <si>
    <t>Cumulative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</si>
</sst>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cases - Log Scale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[0]!Dates</c:f>
              <c:numCache>
                <c:formatCode>d\-mmm</c:formatCode>
                <c:ptCount val="23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</c:numCache>
            </c:numRef>
          </c:cat>
          <c:val>
            <c:numRef>
              <c:f>[0]!Total_Cases</c:f>
              <c:numCache>
                <c:formatCode>General</c:formatCode>
                <c:ptCount val="23"/>
                <c:pt idx="0">
                  <c:v>18</c:v>
                </c:pt>
                <c:pt idx="1">
                  <c:v>28</c:v>
                </c:pt>
                <c:pt idx="2">
                  <c:v>31</c:v>
                </c:pt>
                <c:pt idx="3">
                  <c:v>40</c:v>
                </c:pt>
                <c:pt idx="4">
                  <c:v>48</c:v>
                </c:pt>
                <c:pt idx="5">
                  <c:v>58</c:v>
                </c:pt>
                <c:pt idx="6">
                  <c:v>88</c:v>
                </c:pt>
                <c:pt idx="7">
                  <c:v>133</c:v>
                </c:pt>
                <c:pt idx="8">
                  <c:v>158</c:v>
                </c:pt>
                <c:pt idx="9">
                  <c:v>219</c:v>
                </c:pt>
                <c:pt idx="10">
                  <c:v>265</c:v>
                </c:pt>
                <c:pt idx="11">
                  <c:v>290</c:v>
                </c:pt>
                <c:pt idx="12">
                  <c:v>325</c:v>
                </c:pt>
                <c:pt idx="13">
                  <c:v>356</c:v>
                </c:pt>
                <c:pt idx="14">
                  <c:v>419</c:v>
                </c:pt>
                <c:pt idx="15">
                  <c:v>476</c:v>
                </c:pt>
                <c:pt idx="16">
                  <c:v>552</c:v>
                </c:pt>
                <c:pt idx="17">
                  <c:v>605</c:v>
                </c:pt>
                <c:pt idx="18">
                  <c:v>642</c:v>
                </c:pt>
                <c:pt idx="19">
                  <c:v>689</c:v>
                </c:pt>
                <c:pt idx="20">
                  <c:v>720</c:v>
                </c:pt>
                <c:pt idx="21">
                  <c:v>759</c:v>
                </c:pt>
                <c:pt idx="22">
                  <c:v>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F-4BCB-B86E-677CDA4A2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943167"/>
        <c:axId val="262950655"/>
      </c:lineChart>
      <c:dateAx>
        <c:axId val="26294316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50655"/>
        <c:crosses val="autoZero"/>
        <c:auto val="1"/>
        <c:lblOffset val="100"/>
        <c:baseTimeUnit val="days"/>
      </c:dateAx>
      <c:valAx>
        <c:axId val="262950655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4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Daily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>
                <a:glow rad="25400">
                  <a:srgbClr val="FFFF00"/>
                </a:glow>
              </a:effectLst>
            </c:spPr>
            <c:trendlineType val="movingAvg"/>
            <c:period val="3"/>
            <c:dispRSqr val="0"/>
            <c:dispEq val="0"/>
          </c:trendline>
          <c:cat>
            <c:numRef>
              <c:f>[0]!Dates</c:f>
              <c:numCache>
                <c:formatCode>d\-mmm</c:formatCode>
                <c:ptCount val="23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</c:numCache>
            </c:numRef>
          </c:cat>
          <c:val>
            <c:numRef>
              <c:f>[0]!New_Cases</c:f>
              <c:numCache>
                <c:formatCode>General</c:formatCode>
                <c:ptCount val="23"/>
                <c:pt idx="0">
                  <c:v>18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30</c:v>
                </c:pt>
                <c:pt idx="7">
                  <c:v>45</c:v>
                </c:pt>
                <c:pt idx="8">
                  <c:v>25</c:v>
                </c:pt>
                <c:pt idx="9">
                  <c:v>61</c:v>
                </c:pt>
                <c:pt idx="10">
                  <c:v>46</c:v>
                </c:pt>
                <c:pt idx="11">
                  <c:v>25</c:v>
                </c:pt>
                <c:pt idx="12">
                  <c:v>35</c:v>
                </c:pt>
                <c:pt idx="13">
                  <c:v>31</c:v>
                </c:pt>
                <c:pt idx="14">
                  <c:v>63</c:v>
                </c:pt>
                <c:pt idx="15">
                  <c:v>57</c:v>
                </c:pt>
                <c:pt idx="16">
                  <c:v>76</c:v>
                </c:pt>
                <c:pt idx="17">
                  <c:v>53</c:v>
                </c:pt>
                <c:pt idx="18">
                  <c:v>37</c:v>
                </c:pt>
                <c:pt idx="19">
                  <c:v>47</c:v>
                </c:pt>
                <c:pt idx="20">
                  <c:v>31</c:v>
                </c:pt>
                <c:pt idx="21">
                  <c:v>39</c:v>
                </c:pt>
                <c:pt idx="2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F-41DD-BCCC-97A4F9ED3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944415"/>
        <c:axId val="262936511"/>
      </c:barChart>
      <c:dateAx>
        <c:axId val="26294441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36511"/>
        <c:crosses val="autoZero"/>
        <c:auto val="1"/>
        <c:lblOffset val="100"/>
        <c:baseTimeUnit val="days"/>
      </c:dateAx>
      <c:valAx>
        <c:axId val="26293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4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10583</xdr:colOff>
      <xdr:row>1</xdr:row>
      <xdr:rowOff>162983</xdr:rowOff>
    </xdr:from>
    <xdr:to>
      <xdr:col>16</xdr:col>
      <xdr:colOff>285750</xdr:colOff>
      <xdr:row>16</xdr:row>
      <xdr:rowOff>48683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486834</xdr:colOff>
      <xdr:row>1</xdr:row>
      <xdr:rowOff>57150</xdr:rowOff>
    </xdr:from>
    <xdr:to>
      <xdr:col>24</xdr:col>
      <xdr:colOff>148167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zoomScale="90" zoomScaleNormal="90" workbookViewId="0">
      <selection activeCell="D3" sqref="D3:G26"/>
    </sheetView>
  </sheetViews>
  <sheetFormatPr defaultRowHeight="14.4" x14ac:dyDescent="0.3"/>
  <cols>
    <col min="1" max="1" width="9.109375" customWidth="1"/>
    <col min="4" max="4" width="7.5546875" style="1" bestFit="1" customWidth="1"/>
    <col min="5" max="5" width="16.44140625" style="1" bestFit="1" customWidth="1"/>
    <col min="6" max="6" width="10.33203125" style="1" bestFit="1" customWidth="1"/>
    <col min="7" max="7" width="17" style="1" bestFit="1" customWidth="1"/>
    <col min="8" max="8" width="8.33203125" style="1" hidden="1" customWidth="1"/>
    <col min="9" max="9" width="6.5546875" customWidth="1"/>
  </cols>
  <sheetData>
    <row r="1" spans="1:8" ht="21" x14ac:dyDescent="0.4">
      <c r="D1" s="8" t="str">
        <f ca="1">CONCATENATE("Cases are doubling every ",A4," days")</f>
        <v>Cases are doubling every 4 days</v>
      </c>
      <c r="E1" s="8"/>
      <c r="F1" s="8"/>
      <c r="G1" s="8"/>
      <c r="H1" s="8"/>
    </row>
    <row r="3" spans="1:8" x14ac:dyDescent="0.3">
      <c r="A3" t="s">
        <v>4</v>
      </c>
      <c r="D3" s="1" t="s">
        <v>0</v>
      </c>
      <c r="E3" s="1" t="s">
        <v>3</v>
      </c>
      <c r="F3" s="1" t="s">
        <v>1</v>
      </c>
      <c r="G3" s="1" t="s">
        <v>7</v>
      </c>
      <c r="H3" s="1" t="s">
        <v>2</v>
      </c>
    </row>
    <row r="4" spans="1:8" x14ac:dyDescent="0.3">
      <c r="A4" s="4">
        <f ca="1">ROUND(0.72/(((INDIRECT(CONCATENATE("E",COUNT(E4:E100)+3))/E4)^(1/COUNT(E4:E100)))-1),1)</f>
        <v>4</v>
      </c>
      <c r="D4" s="2">
        <v>43909</v>
      </c>
      <c r="E4" s="1">
        <v>18</v>
      </c>
      <c r="F4" s="1">
        <f>E4</f>
        <v>18</v>
      </c>
    </row>
    <row r="5" spans="1:8" x14ac:dyDescent="0.3">
      <c r="D5" s="2">
        <v>43910</v>
      </c>
      <c r="E5" s="1">
        <v>28</v>
      </c>
      <c r="F5" s="1">
        <f>E5-E4</f>
        <v>10</v>
      </c>
      <c r="G5" s="7">
        <f>(E5/E4)-1</f>
        <v>0.55555555555555558</v>
      </c>
    </row>
    <row r="6" spans="1:8" x14ac:dyDescent="0.3">
      <c r="A6" t="s">
        <v>5</v>
      </c>
      <c r="D6" s="2">
        <v>43911</v>
      </c>
      <c r="E6" s="1">
        <v>31</v>
      </c>
      <c r="F6" s="1">
        <f t="shared" ref="F6:F22" si="0">E6-E5</f>
        <v>3</v>
      </c>
      <c r="G6" s="7">
        <f t="shared" ref="G6:G25" si="1">(E6/E5)-1</f>
        <v>0.10714285714285721</v>
      </c>
      <c r="H6" s="3">
        <f>AVERAGE(F4:F6)</f>
        <v>10.333333333333334</v>
      </c>
    </row>
    <row r="7" spans="1:8" x14ac:dyDescent="0.3">
      <c r="A7" s="5">
        <f ca="1">(((INDIRECT(CONCATENATE("E",COUNT(E4:E100)+3))/E4)^(1/COUNT(E4:E100)))-1)</f>
        <v>0.17857943018967459</v>
      </c>
      <c r="D7" s="2">
        <v>43912</v>
      </c>
      <c r="E7" s="1">
        <v>40</v>
      </c>
      <c r="F7" s="1">
        <f t="shared" si="0"/>
        <v>9</v>
      </c>
      <c r="G7" s="7">
        <f t="shared" si="1"/>
        <v>0.29032258064516125</v>
      </c>
      <c r="H7" s="3">
        <f t="shared" ref="H7:H22" si="2">AVERAGE(F5:F7)</f>
        <v>7.333333333333333</v>
      </c>
    </row>
    <row r="8" spans="1:8" x14ac:dyDescent="0.3">
      <c r="D8" s="2">
        <v>43913</v>
      </c>
      <c r="E8" s="1">
        <v>48</v>
      </c>
      <c r="F8" s="1">
        <f t="shared" si="0"/>
        <v>8</v>
      </c>
      <c r="G8" s="7">
        <f t="shared" si="1"/>
        <v>0.19999999999999996</v>
      </c>
      <c r="H8" s="3">
        <f t="shared" si="2"/>
        <v>6.666666666666667</v>
      </c>
    </row>
    <row r="9" spans="1:8" x14ac:dyDescent="0.3">
      <c r="A9" t="s">
        <v>6</v>
      </c>
      <c r="D9" s="2">
        <v>43914</v>
      </c>
      <c r="E9" s="1">
        <v>58</v>
      </c>
      <c r="F9" s="1">
        <f t="shared" si="0"/>
        <v>10</v>
      </c>
      <c r="G9" s="7">
        <f t="shared" si="1"/>
        <v>0.20833333333333326</v>
      </c>
      <c r="H9" s="3">
        <f t="shared" si="2"/>
        <v>9</v>
      </c>
    </row>
    <row r="10" spans="1:8" x14ac:dyDescent="0.3">
      <c r="A10" t="e">
        <f>CAGR</f>
        <v>#NAME?</v>
      </c>
      <c r="D10" s="2">
        <v>43915</v>
      </c>
      <c r="E10" s="1">
        <v>88</v>
      </c>
      <c r="F10" s="1">
        <f t="shared" si="0"/>
        <v>30</v>
      </c>
      <c r="G10" s="7">
        <f t="shared" si="1"/>
        <v>0.51724137931034475</v>
      </c>
      <c r="H10" s="3">
        <f t="shared" si="2"/>
        <v>16</v>
      </c>
    </row>
    <row r="11" spans="1:8" x14ac:dyDescent="0.3">
      <c r="D11" s="2">
        <v>43916</v>
      </c>
      <c r="E11" s="1">
        <v>133</v>
      </c>
      <c r="F11" s="1">
        <f t="shared" si="0"/>
        <v>45</v>
      </c>
      <c r="G11" s="7">
        <f t="shared" si="1"/>
        <v>0.51136363636363646</v>
      </c>
      <c r="H11" s="3">
        <f t="shared" si="2"/>
        <v>28.333333333333332</v>
      </c>
    </row>
    <row r="12" spans="1:8" x14ac:dyDescent="0.3">
      <c r="D12" s="2">
        <v>43917</v>
      </c>
      <c r="E12" s="1">
        <v>158</v>
      </c>
      <c r="F12" s="1">
        <f t="shared" si="0"/>
        <v>25</v>
      </c>
      <c r="G12" s="7">
        <f t="shared" si="1"/>
        <v>0.18796992481203012</v>
      </c>
      <c r="H12" s="3">
        <f t="shared" si="2"/>
        <v>33.333333333333336</v>
      </c>
    </row>
    <row r="13" spans="1:8" x14ac:dyDescent="0.3">
      <c r="D13" s="2">
        <v>43918</v>
      </c>
      <c r="E13" s="1">
        <v>219</v>
      </c>
      <c r="F13" s="1">
        <f t="shared" si="0"/>
        <v>61</v>
      </c>
      <c r="G13" s="7">
        <f t="shared" si="1"/>
        <v>0.38607594936708867</v>
      </c>
      <c r="H13" s="3">
        <f t="shared" si="2"/>
        <v>43.666666666666664</v>
      </c>
    </row>
    <row r="14" spans="1:8" x14ac:dyDescent="0.3">
      <c r="D14" s="2">
        <v>43919</v>
      </c>
      <c r="E14" s="1">
        <v>265</v>
      </c>
      <c r="F14" s="1">
        <f t="shared" si="0"/>
        <v>46</v>
      </c>
      <c r="G14" s="7">
        <f t="shared" si="1"/>
        <v>0.21004566210045672</v>
      </c>
      <c r="H14" s="3">
        <f t="shared" si="2"/>
        <v>44</v>
      </c>
    </row>
    <row r="15" spans="1:8" x14ac:dyDescent="0.3">
      <c r="D15" s="2">
        <v>43920</v>
      </c>
      <c r="E15" s="1">
        <v>290</v>
      </c>
      <c r="F15" s="1">
        <f t="shared" si="0"/>
        <v>25</v>
      </c>
      <c r="G15" s="7">
        <f t="shared" si="1"/>
        <v>9.4339622641509413E-2</v>
      </c>
      <c r="H15" s="3">
        <f t="shared" si="2"/>
        <v>44</v>
      </c>
    </row>
    <row r="16" spans="1:8" x14ac:dyDescent="0.3">
      <c r="D16" s="2">
        <v>43921</v>
      </c>
      <c r="E16" s="1">
        <v>325</v>
      </c>
      <c r="F16" s="1">
        <f t="shared" si="0"/>
        <v>35</v>
      </c>
      <c r="G16" s="7">
        <f t="shared" si="1"/>
        <v>0.1206896551724137</v>
      </c>
      <c r="H16" s="3">
        <f t="shared" si="2"/>
        <v>35.333333333333336</v>
      </c>
    </row>
    <row r="17" spans="4:8" x14ac:dyDescent="0.3">
      <c r="D17" s="2">
        <v>43922</v>
      </c>
      <c r="E17" s="1">
        <v>356</v>
      </c>
      <c r="F17" s="1">
        <f t="shared" si="0"/>
        <v>31</v>
      </c>
      <c r="G17" s="7">
        <f t="shared" si="1"/>
        <v>9.5384615384615401E-2</v>
      </c>
      <c r="H17" s="3">
        <f t="shared" si="2"/>
        <v>30.333333333333332</v>
      </c>
    </row>
    <row r="18" spans="4:8" x14ac:dyDescent="0.3">
      <c r="D18" s="2">
        <v>43923</v>
      </c>
      <c r="E18" s="1">
        <v>419</v>
      </c>
      <c r="F18" s="1">
        <f t="shared" si="0"/>
        <v>63</v>
      </c>
      <c r="G18" s="7">
        <f t="shared" si="1"/>
        <v>0.17696629213483139</v>
      </c>
      <c r="H18" s="3">
        <f t="shared" si="2"/>
        <v>43</v>
      </c>
    </row>
    <row r="19" spans="4:8" x14ac:dyDescent="0.3">
      <c r="D19" s="2">
        <v>43924</v>
      </c>
      <c r="E19" s="1">
        <v>476</v>
      </c>
      <c r="F19" s="1">
        <f t="shared" si="0"/>
        <v>57</v>
      </c>
      <c r="G19" s="7">
        <f t="shared" si="1"/>
        <v>0.13603818615751795</v>
      </c>
      <c r="H19" s="3">
        <f t="shared" si="2"/>
        <v>50.333333333333336</v>
      </c>
    </row>
    <row r="20" spans="4:8" x14ac:dyDescent="0.3">
      <c r="D20" s="2">
        <v>43925</v>
      </c>
      <c r="E20" s="1">
        <v>552</v>
      </c>
      <c r="F20" s="1">
        <f t="shared" si="0"/>
        <v>76</v>
      </c>
      <c r="G20" s="7">
        <f t="shared" si="1"/>
        <v>0.15966386554621859</v>
      </c>
      <c r="H20" s="3">
        <f t="shared" si="2"/>
        <v>65.333333333333329</v>
      </c>
    </row>
    <row r="21" spans="4:8" x14ac:dyDescent="0.3">
      <c r="D21" s="2">
        <v>43926</v>
      </c>
      <c r="E21" s="1">
        <v>605</v>
      </c>
      <c r="F21" s="1">
        <f t="shared" si="0"/>
        <v>53</v>
      </c>
      <c r="G21" s="7">
        <f t="shared" si="1"/>
        <v>9.6014492753623282E-2</v>
      </c>
      <c r="H21" s="3">
        <f t="shared" si="2"/>
        <v>62</v>
      </c>
    </row>
    <row r="22" spans="4:8" x14ac:dyDescent="0.3">
      <c r="D22" s="2">
        <v>43927</v>
      </c>
      <c r="E22" s="1">
        <v>642</v>
      </c>
      <c r="F22" s="1">
        <f t="shared" si="0"/>
        <v>37</v>
      </c>
      <c r="G22" s="7">
        <f t="shared" si="1"/>
        <v>6.1157024793388359E-2</v>
      </c>
      <c r="H22" s="3">
        <f t="shared" si="2"/>
        <v>55.333333333333336</v>
      </c>
    </row>
    <row r="23" spans="4:8" x14ac:dyDescent="0.3">
      <c r="D23" s="2">
        <v>43928</v>
      </c>
      <c r="E23" s="1">
        <v>689</v>
      </c>
      <c r="F23" s="1">
        <f t="shared" ref="F23" si="3">E23-E22</f>
        <v>47</v>
      </c>
      <c r="G23" s="7">
        <f t="shared" si="1"/>
        <v>7.3208722741433085E-2</v>
      </c>
      <c r="H23" s="3">
        <f t="shared" ref="H23" si="4">AVERAGE(F21:F23)</f>
        <v>45.666666666666664</v>
      </c>
    </row>
    <row r="24" spans="4:8" x14ac:dyDescent="0.3">
      <c r="D24" s="2">
        <v>43929</v>
      </c>
      <c r="E24" s="1">
        <v>720</v>
      </c>
      <c r="F24" s="1">
        <f t="shared" ref="F24" si="5">E24-E23</f>
        <v>31</v>
      </c>
      <c r="G24" s="7">
        <f t="shared" si="1"/>
        <v>4.4992743105950694E-2</v>
      </c>
      <c r="H24" s="3">
        <f t="shared" ref="H24" si="6">AVERAGE(F22:F24)</f>
        <v>38.333333333333336</v>
      </c>
    </row>
    <row r="25" spans="4:8" x14ac:dyDescent="0.3">
      <c r="D25" s="2">
        <v>43930</v>
      </c>
      <c r="E25" s="1">
        <v>759</v>
      </c>
      <c r="F25" s="1">
        <f t="shared" ref="F25" si="7">E25-E24</f>
        <v>39</v>
      </c>
      <c r="G25" s="7">
        <f t="shared" si="1"/>
        <v>5.4166666666666696E-2</v>
      </c>
      <c r="H25" s="3">
        <f t="shared" ref="H25" si="8">AVERAGE(F23:F25)</f>
        <v>39</v>
      </c>
    </row>
    <row r="26" spans="4:8" x14ac:dyDescent="0.3">
      <c r="D26" s="2">
        <v>43931</v>
      </c>
      <c r="E26" s="1">
        <v>788</v>
      </c>
      <c r="F26" s="1">
        <f t="shared" ref="F26" si="9">E26-E25</f>
        <v>29</v>
      </c>
      <c r="G26" s="7">
        <f t="shared" ref="G26" si="10">(E26/E25)-1</f>
        <v>3.8208168642951179E-2</v>
      </c>
    </row>
    <row r="28" spans="4:8" x14ac:dyDescent="0.3">
      <c r="F28" s="6"/>
      <c r="G28" s="6"/>
    </row>
  </sheetData>
  <mergeCells count="1">
    <mergeCell ref="D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08B8F-C40E-4707-AEA4-C544F52B3684}">
  <dimension ref="A1:F26"/>
  <sheetViews>
    <sheetView tabSelected="1" workbookViewId="0">
      <selection activeCell="H21" sqref="H21"/>
    </sheetView>
  </sheetViews>
  <sheetFormatPr defaultRowHeight="14.4" x14ac:dyDescent="0.3"/>
  <cols>
    <col min="2" max="2" width="15.109375" bestFit="1" customWidth="1"/>
    <col min="3" max="3" width="9.6640625" bestFit="1" customWidth="1"/>
    <col min="4" max="4" width="15.88671875" bestFit="1" customWidth="1"/>
    <col min="5" max="5" width="23.77734375" style="1" bestFit="1" customWidth="1"/>
    <col min="6" max="6" width="16.109375" style="1" bestFit="1" customWidth="1"/>
  </cols>
  <sheetData>
    <row r="1" spans="1:6" x14ac:dyDescent="0.3">
      <c r="A1" s="1" t="s">
        <v>0</v>
      </c>
      <c r="B1" s="1" t="s">
        <v>3</v>
      </c>
      <c r="C1" s="1" t="s">
        <v>1</v>
      </c>
      <c r="D1" s="1" t="s">
        <v>7</v>
      </c>
      <c r="E1" s="1" t="s">
        <v>8</v>
      </c>
      <c r="F1" s="1" t="s">
        <v>9</v>
      </c>
    </row>
    <row r="2" spans="1:6" x14ac:dyDescent="0.3">
      <c r="A2" s="2">
        <v>43909</v>
      </c>
      <c r="B2" s="1">
        <v>18</v>
      </c>
      <c r="C2" s="1">
        <f>B2</f>
        <v>18</v>
      </c>
      <c r="D2" s="1">
        <v>0</v>
      </c>
      <c r="E2" s="1">
        <v>0</v>
      </c>
      <c r="F2" s="1">
        <v>0</v>
      </c>
    </row>
    <row r="3" spans="1:6" x14ac:dyDescent="0.3">
      <c r="A3" s="2">
        <v>43910</v>
      </c>
      <c r="B3" s="1">
        <v>28</v>
      </c>
      <c r="C3" s="1">
        <f>B3-B2</f>
        <v>10</v>
      </c>
      <c r="D3" s="7">
        <f>(B3/B2)-1</f>
        <v>0.55555555555555558</v>
      </c>
      <c r="E3" s="1">
        <v>5</v>
      </c>
      <c r="F3" s="1">
        <v>1</v>
      </c>
    </row>
    <row r="4" spans="1:6" x14ac:dyDescent="0.3">
      <c r="A4" s="2">
        <v>43911</v>
      </c>
      <c r="B4" s="1">
        <v>31</v>
      </c>
      <c r="C4" s="1">
        <f t="shared" ref="C4:C24" si="0">B4-B3</f>
        <v>3</v>
      </c>
      <c r="D4" s="7">
        <f t="shared" ref="D4:D24" si="1">(B4/B3)-1</f>
        <v>0.10714285714285721</v>
      </c>
      <c r="E4" s="1">
        <v>5</v>
      </c>
      <c r="F4" s="1">
        <v>1</v>
      </c>
    </row>
    <row r="5" spans="1:6" x14ac:dyDescent="0.3">
      <c r="A5" s="2">
        <v>43912</v>
      </c>
      <c r="B5" s="1">
        <v>40</v>
      </c>
      <c r="C5" s="1">
        <f t="shared" si="0"/>
        <v>9</v>
      </c>
      <c r="D5" s="7">
        <f t="shared" si="1"/>
        <v>0.29032258064516125</v>
      </c>
      <c r="E5" s="1">
        <v>5</v>
      </c>
      <c r="F5" s="1">
        <v>1</v>
      </c>
    </row>
    <row r="6" spans="1:6" x14ac:dyDescent="0.3">
      <c r="A6" s="2">
        <v>43913</v>
      </c>
      <c r="B6" s="1">
        <v>48</v>
      </c>
      <c r="C6" s="1">
        <f t="shared" si="0"/>
        <v>8</v>
      </c>
      <c r="D6" s="7">
        <f t="shared" si="1"/>
        <v>0.19999999999999996</v>
      </c>
      <c r="E6" s="1">
        <v>6</v>
      </c>
      <c r="F6" s="1">
        <v>1</v>
      </c>
    </row>
    <row r="7" spans="1:6" x14ac:dyDescent="0.3">
      <c r="A7" s="2">
        <v>43914</v>
      </c>
      <c r="B7" s="1">
        <v>58</v>
      </c>
      <c r="C7" s="1">
        <f t="shared" si="0"/>
        <v>10</v>
      </c>
      <c r="D7" s="7">
        <f t="shared" si="1"/>
        <v>0.20833333333333326</v>
      </c>
      <c r="E7" s="1">
        <v>6</v>
      </c>
      <c r="F7" s="1">
        <v>2</v>
      </c>
    </row>
    <row r="8" spans="1:6" x14ac:dyDescent="0.3">
      <c r="A8" s="2">
        <v>43915</v>
      </c>
      <c r="B8" s="1">
        <v>88</v>
      </c>
      <c r="C8" s="1">
        <f t="shared" si="0"/>
        <v>30</v>
      </c>
      <c r="D8" s="7">
        <f t="shared" si="1"/>
        <v>0.51724137931034475</v>
      </c>
      <c r="E8" s="1">
        <v>13</v>
      </c>
      <c r="F8" s="1">
        <v>2</v>
      </c>
    </row>
    <row r="9" spans="1:6" x14ac:dyDescent="0.3">
      <c r="A9" s="2">
        <v>43916</v>
      </c>
      <c r="B9" s="1">
        <v>133</v>
      </c>
      <c r="C9" s="1">
        <f t="shared" si="0"/>
        <v>45</v>
      </c>
      <c r="D9" s="7">
        <f t="shared" si="1"/>
        <v>0.51136363636363646</v>
      </c>
      <c r="E9" s="1">
        <v>20</v>
      </c>
      <c r="F9" s="1">
        <v>2</v>
      </c>
    </row>
    <row r="10" spans="1:6" x14ac:dyDescent="0.3">
      <c r="A10" s="2">
        <v>43917</v>
      </c>
      <c r="B10" s="1">
        <v>158</v>
      </c>
      <c r="C10" s="1">
        <f t="shared" si="0"/>
        <v>25</v>
      </c>
      <c r="D10" s="7">
        <f t="shared" si="1"/>
        <v>0.18796992481203012</v>
      </c>
      <c r="E10" s="1">
        <v>25</v>
      </c>
      <c r="F10" s="1">
        <v>2</v>
      </c>
    </row>
    <row r="11" spans="1:6" x14ac:dyDescent="0.3">
      <c r="A11" s="2">
        <v>43918</v>
      </c>
      <c r="B11" s="1">
        <v>219</v>
      </c>
      <c r="C11" s="1">
        <f t="shared" si="0"/>
        <v>61</v>
      </c>
      <c r="D11" s="7">
        <f t="shared" si="1"/>
        <v>0.38607594936708867</v>
      </c>
      <c r="E11" s="1">
        <v>31</v>
      </c>
      <c r="F11" s="1">
        <v>2</v>
      </c>
    </row>
    <row r="12" spans="1:6" x14ac:dyDescent="0.3">
      <c r="A12" s="2">
        <v>43919</v>
      </c>
      <c r="B12" s="1">
        <v>265</v>
      </c>
      <c r="C12" s="1">
        <f t="shared" si="0"/>
        <v>46</v>
      </c>
      <c r="D12" s="7">
        <f t="shared" si="1"/>
        <v>0.21004566210045672</v>
      </c>
      <c r="E12" s="1">
        <v>35</v>
      </c>
      <c r="F12" s="1">
        <v>2</v>
      </c>
    </row>
    <row r="13" spans="1:6" x14ac:dyDescent="0.3">
      <c r="A13" s="2">
        <v>43920</v>
      </c>
      <c r="B13" s="1">
        <v>290</v>
      </c>
      <c r="C13" s="1">
        <f t="shared" si="0"/>
        <v>25</v>
      </c>
      <c r="D13" s="7">
        <f t="shared" si="1"/>
        <v>9.4339622641509413E-2</v>
      </c>
      <c r="E13" s="1">
        <v>38</v>
      </c>
      <c r="F13" s="1">
        <v>2</v>
      </c>
    </row>
    <row r="14" spans="1:6" x14ac:dyDescent="0.3">
      <c r="A14" s="2">
        <v>43921</v>
      </c>
      <c r="B14" s="1">
        <v>325</v>
      </c>
      <c r="C14" s="1">
        <f t="shared" si="0"/>
        <v>35</v>
      </c>
      <c r="D14" s="7">
        <f t="shared" si="1"/>
        <v>0.1206896551724137</v>
      </c>
      <c r="E14" s="1">
        <v>51</v>
      </c>
      <c r="F14" s="1">
        <v>2</v>
      </c>
    </row>
    <row r="15" spans="1:6" x14ac:dyDescent="0.3">
      <c r="A15" s="2">
        <v>43922</v>
      </c>
      <c r="B15" s="1">
        <v>356</v>
      </c>
      <c r="C15" s="1">
        <f t="shared" si="0"/>
        <v>31</v>
      </c>
      <c r="D15" s="7">
        <f t="shared" si="1"/>
        <v>9.5384615384615401E-2</v>
      </c>
      <c r="E15" s="1">
        <v>61</v>
      </c>
      <c r="F15" s="1">
        <v>2</v>
      </c>
    </row>
    <row r="16" spans="1:6" x14ac:dyDescent="0.3">
      <c r="A16" s="2">
        <v>43923</v>
      </c>
      <c r="B16" s="1">
        <v>419</v>
      </c>
      <c r="C16" s="1">
        <f t="shared" si="0"/>
        <v>63</v>
      </c>
      <c r="D16" s="7">
        <f t="shared" si="1"/>
        <v>0.17696629213483139</v>
      </c>
      <c r="E16" s="1">
        <v>70</v>
      </c>
      <c r="F16" s="1">
        <v>2</v>
      </c>
    </row>
    <row r="17" spans="1:6" x14ac:dyDescent="0.3">
      <c r="A17" s="2">
        <v>43924</v>
      </c>
      <c r="B17" s="1">
        <v>476</v>
      </c>
      <c r="C17" s="1">
        <f t="shared" si="0"/>
        <v>57</v>
      </c>
      <c r="D17" s="7">
        <f t="shared" si="1"/>
        <v>0.13603818615751795</v>
      </c>
      <c r="E17" s="1">
        <v>78</v>
      </c>
      <c r="F17" s="1">
        <v>2</v>
      </c>
    </row>
    <row r="18" spans="1:6" x14ac:dyDescent="0.3">
      <c r="A18" s="2">
        <v>43925</v>
      </c>
      <c r="B18" s="1">
        <v>552</v>
      </c>
      <c r="C18" s="1">
        <f t="shared" si="0"/>
        <v>76</v>
      </c>
      <c r="D18" s="7">
        <f t="shared" si="1"/>
        <v>0.15966386554621859</v>
      </c>
      <c r="E18" s="1">
        <v>86</v>
      </c>
      <c r="F18" s="1">
        <v>3</v>
      </c>
    </row>
    <row r="19" spans="1:6" x14ac:dyDescent="0.3">
      <c r="A19" s="2">
        <v>43926</v>
      </c>
      <c r="B19" s="1">
        <v>605</v>
      </c>
      <c r="C19" s="1">
        <f t="shared" si="0"/>
        <v>53</v>
      </c>
      <c r="D19" s="7">
        <f t="shared" si="1"/>
        <v>9.6014492753623282E-2</v>
      </c>
      <c r="E19" s="1">
        <v>87</v>
      </c>
      <c r="F19" s="1">
        <v>4</v>
      </c>
    </row>
    <row r="20" spans="1:6" x14ac:dyDescent="0.3">
      <c r="A20" s="2">
        <v>43927</v>
      </c>
      <c r="B20" s="1">
        <v>642</v>
      </c>
      <c r="C20" s="1">
        <f t="shared" si="0"/>
        <v>37</v>
      </c>
      <c r="D20" s="7">
        <f t="shared" si="1"/>
        <v>6.1157024793388359E-2</v>
      </c>
      <c r="E20" s="1">
        <v>92</v>
      </c>
      <c r="F20" s="1">
        <v>4</v>
      </c>
    </row>
    <row r="21" spans="1:6" x14ac:dyDescent="0.3">
      <c r="A21" s="2">
        <v>43928</v>
      </c>
      <c r="B21" s="1">
        <v>689</v>
      </c>
      <c r="C21" s="1">
        <f t="shared" si="0"/>
        <v>47</v>
      </c>
      <c r="D21" s="7">
        <f t="shared" si="1"/>
        <v>7.3208722741433085E-2</v>
      </c>
      <c r="E21" s="1">
        <v>101</v>
      </c>
      <c r="F21" s="1">
        <v>6</v>
      </c>
    </row>
    <row r="22" spans="1:6" x14ac:dyDescent="0.3">
      <c r="A22" s="2">
        <v>43929</v>
      </c>
      <c r="B22" s="1">
        <v>720</v>
      </c>
      <c r="C22" s="1">
        <f t="shared" si="0"/>
        <v>31</v>
      </c>
      <c r="D22" s="7">
        <f t="shared" si="1"/>
        <v>4.4992743105950694E-2</v>
      </c>
      <c r="E22" s="1">
        <v>113</v>
      </c>
      <c r="F22" s="1">
        <v>10</v>
      </c>
    </row>
    <row r="23" spans="1:6" x14ac:dyDescent="0.3">
      <c r="A23" s="2">
        <v>43930</v>
      </c>
      <c r="B23" s="1">
        <v>759</v>
      </c>
      <c r="C23" s="1">
        <f t="shared" si="0"/>
        <v>39</v>
      </c>
      <c r="D23" s="7">
        <f t="shared" si="1"/>
        <v>5.4166666666666696E-2</v>
      </c>
      <c r="E23" s="1">
        <v>117</v>
      </c>
      <c r="F23" s="1">
        <v>12</v>
      </c>
    </row>
    <row r="24" spans="1:6" x14ac:dyDescent="0.3">
      <c r="A24" s="2">
        <v>43931</v>
      </c>
      <c r="B24" s="1">
        <v>788</v>
      </c>
      <c r="C24" s="1">
        <f t="shared" si="0"/>
        <v>29</v>
      </c>
      <c r="D24" s="7">
        <f t="shared" si="1"/>
        <v>3.8208168642951179E-2</v>
      </c>
      <c r="E24" s="1">
        <v>124</v>
      </c>
      <c r="F24" s="1">
        <v>18</v>
      </c>
    </row>
    <row r="25" spans="1:6" x14ac:dyDescent="0.3">
      <c r="A25" s="2">
        <v>43932</v>
      </c>
      <c r="B25" s="1">
        <v>836</v>
      </c>
      <c r="C25" s="1">
        <f t="shared" ref="C25" si="2">B25-B24</f>
        <v>48</v>
      </c>
      <c r="D25" s="7">
        <f t="shared" ref="D25" si="3">(B25/B24)-1</f>
        <v>6.0913705583756306E-2</v>
      </c>
      <c r="E25" s="1">
        <v>130</v>
      </c>
      <c r="F25" s="1">
        <v>19</v>
      </c>
    </row>
    <row r="26" spans="1:6" x14ac:dyDescent="0.3">
      <c r="A26" s="2">
        <v>43933</v>
      </c>
      <c r="B26" s="1">
        <v>857</v>
      </c>
      <c r="C26" s="1">
        <f t="shared" ref="C26" si="4">B26-B25</f>
        <v>21</v>
      </c>
      <c r="D26" s="7">
        <f t="shared" ref="D26" si="5">(B26/B25)-1</f>
        <v>2.5119617224880431E-2</v>
      </c>
      <c r="E26" s="1">
        <v>130</v>
      </c>
      <c r="F26" s="1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FedEx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Oka</dc:creator>
  <cp:lastModifiedBy>Akshay Oka</cp:lastModifiedBy>
  <dcterms:created xsi:type="dcterms:W3CDTF">2020-04-06T14:19:56Z</dcterms:created>
  <dcterms:modified xsi:type="dcterms:W3CDTF">2020-04-12T16:04:31Z</dcterms:modified>
</cp:coreProperties>
</file>