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roborodentia2017\documentation\"/>
    </mc:Choice>
  </mc:AlternateContent>
  <bookViews>
    <workbookView xWindow="0" yWindow="0" windowWidth="38400" windowHeight="17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F30" i="1"/>
  <c r="F29" i="1"/>
  <c r="C38" i="1"/>
  <c r="C32" i="1"/>
  <c r="C41" i="1"/>
  <c r="C29" i="1"/>
  <c r="E35" i="1"/>
  <c r="A14" i="1"/>
  <c r="A8" i="1"/>
  <c r="A38" i="1" l="1"/>
  <c r="B38" i="1" s="1"/>
  <c r="D38" i="1" s="1"/>
  <c r="A41" i="1"/>
  <c r="B41" i="1" s="1"/>
  <c r="D41" i="1" s="1"/>
  <c r="A29" i="1"/>
  <c r="B29" i="1" s="1"/>
  <c r="D29" i="1" s="1"/>
  <c r="A26" i="1"/>
  <c r="A32" i="1"/>
  <c r="B32" i="1" s="1"/>
  <c r="D32" i="1" s="1"/>
  <c r="A35" i="1"/>
  <c r="B35" i="1" s="1"/>
  <c r="D35" i="1" s="1"/>
  <c r="A17" i="1"/>
  <c r="A20" i="1" s="1"/>
  <c r="A23" i="1" s="1"/>
  <c r="D44" i="1" l="1"/>
</calcChain>
</file>

<file path=xl/sharedStrings.xml><?xml version="1.0" encoding="utf-8"?>
<sst xmlns="http://schemas.openxmlformats.org/spreadsheetml/2006/main" count="31" uniqueCount="19">
  <si>
    <t>Timer input frequency</t>
  </si>
  <si>
    <t>Scaled frequency</t>
  </si>
  <si>
    <t>Desired PPM period</t>
  </si>
  <si>
    <t>Desired PPM freq</t>
  </si>
  <si>
    <t>Counter period (16-bit)</t>
  </si>
  <si>
    <t>Prescaler (16- bit)</t>
  </si>
  <si>
    <t>Actual PPM freq</t>
  </si>
  <si>
    <t>Actual PPM period</t>
  </si>
  <si>
    <t>Pulse (16-bit) for 1.517ms</t>
  </si>
  <si>
    <t>Desired 45 pulse time</t>
  </si>
  <si>
    <t>Desired 0 pulse time</t>
  </si>
  <si>
    <t>Desired 90 pulse time</t>
  </si>
  <si>
    <t>Desired 135 pulse time</t>
  </si>
  <si>
    <t>Desired 180 pulse time</t>
  </si>
  <si>
    <t>Max time delta from center</t>
  </si>
  <si>
    <t>16-bit pulse req'd</t>
  </si>
  <si>
    <t xml:space="preserve">Actual pulse time </t>
  </si>
  <si>
    <t>Error</t>
  </si>
  <si>
    <t>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</si>
</sst>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F30" sqref="F30"/>
    </sheetView>
  </sheetViews>
  <sheetFormatPr defaultRowHeight="15" x14ac:dyDescent="0.25"/>
  <cols>
    <col min="1" max="1" width="21.5703125" style="1" customWidth="1"/>
    <col min="2" max="2" width="19.85546875" customWidth="1"/>
    <col min="3" max="3" width="22.28515625" bestFit="1" customWidth="1"/>
  </cols>
  <sheetData>
    <row r="1" spans="1:3" x14ac:dyDescent="0.25">
      <c r="A1" s="1" t="s">
        <v>0</v>
      </c>
    </row>
    <row r="2" spans="1:3" x14ac:dyDescent="0.25">
      <c r="A2" s="1">
        <v>90000000</v>
      </c>
    </row>
    <row r="4" spans="1:3" x14ac:dyDescent="0.25">
      <c r="A4" s="1" t="s">
        <v>5</v>
      </c>
    </row>
    <row r="5" spans="1:3" x14ac:dyDescent="0.25">
      <c r="A5" s="1">
        <v>45</v>
      </c>
      <c r="B5">
        <v>45</v>
      </c>
      <c r="C5">
        <v>0</v>
      </c>
    </row>
    <row r="7" spans="1:3" x14ac:dyDescent="0.25">
      <c r="A7" s="1" t="s">
        <v>1</v>
      </c>
    </row>
    <row r="8" spans="1:3" x14ac:dyDescent="0.25">
      <c r="A8" s="2">
        <f>A2/A5</f>
        <v>2000000</v>
      </c>
    </row>
    <row r="10" spans="1:3" x14ac:dyDescent="0.25">
      <c r="A10" s="1" t="s">
        <v>3</v>
      </c>
    </row>
    <row r="11" spans="1:3" x14ac:dyDescent="0.25">
      <c r="A11" s="1">
        <v>40</v>
      </c>
    </row>
    <row r="13" spans="1:3" x14ac:dyDescent="0.25">
      <c r="A13" s="1" t="s">
        <v>2</v>
      </c>
    </row>
    <row r="14" spans="1:3" x14ac:dyDescent="0.25">
      <c r="A14" s="2">
        <f>1/A11</f>
        <v>2.5000000000000001E-2</v>
      </c>
    </row>
    <row r="16" spans="1:3" x14ac:dyDescent="0.25">
      <c r="A16" s="1" t="s">
        <v>4</v>
      </c>
    </row>
    <row r="17" spans="1:9" x14ac:dyDescent="0.25">
      <c r="A17" s="2">
        <f>ROUND(A8/A11,0)</f>
        <v>50000</v>
      </c>
    </row>
    <row r="19" spans="1:9" x14ac:dyDescent="0.25">
      <c r="A19" s="1" t="s">
        <v>6</v>
      </c>
    </row>
    <row r="20" spans="1:9" x14ac:dyDescent="0.25">
      <c r="A20" s="2">
        <f>A8/A17</f>
        <v>40</v>
      </c>
    </row>
    <row r="21" spans="1:9" x14ac:dyDescent="0.25">
      <c r="A21" s="2"/>
    </row>
    <row r="22" spans="1:9" x14ac:dyDescent="0.25">
      <c r="A22" s="3" t="s">
        <v>7</v>
      </c>
    </row>
    <row r="23" spans="1:9" x14ac:dyDescent="0.25">
      <c r="A23" s="2">
        <f>1/A20</f>
        <v>2.5000000000000001E-2</v>
      </c>
    </row>
    <row r="25" spans="1:9" x14ac:dyDescent="0.25">
      <c r="A25" s="1" t="s">
        <v>8</v>
      </c>
    </row>
    <row r="26" spans="1:9" x14ac:dyDescent="0.25">
      <c r="A26" s="2">
        <f>FLOOR(A8*0.001517,1)</f>
        <v>3034</v>
      </c>
    </row>
    <row r="28" spans="1:9" x14ac:dyDescent="0.25">
      <c r="A28" s="1" t="s">
        <v>15</v>
      </c>
      <c r="B28" t="s">
        <v>16</v>
      </c>
      <c r="C28" t="s">
        <v>10</v>
      </c>
      <c r="D28" t="s">
        <v>17</v>
      </c>
    </row>
    <row r="29" spans="1:9" x14ac:dyDescent="0.25">
      <c r="A29" s="2">
        <f>ROUND(C29*$A$8,0)</f>
        <v>1348</v>
      </c>
      <c r="B29" s="4">
        <f>A29/$A$8</f>
        <v>6.7400000000000001E-4</v>
      </c>
      <c r="C29" s="4">
        <f>C35-E35</f>
        <v>6.7400000000000001E-4</v>
      </c>
      <c r="D29" s="5">
        <f>ABS(B29-C29)/C29</f>
        <v>0</v>
      </c>
      <c r="F29">
        <f>4666-1402</f>
        <v>3264</v>
      </c>
      <c r="H29">
        <v>90</v>
      </c>
      <c r="I29">
        <f>F30*H29+1402</f>
        <v>3034</v>
      </c>
    </row>
    <row r="30" spans="1:9" x14ac:dyDescent="0.25">
      <c r="F30">
        <f>F29/180</f>
        <v>18.133333333333333</v>
      </c>
    </row>
    <row r="31" spans="1:9" x14ac:dyDescent="0.25">
      <c r="A31" s="1" t="s">
        <v>15</v>
      </c>
      <c r="B31" t="s">
        <v>16</v>
      </c>
      <c r="C31" t="s">
        <v>9</v>
      </c>
      <c r="D31" t="s">
        <v>17</v>
      </c>
    </row>
    <row r="32" spans="1:9" x14ac:dyDescent="0.25">
      <c r="A32" s="2">
        <f>ROUND(C32*$A$8,0)</f>
        <v>2164</v>
      </c>
      <c r="B32" s="4">
        <f>A32/$A$8</f>
        <v>1.0820000000000001E-3</v>
      </c>
      <c r="C32" s="4">
        <f>C35-E35/2</f>
        <v>1.0820000000000001E-3</v>
      </c>
      <c r="D32" s="5">
        <f>ABS(B32-C32)/C32</f>
        <v>0</v>
      </c>
    </row>
    <row r="34" spans="1:11" x14ac:dyDescent="0.25">
      <c r="A34" s="1" t="s">
        <v>15</v>
      </c>
      <c r="B34" t="s">
        <v>16</v>
      </c>
      <c r="C34" t="s">
        <v>11</v>
      </c>
      <c r="D34" t="s">
        <v>17</v>
      </c>
      <c r="E34" t="s">
        <v>14</v>
      </c>
      <c r="J34">
        <v>1</v>
      </c>
      <c r="K34">
        <v>4530</v>
      </c>
    </row>
    <row r="35" spans="1:11" x14ac:dyDescent="0.25">
      <c r="A35" s="2">
        <f>ROUND(C35*$A$8,0)</f>
        <v>2980</v>
      </c>
      <c r="B35" s="4">
        <f>A35/$A$8</f>
        <v>1.49E-3</v>
      </c>
      <c r="C35">
        <v>1.49E-3</v>
      </c>
      <c r="D35" s="5">
        <f>ABS(B35-C35)/C35</f>
        <v>0</v>
      </c>
      <c r="E35">
        <f>0.000816</f>
        <v>8.1599999999999999E-4</v>
      </c>
      <c r="J35">
        <v>2</v>
      </c>
      <c r="K35">
        <v>3450</v>
      </c>
    </row>
    <row r="36" spans="1:11" x14ac:dyDescent="0.25">
      <c r="J36">
        <v>3</v>
      </c>
      <c r="K36">
        <v>2500</v>
      </c>
    </row>
    <row r="37" spans="1:11" x14ac:dyDescent="0.25">
      <c r="A37" s="1" t="s">
        <v>15</v>
      </c>
      <c r="B37" t="s">
        <v>16</v>
      </c>
      <c r="C37" t="s">
        <v>12</v>
      </c>
      <c r="D37" t="s">
        <v>17</v>
      </c>
      <c r="J37">
        <v>4</v>
      </c>
      <c r="K37">
        <v>1360</v>
      </c>
    </row>
    <row r="38" spans="1:11" x14ac:dyDescent="0.25">
      <c r="A38" s="2">
        <f>ROUND(C38*$A$8,0)</f>
        <v>3796</v>
      </c>
      <c r="B38" s="4">
        <f>A38/$A$8</f>
        <v>1.8979999999999999E-3</v>
      </c>
      <c r="C38" s="4">
        <f>C35+E35/2</f>
        <v>1.8979999999999999E-3</v>
      </c>
      <c r="D38" s="5">
        <f>ABS(B38-C38)/C38</f>
        <v>0</v>
      </c>
      <c r="J38" t="s">
        <v>18</v>
      </c>
      <c r="K38">
        <v>2960</v>
      </c>
    </row>
    <row r="40" spans="1:11" x14ac:dyDescent="0.25">
      <c r="A40" s="1" t="s">
        <v>15</v>
      </c>
      <c r="B40" t="s">
        <v>16</v>
      </c>
      <c r="C40" t="s">
        <v>13</v>
      </c>
      <c r="D40" t="s">
        <v>17</v>
      </c>
    </row>
    <row r="41" spans="1:11" x14ac:dyDescent="0.25">
      <c r="A41" s="2">
        <f>ROUND(C41*$A$8,0)</f>
        <v>4612</v>
      </c>
      <c r="B41" s="4">
        <f>A41/A8</f>
        <v>2.3059999999999999E-3</v>
      </c>
      <c r="C41" s="4">
        <f>C35+E35</f>
        <v>2.3059999999999999E-3</v>
      </c>
      <c r="D41" s="5">
        <f>ABS(B41-C41)/C41</f>
        <v>0</v>
      </c>
    </row>
    <row r="44" spans="1:11" x14ac:dyDescent="0.25">
      <c r="D44" s="6">
        <f>SUM(D29,D32,D35,D38,D41)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</dc:creator>
  <cp:lastModifiedBy>Justin Ng</cp:lastModifiedBy>
  <dcterms:created xsi:type="dcterms:W3CDTF">2018-02-24T23:40:44Z</dcterms:created>
  <dcterms:modified xsi:type="dcterms:W3CDTF">2018-02-26T02:34:56Z</dcterms:modified>
</cp:coreProperties>
</file>