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ycharmProjects\python\excel\"/>
    </mc:Choice>
  </mc:AlternateContent>
  <xr:revisionPtr revIDLastSave="0" documentId="13_ncr:1_{4BB7463D-F4D1-44A6-B68E-25A5A8FC795C}" xr6:coauthVersionLast="43" xr6:coauthVersionMax="43" xr10:uidLastSave="{00000000-0000-0000-0000-000000000000}"/>
  <bookViews>
    <workbookView xWindow="-108" yWindow="-108" windowWidth="23256" windowHeight="12576" tabRatio="620" activeTab="8" xr2:uid="{00000000-000D-0000-FFFF-FFFF00000000}"/>
  </bookViews>
  <sheets>
    <sheet name="单元格引用" sheetId="18" r:id="rId1"/>
    <sheet name="if函数" sheetId="23" r:id="rId2"/>
    <sheet name="countif函数" sheetId="26" r:id="rId3"/>
    <sheet name="sumif函数" sheetId="27" r:id="rId4"/>
    <sheet name="vlookup函数" sheetId="28" r:id="rId5"/>
    <sheet name="日期函数" sheetId="29" r:id="rId6"/>
    <sheet name="条件格式" sheetId="30" r:id="rId7"/>
    <sheet name="文本函数" sheetId="31" r:id="rId8"/>
    <sheet name="数学函数" sheetId="20" r:id="rId9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67" i="20" l="1"/>
  <c r="G68" i="20"/>
  <c r="G69" i="20"/>
  <c r="G70" i="20"/>
  <c r="G66" i="20"/>
  <c r="C49" i="20"/>
  <c r="D49" i="20"/>
  <c r="E49" i="20"/>
  <c r="C50" i="20"/>
  <c r="D50" i="20"/>
  <c r="E50" i="20"/>
  <c r="C51" i="20"/>
  <c r="D51" i="20"/>
  <c r="E51" i="20"/>
  <c r="C52" i="20"/>
  <c r="D52" i="20"/>
  <c r="E52" i="20"/>
  <c r="D48" i="20"/>
  <c r="E48" i="20"/>
  <c r="C48" i="20"/>
  <c r="D41" i="20"/>
  <c r="E41" i="20"/>
  <c r="F41" i="20"/>
  <c r="G41" i="20"/>
  <c r="H41" i="20"/>
  <c r="I41" i="20"/>
  <c r="J41" i="20"/>
  <c r="K41" i="20"/>
  <c r="L41" i="20"/>
  <c r="C41" i="20"/>
  <c r="R34" i="20" l="1"/>
  <c r="P66" i="28"/>
  <c r="P64" i="28"/>
  <c r="S9" i="20"/>
  <c r="S8" i="20"/>
  <c r="S7" i="20"/>
  <c r="S6" i="20"/>
  <c r="S5" i="20"/>
  <c r="S4" i="20"/>
  <c r="S3" i="20"/>
  <c r="S2" i="20"/>
  <c r="G23" i="31"/>
  <c r="G24" i="31"/>
  <c r="F23" i="31"/>
  <c r="F24" i="31"/>
  <c r="D23" i="31"/>
  <c r="D24" i="31"/>
  <c r="G22" i="31"/>
  <c r="F22" i="31"/>
  <c r="D22" i="31" l="1"/>
  <c r="B17" i="31"/>
  <c r="B18" i="31"/>
  <c r="B16" i="31"/>
  <c r="D12" i="31"/>
  <c r="D11" i="31"/>
  <c r="D10" i="31"/>
  <c r="C11" i="31"/>
  <c r="C12" i="31"/>
  <c r="C10" i="31"/>
  <c r="B11" i="31"/>
  <c r="B12" i="31"/>
  <c r="B10" i="31"/>
  <c r="C18" i="31" l="1"/>
  <c r="C17" i="31"/>
  <c r="C16" i="31"/>
  <c r="F6" i="31"/>
  <c r="C6" i="31"/>
  <c r="B6" i="31"/>
  <c r="F5" i="31"/>
  <c r="C5" i="31"/>
  <c r="B5" i="31"/>
  <c r="F4" i="31"/>
  <c r="C4" i="31"/>
  <c r="B4" i="31"/>
  <c r="F3" i="31"/>
  <c r="C3" i="31"/>
  <c r="B3" i="31"/>
  <c r="I28" i="30" l="1"/>
  <c r="I21" i="30"/>
  <c r="I17" i="30" l="1"/>
  <c r="I15" i="30"/>
  <c r="I9" i="30"/>
  <c r="I2" i="30"/>
  <c r="G9" i="29" l="1"/>
  <c r="G10" i="29"/>
  <c r="G11" i="29"/>
  <c r="C15" i="29"/>
  <c r="O44" i="28"/>
  <c r="E30" i="29"/>
  <c r="B30" i="29"/>
  <c r="E29" i="29"/>
  <c r="B29" i="29"/>
  <c r="E28" i="29"/>
  <c r="B28" i="29"/>
  <c r="D24" i="29"/>
  <c r="C24" i="29"/>
  <c r="B24" i="29"/>
  <c r="D23" i="29"/>
  <c r="C23" i="29"/>
  <c r="B23" i="29"/>
  <c r="D22" i="29"/>
  <c r="C22" i="29"/>
  <c r="B22" i="29"/>
  <c r="D18" i="29"/>
  <c r="C18" i="29"/>
  <c r="D17" i="29"/>
  <c r="C17" i="29"/>
  <c r="D16" i="29"/>
  <c r="C16" i="29"/>
  <c r="D15" i="29"/>
  <c r="K11" i="29"/>
  <c r="J11" i="29"/>
  <c r="C11" i="29"/>
  <c r="K10" i="29"/>
  <c r="J10" i="29"/>
  <c r="C10" i="29"/>
  <c r="K9" i="29"/>
  <c r="J9" i="29"/>
  <c r="C9" i="29"/>
  <c r="O5" i="29"/>
  <c r="K5" i="29"/>
  <c r="G5" i="29"/>
  <c r="C5" i="29"/>
  <c r="O4" i="29"/>
  <c r="K4" i="29"/>
  <c r="G4" i="29"/>
  <c r="C4" i="29"/>
  <c r="O3" i="29"/>
  <c r="K3" i="29"/>
  <c r="G3" i="29"/>
  <c r="C3" i="29"/>
  <c r="P63" i="28" l="1"/>
  <c r="P61" i="28"/>
  <c r="P62" i="28"/>
  <c r="P65" i="28"/>
  <c r="P60" i="28"/>
  <c r="K56" i="28"/>
  <c r="K55" i="28"/>
  <c r="K54" i="28"/>
  <c r="O46" i="28"/>
  <c r="O45" i="28"/>
  <c r="O41" i="28"/>
  <c r="O40" i="28"/>
  <c r="O39" i="28"/>
  <c r="O36" i="28"/>
  <c r="O35" i="28"/>
  <c r="O34" i="28"/>
  <c r="S30" i="28"/>
  <c r="T30" i="28" s="1"/>
  <c r="K30" i="28"/>
  <c r="S29" i="28"/>
  <c r="T29" i="28" s="1"/>
  <c r="K29" i="28"/>
  <c r="S28" i="28"/>
  <c r="T28" i="28" s="1"/>
  <c r="K28" i="28"/>
  <c r="S27" i="28"/>
  <c r="T27" i="28" s="1"/>
  <c r="K27" i="28"/>
  <c r="S26" i="28"/>
  <c r="T26" i="28" s="1"/>
  <c r="K26" i="28"/>
  <c r="S25" i="28"/>
  <c r="T25" i="28" s="1"/>
  <c r="K25" i="28"/>
  <c r="T21" i="28"/>
  <c r="S21" i="28"/>
  <c r="R21" i="28"/>
  <c r="Q21" i="28"/>
  <c r="N21" i="28"/>
  <c r="M21" i="28"/>
  <c r="L21" i="28"/>
  <c r="K21" i="28"/>
  <c r="T20" i="28"/>
  <c r="S20" i="28"/>
  <c r="R20" i="28"/>
  <c r="Q20" i="28"/>
  <c r="N20" i="28"/>
  <c r="M20" i="28"/>
  <c r="L20" i="28"/>
  <c r="K20" i="28"/>
  <c r="T19" i="28"/>
  <c r="S19" i="28"/>
  <c r="R19" i="28"/>
  <c r="Q19" i="28"/>
  <c r="N19" i="28"/>
  <c r="M19" i="28"/>
  <c r="L19" i="28"/>
  <c r="K19" i="28"/>
  <c r="T18" i="28"/>
  <c r="S18" i="28"/>
  <c r="R18" i="28"/>
  <c r="Q18" i="28"/>
  <c r="N18" i="28"/>
  <c r="M18" i="28"/>
  <c r="L18" i="28"/>
  <c r="K18" i="28"/>
  <c r="T17" i="28"/>
  <c r="S17" i="28"/>
  <c r="R17" i="28"/>
  <c r="Q17" i="28"/>
  <c r="N17" i="28"/>
  <c r="M17" i="28"/>
  <c r="L17" i="28"/>
  <c r="K17" i="28"/>
  <c r="T16" i="28"/>
  <c r="S16" i="28"/>
  <c r="R16" i="28"/>
  <c r="Q16" i="28"/>
  <c r="N16" i="28"/>
  <c r="M16" i="28"/>
  <c r="L16" i="28"/>
  <c r="K16" i="28"/>
  <c r="T15" i="28"/>
  <c r="S15" i="28"/>
  <c r="R15" i="28"/>
  <c r="Q15" i="28"/>
  <c r="N15" i="28"/>
  <c r="M15" i="28"/>
  <c r="L15" i="28"/>
  <c r="K15" i="28"/>
  <c r="N11" i="28"/>
  <c r="K11" i="28"/>
  <c r="N10" i="28"/>
  <c r="K10" i="28"/>
  <c r="N9" i="28"/>
  <c r="K9" i="28"/>
  <c r="N8" i="28"/>
  <c r="K8" i="28"/>
  <c r="N7" i="28"/>
  <c r="K7" i="28"/>
  <c r="N6" i="28"/>
  <c r="K6" i="28"/>
  <c r="B10" i="18" l="1"/>
  <c r="N22" i="23" l="1"/>
  <c r="N23" i="23"/>
  <c r="N24" i="23"/>
  <c r="N21" i="23"/>
  <c r="N9" i="23"/>
  <c r="N10" i="23"/>
  <c r="N11" i="23"/>
  <c r="N12" i="23"/>
  <c r="N15" i="23"/>
  <c r="N16" i="23"/>
  <c r="N17" i="23"/>
  <c r="N18" i="23"/>
  <c r="O28" i="23"/>
  <c r="O29" i="23"/>
  <c r="O30" i="23"/>
  <c r="O31" i="23"/>
  <c r="O32" i="23"/>
  <c r="O33" i="23"/>
  <c r="O34" i="23"/>
  <c r="O35" i="23"/>
  <c r="O36" i="23"/>
  <c r="O37" i="23"/>
  <c r="D21" i="20" l="1"/>
  <c r="D27" i="20"/>
  <c r="D34" i="20"/>
  <c r="N23" i="27" l="1"/>
  <c r="N22" i="27"/>
  <c r="N21" i="27"/>
  <c r="N20" i="27"/>
  <c r="J16" i="27"/>
  <c r="J15" i="27"/>
  <c r="J14" i="27"/>
  <c r="H11" i="27"/>
  <c r="I8" i="27"/>
  <c r="I7" i="27"/>
  <c r="S6" i="27"/>
  <c r="I6" i="27"/>
  <c r="S5" i="27"/>
  <c r="S4" i="27"/>
  <c r="S3" i="27"/>
  <c r="H3" i="27"/>
  <c r="C9" i="20" l="1"/>
  <c r="D9" i="20"/>
  <c r="B9" i="20"/>
  <c r="M29" i="26" l="1"/>
  <c r="J29" i="26"/>
  <c r="M28" i="26"/>
  <c r="J28" i="26"/>
  <c r="M27" i="26"/>
  <c r="J27" i="26"/>
  <c r="M26" i="26"/>
  <c r="J26" i="26"/>
  <c r="M25" i="26"/>
  <c r="J25" i="26"/>
  <c r="M24" i="26"/>
  <c r="J24" i="26"/>
  <c r="M23" i="26"/>
  <c r="J23" i="26"/>
  <c r="M22" i="26"/>
  <c r="J22" i="26"/>
  <c r="M21" i="26"/>
  <c r="J21" i="26"/>
  <c r="M20" i="26"/>
  <c r="J20" i="26"/>
  <c r="M19" i="26"/>
  <c r="J19" i="26"/>
  <c r="M18" i="26"/>
  <c r="J18" i="26"/>
  <c r="M17" i="26"/>
  <c r="J17" i="26"/>
  <c r="Q13" i="26"/>
  <c r="P13" i="26"/>
  <c r="J13" i="26"/>
  <c r="Q12" i="26"/>
  <c r="P12" i="26"/>
  <c r="J12" i="26"/>
  <c r="Q11" i="26"/>
  <c r="P11" i="26"/>
  <c r="J11" i="26"/>
  <c r="Q10" i="26"/>
  <c r="P10" i="26"/>
  <c r="Q9" i="26"/>
  <c r="P9" i="26"/>
  <c r="Q8" i="26"/>
  <c r="P8" i="26"/>
  <c r="I8" i="26"/>
  <c r="Q7" i="26"/>
  <c r="P7" i="26"/>
  <c r="I7" i="26"/>
  <c r="Q6" i="26"/>
  <c r="P6" i="26"/>
  <c r="I6" i="26"/>
  <c r="Q5" i="26"/>
  <c r="P5" i="26"/>
  <c r="Q4" i="26"/>
  <c r="P4" i="26"/>
  <c r="Q3" i="26"/>
  <c r="P3" i="26"/>
  <c r="H3" i="26"/>
  <c r="Q2" i="26"/>
  <c r="P2" i="26"/>
  <c r="I2" i="23" l="1"/>
  <c r="J2" i="23" s="1"/>
  <c r="I64" i="23"/>
  <c r="J64" i="23" s="1"/>
  <c r="F64" i="23"/>
  <c r="C64" i="23"/>
  <c r="I63" i="23"/>
  <c r="J63" i="23" s="1"/>
  <c r="F63" i="23"/>
  <c r="C63" i="23"/>
  <c r="I62" i="23"/>
  <c r="J62" i="23" s="1"/>
  <c r="F62" i="23"/>
  <c r="C62" i="23"/>
  <c r="I61" i="23"/>
  <c r="J61" i="23" s="1"/>
  <c r="F61" i="23"/>
  <c r="C61" i="23"/>
  <c r="I60" i="23"/>
  <c r="J60" i="23" s="1"/>
  <c r="F60" i="23"/>
  <c r="C60" i="23"/>
  <c r="I59" i="23"/>
  <c r="J59" i="23" s="1"/>
  <c r="F59" i="23"/>
  <c r="C59" i="23"/>
  <c r="I58" i="23"/>
  <c r="J58" i="23" s="1"/>
  <c r="F58" i="23"/>
  <c r="C58" i="23"/>
  <c r="I57" i="23"/>
  <c r="J57" i="23" s="1"/>
  <c r="F57" i="23"/>
  <c r="C57" i="23"/>
  <c r="I56" i="23"/>
  <c r="J56" i="23" s="1"/>
  <c r="F56" i="23"/>
  <c r="C56" i="23"/>
  <c r="I55" i="23"/>
  <c r="J55" i="23" s="1"/>
  <c r="F55" i="23"/>
  <c r="C55" i="23"/>
  <c r="I54" i="23"/>
  <c r="J54" i="23" s="1"/>
  <c r="F54" i="23"/>
  <c r="C54" i="23"/>
  <c r="I53" i="23"/>
  <c r="J53" i="23" s="1"/>
  <c r="F53" i="23"/>
  <c r="C53" i="23"/>
  <c r="I52" i="23"/>
  <c r="J52" i="23" s="1"/>
  <c r="F52" i="23"/>
  <c r="C52" i="23"/>
  <c r="I51" i="23"/>
  <c r="J51" i="23" s="1"/>
  <c r="F51" i="23"/>
  <c r="C51" i="23"/>
  <c r="I50" i="23"/>
  <c r="J50" i="23" s="1"/>
  <c r="F50" i="23"/>
  <c r="C50" i="23"/>
  <c r="I49" i="23"/>
  <c r="J49" i="23" s="1"/>
  <c r="F49" i="23"/>
  <c r="C49" i="23"/>
  <c r="I48" i="23"/>
  <c r="J48" i="23" s="1"/>
  <c r="F48" i="23"/>
  <c r="C48" i="23"/>
  <c r="I47" i="23"/>
  <c r="J47" i="23" s="1"/>
  <c r="F47" i="23"/>
  <c r="C47" i="23"/>
  <c r="I46" i="23"/>
  <c r="J46" i="23" s="1"/>
  <c r="F46" i="23"/>
  <c r="C46" i="23"/>
  <c r="I45" i="23"/>
  <c r="J45" i="23" s="1"/>
  <c r="F45" i="23"/>
  <c r="C45" i="23"/>
  <c r="I44" i="23"/>
  <c r="J44" i="23" s="1"/>
  <c r="F44" i="23"/>
  <c r="C44" i="23"/>
  <c r="I43" i="23"/>
  <c r="J43" i="23" s="1"/>
  <c r="F43" i="23"/>
  <c r="C43" i="23"/>
  <c r="I42" i="23"/>
  <c r="J42" i="23" s="1"/>
  <c r="F42" i="23"/>
  <c r="C42" i="23"/>
  <c r="I41" i="23"/>
  <c r="J41" i="23" s="1"/>
  <c r="F41" i="23"/>
  <c r="C41" i="23"/>
  <c r="I40" i="23"/>
  <c r="J40" i="23" s="1"/>
  <c r="F40" i="23"/>
  <c r="C40" i="23"/>
  <c r="I39" i="23"/>
  <c r="J39" i="23" s="1"/>
  <c r="F39" i="23"/>
  <c r="C39" i="23"/>
  <c r="I38" i="23"/>
  <c r="J38" i="23" s="1"/>
  <c r="F38" i="23"/>
  <c r="C38" i="23"/>
  <c r="I37" i="23"/>
  <c r="J37" i="23" s="1"/>
  <c r="F37" i="23"/>
  <c r="C37" i="23"/>
  <c r="I36" i="23"/>
  <c r="J36" i="23" s="1"/>
  <c r="F36" i="23"/>
  <c r="C36" i="23"/>
  <c r="I35" i="23"/>
  <c r="J35" i="23" s="1"/>
  <c r="F35" i="23"/>
  <c r="C35" i="23"/>
  <c r="I34" i="23"/>
  <c r="J34" i="23" s="1"/>
  <c r="F34" i="23"/>
  <c r="C34" i="23"/>
  <c r="I33" i="23"/>
  <c r="J33" i="23" s="1"/>
  <c r="F33" i="23"/>
  <c r="C33" i="23"/>
  <c r="I32" i="23"/>
  <c r="J32" i="23" s="1"/>
  <c r="F32" i="23"/>
  <c r="C32" i="23"/>
  <c r="I31" i="23"/>
  <c r="J31" i="23" s="1"/>
  <c r="F31" i="23"/>
  <c r="C31" i="23"/>
  <c r="I30" i="23"/>
  <c r="J30" i="23" s="1"/>
  <c r="F30" i="23"/>
  <c r="C30" i="23"/>
  <c r="I29" i="23"/>
  <c r="J29" i="23" s="1"/>
  <c r="F29" i="23"/>
  <c r="C29" i="23"/>
  <c r="I28" i="23"/>
  <c r="J28" i="23" s="1"/>
  <c r="F28" i="23"/>
  <c r="C28" i="23"/>
  <c r="I27" i="23"/>
  <c r="J27" i="23" s="1"/>
  <c r="F27" i="23"/>
  <c r="C27" i="23"/>
  <c r="I26" i="23"/>
  <c r="J26" i="23" s="1"/>
  <c r="F26" i="23"/>
  <c r="C26" i="23"/>
  <c r="I25" i="23"/>
  <c r="J25" i="23" s="1"/>
  <c r="F25" i="23"/>
  <c r="C25" i="23"/>
  <c r="I24" i="23"/>
  <c r="J24" i="23" s="1"/>
  <c r="F24" i="23"/>
  <c r="C24" i="23"/>
  <c r="I23" i="23"/>
  <c r="J23" i="23" s="1"/>
  <c r="F23" i="23"/>
  <c r="C23" i="23"/>
  <c r="I22" i="23"/>
  <c r="J22" i="23" s="1"/>
  <c r="F22" i="23"/>
  <c r="C22" i="23"/>
  <c r="I21" i="23"/>
  <c r="J21" i="23" s="1"/>
  <c r="F21" i="23"/>
  <c r="C21" i="23"/>
  <c r="I20" i="23"/>
  <c r="J20" i="23" s="1"/>
  <c r="F20" i="23"/>
  <c r="C20" i="23"/>
  <c r="I19" i="23"/>
  <c r="J19" i="23" s="1"/>
  <c r="F19" i="23"/>
  <c r="C19" i="23"/>
  <c r="I18" i="23"/>
  <c r="J18" i="23" s="1"/>
  <c r="F18" i="23"/>
  <c r="C18" i="23"/>
  <c r="I17" i="23"/>
  <c r="J17" i="23" s="1"/>
  <c r="F17" i="23"/>
  <c r="C17" i="23"/>
  <c r="I16" i="23"/>
  <c r="J16" i="23" s="1"/>
  <c r="F16" i="23"/>
  <c r="C16" i="23"/>
  <c r="I15" i="23"/>
  <c r="J15" i="23" s="1"/>
  <c r="F15" i="23"/>
  <c r="C15" i="23"/>
  <c r="I14" i="23"/>
  <c r="J14" i="23" s="1"/>
  <c r="F14" i="23"/>
  <c r="C14" i="23"/>
  <c r="I13" i="23"/>
  <c r="J13" i="23" s="1"/>
  <c r="F13" i="23"/>
  <c r="C13" i="23"/>
  <c r="I12" i="23"/>
  <c r="J12" i="23" s="1"/>
  <c r="F12" i="23"/>
  <c r="C12" i="23"/>
  <c r="I11" i="23"/>
  <c r="J11" i="23" s="1"/>
  <c r="F11" i="23"/>
  <c r="C11" i="23"/>
  <c r="I10" i="23"/>
  <c r="J10" i="23" s="1"/>
  <c r="F10" i="23"/>
  <c r="C10" i="23"/>
  <c r="I9" i="23"/>
  <c r="J9" i="23" s="1"/>
  <c r="F9" i="23"/>
  <c r="C9" i="23"/>
  <c r="I8" i="23"/>
  <c r="J8" i="23" s="1"/>
  <c r="F8" i="23"/>
  <c r="C8" i="23"/>
  <c r="I7" i="23"/>
  <c r="J7" i="23" s="1"/>
  <c r="F7" i="23"/>
  <c r="C7" i="23"/>
  <c r="I6" i="23"/>
  <c r="J6" i="23" s="1"/>
  <c r="F6" i="23"/>
  <c r="C6" i="23"/>
  <c r="I5" i="23"/>
  <c r="J5" i="23" s="1"/>
  <c r="F5" i="23"/>
  <c r="C5" i="23"/>
  <c r="I4" i="23"/>
  <c r="J4" i="23" s="1"/>
  <c r="F4" i="23"/>
  <c r="C4" i="23"/>
  <c r="I3" i="23"/>
  <c r="J3" i="23" s="1"/>
  <c r="F3" i="23"/>
  <c r="C3" i="23"/>
  <c r="F2" i="23"/>
  <c r="C2" i="23"/>
  <c r="C11" i="20" l="1"/>
  <c r="D11" i="20"/>
  <c r="C10" i="20"/>
  <c r="D10" i="20"/>
  <c r="B11" i="20"/>
  <c r="B10" i="20"/>
  <c r="F3" i="20"/>
  <c r="F4" i="20"/>
  <c r="F5" i="20"/>
  <c r="F6" i="20"/>
  <c r="F7" i="20"/>
  <c r="F8" i="20"/>
  <c r="F2" i="20"/>
  <c r="E3" i="20"/>
  <c r="E4" i="20"/>
  <c r="E5" i="20"/>
  <c r="E6" i="20"/>
  <c r="E7" i="20"/>
  <c r="E8" i="20"/>
  <c r="E2" i="20"/>
  <c r="B11" i="18"/>
  <c r="C11" i="18"/>
  <c r="D11" i="18"/>
  <c r="E11" i="18"/>
  <c r="F11" i="18"/>
  <c r="G11" i="18"/>
  <c r="H11" i="18"/>
  <c r="I11" i="18"/>
  <c r="J11" i="18"/>
  <c r="B12" i="18"/>
  <c r="C12" i="18"/>
  <c r="D12" i="18"/>
  <c r="E12" i="18"/>
  <c r="F12" i="18"/>
  <c r="G12" i="18"/>
  <c r="H12" i="18"/>
  <c r="I12" i="18"/>
  <c r="J12" i="18"/>
  <c r="B13" i="18"/>
  <c r="C13" i="18"/>
  <c r="D13" i="18"/>
  <c r="E13" i="18"/>
  <c r="F13" i="18"/>
  <c r="G13" i="18"/>
  <c r="H13" i="18"/>
  <c r="I13" i="18"/>
  <c r="J13" i="18"/>
  <c r="B14" i="18"/>
  <c r="C14" i="18"/>
  <c r="D14" i="18"/>
  <c r="E14" i="18"/>
  <c r="F14" i="18"/>
  <c r="G14" i="18"/>
  <c r="H14" i="18"/>
  <c r="I14" i="18"/>
  <c r="J14" i="18"/>
  <c r="B15" i="18"/>
  <c r="C15" i="18"/>
  <c r="D15" i="18"/>
  <c r="E15" i="18"/>
  <c r="F15" i="18"/>
  <c r="G15" i="18"/>
  <c r="H15" i="18"/>
  <c r="I15" i="18"/>
  <c r="J15" i="18"/>
  <c r="B16" i="18"/>
  <c r="C16" i="18"/>
  <c r="D16" i="18"/>
  <c r="E16" i="18"/>
  <c r="F16" i="18"/>
  <c r="G16" i="18"/>
  <c r="H16" i="18"/>
  <c r="I16" i="18"/>
  <c r="J16" i="18"/>
  <c r="B17" i="18"/>
  <c r="C17" i="18"/>
  <c r="D17" i="18"/>
  <c r="E17" i="18"/>
  <c r="F17" i="18"/>
  <c r="G17" i="18"/>
  <c r="H17" i="18"/>
  <c r="I17" i="18"/>
  <c r="J17" i="18"/>
  <c r="B18" i="18"/>
  <c r="C18" i="18"/>
  <c r="D18" i="18"/>
  <c r="E18" i="18"/>
  <c r="F18" i="18"/>
  <c r="G18" i="18"/>
  <c r="H18" i="18"/>
  <c r="I18" i="18"/>
  <c r="J18" i="18"/>
  <c r="C10" i="18"/>
  <c r="D10" i="18"/>
  <c r="E10" i="18"/>
  <c r="F10" i="18"/>
  <c r="G10" i="18"/>
  <c r="H10" i="18"/>
  <c r="I10" i="18"/>
  <c r="J10" i="18"/>
  <c r="C3" i="18"/>
  <c r="C4" i="18" s="1"/>
  <c r="C5" i="18" s="1"/>
  <c r="C6" i="18" s="1"/>
  <c r="B3" i="18"/>
  <c r="B4" i="18" s="1"/>
  <c r="B5" i="18" s="1"/>
  <c r="B6" i="18" s="1"/>
  <c r="G8" i="20" l="1"/>
  <c r="G4" i="20"/>
  <c r="G3" i="20"/>
  <c r="G2" i="20"/>
  <c r="G7" i="20"/>
  <c r="G6" i="20"/>
  <c r="G5" i="20"/>
</calcChain>
</file>

<file path=xl/sharedStrings.xml><?xml version="1.0" encoding="utf-8"?>
<sst xmlns="http://schemas.openxmlformats.org/spreadsheetml/2006/main" count="6116" uniqueCount="4321">
  <si>
    <t>数量</t>
  </si>
  <si>
    <t>金额</t>
    <phoneticPr fontId="2" type="noConversion"/>
  </si>
  <si>
    <t>日期</t>
    <phoneticPr fontId="1" type="noConversion"/>
  </si>
  <si>
    <r>
      <t>每日进货</t>
    </r>
    <r>
      <rPr>
        <sz val="12"/>
        <rFont val="宋体"/>
        <family val="3"/>
        <charset val="134"/>
      </rPr>
      <t/>
    </r>
    <phoneticPr fontId="1" type="noConversion"/>
  </si>
  <si>
    <t xml:space="preserve">     学科     姓名</t>
    <phoneticPr fontId="1" type="noConversion"/>
  </si>
  <si>
    <t>数学</t>
    <phoneticPr fontId="1" type="noConversion"/>
  </si>
  <si>
    <t>语文</t>
    <phoneticPr fontId="1" type="noConversion"/>
  </si>
  <si>
    <t>英语</t>
    <phoneticPr fontId="1" type="noConversion"/>
  </si>
  <si>
    <t>李明</t>
    <phoneticPr fontId="1" type="noConversion"/>
  </si>
  <si>
    <t>王小二</t>
    <phoneticPr fontId="1" type="noConversion"/>
  </si>
  <si>
    <t>郑准</t>
    <phoneticPr fontId="1" type="noConversion"/>
  </si>
  <si>
    <t>张大民</t>
    <phoneticPr fontId="1" type="noConversion"/>
  </si>
  <si>
    <t>李节</t>
    <phoneticPr fontId="1" type="noConversion"/>
  </si>
  <si>
    <t>阮大</t>
    <phoneticPr fontId="1" type="noConversion"/>
  </si>
  <si>
    <t>孔庙</t>
    <phoneticPr fontId="1" type="noConversion"/>
  </si>
  <si>
    <t>平均分</t>
    <phoneticPr fontId="2" type="noConversion"/>
  </si>
  <si>
    <t>名次</t>
    <phoneticPr fontId="2" type="noConversion"/>
  </si>
  <si>
    <t>凭证号数</t>
  </si>
  <si>
    <t>部门</t>
    <phoneticPr fontId="1" type="noConversion"/>
  </si>
  <si>
    <t>科目划分</t>
  </si>
  <si>
    <t>发生额</t>
    <phoneticPr fontId="1" type="noConversion"/>
  </si>
  <si>
    <t>记-0023</t>
  </si>
  <si>
    <t>一车间</t>
    <phoneticPr fontId="1" type="noConversion"/>
  </si>
  <si>
    <t>邮寄费</t>
  </si>
  <si>
    <t>记-0021</t>
  </si>
  <si>
    <t>出租车费</t>
  </si>
  <si>
    <t>记-0031</t>
  </si>
  <si>
    <t>二车间</t>
    <phoneticPr fontId="1" type="noConversion"/>
  </si>
  <si>
    <t>记-0022</t>
  </si>
  <si>
    <t>过桥过路费</t>
  </si>
  <si>
    <t>运费附加</t>
  </si>
  <si>
    <t>记-0008</t>
  </si>
  <si>
    <t>独子费</t>
  </si>
  <si>
    <t>销售1部</t>
    <phoneticPr fontId="1" type="noConversion"/>
  </si>
  <si>
    <t>出差费</t>
  </si>
  <si>
    <t>经理室</t>
    <phoneticPr fontId="1" type="noConversion"/>
  </si>
  <si>
    <t>手机电话费</t>
  </si>
  <si>
    <t>记-0026</t>
  </si>
  <si>
    <t>话费补</t>
  </si>
  <si>
    <t>人力资源部</t>
    <phoneticPr fontId="1" type="noConversion"/>
  </si>
  <si>
    <t>资料费</t>
  </si>
  <si>
    <t>记-0037</t>
  </si>
  <si>
    <t>办公用品</t>
  </si>
  <si>
    <t>养老保险</t>
  </si>
  <si>
    <t>记-0027</t>
  </si>
  <si>
    <t>招待费</t>
  </si>
  <si>
    <t>交通工具消耗</t>
  </si>
  <si>
    <t>采暖费补助</t>
  </si>
  <si>
    <t>教育经费</t>
  </si>
  <si>
    <t>失业保险</t>
  </si>
  <si>
    <t>记-0024</t>
  </si>
  <si>
    <t>修理费</t>
  </si>
  <si>
    <t>销售2部</t>
    <phoneticPr fontId="1" type="noConversion"/>
  </si>
  <si>
    <t>记-0025</t>
  </si>
  <si>
    <t>总计</t>
    <phoneticPr fontId="1" type="noConversion"/>
  </si>
  <si>
    <t>单价</t>
    <phoneticPr fontId="2" type="noConversion"/>
  </si>
  <si>
    <t>库存2</t>
    <phoneticPr fontId="2" type="noConversion"/>
  </si>
  <si>
    <t>库存1</t>
    <phoneticPr fontId="1" type="noConversion"/>
  </si>
  <si>
    <t>引用是为拖拽服务的：如果是单方向拖拽（横向/纵向）只需要绝对引用或相对引用，如果是拖拽出一个区域就会用到混合引用</t>
    <phoneticPr fontId="2" type="noConversion"/>
  </si>
  <si>
    <t>编号</t>
  </si>
  <si>
    <t>专业类</t>
    <phoneticPr fontId="1" type="noConversion"/>
  </si>
  <si>
    <t>专业代号</t>
    <phoneticPr fontId="1" type="noConversion"/>
  </si>
  <si>
    <t>姓名</t>
    <phoneticPr fontId="1" type="noConversion"/>
  </si>
  <si>
    <t>性别</t>
    <phoneticPr fontId="1" type="noConversion"/>
  </si>
  <si>
    <t>称呼</t>
    <phoneticPr fontId="1" type="noConversion"/>
  </si>
  <si>
    <t>来源</t>
    <phoneticPr fontId="1" type="noConversion"/>
  </si>
  <si>
    <t>原始分</t>
    <phoneticPr fontId="1" type="noConversion"/>
  </si>
  <si>
    <t>总分</t>
    <phoneticPr fontId="1" type="noConversion"/>
  </si>
  <si>
    <t>录取情况</t>
    <phoneticPr fontId="1" type="noConversion"/>
  </si>
  <si>
    <t>wj101</t>
  </si>
  <si>
    <t>理工</t>
    <phoneticPr fontId="1" type="noConversion"/>
  </si>
  <si>
    <t>汪梅</t>
    <phoneticPr fontId="1" type="noConversion"/>
  </si>
  <si>
    <t>男</t>
  </si>
  <si>
    <t>本地</t>
    <phoneticPr fontId="1" type="noConversion"/>
  </si>
  <si>
    <t>专业代号：理工对号LG，文科对号WK，财经对号CJ</t>
  </si>
  <si>
    <t>wj102</t>
  </si>
  <si>
    <t>郭磊</t>
    <phoneticPr fontId="1" type="noConversion"/>
  </si>
  <si>
    <t>女</t>
  </si>
  <si>
    <t>加分情况：本地学生加30，本省学生加20，外省学生加10</t>
  </si>
  <si>
    <t>wj103</t>
  </si>
  <si>
    <t>林涛</t>
    <phoneticPr fontId="1" type="noConversion"/>
  </si>
  <si>
    <t>本省</t>
    <phoneticPr fontId="1" type="noConversion"/>
  </si>
  <si>
    <t>录取情况：600分以上显示第一批，400分以上显示第二批，400分以下显示落榜</t>
  </si>
  <si>
    <t>文科</t>
    <phoneticPr fontId="1" type="noConversion"/>
  </si>
  <si>
    <t>朱健</t>
    <phoneticPr fontId="1" type="noConversion"/>
  </si>
  <si>
    <t>财经</t>
    <phoneticPr fontId="1" type="noConversion"/>
  </si>
  <si>
    <t>王建国</t>
    <phoneticPr fontId="1" type="noConversion"/>
  </si>
  <si>
    <t>外省</t>
    <phoneticPr fontId="1" type="noConversion"/>
  </si>
  <si>
    <t>陈玉</t>
    <phoneticPr fontId="1" type="noConversion"/>
  </si>
  <si>
    <t>张华</t>
    <phoneticPr fontId="1" type="noConversion"/>
  </si>
  <si>
    <t>李丽</t>
    <phoneticPr fontId="1" type="noConversion"/>
  </si>
  <si>
    <t>汪成</t>
    <phoneticPr fontId="1" type="noConversion"/>
  </si>
  <si>
    <t>李军</t>
    <phoneticPr fontId="1" type="noConversion"/>
  </si>
  <si>
    <t>王红蕾</t>
    <phoneticPr fontId="1" type="noConversion"/>
  </si>
  <si>
    <t>王华</t>
    <phoneticPr fontId="1" type="noConversion"/>
  </si>
  <si>
    <t>孙传富</t>
    <phoneticPr fontId="1" type="noConversion"/>
  </si>
  <si>
    <t>赵炎</t>
    <phoneticPr fontId="1" type="noConversion"/>
  </si>
  <si>
    <t>张成军</t>
  </si>
  <si>
    <t>郭万平</t>
  </si>
  <si>
    <t>李庆</t>
  </si>
  <si>
    <t>马安玲</t>
  </si>
  <si>
    <t>林钢</t>
  </si>
  <si>
    <t>孙静</t>
  </si>
  <si>
    <t>戚旭国</t>
  </si>
  <si>
    <t>程晓</t>
  </si>
  <si>
    <t>张小清</t>
  </si>
  <si>
    <t>童桂香</t>
  </si>
  <si>
    <t>张虹</t>
  </si>
  <si>
    <t>冷志鹏</t>
  </si>
  <si>
    <t>盛芙彦</t>
  </si>
  <si>
    <t>李谦</t>
  </si>
  <si>
    <t>李莹</t>
  </si>
  <si>
    <t>付晓强</t>
  </si>
  <si>
    <t>杜中强</t>
  </si>
  <si>
    <t>苏文</t>
  </si>
  <si>
    <t>钱建宁</t>
  </si>
  <si>
    <t>彭波</t>
  </si>
  <si>
    <t>闵静</t>
  </si>
  <si>
    <t>呙建霞</t>
  </si>
  <si>
    <t>陈菲</t>
  </si>
  <si>
    <t>叶建华</t>
  </si>
  <si>
    <t>李争光</t>
  </si>
  <si>
    <t>喜梅</t>
  </si>
  <si>
    <t>高树芳</t>
  </si>
  <si>
    <t>李梅</t>
  </si>
  <si>
    <t>孙庆棋</t>
  </si>
  <si>
    <t>虞萍</t>
  </si>
  <si>
    <t>王义梅</t>
  </si>
  <si>
    <t>王志欣</t>
  </si>
  <si>
    <t>浦靖</t>
  </si>
  <si>
    <t>戴宁</t>
  </si>
  <si>
    <t>姜小妹</t>
  </si>
  <si>
    <t>李洁</t>
  </si>
  <si>
    <t>王翠萍</t>
  </si>
  <si>
    <t>李建宁</t>
  </si>
  <si>
    <t>徐萍</t>
  </si>
  <si>
    <t>梁伟</t>
  </si>
  <si>
    <t>李燕</t>
  </si>
  <si>
    <t>沈恒度</t>
  </si>
  <si>
    <t>戴渊</t>
  </si>
  <si>
    <t>吴红花</t>
  </si>
  <si>
    <t>周涛</t>
  </si>
  <si>
    <t>高赐林</t>
  </si>
  <si>
    <t>张丹</t>
  </si>
  <si>
    <t>赵振</t>
  </si>
  <si>
    <t>产品规格</t>
  </si>
  <si>
    <t>单价</t>
    <phoneticPr fontId="1" type="noConversion"/>
  </si>
  <si>
    <t>奖金</t>
    <phoneticPr fontId="1" type="noConversion"/>
  </si>
  <si>
    <t>CCS-128</t>
  </si>
  <si>
    <t>iserror函数：M2=IF(ISERROR(L2/K2),0,L2/K2)</t>
    <phoneticPr fontId="1" type="noConversion"/>
  </si>
  <si>
    <t>CCS-192</t>
  </si>
  <si>
    <t>MMS-120A4</t>
  </si>
  <si>
    <t>张三</t>
    <phoneticPr fontId="1" type="noConversion"/>
  </si>
  <si>
    <t>SX-D-128</t>
  </si>
  <si>
    <t>SX-D-192</t>
  </si>
  <si>
    <t>SX-D-256</t>
  </si>
  <si>
    <t>SX-G-128</t>
  </si>
  <si>
    <t>SX-G-192</t>
  </si>
  <si>
    <t>SX-G-256</t>
  </si>
  <si>
    <t>配件-灯管</t>
  </si>
  <si>
    <t>年龄</t>
    <phoneticPr fontId="1" type="noConversion"/>
  </si>
  <si>
    <t>男</t>
    <phoneticPr fontId="1" type="noConversion"/>
  </si>
  <si>
    <t>60岁以上男员工给予1000元奖金</t>
    <phoneticPr fontId="1" type="noConversion"/>
  </si>
  <si>
    <t>女</t>
    <phoneticPr fontId="1" type="noConversion"/>
  </si>
  <si>
    <t>60岁以上或40岁以下员工给予1000元奖金</t>
    <phoneticPr fontId="1" type="noConversion"/>
  </si>
  <si>
    <t>60岁以上男员工或40岁以下女员工给予1000元奖金</t>
    <phoneticPr fontId="1" type="noConversion"/>
  </si>
  <si>
    <t>只有两种情况使用if，三种情况使用if嵌套，大于三种情况使用vlookup</t>
  </si>
  <si>
    <t>月</t>
  </si>
  <si>
    <t>日</t>
  </si>
  <si>
    <t>科目划分</t>
    <phoneticPr fontId="1" type="noConversion"/>
  </si>
  <si>
    <t>count(范围)</t>
    <phoneticPr fontId="1" type="noConversion"/>
  </si>
  <si>
    <t xml:space="preserve">    学科
姓名</t>
    <phoneticPr fontId="1" type="noConversion"/>
  </si>
  <si>
    <t>科目数</t>
    <phoneticPr fontId="1" type="noConversion"/>
  </si>
  <si>
    <t>及格数</t>
    <phoneticPr fontId="1" type="noConversion"/>
  </si>
  <si>
    <t>01</t>
  </si>
  <si>
    <t>29</t>
  </si>
  <si>
    <t>记录数</t>
    <phoneticPr fontId="1" type="noConversion"/>
  </si>
  <si>
    <t>出租车费</t>
    <phoneticPr fontId="1" type="noConversion"/>
  </si>
  <si>
    <t>31</t>
  </si>
  <si>
    <t>countif(范围，条件)</t>
  </si>
  <si>
    <t>笔数</t>
    <phoneticPr fontId="1" type="noConversion"/>
  </si>
  <si>
    <t>24</t>
  </si>
  <si>
    <t>财务部</t>
    <phoneticPr fontId="1" type="noConversion"/>
  </si>
  <si>
    <t>出差费</t>
    <phoneticPr fontId="1" type="noConversion"/>
  </si>
  <si>
    <t>countifs(范围1，条件1，范围2，条件2)</t>
    <phoneticPr fontId="1" type="noConversion"/>
  </si>
  <si>
    <t>吴柳</t>
    <phoneticPr fontId="1" type="noConversion"/>
  </si>
  <si>
    <t>田七</t>
    <phoneticPr fontId="1" type="noConversion"/>
  </si>
  <si>
    <t>刘戡</t>
    <phoneticPr fontId="1" type="noConversion"/>
  </si>
  <si>
    <t>蔡延</t>
    <phoneticPr fontId="1" type="noConversion"/>
  </si>
  <si>
    <t>银行卡号</t>
    <phoneticPr fontId="1" type="noConversion"/>
  </si>
  <si>
    <t>重复次数</t>
    <phoneticPr fontId="1" type="noConversion"/>
  </si>
  <si>
    <t>学生名单</t>
    <phoneticPr fontId="1" type="noConversion"/>
  </si>
  <si>
    <t>是否体检</t>
    <phoneticPr fontId="1" type="noConversion"/>
  </si>
  <si>
    <t>已体检名单</t>
    <phoneticPr fontId="1" type="noConversion"/>
  </si>
  <si>
    <t>6223888811112222678</t>
    <phoneticPr fontId="1" type="noConversion"/>
  </si>
  <si>
    <t>吴雪洁</t>
    <phoneticPr fontId="1" type="noConversion"/>
  </si>
  <si>
    <t>王少楠</t>
    <phoneticPr fontId="1" type="noConversion"/>
  </si>
  <si>
    <t>3223444488887777212</t>
    <phoneticPr fontId="1" type="noConversion"/>
  </si>
  <si>
    <t>王晓东</t>
    <phoneticPr fontId="1" type="noConversion"/>
  </si>
  <si>
    <t>孟雪鹏</t>
    <phoneticPr fontId="1" type="noConversion"/>
  </si>
  <si>
    <t>8273111177772222663</t>
    <phoneticPr fontId="1" type="noConversion"/>
  </si>
  <si>
    <t>武淑敏</t>
    <phoneticPr fontId="1" type="noConversion"/>
  </si>
  <si>
    <t>王兵</t>
    <phoneticPr fontId="1" type="noConversion"/>
  </si>
  <si>
    <t>9912333822271839992</t>
    <phoneticPr fontId="1" type="noConversion"/>
  </si>
  <si>
    <t>苏雪梅</t>
    <phoneticPr fontId="1" type="noConversion"/>
  </si>
  <si>
    <t>6222027789228918276</t>
    <phoneticPr fontId="1" type="noConversion"/>
  </si>
  <si>
    <t>赵聪</t>
    <phoneticPr fontId="1" type="noConversion"/>
  </si>
  <si>
    <t>4550202033399192837</t>
    <phoneticPr fontId="1" type="noConversion"/>
  </si>
  <si>
    <t>武少东</t>
    <phoneticPr fontId="1" type="noConversion"/>
  </si>
  <si>
    <t>6200304401965436344</t>
    <phoneticPr fontId="1" type="noConversion"/>
  </si>
  <si>
    <t>马年</t>
    <phoneticPr fontId="1" type="noConversion"/>
  </si>
  <si>
    <t>6228712298443094323</t>
    <phoneticPr fontId="1" type="noConversion"/>
  </si>
  <si>
    <t>李雪刚</t>
    <phoneticPr fontId="1" type="noConversion"/>
  </si>
  <si>
    <t>6223888811112222223</t>
    <phoneticPr fontId="1" type="noConversion"/>
  </si>
  <si>
    <t>4300320010002938192</t>
    <phoneticPr fontId="1" type="noConversion"/>
  </si>
  <si>
    <t>王科</t>
    <phoneticPr fontId="1" type="noConversion"/>
  </si>
  <si>
    <t>4200192837465738291</t>
    <phoneticPr fontId="1" type="noConversion"/>
  </si>
  <si>
    <t>宋强</t>
    <phoneticPr fontId="1" type="noConversion"/>
  </si>
  <si>
    <t>工会经费</t>
  </si>
  <si>
    <t xml:space="preserve">                            </t>
    <phoneticPr fontId="1" type="noConversion"/>
  </si>
  <si>
    <t>记-0030</t>
  </si>
  <si>
    <t>23</t>
  </si>
  <si>
    <t>记-0006</t>
  </si>
  <si>
    <t>误餐费</t>
  </si>
  <si>
    <t>记-0032</t>
  </si>
  <si>
    <t>公积金</t>
  </si>
  <si>
    <t>记-0020</t>
  </si>
  <si>
    <t>抵税运费</t>
  </si>
  <si>
    <t>02</t>
  </si>
  <si>
    <t>05</t>
  </si>
  <si>
    <t>记-0003</t>
  </si>
  <si>
    <t>12</t>
  </si>
  <si>
    <t>记-0011</t>
  </si>
  <si>
    <t>07</t>
  </si>
  <si>
    <t>记-0005</t>
  </si>
  <si>
    <t>13</t>
  </si>
  <si>
    <t>记-0002</t>
  </si>
  <si>
    <t>08</t>
  </si>
  <si>
    <t>记-0009</t>
  </si>
  <si>
    <t>其他</t>
  </si>
  <si>
    <t>记-0004</t>
  </si>
  <si>
    <t>14</t>
  </si>
  <si>
    <t>记-0029</t>
  </si>
  <si>
    <t>数据验证+countif</t>
    <phoneticPr fontId="1" type="noConversion"/>
  </si>
  <si>
    <t>条件格式+countif</t>
  </si>
  <si>
    <t>sum(范围)</t>
    <phoneticPr fontId="1" type="noConversion"/>
  </si>
  <si>
    <t>sumif(范围，条件，计算范围)</t>
    <phoneticPr fontId="1" type="noConversion"/>
  </si>
  <si>
    <t>sumif(范围，条件，计算范围=范围可不写)</t>
    <phoneticPr fontId="1" type="noConversion"/>
  </si>
  <si>
    <t>&gt;500总计</t>
    <phoneticPr fontId="1" type="noConversion"/>
  </si>
  <si>
    <t>sumifs(计算范围，范围1，条件1，范围2，条件2)</t>
    <phoneticPr fontId="1" type="noConversion"/>
  </si>
  <si>
    <t>存入金额</t>
    <phoneticPr fontId="1" type="noConversion"/>
  </si>
  <si>
    <t>金额统计</t>
    <phoneticPr fontId="1" type="noConversion"/>
  </si>
  <si>
    <t>数据验证+sumif</t>
    <phoneticPr fontId="1" type="noConversion"/>
  </si>
  <si>
    <t>库存表</t>
    <phoneticPr fontId="1" type="noConversion"/>
  </si>
  <si>
    <t>出单表</t>
    <phoneticPr fontId="1" type="noConversion"/>
  </si>
  <si>
    <t>彩盒</t>
  </si>
  <si>
    <t>产品</t>
    <phoneticPr fontId="1" type="noConversion"/>
  </si>
  <si>
    <t>数量</t>
    <phoneticPr fontId="1" type="noConversion"/>
  </si>
  <si>
    <t>宠物用品</t>
  </si>
  <si>
    <t>服装</t>
  </si>
  <si>
    <t>警告标</t>
  </si>
  <si>
    <t>暖靴</t>
  </si>
  <si>
    <t>睡袋</t>
  </si>
  <si>
    <t>销售数量</t>
    <phoneticPr fontId="1" type="noConversion"/>
  </si>
  <si>
    <t>销售额</t>
    <phoneticPr fontId="1" type="noConversion"/>
  </si>
  <si>
    <t>注意：countif/sumif只计算数字前15位，类似身份证、银行卡号这些要使用通配符&amp;"*"</t>
    <phoneticPr fontId="1" type="noConversion"/>
  </si>
  <si>
    <t>混合引用：</t>
    <phoneticPr fontId="2" type="noConversion"/>
  </si>
  <si>
    <t>B10=$A10*B$9，左边值都是A列要将A锁定，右边值都是第9行要把9锁定，然后往右拖往下拖</t>
    <phoneticPr fontId="2" type="noConversion"/>
  </si>
  <si>
    <t>相对引用：</t>
    <phoneticPr fontId="2" type="noConversion"/>
  </si>
  <si>
    <t>B3=B2+E2，B4=B3+E3，B5=B4+E4，引用的单元格没有$表示相对引用</t>
    <phoneticPr fontId="2" type="noConversion"/>
  </si>
  <si>
    <t>绝对引用：</t>
    <phoneticPr fontId="2" type="noConversion"/>
  </si>
  <si>
    <t>C3=C2+$E$2，C4=C3+$E$2，选中E2按F4变成$E$2，表示锁定E和2，绝对引用当前单元格</t>
    <phoneticPr fontId="2" type="noConversion"/>
  </si>
  <si>
    <t>九九乘法表</t>
  </si>
  <si>
    <t>客户ID</t>
  </si>
  <si>
    <t>公司名称</t>
  </si>
  <si>
    <t>联系人姓名</t>
  </si>
  <si>
    <t>联系人头衔</t>
  </si>
  <si>
    <t>地址</t>
  </si>
  <si>
    <t>城市</t>
  </si>
  <si>
    <t>地区</t>
  </si>
  <si>
    <t>国家</t>
  </si>
  <si>
    <t>vlookup(查找值，查找范围，列索引，0精确匹配/1模糊匹配)</t>
    <phoneticPr fontId="9" type="noConversion"/>
  </si>
  <si>
    <t>AABCD</t>
    <phoneticPr fontId="9" type="noConversion"/>
  </si>
  <si>
    <t>三川实业有限公司</t>
  </si>
  <si>
    <t>刘小姐</t>
  </si>
  <si>
    <t>销售代表</t>
  </si>
  <si>
    <t>崇明路50号</t>
    <phoneticPr fontId="9" type="noConversion"/>
  </si>
  <si>
    <t>天津</t>
  </si>
  <si>
    <t>华北</t>
  </si>
  <si>
    <t>中国</t>
  </si>
  <si>
    <t>注意：查找范围必须是查找列在最左边，否则要用index+match，其实vlookup就是封装了这俩所以有局限性</t>
    <phoneticPr fontId="9" type="noConversion"/>
  </si>
  <si>
    <t>ANATR</t>
  </si>
  <si>
    <t>东南实业</t>
  </si>
  <si>
    <t>王先生</t>
  </si>
  <si>
    <t>物主</t>
  </si>
  <si>
    <t>承德路80号</t>
    <phoneticPr fontId="9" type="noConversion"/>
  </si>
  <si>
    <t>ANTON</t>
  </si>
  <si>
    <t>坦森行贸易</t>
  </si>
  <si>
    <t>王炫皓</t>
  </si>
  <si>
    <t>黄台路78号</t>
    <phoneticPr fontId="9" type="noConversion"/>
  </si>
  <si>
    <t>石家庄</t>
  </si>
  <si>
    <t>精确匹配</t>
    <phoneticPr fontId="9" type="noConversion"/>
  </si>
  <si>
    <t>AROUT</t>
  </si>
  <si>
    <t>国顶有限公司</t>
  </si>
  <si>
    <t>方先生</t>
  </si>
  <si>
    <t>天府街30号</t>
    <phoneticPr fontId="9" type="noConversion"/>
  </si>
  <si>
    <t>深圳</t>
  </si>
  <si>
    <t>华南</t>
  </si>
  <si>
    <t>BERGS</t>
  </si>
  <si>
    <t>通恒机械</t>
  </si>
  <si>
    <t>黄小姐</t>
  </si>
  <si>
    <t>采购员</t>
  </si>
  <si>
    <t>东园西甲 30 号</t>
  </si>
  <si>
    <t>南京</t>
  </si>
  <si>
    <t>华东</t>
  </si>
  <si>
    <t>CHOPS</t>
  </si>
  <si>
    <t>浩天旅行社</t>
  </si>
  <si>
    <t>BLAUS</t>
  </si>
  <si>
    <t>森通</t>
  </si>
  <si>
    <t>常保阁东 80 号</t>
  </si>
  <si>
    <t>ERNSH</t>
  </si>
  <si>
    <t>正人资源</t>
  </si>
  <si>
    <t>BLONP</t>
  </si>
  <si>
    <t>国皓</t>
  </si>
  <si>
    <t>黄雅玲</t>
  </si>
  <si>
    <t>市场经理</t>
  </si>
  <si>
    <t>广发北路 10 号</t>
  </si>
  <si>
    <t>大连</t>
  </si>
  <si>
    <t>东北</t>
  </si>
  <si>
    <t>HANAR</t>
  </si>
  <si>
    <t>实翼</t>
  </si>
  <si>
    <t>BOLID</t>
  </si>
  <si>
    <t>迈多贸易</t>
  </si>
  <si>
    <t>陈先生</t>
  </si>
  <si>
    <t>临翠大街 80 号</t>
  </si>
  <si>
    <t>西安</t>
  </si>
  <si>
    <t>西北</t>
  </si>
  <si>
    <t>BONAP</t>
  </si>
  <si>
    <t>祥通</t>
  </si>
  <si>
    <t>刘先生</t>
  </si>
  <si>
    <t>花园东街 90 号</t>
  </si>
  <si>
    <t>重庆</t>
  </si>
  <si>
    <t>西南</t>
  </si>
  <si>
    <t>LAUGB</t>
  </si>
  <si>
    <t>和福建设</t>
  </si>
  <si>
    <t>BOTTM</t>
  </si>
  <si>
    <t>广通</t>
  </si>
  <si>
    <t>结算经理</t>
  </si>
  <si>
    <t>平谷嘉石大街 38 号</t>
  </si>
  <si>
    <t>LAZYK</t>
  </si>
  <si>
    <t>春永建设</t>
  </si>
  <si>
    <t>BSBEV</t>
  </si>
  <si>
    <t>光明杂志</t>
  </si>
  <si>
    <t>谢丽秋</t>
  </si>
  <si>
    <t>黄石路50号</t>
    <phoneticPr fontId="9" type="noConversion"/>
  </si>
  <si>
    <t>CACTU</t>
  </si>
  <si>
    <t>威航货运有限公司</t>
  </si>
  <si>
    <t>销售代理</t>
  </si>
  <si>
    <t>经纬路13号</t>
    <phoneticPr fontId="9" type="noConversion"/>
  </si>
  <si>
    <t>正常顺序</t>
    <phoneticPr fontId="9" type="noConversion"/>
  </si>
  <si>
    <t>错乱顺序</t>
    <phoneticPr fontId="9" type="noConversion"/>
  </si>
  <si>
    <t>CENTC</t>
  </si>
  <si>
    <t>三捷实业</t>
  </si>
  <si>
    <t>英雄路84号</t>
    <phoneticPr fontId="9" type="noConversion"/>
  </si>
  <si>
    <t>地址</t>
    <phoneticPr fontId="9" type="noConversion"/>
  </si>
  <si>
    <t>联系人姓名</t>
    <phoneticPr fontId="9" type="noConversion"/>
  </si>
  <si>
    <t>公司名称</t>
    <phoneticPr fontId="9" type="noConversion"/>
  </si>
  <si>
    <t>联系人头衔</t>
    <phoneticPr fontId="1" type="noConversion"/>
  </si>
  <si>
    <t>白广路31号</t>
    <phoneticPr fontId="9" type="noConversion"/>
  </si>
  <si>
    <t>CHOPS</t>
    <phoneticPr fontId="1" type="noConversion"/>
  </si>
  <si>
    <t>COMMI</t>
  </si>
  <si>
    <t>同恒</t>
  </si>
  <si>
    <t>销售员</t>
  </si>
  <si>
    <t>七一路 37 号</t>
  </si>
  <si>
    <t>ERNSH</t>
    <phoneticPr fontId="1" type="noConversion"/>
  </si>
  <si>
    <t>CONSH</t>
  </si>
  <si>
    <t>万海</t>
  </si>
  <si>
    <t>林小姐</t>
  </si>
  <si>
    <t>劳动路 23 号</t>
  </si>
  <si>
    <t>厦门</t>
  </si>
  <si>
    <t>HANAR</t>
    <phoneticPr fontId="1" type="noConversion"/>
  </si>
  <si>
    <t>DRACD</t>
  </si>
  <si>
    <t>世邦</t>
  </si>
  <si>
    <t>黎先生</t>
  </si>
  <si>
    <t>光明东路 395 号</t>
  </si>
  <si>
    <t>海口</t>
  </si>
  <si>
    <t>ANTON</t>
    <phoneticPr fontId="1" type="noConversion"/>
  </si>
  <si>
    <t>DUMON</t>
  </si>
  <si>
    <t>迈策船舶</t>
  </si>
  <si>
    <t>王俊元</t>
  </si>
  <si>
    <t>沉香街 329 号</t>
  </si>
  <si>
    <t>常州</t>
  </si>
  <si>
    <t>LAUGB</t>
    <phoneticPr fontId="1" type="noConversion"/>
  </si>
  <si>
    <t>EASTC</t>
  </si>
  <si>
    <t>中通</t>
  </si>
  <si>
    <t>光复北路 895 号</t>
  </si>
  <si>
    <t>LAZYK</t>
    <phoneticPr fontId="1" type="noConversion"/>
  </si>
  <si>
    <t>谢小姐</t>
  </si>
  <si>
    <t>销售经理</t>
  </si>
  <si>
    <t>临江街62号</t>
    <phoneticPr fontId="9" type="noConversion"/>
  </si>
  <si>
    <t>LEHMS</t>
    <phoneticPr fontId="1" type="noConversion"/>
  </si>
  <si>
    <t>FAMIA</t>
  </si>
  <si>
    <t>红阳事业</t>
  </si>
  <si>
    <t>市场助理</t>
  </si>
  <si>
    <t>外滩西路 238 号</t>
  </si>
  <si>
    <t>FISSA</t>
  </si>
  <si>
    <t>嘉元实业</t>
  </si>
  <si>
    <t>东湖大街 28 号</t>
  </si>
  <si>
    <t>通配符也是精确匹配</t>
    <phoneticPr fontId="9" type="noConversion"/>
  </si>
  <si>
    <t>模糊匹配：一般用于划分数值区间，且只找小于等于自己的最大值</t>
    <phoneticPr fontId="9" type="noConversion"/>
  </si>
  <si>
    <t>FOLIG</t>
  </si>
  <si>
    <t>嘉业</t>
  </si>
  <si>
    <t>助理销售代理</t>
  </si>
  <si>
    <t>经三纬二路 8 号</t>
  </si>
  <si>
    <t>等级划分</t>
    <phoneticPr fontId="1" type="noConversion"/>
  </si>
  <si>
    <t>提成比例</t>
    <phoneticPr fontId="1" type="noConversion"/>
  </si>
  <si>
    <t>销售人员</t>
  </si>
  <si>
    <t>汇总</t>
  </si>
  <si>
    <t>提成比例</t>
  </si>
  <si>
    <t>提成金额</t>
  </si>
  <si>
    <t>FOLKO</t>
  </si>
  <si>
    <t>五洲信托</t>
  </si>
  <si>
    <t>苏先生</t>
  </si>
  <si>
    <t>沿江北路 942 号</t>
  </si>
  <si>
    <t>三川实业</t>
    <phoneticPr fontId="1" type="noConversion"/>
  </si>
  <si>
    <t>白桦</t>
  </si>
  <si>
    <t>FRANK</t>
  </si>
  <si>
    <t>友恒信托</t>
  </si>
  <si>
    <t>余小姐</t>
  </si>
  <si>
    <t>经二路 9 号</t>
  </si>
  <si>
    <t>秦皇岛</t>
  </si>
  <si>
    <t>冯文</t>
  </si>
  <si>
    <t>FRANR</t>
  </si>
  <si>
    <t>国银贸易</t>
  </si>
  <si>
    <t>辅城街 42 号</t>
  </si>
  <si>
    <t>国顶</t>
    <phoneticPr fontId="1" type="noConversion"/>
  </si>
  <si>
    <t>蒋波</t>
  </si>
  <si>
    <t>FRANS</t>
  </si>
  <si>
    <t>文成</t>
  </si>
  <si>
    <t>唐小姐</t>
  </si>
  <si>
    <t>临江街 32 号</t>
  </si>
  <si>
    <t>刘辉</t>
  </si>
  <si>
    <t>FURIB</t>
  </si>
  <si>
    <t>康浦</t>
  </si>
  <si>
    <t>授业路 361 号</t>
  </si>
  <si>
    <t>威航货运</t>
    <phoneticPr fontId="1" type="noConversion"/>
  </si>
  <si>
    <t>熊牧</t>
  </si>
  <si>
    <t>GALED</t>
  </si>
  <si>
    <t>东旗</t>
  </si>
  <si>
    <t>尊石路 238 号</t>
  </si>
  <si>
    <t>张明</t>
  </si>
  <si>
    <t>GODOS</t>
  </si>
  <si>
    <t>建资</t>
  </si>
  <si>
    <t>广惠东路 38 号</t>
  </si>
  <si>
    <t>张家口</t>
  </si>
  <si>
    <t>GOURL</t>
  </si>
  <si>
    <t>业兴</t>
  </si>
  <si>
    <t>李柏麟</t>
  </si>
  <si>
    <t>淮河路 348 号</t>
  </si>
  <si>
    <t>上海</t>
  </si>
  <si>
    <t>数字格式问题：数值只能加减乘除，文本只能相连</t>
    <phoneticPr fontId="9" type="noConversion"/>
  </si>
  <si>
    <t>GREAL</t>
  </si>
  <si>
    <t>仪和贸易</t>
  </si>
  <si>
    <t>经三纬四路 18 号</t>
  </si>
  <si>
    <t>北京</t>
  </si>
  <si>
    <t>编号</t>
    <phoneticPr fontId="1" type="noConversion"/>
  </si>
  <si>
    <t>发货地点</t>
    <phoneticPr fontId="1" type="noConversion"/>
  </si>
  <si>
    <t>出货数量</t>
    <phoneticPr fontId="1" type="noConversion"/>
  </si>
  <si>
    <t>GROSR</t>
  </si>
  <si>
    <t>光远商贸</t>
  </si>
  <si>
    <t>成川东街 951 号</t>
  </si>
  <si>
    <t>1001</t>
    <phoneticPr fontId="1" type="noConversion"/>
  </si>
  <si>
    <t>上海</t>
    <phoneticPr fontId="1" type="noConversion"/>
  </si>
  <si>
    <t>数值转文本&amp;""</t>
    <phoneticPr fontId="9" type="noConversion"/>
  </si>
  <si>
    <t>永惠街39号</t>
    <phoneticPr fontId="9" type="noConversion"/>
  </si>
  <si>
    <t>南昌</t>
  </si>
  <si>
    <t>1002</t>
    <phoneticPr fontId="1" type="noConversion"/>
  </si>
  <si>
    <t>HILAA</t>
  </si>
  <si>
    <t>远东开发</t>
  </si>
  <si>
    <t>崇盛路 82 号</t>
  </si>
  <si>
    <t>1003</t>
    <phoneticPr fontId="1" type="noConversion"/>
  </si>
  <si>
    <t>HUNGC</t>
  </si>
  <si>
    <t>五金机械</t>
  </si>
  <si>
    <t>德昌路甲 29 号</t>
  </si>
  <si>
    <t>HUNGO</t>
  </si>
  <si>
    <t>师大贸易</t>
  </si>
  <si>
    <t>黄岗北路 73 号</t>
  </si>
  <si>
    <t>ISLAT</t>
  </si>
  <si>
    <t>鑫增贸易</t>
  </si>
  <si>
    <t>周先生</t>
  </si>
  <si>
    <t>东府大街 31 号</t>
  </si>
  <si>
    <t>文本转数值*1</t>
    <phoneticPr fontId="9" type="noConversion"/>
  </si>
  <si>
    <t>KOENE</t>
  </si>
  <si>
    <t>永业房屋</t>
  </si>
  <si>
    <t>东园大路 78 号</t>
  </si>
  <si>
    <t>1002</t>
    <phoneticPr fontId="9" type="noConversion"/>
  </si>
  <si>
    <t>LACOR</t>
  </si>
  <si>
    <t>霸力建设</t>
  </si>
  <si>
    <t>东岗大路 9 号</t>
  </si>
  <si>
    <t>1003</t>
    <phoneticPr fontId="9" type="noConversion"/>
  </si>
  <si>
    <t>LAMAI</t>
  </si>
  <si>
    <t>池春建设</t>
  </si>
  <si>
    <t>青年南街 291 号</t>
  </si>
  <si>
    <t>创业路23号</t>
    <phoneticPr fontId="9" type="noConversion"/>
  </si>
  <si>
    <t>劳动路39号</t>
    <phoneticPr fontId="9" type="noConversion"/>
  </si>
  <si>
    <t>ISNA判断</t>
    <phoneticPr fontId="9" type="noConversion"/>
  </si>
  <si>
    <t>LEHMS</t>
  </si>
  <si>
    <t>幸义房屋</t>
  </si>
  <si>
    <t>七一路89号</t>
    <phoneticPr fontId="9" type="noConversion"/>
  </si>
  <si>
    <t>LETSS</t>
  </si>
  <si>
    <t>兴中保险</t>
  </si>
  <si>
    <t>豪威西路 238 号</t>
  </si>
  <si>
    <t>LILAS</t>
  </si>
  <si>
    <t>富泰人寿</t>
  </si>
  <si>
    <t>光伦东路 381 号</t>
  </si>
  <si>
    <t>LINOD</t>
  </si>
  <si>
    <t>保信人寿</t>
  </si>
  <si>
    <t>创业北路 32 号</t>
  </si>
  <si>
    <t>hlookup(查找值，查找范围，行索引，0精确匹配/1模糊匹配)</t>
    <phoneticPr fontId="9" type="noConversion"/>
  </si>
  <si>
    <t>LONEP</t>
  </si>
  <si>
    <t>正太实业</t>
  </si>
  <si>
    <t>林慧音</t>
  </si>
  <si>
    <t>花园西街 28 号</t>
  </si>
  <si>
    <t>MAGAA</t>
  </si>
  <si>
    <t>阳林</t>
  </si>
  <si>
    <t>城东大街 47 号</t>
  </si>
  <si>
    <t>MAISD</t>
  </si>
  <si>
    <t>悦海</t>
  </si>
  <si>
    <t>陈玉美</t>
  </si>
  <si>
    <t>八一路 384 号</t>
  </si>
  <si>
    <t>青岛</t>
  </si>
  <si>
    <t>MEREP</t>
  </si>
  <si>
    <t>华科</t>
  </si>
  <si>
    <t>吴小姐</t>
  </si>
  <si>
    <t>和光北路 952 号</t>
  </si>
  <si>
    <t>MORGK</t>
  </si>
  <si>
    <t>仲堂企业</t>
  </si>
  <si>
    <t>徐文彬</t>
  </si>
  <si>
    <t>创业街 57 号</t>
  </si>
  <si>
    <t>NORTS</t>
  </si>
  <si>
    <t>富同企业</t>
  </si>
  <si>
    <t>广西路 24 号</t>
  </si>
  <si>
    <t>OCEAN</t>
  </si>
  <si>
    <t>利合材料</t>
  </si>
  <si>
    <t>东临大街 32 号</t>
  </si>
  <si>
    <t>OLDWO</t>
  </si>
  <si>
    <t>瑞栈工艺</t>
  </si>
  <si>
    <t>创业路 361 号</t>
  </si>
  <si>
    <t>BOLID</t>
    <phoneticPr fontId="9" type="noConversion"/>
  </si>
  <si>
    <t>OTTIK</t>
  </si>
  <si>
    <t>一诠精密工业</t>
  </si>
  <si>
    <t>基石路 238 号</t>
  </si>
  <si>
    <t>PARIS</t>
  </si>
  <si>
    <t>立日股份有限公司</t>
  </si>
  <si>
    <t>惠安大路 38 号</t>
  </si>
  <si>
    <t>PERIC</t>
  </si>
  <si>
    <t>就业广兑</t>
  </si>
  <si>
    <t>淮水路 348 号</t>
  </si>
  <si>
    <t>起征点</t>
    <phoneticPr fontId="1" type="noConversion"/>
  </si>
  <si>
    <t>PICCO</t>
  </si>
  <si>
    <t>顶上系统</t>
  </si>
  <si>
    <t>纬四路 523 号</t>
  </si>
  <si>
    <t>级别</t>
    <phoneticPr fontId="1" type="noConversion"/>
  </si>
  <si>
    <t>应纳税所得额</t>
    <phoneticPr fontId="1" type="noConversion"/>
  </si>
  <si>
    <t>税率</t>
    <phoneticPr fontId="1" type="noConversion"/>
  </si>
  <si>
    <t>速扣数(元)</t>
    <phoneticPr fontId="1" type="noConversion"/>
  </si>
  <si>
    <t>PRINI</t>
  </si>
  <si>
    <t>康毅系统</t>
  </si>
  <si>
    <t>林彩瑜</t>
  </si>
  <si>
    <t>成东大街 951 号</t>
  </si>
  <si>
    <t>不超过1500</t>
    <phoneticPr fontId="1" type="noConversion"/>
  </si>
  <si>
    <t>税前月薪</t>
    <phoneticPr fontId="1" type="noConversion"/>
  </si>
  <si>
    <t>个税</t>
    <phoneticPr fontId="1" type="noConversion"/>
  </si>
  <si>
    <t>QUEDE</t>
  </si>
  <si>
    <t>兰格英语</t>
  </si>
  <si>
    <t>广安南街 82 号</t>
  </si>
  <si>
    <t>1500~4500</t>
  </si>
  <si>
    <t>QUEEN</t>
  </si>
  <si>
    <t>留学服务中心</t>
  </si>
  <si>
    <t>赵小姐</t>
  </si>
  <si>
    <t>定成路 92 号</t>
  </si>
  <si>
    <t>4500~9000</t>
  </si>
  <si>
    <t>QUICK</t>
  </si>
  <si>
    <t>高上补习班</t>
  </si>
  <si>
    <t>徐先生</t>
  </si>
  <si>
    <t>广场路 205 号</t>
  </si>
  <si>
    <t>9000~35000</t>
  </si>
  <si>
    <t>RANCH</t>
  </si>
  <si>
    <t>大东补习班</t>
  </si>
  <si>
    <t>陈小姐</t>
  </si>
  <si>
    <t>创业东路 38 号</t>
  </si>
  <si>
    <t>35000~55000</t>
    <phoneticPr fontId="1" type="noConversion"/>
  </si>
  <si>
    <t>RATTC</t>
  </si>
  <si>
    <t>学仁贸易</t>
  </si>
  <si>
    <t>助理销售代表</t>
  </si>
  <si>
    <t>辅城路 601 号</t>
  </si>
  <si>
    <t>温州</t>
  </si>
  <si>
    <t>55000~80000</t>
    <phoneticPr fontId="1" type="noConversion"/>
  </si>
  <si>
    <t>REGGC</t>
  </si>
  <si>
    <t>建国科技</t>
  </si>
  <si>
    <t>肥水路 93 号</t>
  </si>
  <si>
    <t>超过80000</t>
    <phoneticPr fontId="1" type="noConversion"/>
  </si>
  <si>
    <t>RICAR</t>
  </si>
  <si>
    <t>宇欣实业</t>
  </si>
  <si>
    <t>大峪口街 702 号</t>
  </si>
  <si>
    <t>RICSU</t>
  </si>
  <si>
    <t>永大企业</t>
  </si>
  <si>
    <t>港务口街 29 号</t>
  </si>
  <si>
    <t>ROMEY</t>
  </si>
  <si>
    <t>德化食品</t>
  </si>
  <si>
    <t>劝业路 103 号</t>
  </si>
  <si>
    <t>SANTG</t>
  </si>
  <si>
    <t>汉光企管</t>
  </si>
  <si>
    <t>成前路 116 号</t>
  </si>
  <si>
    <t>SAVEA</t>
  </si>
  <si>
    <t>大钰贸易</t>
  </si>
  <si>
    <t>胡继尧</t>
  </si>
  <si>
    <t>冠成园路 321 号</t>
  </si>
  <si>
    <t>SEVES</t>
  </si>
  <si>
    <t>艾德高科技</t>
  </si>
  <si>
    <t>起义路 231 号</t>
  </si>
  <si>
    <t>SIMOB</t>
  </si>
  <si>
    <t>百达电子</t>
  </si>
  <si>
    <t>黄口江路 521 号</t>
  </si>
  <si>
    <t>SPECD</t>
  </si>
  <si>
    <t>赐芳股份</t>
  </si>
  <si>
    <t>车站东路 831 号</t>
  </si>
  <si>
    <t>SPLIR</t>
  </si>
  <si>
    <t>昇昕股份有限公司</t>
  </si>
  <si>
    <t>车站南路 721 号</t>
  </si>
  <si>
    <t>THEBI</t>
  </si>
  <si>
    <t>上河工业</t>
  </si>
  <si>
    <t>车站路 631 号</t>
  </si>
  <si>
    <t>THECR</t>
  </si>
  <si>
    <t>新巨企业</t>
  </si>
  <si>
    <t>成先生</t>
  </si>
  <si>
    <t>车站西路 391 号</t>
  </si>
  <si>
    <t>成都</t>
  </si>
  <si>
    <t>TOMSP</t>
  </si>
  <si>
    <t>东帝望</t>
  </si>
  <si>
    <t>起义路甲 921 号</t>
  </si>
  <si>
    <t>TORTU</t>
  </si>
  <si>
    <t>协昌妮绒有限公司</t>
  </si>
  <si>
    <t>长春路 371 号</t>
  </si>
  <si>
    <t>TRADH</t>
  </si>
  <si>
    <t>亚太公司</t>
  </si>
  <si>
    <t>石碑路丁 211 号</t>
  </si>
  <si>
    <t>TRAIH</t>
  </si>
  <si>
    <t>伸格公司</t>
  </si>
  <si>
    <t>石碑路甲 141 号</t>
  </si>
  <si>
    <t>VAFFE</t>
  </si>
  <si>
    <t>中硕贸易</t>
  </si>
  <si>
    <t>威成路 321 号</t>
  </si>
  <si>
    <t>VICTE</t>
  </si>
  <si>
    <t>千固</t>
  </si>
  <si>
    <t>明成西街 471 号</t>
  </si>
  <si>
    <t>VINET</t>
  </si>
  <si>
    <t>山泰企业</t>
  </si>
  <si>
    <t>舜井街 561 号</t>
  </si>
  <si>
    <t>WANDK</t>
  </si>
  <si>
    <t>凯旋科技</t>
  </si>
  <si>
    <t>使馆路 371 号</t>
  </si>
  <si>
    <t>WARTH</t>
  </si>
  <si>
    <t>升格企业</t>
  </si>
  <si>
    <t>黄池路 931 号</t>
  </si>
  <si>
    <t>WELLI</t>
  </si>
  <si>
    <t>凯诚国际顾问公司</t>
  </si>
  <si>
    <t>威刚街 481 号</t>
  </si>
  <si>
    <t>WHITC</t>
  </si>
  <si>
    <t>椅天文化事业</t>
  </si>
  <si>
    <t>物主</t>
    <phoneticPr fontId="1" type="noConversion"/>
  </si>
  <si>
    <t>花园西路 831 号</t>
  </si>
  <si>
    <t>WILMK</t>
  </si>
  <si>
    <t>志远有限公司</t>
  </si>
  <si>
    <t>王小姐</t>
  </si>
  <si>
    <t>物主/市场助理</t>
  </si>
  <si>
    <t>光明北路 211 号</t>
  </si>
  <si>
    <t>WOLZA</t>
  </si>
  <si>
    <t>汉典电机</t>
  </si>
  <si>
    <t>潼关路 41 号</t>
  </si>
  <si>
    <t>日期与时间：excel日期采用1900/1/1格式，1表示1900/1/1，2表示1900/1/2，0.5表示12:00:00，时间都是换算成天为单位做加减运算</t>
    <phoneticPr fontId="1" type="noConversion"/>
  </si>
  <si>
    <t>开始时间</t>
    <phoneticPr fontId="1" type="noConversion"/>
  </si>
  <si>
    <t>结束时间</t>
    <phoneticPr fontId="1" type="noConversion"/>
  </si>
  <si>
    <t>开始日期</t>
    <phoneticPr fontId="1" type="noConversion"/>
  </si>
  <si>
    <t>间隔天数</t>
    <phoneticPr fontId="1" type="noConversion"/>
  </si>
  <si>
    <t>结束日期</t>
    <phoneticPr fontId="1" type="noConversion"/>
  </si>
  <si>
    <t>推算日期：date/year/month/day</t>
    <phoneticPr fontId="1" type="noConversion"/>
  </si>
  <si>
    <t>间隔月份</t>
    <phoneticPr fontId="1" type="noConversion"/>
  </si>
  <si>
    <t>本月最后一天</t>
    <phoneticPr fontId="1" type="noConversion"/>
  </si>
  <si>
    <t>本月天数</t>
    <phoneticPr fontId="1" type="noConversion"/>
  </si>
  <si>
    <t>日期间隔：datedif(小日期，大日期，"y/m/d/ym/md/yd")，ym表示刨除年份算月份，md表示刨除月份算天数</t>
    <phoneticPr fontId="1" type="noConversion"/>
  </si>
  <si>
    <t>入职日期</t>
    <phoneticPr fontId="1" type="noConversion"/>
  </si>
  <si>
    <t>离职日期</t>
    <phoneticPr fontId="1" type="noConversion"/>
  </si>
  <si>
    <t>工龄</t>
    <phoneticPr fontId="1" type="noConversion"/>
  </si>
  <si>
    <t>间隔</t>
    <phoneticPr fontId="1" type="noConversion"/>
  </si>
  <si>
    <t>计算星期：weeknum/weekday(日期，以周日/周一为第一天计)</t>
    <phoneticPr fontId="1" type="noConversion"/>
  </si>
  <si>
    <t>第几周</t>
    <phoneticPr fontId="1" type="noConversion"/>
  </si>
  <si>
    <t>周几</t>
    <phoneticPr fontId="1" type="noConversion"/>
  </si>
  <si>
    <t>第几周第几天</t>
    <phoneticPr fontId="1" type="noConversion"/>
  </si>
  <si>
    <t>格式转换：text(原始值，格式化值)</t>
    <phoneticPr fontId="1" type="noConversion"/>
  </si>
  <si>
    <t>假日期</t>
    <phoneticPr fontId="1" type="noConversion"/>
  </si>
  <si>
    <t>真日期</t>
    <phoneticPr fontId="1" type="noConversion"/>
  </si>
  <si>
    <t>限定产品范围：选中产品列 - 数据 - 数据验证 - 序列 - =$H$35:$H$40</t>
    <phoneticPr fontId="1" type="noConversion"/>
  </si>
  <si>
    <t>限定数量范围：选中数量列 - 数据 - 数据验证 - 自定义 - 公式=SUMIF($K$36:$K$40,K36,$L$36:$L$40)&lt;=SUMIF($H$35:$H$40,K36,$I$35:$I$40)</t>
    <phoneticPr fontId="1" type="noConversion"/>
  </si>
  <si>
    <t>将重复数据标黄：选中数据 - 条件格式 - 新建规则 - 使用公式确定要设置格式的单元格 - 公式=countif($H$18:$H$30,$H$18&amp;"*")&gt;1 - 格式 - 填充 - 确定</t>
    <phoneticPr fontId="1" type="noConversion"/>
  </si>
  <si>
    <t>将未体检学生标黄：选中数据 - 条件格式 - 新建规则 - 使用公式确定要设置格式的单元格 - 公式=COUNTIF($O$18:$O$23,L18)=0 - 格式 - 填充 - 确定</t>
    <phoneticPr fontId="1" type="noConversion"/>
  </si>
  <si>
    <t>将C列设置为禁止输入重复数据：选中C列 - 数据 - 数据验证 - 允许 - 自定义 - 公式 - =COUNTIF(C:C,C1)&lt;=1 - 确定</t>
    <phoneticPr fontId="1" type="noConversion"/>
  </si>
  <si>
    <t>将D2:I20设置为禁止输入重复数据：选中D2:I20 - 数据 - 数据验证 - 允许 - 自定义 - 公式 - =COUNTIF($D$2:$I$20,D2)&lt;=1 - 确定</t>
    <phoneticPr fontId="1" type="noConversion"/>
  </si>
  <si>
    <t>总分</t>
    <phoneticPr fontId="2" type="noConversion"/>
  </si>
  <si>
    <t>最高分</t>
    <phoneticPr fontId="2" type="noConversion"/>
  </si>
  <si>
    <t>最低分</t>
    <phoneticPr fontId="2" type="noConversion"/>
  </si>
  <si>
    <t>耗时(分钟)</t>
    <phoneticPr fontId="1" type="noConversion"/>
  </si>
  <si>
    <t>星期几</t>
    <phoneticPr fontId="1" type="noConversion"/>
  </si>
  <si>
    <t>凭证号</t>
    <phoneticPr fontId="1" type="noConversion"/>
  </si>
  <si>
    <t>生日</t>
    <phoneticPr fontId="1" type="noConversion"/>
  </si>
  <si>
    <t>利润率</t>
    <phoneticPr fontId="1" type="noConversion"/>
  </si>
  <si>
    <t>简单条件格式</t>
    <phoneticPr fontId="1" type="noConversion"/>
  </si>
  <si>
    <t>黄俊高</t>
  </si>
  <si>
    <t>将车间标黄：选中部门列 - 条件格式 - 突出显示 - 文本包含 - 车间</t>
    <phoneticPr fontId="1" type="noConversion"/>
  </si>
  <si>
    <t>樊斌</t>
  </si>
  <si>
    <t>将发生额前三标红：选中发生额列 - 条件格式 - 最前/最后 - 前3</t>
    <phoneticPr fontId="1" type="noConversion"/>
  </si>
  <si>
    <t>记-0072</t>
    <phoneticPr fontId="1" type="noConversion"/>
  </si>
  <si>
    <t>黄春会</t>
  </si>
  <si>
    <t>记-0081</t>
    <phoneticPr fontId="1" type="noConversion"/>
  </si>
  <si>
    <t>俞红</t>
  </si>
  <si>
    <t>马国祥</t>
  </si>
  <si>
    <t>使用公式定义条件格式</t>
    <phoneticPr fontId="1" type="noConversion"/>
  </si>
  <si>
    <t>将数量大于100的日期标红：选中日期列 - 条件格式 - 新建规则 - 使用公式 - E2&gt;100</t>
    <phoneticPr fontId="1" type="noConversion"/>
  </si>
  <si>
    <t>将数量大于100的整行数据标红：选中表格 - 条件格式 - 新建规则 - 使用公式 - $E2&gt;100</t>
    <phoneticPr fontId="1" type="noConversion"/>
  </si>
  <si>
    <t>夏春</t>
  </si>
  <si>
    <t>将周末标黄：选中日期列 - 条件格式 - 新建规则 - 使用公式 - =weekday(A2,2)&gt;=6</t>
    <phoneticPr fontId="1" type="noConversion"/>
  </si>
  <si>
    <t>丁桂萍</t>
  </si>
  <si>
    <t>将周末整行标黄：选中表格 - 条件格式 - 新建规则 - 使用公式 - =weekday($A2,2)&gt;=6</t>
    <phoneticPr fontId="1" type="noConversion"/>
  </si>
  <si>
    <t>严红兰</t>
  </si>
  <si>
    <t>将未来15天内过生日的名字标绿：选中姓名列 - 条件格式 - 新建规则 - 使用公式 - 思路：today&lt;=生日&lt;=today+15
=and(date(year(today()),month(H2),day(H2))&gt;=today(),date(year(today()),month(H2),day(H2))&lt;=today()+15)</t>
    <phoneticPr fontId="1" type="noConversion"/>
  </si>
  <si>
    <t>记-0028</t>
    <phoneticPr fontId="1" type="noConversion"/>
  </si>
  <si>
    <t>李莉</t>
  </si>
  <si>
    <t>顾照月</t>
  </si>
  <si>
    <t>记-0043</t>
    <phoneticPr fontId="1" type="noConversion"/>
  </si>
  <si>
    <t>程韬</t>
  </si>
  <si>
    <t>刘天飞</t>
  </si>
  <si>
    <t>谭超群</t>
  </si>
  <si>
    <t>吴凤霞</t>
  </si>
  <si>
    <t>将发生额颜色渐变：选中发生额列 - 条件格式 - 色阶</t>
    <phoneticPr fontId="1" type="noConversion"/>
  </si>
  <si>
    <t>将凭证号重复值标蓝：选中凭证号列 - 条件格式 - 突出显示 - 重复值</t>
    <phoneticPr fontId="1" type="noConversion"/>
  </si>
  <si>
    <t>将利润率错误值隐藏：选中利润率列 - 条件格式 - 新建规则 - 只为包含以下内容 - 错误值</t>
    <phoneticPr fontId="1" type="noConversion"/>
  </si>
  <si>
    <t>记-0007</t>
  </si>
  <si>
    <t>记-0010</t>
  </si>
  <si>
    <t>记-0012</t>
  </si>
  <si>
    <t>记-0013</t>
  </si>
  <si>
    <t>记-0014</t>
  </si>
  <si>
    <t>记-0015</t>
  </si>
  <si>
    <t>销售2部</t>
  </si>
  <si>
    <t>销售3部</t>
  </si>
  <si>
    <t>销售4部</t>
  </si>
  <si>
    <t>销售5部</t>
  </si>
  <si>
    <t>销售6部</t>
  </si>
  <si>
    <t>销售7部</t>
  </si>
  <si>
    <t>销售8部</t>
  </si>
  <si>
    <t>销售9部</t>
  </si>
  <si>
    <t>销售10部</t>
  </si>
  <si>
    <t>销售11部</t>
  </si>
  <si>
    <t>销售12部</t>
  </si>
  <si>
    <t>36.99.01%</t>
    <phoneticPr fontId="1" type="noConversion"/>
  </si>
  <si>
    <t>江湖人称</t>
    <phoneticPr fontId="1" type="noConversion"/>
  </si>
  <si>
    <t>绰号</t>
    <phoneticPr fontId="1" type="noConversion"/>
  </si>
  <si>
    <t>产品编号</t>
    <phoneticPr fontId="1" type="noConversion"/>
  </si>
  <si>
    <t>后四位编码</t>
    <phoneticPr fontId="1" type="noConversion"/>
  </si>
  <si>
    <t>奔雷手文泰来</t>
  </si>
  <si>
    <t>sh3137200</t>
    <phoneticPr fontId="1" type="noConversion"/>
  </si>
  <si>
    <t>武诸葛徐天宏</t>
    <phoneticPr fontId="1" type="noConversion"/>
  </si>
  <si>
    <t>sh3081980</t>
    <phoneticPr fontId="1" type="noConversion"/>
  </si>
  <si>
    <t>鸳鸯刀骆冰</t>
    <phoneticPr fontId="1" type="noConversion"/>
  </si>
  <si>
    <t>sh3303088</t>
    <phoneticPr fontId="1" type="noConversion"/>
  </si>
  <si>
    <t>鬼见愁石双英</t>
    <phoneticPr fontId="1" type="noConversion"/>
  </si>
  <si>
    <t>sh2847219</t>
    <phoneticPr fontId="1" type="noConversion"/>
  </si>
  <si>
    <t>邮箱地址</t>
    <phoneticPr fontId="1" type="noConversion"/>
  </si>
  <si>
    <t>用户名</t>
    <phoneticPr fontId="1" type="noConversion"/>
  </si>
  <si>
    <t>域名</t>
    <phoneticPr fontId="1" type="noConversion"/>
  </si>
  <si>
    <t>数据</t>
    <phoneticPr fontId="1" type="noConversion"/>
  </si>
  <si>
    <t>单位</t>
    <phoneticPr fontId="1" type="noConversion"/>
  </si>
  <si>
    <t>aaa@163.com</t>
    <phoneticPr fontId="1" type="noConversion"/>
  </si>
  <si>
    <t>283元</t>
    <phoneticPr fontId="1" type="noConversion"/>
  </si>
  <si>
    <t>bbb@qq.com</t>
    <phoneticPr fontId="1" type="noConversion"/>
  </si>
  <si>
    <t>78千克</t>
    <phoneticPr fontId="1" type="noConversion"/>
  </si>
  <si>
    <t>ccc@sina.com</t>
    <phoneticPr fontId="1" type="noConversion"/>
  </si>
  <si>
    <t>40摄氏度</t>
    <phoneticPr fontId="1" type="noConversion"/>
  </si>
  <si>
    <t>身份证号</t>
    <phoneticPr fontId="1" type="noConversion"/>
  </si>
  <si>
    <t>地区</t>
    <phoneticPr fontId="1" type="noConversion"/>
  </si>
  <si>
    <t>真伪</t>
    <phoneticPr fontId="1" type="noConversion"/>
  </si>
  <si>
    <t>210213198408266315</t>
  </si>
  <si>
    <t>编码</t>
    <phoneticPr fontId="1" type="noConversion"/>
  </si>
  <si>
    <t>北京市</t>
  </si>
  <si>
    <t>北京市市辖区</t>
  </si>
  <si>
    <t>北京市东城区</t>
  </si>
  <si>
    <t>北京市西城区</t>
  </si>
  <si>
    <t>北京市崇文区</t>
  </si>
  <si>
    <t>北京市宣武区</t>
  </si>
  <si>
    <t>北京市朝阳区</t>
  </si>
  <si>
    <t>北京市丰台区</t>
  </si>
  <si>
    <t>北京市石景山区</t>
  </si>
  <si>
    <t>北京市海淀区</t>
  </si>
  <si>
    <t>北京市门头沟区</t>
  </si>
  <si>
    <t>北京市房山区</t>
  </si>
  <si>
    <t>北京市通州区</t>
  </si>
  <si>
    <t>北京市顺义区</t>
  </si>
  <si>
    <t>北京市县</t>
  </si>
  <si>
    <t>北京市昌平县</t>
  </si>
  <si>
    <t>北京市大兴县</t>
  </si>
  <si>
    <t>北京市平谷县</t>
  </si>
  <si>
    <t>北京市怀柔县</t>
  </si>
  <si>
    <t>北京市密云县</t>
  </si>
  <si>
    <t>北京市延庆县</t>
  </si>
  <si>
    <t>天津市</t>
  </si>
  <si>
    <t>天津市市辖区</t>
  </si>
  <si>
    <t>天津市和平区</t>
  </si>
  <si>
    <t>天津市河东区</t>
  </si>
  <si>
    <t>天津市河西区</t>
  </si>
  <si>
    <t>天津市南开区</t>
  </si>
  <si>
    <t>天津市河北区</t>
  </si>
  <si>
    <t>天津市红桥区</t>
  </si>
  <si>
    <t>天津市塘沽区</t>
  </si>
  <si>
    <t>天津市汉沽区</t>
  </si>
  <si>
    <t>天津市大港区</t>
  </si>
  <si>
    <t>天津市东丽区</t>
  </si>
  <si>
    <t>天津市西青区</t>
  </si>
  <si>
    <t>天津市津南区</t>
  </si>
  <si>
    <t>天津市北辰区</t>
  </si>
  <si>
    <t>天津市县</t>
  </si>
  <si>
    <t>天津市宁河县</t>
  </si>
  <si>
    <t>天津市武清县</t>
  </si>
  <si>
    <t>天津市静海县</t>
  </si>
  <si>
    <t>天津市宝坻县</t>
  </si>
  <si>
    <t>天津市蓟县</t>
  </si>
  <si>
    <t>河北省</t>
  </si>
  <si>
    <t>河北省石家庄市</t>
  </si>
  <si>
    <t>河北省石家庄市市辖区</t>
  </si>
  <si>
    <t>河北省石家庄市长安区</t>
  </si>
  <si>
    <t>河北省石家庄市桥东区</t>
  </si>
  <si>
    <t>河北省石家庄市桥西区</t>
  </si>
  <si>
    <t>河北省石家庄市新华区</t>
  </si>
  <si>
    <t>河北省石家庄市郊区</t>
  </si>
  <si>
    <t>河北省石家庄市井陉矿区</t>
  </si>
  <si>
    <t>河北省石家庄市井陉县</t>
  </si>
  <si>
    <t>河北省石家庄市正定县</t>
  </si>
  <si>
    <t>河北省石家庄市栾城县</t>
  </si>
  <si>
    <t>河北省石家庄市行唐县</t>
  </si>
  <si>
    <t>河北省石家庄市灵寿县</t>
  </si>
  <si>
    <t>河北省石家庄市高邑县</t>
  </si>
  <si>
    <t>河北省石家庄市深泽县</t>
  </si>
  <si>
    <t>河北省石家庄市赞皇县</t>
  </si>
  <si>
    <t>河北省石家庄市无极县</t>
  </si>
  <si>
    <t>河北省石家庄市平山县</t>
  </si>
  <si>
    <t>河北省石家庄市元氏县</t>
  </si>
  <si>
    <t>河北省石家庄市赵县</t>
  </si>
  <si>
    <t>河北省石家庄市辛集市</t>
  </si>
  <si>
    <t>河北省石家庄市藁城市</t>
  </si>
  <si>
    <t>河北省石家庄市晋州市</t>
  </si>
  <si>
    <t>河北省石家庄市新乐市</t>
  </si>
  <si>
    <t>河北省石家庄市鹿泉市</t>
  </si>
  <si>
    <t>河北省唐山市</t>
  </si>
  <si>
    <t>河北省唐山市市辖区</t>
  </si>
  <si>
    <t>河北省唐山市路南区</t>
  </si>
  <si>
    <t>河北省唐山市路北区</t>
  </si>
  <si>
    <t>河北省唐山市古冶区</t>
  </si>
  <si>
    <t>河北省唐山市开平区</t>
  </si>
  <si>
    <t>河北省唐山市新区</t>
  </si>
  <si>
    <t>河北省唐山市丰润县</t>
  </si>
  <si>
    <t>河北省唐山市滦县</t>
  </si>
  <si>
    <t>河北省唐山市滦南县</t>
  </si>
  <si>
    <t>河北省唐山市乐亭县</t>
  </si>
  <si>
    <t>河北省唐山市迁西县</t>
  </si>
  <si>
    <t>河北省唐山市玉田县</t>
  </si>
  <si>
    <t>河北省唐山市唐海县</t>
  </si>
  <si>
    <t>河北省唐山市遵化市</t>
  </si>
  <si>
    <t>河北省唐山市丰南市</t>
  </si>
  <si>
    <t>河北省唐山市迁安市</t>
  </si>
  <si>
    <t>河北省秦皇岛市秦皇岛市</t>
  </si>
  <si>
    <t>河北省秦皇岛市市辖区</t>
  </si>
  <si>
    <t>河北省秦皇岛市海港区</t>
  </si>
  <si>
    <t>河北省秦皇岛市山海关区</t>
  </si>
  <si>
    <t>河北省秦皇岛市北戴河区</t>
  </si>
  <si>
    <t>河北省秦皇岛市青龙满族自治县</t>
  </si>
  <si>
    <t>河北省秦皇岛市昌黎县</t>
  </si>
  <si>
    <t>河北省秦皇岛市抚宁县</t>
  </si>
  <si>
    <t>河北省秦皇岛市卢龙县</t>
  </si>
  <si>
    <t>河北省邯郸市邯郸市</t>
  </si>
  <si>
    <t>河北省邯郸市市辖区</t>
  </si>
  <si>
    <t>河北省邯郸市邯山区</t>
  </si>
  <si>
    <t>河北省邯郸市丛台区</t>
  </si>
  <si>
    <t>河北省邯郸市复兴区</t>
  </si>
  <si>
    <t>河北省邯郸市峰峰矿区</t>
  </si>
  <si>
    <t>河北省邯郸市邯郸县</t>
  </si>
  <si>
    <t>河北省邯郸市临漳县</t>
  </si>
  <si>
    <t>河北省邯郸市成安县</t>
  </si>
  <si>
    <t>河北省邯郸市大名县</t>
  </si>
  <si>
    <t>河北省邯郸市涉县</t>
  </si>
  <si>
    <t>河北省邯郸市磁县</t>
  </si>
  <si>
    <t>河北省邯郸市肥乡县</t>
  </si>
  <si>
    <t>河北省邯郸市永年县</t>
  </si>
  <si>
    <t>河北省邯郸市邱县</t>
  </si>
  <si>
    <t>河北省邯郸市鸡泽县</t>
  </si>
  <si>
    <t>河北省邯郸市广平县</t>
  </si>
  <si>
    <t>河北省邯郸市馆陶县</t>
  </si>
  <si>
    <t>河北省邯郸市魏县</t>
  </si>
  <si>
    <t>河北省邯郸市曲周县</t>
  </si>
  <si>
    <t>河北省邯郸市武安市</t>
  </si>
  <si>
    <t>河北省邢台市</t>
  </si>
  <si>
    <t>河北省邢台市市辖区</t>
  </si>
  <si>
    <t>河北省邢台市桥东区</t>
  </si>
  <si>
    <t>河北省邢台市桥西区</t>
  </si>
  <si>
    <t>河北省邢台市邢台县</t>
  </si>
  <si>
    <t>河北省邢台市临城县</t>
  </si>
  <si>
    <t>河北省邢台市内丘县</t>
  </si>
  <si>
    <t>河北省邢台市柏乡县</t>
  </si>
  <si>
    <t>河北省邢台市隆尧县</t>
  </si>
  <si>
    <t>河北省邢台市任县</t>
  </si>
  <si>
    <t>河北省邢台市南和县</t>
  </si>
  <si>
    <t>河北省邢台市宁晋县</t>
  </si>
  <si>
    <t>河北省邢台市巨鹿县</t>
  </si>
  <si>
    <t>河北省邢台市新河县</t>
  </si>
  <si>
    <t>河北省邢台市广宗县</t>
  </si>
  <si>
    <t>河北省邢台市平乡县</t>
  </si>
  <si>
    <t>河北省邢台市威县</t>
  </si>
  <si>
    <t>河北省邢台市清河县</t>
  </si>
  <si>
    <t>河北省邢台市临西县</t>
  </si>
  <si>
    <t>河北省邢台市南宫市</t>
  </si>
  <si>
    <t>河北省邢台市沙河市</t>
  </si>
  <si>
    <t>河北省保定市</t>
  </si>
  <si>
    <t>河北省保定市市辖区</t>
  </si>
  <si>
    <t>河北省保定市新市区</t>
  </si>
  <si>
    <t>河北省保定市北市区</t>
  </si>
  <si>
    <t>河北省保定市南市区</t>
  </si>
  <si>
    <t>河北省保定市满城县</t>
  </si>
  <si>
    <t>河北省保定市清苑县</t>
  </si>
  <si>
    <t>河北省保定市涞水县</t>
  </si>
  <si>
    <t>河北省保定市阜平县</t>
  </si>
  <si>
    <t>河北省保定市徐水县</t>
  </si>
  <si>
    <t>河北省保定市定兴县</t>
  </si>
  <si>
    <t>河北省保定市唐县</t>
  </si>
  <si>
    <t>河北省保定市高阳县</t>
  </si>
  <si>
    <t>河北省保定市容城县</t>
  </si>
  <si>
    <t>河北省保定市涞源县</t>
  </si>
  <si>
    <t>河北省保定市望都县</t>
  </si>
  <si>
    <t>河北省保定市安新县</t>
  </si>
  <si>
    <t>河北省保定市易县</t>
  </si>
  <si>
    <t>河北省保定市曲阳县</t>
  </si>
  <si>
    <t>河北省保定市蠡县</t>
  </si>
  <si>
    <t>河北省保定市顺平县</t>
  </si>
  <si>
    <t>河北省保定市博野县</t>
  </si>
  <si>
    <t>河北省保定市雄县</t>
  </si>
  <si>
    <t>河北省保定市涿州市</t>
  </si>
  <si>
    <t>河北省保定市定州市</t>
  </si>
  <si>
    <t>河北省保定市安国市</t>
  </si>
  <si>
    <t>河北省保定市高碑店市</t>
  </si>
  <si>
    <t>河北省张家口市</t>
  </si>
  <si>
    <t>河北省张家口市市辖区</t>
  </si>
  <si>
    <t>河北省张家口市桥东区</t>
  </si>
  <si>
    <t>河北省张家口市桥西区</t>
  </si>
  <si>
    <t>河北省张家口市宣化区</t>
  </si>
  <si>
    <t>河北省张家口市下花园区</t>
  </si>
  <si>
    <t>河北省张家口市宣化县</t>
  </si>
  <si>
    <t>河北省张家口市张北县</t>
  </si>
  <si>
    <t>河北省张家口市康保县</t>
  </si>
  <si>
    <t>河北省张家口市沽源县</t>
  </si>
  <si>
    <t>河北省张家口市尚义县</t>
  </si>
  <si>
    <t>河北省张家口市蔚县</t>
  </si>
  <si>
    <t>河北省张家口市阳原县</t>
  </si>
  <si>
    <t>河北省张家口市怀安县</t>
  </si>
  <si>
    <t>河北省张家口市万全县</t>
  </si>
  <si>
    <t>河北省张家口市怀来县</t>
  </si>
  <si>
    <t>河北省张家口市涿鹿县</t>
  </si>
  <si>
    <t>河北省张家口市赤城县</t>
  </si>
  <si>
    <t>河北省张家口市崇礼县</t>
  </si>
  <si>
    <t>河北省承德市</t>
  </si>
  <si>
    <t>河北省承德市市辖区</t>
  </si>
  <si>
    <t>河北省承德市双桥区</t>
  </si>
  <si>
    <t>河北省承德市双滦区</t>
  </si>
  <si>
    <t>河北省承德市鹰手营子矿区</t>
  </si>
  <si>
    <t>河北省承德市承德县</t>
  </si>
  <si>
    <t>河北省承德市兴隆县</t>
  </si>
  <si>
    <t>河北省承德市平泉县</t>
  </si>
  <si>
    <t>河北省承德市滦平县</t>
  </si>
  <si>
    <t>河北省承德市隆化县</t>
  </si>
  <si>
    <t>河北省承德市丰宁满族自治县</t>
  </si>
  <si>
    <t>河北省承德市宽城满族自治县</t>
  </si>
  <si>
    <t>河北省承德市围场满族蒙古族自治县</t>
  </si>
  <si>
    <t>河北省沧州市</t>
  </si>
  <si>
    <t>河北省沧州市市辖区</t>
  </si>
  <si>
    <t>河北省沧州市新华区</t>
  </si>
  <si>
    <t>河北省沧州市运河区</t>
  </si>
  <si>
    <t>河北省沧州市沧县</t>
  </si>
  <si>
    <t>河北省沧州市青县</t>
  </si>
  <si>
    <t>河北省沧州市东光县</t>
  </si>
  <si>
    <t>河北省沧州市海兴县</t>
  </si>
  <si>
    <t>河北省沧州市盐山县</t>
  </si>
  <si>
    <t>河北省沧州市肃宁县</t>
  </si>
  <si>
    <t>河北省沧州市南皮县</t>
  </si>
  <si>
    <t>河北省沧州市吴桥县</t>
  </si>
  <si>
    <t>河北省沧州市献县</t>
  </si>
  <si>
    <t>河北省沧州市孟村回族自治县</t>
  </si>
  <si>
    <t>河北省沧州市泊头市</t>
  </si>
  <si>
    <t>河北省沧州市任丘市</t>
  </si>
  <si>
    <t>河北省沧州市黄骅市</t>
  </si>
  <si>
    <t>河北省沧州市河间市</t>
  </si>
  <si>
    <t>河北省廊坊市</t>
  </si>
  <si>
    <t>河北省廊坊市市辖区</t>
  </si>
  <si>
    <t>河北省廊坊市安次区</t>
  </si>
  <si>
    <t>河北省廊坊市固安县</t>
  </si>
  <si>
    <t>河北省廊坊市永清县</t>
  </si>
  <si>
    <t>河北省廊坊市香河县</t>
  </si>
  <si>
    <t>河北省廊坊市大城县</t>
  </si>
  <si>
    <t>河北省廊坊市文安县</t>
  </si>
  <si>
    <t>河北省廊坊市大厂回族自治县</t>
  </si>
  <si>
    <t>河北省廊坊市霸州市</t>
  </si>
  <si>
    <t>河北省廊坊市三河市</t>
  </si>
  <si>
    <t>河北省衡水市</t>
  </si>
  <si>
    <t>河北省衡水市市辖区</t>
  </si>
  <si>
    <t>河北省衡水市桃城区</t>
  </si>
  <si>
    <t>河北省衡水市枣强县</t>
  </si>
  <si>
    <t>河北省衡水市武邑县</t>
  </si>
  <si>
    <t>河北省衡水市武强县</t>
  </si>
  <si>
    <t>河北省衡水市饶阳县</t>
  </si>
  <si>
    <t>河北省衡水市安平县</t>
  </si>
  <si>
    <t>河北省衡水市故城县</t>
  </si>
  <si>
    <t>河北省衡水市景县</t>
  </si>
  <si>
    <t>河北省衡水市阜城县</t>
  </si>
  <si>
    <t>河北省衡水市冀州市</t>
  </si>
  <si>
    <t>河北省衡水市深州市</t>
  </si>
  <si>
    <t>山西省</t>
  </si>
  <si>
    <t>山西省太原市</t>
  </si>
  <si>
    <t>山西省太原市市辖区</t>
  </si>
  <si>
    <t>山西省太原市小店区</t>
  </si>
  <si>
    <t>山西省太原市迎泽区</t>
  </si>
  <si>
    <t>山西省太原市杏花岭区</t>
  </si>
  <si>
    <t>山西省太原市尖草坪区</t>
  </si>
  <si>
    <t>山西省太原市万柏林区</t>
  </si>
  <si>
    <t>山西省太原市晋源区</t>
  </si>
  <si>
    <t>山西省太原市清徐县</t>
  </si>
  <si>
    <t>山西省太原市阳曲县</t>
  </si>
  <si>
    <t>山西省太原市娄烦县</t>
  </si>
  <si>
    <t>山西省太原市古交市</t>
  </si>
  <si>
    <t>山西省大同市</t>
  </si>
  <si>
    <t>山西省大同市市辖区</t>
  </si>
  <si>
    <t>山西省大同市城区</t>
  </si>
  <si>
    <t>山西省大同市矿区</t>
  </si>
  <si>
    <t>山西省大同市南郊区</t>
  </si>
  <si>
    <t>山西省大同市新荣区</t>
  </si>
  <si>
    <t>山西省大同市阳高县</t>
  </si>
  <si>
    <t>山西省大同市天镇县</t>
  </si>
  <si>
    <t>山西省大同市广灵县</t>
  </si>
  <si>
    <t>山西省大同市灵丘县</t>
  </si>
  <si>
    <t>山西省大同市浑源县</t>
  </si>
  <si>
    <t>山西省大同市左云县</t>
  </si>
  <si>
    <t>山西省大同市大同县</t>
  </si>
  <si>
    <t>山西省阳泉市</t>
  </si>
  <si>
    <t>山西省阳泉市市辖区</t>
  </si>
  <si>
    <t>山西省阳泉市城区</t>
  </si>
  <si>
    <t>山西省阳泉市矿区</t>
  </si>
  <si>
    <t>山西省阳泉市郊区</t>
  </si>
  <si>
    <t>山西省阳泉市平定县</t>
  </si>
  <si>
    <t>山西省阳泉市盂县</t>
  </si>
  <si>
    <t>山西省长治市</t>
  </si>
  <si>
    <t>山西省长治市市辖区</t>
  </si>
  <si>
    <t>山西省长治市城区</t>
  </si>
  <si>
    <t>山西省长治市郊区</t>
  </si>
  <si>
    <t>山西省长治市长治县</t>
  </si>
  <si>
    <t>山西省长治市襄垣县</t>
  </si>
  <si>
    <t>山西省长治市屯留县</t>
  </si>
  <si>
    <t>山西省长治市平顺县</t>
  </si>
  <si>
    <t>山西省长治市黎城县</t>
  </si>
  <si>
    <t>山西省长治市壶关县</t>
  </si>
  <si>
    <t>山西省长治市长子县</t>
  </si>
  <si>
    <t>山西省长治市武乡县</t>
  </si>
  <si>
    <t>山西省长治市沁县</t>
  </si>
  <si>
    <t>山西省长治市沁源县</t>
  </si>
  <si>
    <t>山西省长治市潞城市</t>
  </si>
  <si>
    <t>山西省晋城市</t>
  </si>
  <si>
    <t>山西省晋城市市辖区</t>
  </si>
  <si>
    <t>山西省晋城市城区</t>
  </si>
  <si>
    <t>山西省晋城市沁水县</t>
  </si>
  <si>
    <t>山西省晋城市阳城县</t>
  </si>
  <si>
    <t>山西省晋城市陵川县</t>
  </si>
  <si>
    <t>山西省晋城市泽州县</t>
  </si>
  <si>
    <t>山西省晋城市高平市</t>
  </si>
  <si>
    <t>山西省晋城市朔州市</t>
  </si>
  <si>
    <t>山西省晋城市朔城区</t>
  </si>
  <si>
    <t>山西省晋城市平鲁区</t>
  </si>
  <si>
    <t>山西省晋城市山阴县</t>
  </si>
  <si>
    <t>山西省晋城市应县</t>
  </si>
  <si>
    <t>山西省晋城市右玉县</t>
  </si>
  <si>
    <t>山西省晋城市怀仁县</t>
  </si>
  <si>
    <t>山西省忻州地区</t>
  </si>
  <si>
    <t>山西省忻州地区忻州市</t>
  </si>
  <si>
    <t>山西省忻州地区原平市</t>
  </si>
  <si>
    <t>山西省忻州地区定襄县</t>
  </si>
  <si>
    <t>山西省忻州地区五台县</t>
  </si>
  <si>
    <t>山西省忻州地区代县</t>
  </si>
  <si>
    <t>山西省忻州地区繁峙县</t>
  </si>
  <si>
    <t>山西省忻州地区宁武县</t>
  </si>
  <si>
    <t>山西省忻州地区静乐县</t>
  </si>
  <si>
    <t>山西省忻州地区神池县</t>
  </si>
  <si>
    <t>山西省忻州地区五寨县</t>
  </si>
  <si>
    <t>山西省忻州地区岢岚县</t>
  </si>
  <si>
    <t>山西省忻州地区河曲县</t>
  </si>
  <si>
    <t>山西省忻州地区保德县</t>
  </si>
  <si>
    <t>山西省忻州地区偏关县</t>
  </si>
  <si>
    <t>山西省忻州地区吕梁地区</t>
  </si>
  <si>
    <t>山西省忻州地区孝义市</t>
  </si>
  <si>
    <t>山西省忻州地区离石市</t>
  </si>
  <si>
    <t>山西省忻州地区汾阳市</t>
  </si>
  <si>
    <t>山西省忻州地区文水县</t>
  </si>
  <si>
    <t>山西省忻州地区交城县</t>
  </si>
  <si>
    <t>山西省忻州地区兴县</t>
  </si>
  <si>
    <t>山西省忻州地区临县</t>
  </si>
  <si>
    <t>山西省忻州地区柳林县</t>
  </si>
  <si>
    <t>山西省忻州地区石楼县</t>
  </si>
  <si>
    <t>山西省忻州地区岚县</t>
  </si>
  <si>
    <t>山西省忻州地区方山县</t>
  </si>
  <si>
    <t>山西省忻州地区中阳县</t>
  </si>
  <si>
    <t>山西省忻州地区交口县</t>
  </si>
  <si>
    <t>山西省晋中地区</t>
  </si>
  <si>
    <t>山西省晋中地区榆次市</t>
  </si>
  <si>
    <t>山西省晋中地区介休市</t>
  </si>
  <si>
    <t>山西省晋中地区榆社县</t>
  </si>
  <si>
    <t>山西省晋中地区左权县</t>
  </si>
  <si>
    <t>山西省晋中地区和顺县</t>
  </si>
  <si>
    <t>山西省晋中地区昔阳县</t>
  </si>
  <si>
    <t>山西省晋中地区寿阳县</t>
  </si>
  <si>
    <t>山西省晋中地区太谷县</t>
  </si>
  <si>
    <t>山西省晋中地区祁县</t>
  </si>
  <si>
    <t>山西省晋中地区平遥县</t>
  </si>
  <si>
    <t>山西省晋中地区灵石县</t>
  </si>
  <si>
    <t>山西省临汾地区</t>
  </si>
  <si>
    <t>山西省临汾地区临汾市</t>
  </si>
  <si>
    <t>山西省临汾地区侯马市</t>
  </si>
  <si>
    <t>山西省临汾地区霍州市</t>
  </si>
  <si>
    <t>山西省临汾地区曲沃县</t>
  </si>
  <si>
    <t>山西省临汾地区翼城县</t>
  </si>
  <si>
    <t>山西省临汾地区襄汾县</t>
  </si>
  <si>
    <t>山西省临汾地区洪洞县</t>
  </si>
  <si>
    <t>山西省临汾地区古县</t>
  </si>
  <si>
    <t>山西省临汾地区安泽县</t>
  </si>
  <si>
    <t>山西省临汾地区浮山县</t>
  </si>
  <si>
    <t>山西省临汾地区吉县</t>
  </si>
  <si>
    <t>山西省临汾地区乡宁县</t>
  </si>
  <si>
    <t>山西省临汾地区蒲县</t>
  </si>
  <si>
    <t>山西省临汾地区大宁县</t>
  </si>
  <si>
    <t>山西省临汾地区永和县</t>
  </si>
  <si>
    <t>山西省临汾地区隰县</t>
  </si>
  <si>
    <t>山西省临汾地区汾西县</t>
  </si>
  <si>
    <t>山西省运城地区</t>
  </si>
  <si>
    <t>山西省运城地区运城市</t>
  </si>
  <si>
    <t>山西省运城地区永济市</t>
  </si>
  <si>
    <t>山西省运城地区河津市</t>
  </si>
  <si>
    <t>山西省运城地区芮城县</t>
  </si>
  <si>
    <t>山西省运城地区临猗县</t>
  </si>
  <si>
    <t>山西省运城地区万荣县</t>
  </si>
  <si>
    <t>山西省运城地区新绛县</t>
  </si>
  <si>
    <t>山西省运城地区稷山县</t>
  </si>
  <si>
    <t>山西省运城地区闻喜县</t>
  </si>
  <si>
    <t>山西省运城地区夏县</t>
  </si>
  <si>
    <t>山西省运城地区绛县</t>
  </si>
  <si>
    <t>山西省运城地区平陆县</t>
  </si>
  <si>
    <t>山西省运城地区垣曲县</t>
  </si>
  <si>
    <t>内蒙古自治区</t>
  </si>
  <si>
    <t>内蒙古自治区呼和浩特市</t>
  </si>
  <si>
    <t>内蒙古自治区呼和浩特市市辖区</t>
  </si>
  <si>
    <t>内蒙古自治区呼和浩特市新城区</t>
  </si>
  <si>
    <t>内蒙古自治区呼和浩特市回民区</t>
  </si>
  <si>
    <t>内蒙古自治区呼和浩特市玉泉区</t>
  </si>
  <si>
    <t>内蒙古自治区呼和浩特市郊区</t>
  </si>
  <si>
    <t>内蒙古自治区呼和浩特市土默特左旗</t>
  </si>
  <si>
    <t>内蒙古自治区呼和浩特市托克托县</t>
  </si>
  <si>
    <t>内蒙古自治区呼和浩特市和林格尔县</t>
  </si>
  <si>
    <t>内蒙古自治区呼和浩特市清水河县</t>
  </si>
  <si>
    <t>内蒙古自治区呼和浩特市武川县</t>
  </si>
  <si>
    <t>内蒙古自治区包头市</t>
  </si>
  <si>
    <t>内蒙古自治区包头市市辖区</t>
  </si>
  <si>
    <t>内蒙古自治区包头市东河区</t>
  </si>
  <si>
    <t>内蒙古自治区包头市昆都伦区</t>
  </si>
  <si>
    <t>内蒙古自治区包头市青山区</t>
  </si>
  <si>
    <t>内蒙古自治区包头市石拐矿区</t>
  </si>
  <si>
    <t>内蒙古自治区包头市白云矿区</t>
  </si>
  <si>
    <t>内蒙古自治区包头市郊区</t>
  </si>
  <si>
    <t>内蒙古自治区包头市土默特右旗</t>
  </si>
  <si>
    <t>内蒙古自治区包头市固阳县</t>
  </si>
  <si>
    <t>内蒙古自治区包头市达尔罕茂明安联合旗</t>
  </si>
  <si>
    <t>内蒙古自治区乌海市</t>
  </si>
  <si>
    <t>内蒙古自治区乌海市市辖区</t>
  </si>
  <si>
    <t>内蒙古自治区乌海市海勃湾区</t>
  </si>
  <si>
    <t>内蒙古自治区乌海市海南区</t>
  </si>
  <si>
    <t>内蒙古自治区乌海市乌达区</t>
  </si>
  <si>
    <t>内蒙古自治区赤峰市</t>
  </si>
  <si>
    <t>内蒙古自治区赤峰市市辖区</t>
  </si>
  <si>
    <t>内蒙古自治区赤峰市红山区</t>
  </si>
  <si>
    <t>内蒙古自治区赤峰市元宝山区</t>
  </si>
  <si>
    <t>内蒙古自治区赤峰市松山区</t>
  </si>
  <si>
    <t>内蒙古自治区赤峰市阿鲁科尔沁旗</t>
  </si>
  <si>
    <t>内蒙古自治区赤峰市巴林左旗</t>
  </si>
  <si>
    <t>内蒙古自治区赤峰市巴林右旗</t>
  </si>
  <si>
    <t>内蒙古自治区赤峰市林西县</t>
  </si>
  <si>
    <t>内蒙古自治区赤峰市克什克腾旗</t>
  </si>
  <si>
    <t>内蒙古自治区赤峰市翁牛特旗</t>
  </si>
  <si>
    <t>内蒙古自治区赤峰市喀喇沁旗</t>
  </si>
  <si>
    <t>内蒙古自治区赤峰市宁城县</t>
  </si>
  <si>
    <t>内蒙古自治区赤峰市敖汉旗</t>
  </si>
  <si>
    <t>内蒙古自治区呼伦贝尔盟</t>
  </si>
  <si>
    <t>内蒙古自治区呼伦贝尔盟海拉尔市</t>
  </si>
  <si>
    <t>内蒙古自治区呼伦贝尔盟满洲里市</t>
  </si>
  <si>
    <t>内蒙古自治区呼伦贝尔盟扎兰屯市</t>
  </si>
  <si>
    <t>内蒙古自治区呼伦贝尔盟牙克石市</t>
  </si>
  <si>
    <t>内蒙古自治区呼伦贝尔盟根河市</t>
  </si>
  <si>
    <t>内蒙古自治区呼伦贝尔盟额尔古纳市</t>
  </si>
  <si>
    <t>内蒙古自治区呼伦贝尔盟阿荣旗</t>
  </si>
  <si>
    <t>内蒙古自治区呼伦贝尔盟莫力达瓦达斡尔族自治旗</t>
  </si>
  <si>
    <t>内蒙古自治区呼伦贝尔盟鄂伦春自治旗</t>
  </si>
  <si>
    <t>内蒙古自治区呼伦贝尔盟鄂温克族自治旗</t>
  </si>
  <si>
    <t>内蒙古自治区呼伦贝尔盟新巴尔虎右旗</t>
  </si>
  <si>
    <t>内蒙古自治区呼伦贝尔盟新巴尔虎左旗</t>
  </si>
  <si>
    <t>内蒙古自治区呼伦贝尔盟陈巴尔虎旗</t>
  </si>
  <si>
    <t>内蒙古自治区兴安盟</t>
  </si>
  <si>
    <t>内蒙古自治区兴安盟乌兰浩特市</t>
  </si>
  <si>
    <t>内蒙古自治区兴安盟阿尔山市</t>
  </si>
  <si>
    <t>内蒙古自治区兴安盟科尔沁右翼前旗</t>
  </si>
  <si>
    <t>内蒙古自治区兴安盟科尔沁右翼中旗</t>
  </si>
  <si>
    <t>内蒙古自治区兴安盟扎赉特旗</t>
  </si>
  <si>
    <t>内蒙古自治区兴安盟突泉县</t>
  </si>
  <si>
    <t>内蒙古自治区哲里木盟</t>
  </si>
  <si>
    <t>内蒙古自治区哲里木盟通辽市</t>
  </si>
  <si>
    <t>内蒙古自治区哲里木盟霍林郭勒市</t>
  </si>
  <si>
    <t>内蒙古自治区哲里木盟科尔沁左翼中旗</t>
  </si>
  <si>
    <t>内蒙古自治区哲里木盟科尔沁左翼后旗</t>
  </si>
  <si>
    <t>内蒙古自治区哲里木盟开鲁县</t>
  </si>
  <si>
    <t>内蒙古自治区哲里木盟库伦旗</t>
  </si>
  <si>
    <t>内蒙古自治区哲里木盟奈曼旗</t>
  </si>
  <si>
    <t>内蒙古自治区哲里木盟扎鲁特旗</t>
  </si>
  <si>
    <t>内蒙古自治区锡林郭勒盟</t>
  </si>
  <si>
    <t>内蒙古自治区锡林郭勒盟二连浩特市</t>
  </si>
  <si>
    <t>内蒙古自治区锡林郭勒盟锡林浩特市</t>
  </si>
  <si>
    <t>内蒙古自治区锡林郭勒盟阿巴嘎旗</t>
  </si>
  <si>
    <t>内蒙古自治区锡林郭勒盟苏尼特左旗</t>
  </si>
  <si>
    <t>内蒙古自治区锡林郭勒盟苏尼特右旗</t>
  </si>
  <si>
    <t>内蒙古自治区锡林郭勒盟东乌珠穆沁旗</t>
  </si>
  <si>
    <t>内蒙古自治区锡林郭勒盟西乌珠穆沁旗</t>
  </si>
  <si>
    <t>内蒙古自治区锡林郭勒盟太仆寺旗</t>
  </si>
  <si>
    <t>内蒙古自治区锡林郭勒盟镶黄旗</t>
  </si>
  <si>
    <t>内蒙古自治区锡林郭勒盟正镶白旗</t>
  </si>
  <si>
    <t>内蒙古自治区锡林郭勒盟正蓝旗</t>
  </si>
  <si>
    <t>内蒙古自治区锡林郭勒盟多伦县</t>
  </si>
  <si>
    <t>内蒙古自治区乌兰察布盟</t>
  </si>
  <si>
    <t>内蒙古自治区乌兰察布盟集宁市</t>
  </si>
  <si>
    <t>内蒙古自治区乌兰察布盟丰镇市</t>
  </si>
  <si>
    <t>内蒙古自治区乌兰察布盟卓资县</t>
  </si>
  <si>
    <t>内蒙古自治区乌兰察布盟化德县</t>
  </si>
  <si>
    <t>内蒙古自治区乌兰察布盟商都县</t>
  </si>
  <si>
    <t>内蒙古自治区乌兰察布盟兴和县</t>
  </si>
  <si>
    <t>内蒙古自治区乌兰察布盟凉城县</t>
  </si>
  <si>
    <t>内蒙古自治区乌兰察布盟察哈尔右翼前旗</t>
  </si>
  <si>
    <t>内蒙古自治区乌兰察布盟察哈尔右翼中旗</t>
  </si>
  <si>
    <t>内蒙古自治区乌兰察布盟察哈尔右翼后旗</t>
  </si>
  <si>
    <t>内蒙古自治区乌兰察布盟四子王旗</t>
  </si>
  <si>
    <t>内蒙古自治区伊克昭盟</t>
  </si>
  <si>
    <t>内蒙古自治区伊克昭盟东胜市</t>
  </si>
  <si>
    <t>内蒙古自治区伊克昭盟达拉特旗</t>
  </si>
  <si>
    <t>内蒙古自治区伊克昭盟准格尔旗</t>
  </si>
  <si>
    <t>内蒙古自治区伊克昭盟鄂托克前旗</t>
  </si>
  <si>
    <t>内蒙古自治区伊克昭盟鄂托克旗</t>
  </si>
  <si>
    <t>内蒙古自治区伊克昭盟杭锦旗</t>
  </si>
  <si>
    <t>内蒙古自治区伊克昭盟乌审旗</t>
  </si>
  <si>
    <t>内蒙古自治区伊克昭盟伊金霍洛旗</t>
  </si>
  <si>
    <t>内蒙古自治区巴彦淖尔盟</t>
  </si>
  <si>
    <t>内蒙古自治区巴彦淖尔盟临河市</t>
  </si>
  <si>
    <t>内蒙古自治区巴彦淖尔盟五原县</t>
  </si>
  <si>
    <t>内蒙古自治区巴彦淖尔盟磴口县</t>
  </si>
  <si>
    <t>内蒙古自治区巴彦淖尔盟乌拉特前旗</t>
  </si>
  <si>
    <t>内蒙古自治区巴彦淖尔盟乌拉特中旗</t>
  </si>
  <si>
    <t>内蒙古自治区巴彦淖尔盟乌拉特后旗</t>
  </si>
  <si>
    <t>内蒙古自治区巴彦淖尔盟杭锦后旗</t>
  </si>
  <si>
    <t>内蒙古自治区阿拉善盟</t>
  </si>
  <si>
    <t>内蒙古自治区阿拉善盟阿拉善左旗</t>
  </si>
  <si>
    <t>内蒙古自治区阿拉善盟阿拉善右旗</t>
  </si>
  <si>
    <t>内蒙古自治区阿拉善盟额济纳旗</t>
  </si>
  <si>
    <t>辽宁省</t>
  </si>
  <si>
    <t>辽宁省沈阳市</t>
  </si>
  <si>
    <t>辽宁省沈阳市市辖区</t>
  </si>
  <si>
    <t>辽宁省沈阳市和平区</t>
  </si>
  <si>
    <t>辽宁省沈阳市沈河区</t>
  </si>
  <si>
    <t>辽宁省沈阳市大东区</t>
  </si>
  <si>
    <t>辽宁省沈阳市皇姑区</t>
  </si>
  <si>
    <t>辽宁省沈阳市铁西区</t>
  </si>
  <si>
    <t>辽宁省沈阳市苏家屯区</t>
  </si>
  <si>
    <t>辽宁省沈阳市东陵区</t>
  </si>
  <si>
    <t>辽宁省沈阳市新城子区</t>
  </si>
  <si>
    <t>辽宁省沈阳市于洪区</t>
  </si>
  <si>
    <t>辽宁省沈阳市辽中县</t>
  </si>
  <si>
    <t>辽宁省沈阳市康平县</t>
  </si>
  <si>
    <t>辽宁省沈阳市法库县</t>
  </si>
  <si>
    <t>辽宁省沈阳市新民市</t>
  </si>
  <si>
    <t>辽宁省大连市</t>
  </si>
  <si>
    <t>辽宁省大连市市辖区</t>
  </si>
  <si>
    <t>辽宁省大连市中山区</t>
  </si>
  <si>
    <t>辽宁省大连市西岗区</t>
  </si>
  <si>
    <t>辽宁省大连市沙河口区</t>
  </si>
  <si>
    <t>辽宁省大连市甘井子区</t>
  </si>
  <si>
    <t>辽宁省大连市旅顺口区</t>
  </si>
  <si>
    <t>辽宁省大连市金州区</t>
  </si>
  <si>
    <t>辽宁省大连市长海县</t>
  </si>
  <si>
    <t>辽宁省大连市瓦房店市</t>
  </si>
  <si>
    <t>辽宁省大连市普兰店市</t>
  </si>
  <si>
    <t>辽宁省大连市庄河市</t>
  </si>
  <si>
    <t>辽宁省鞍山市</t>
  </si>
  <si>
    <t>辽宁省鞍山市市辖区</t>
  </si>
  <si>
    <t>辽宁省鞍山市铁东区</t>
  </si>
  <si>
    <t>辽宁省鞍山市铁西区</t>
  </si>
  <si>
    <t>辽宁省鞍山市立山区</t>
  </si>
  <si>
    <t>辽宁省鞍山市千山区</t>
  </si>
  <si>
    <t>辽宁省鞍山市台安县</t>
  </si>
  <si>
    <t>辽宁省鞍山市岫岩满族自治县</t>
  </si>
  <si>
    <t>辽宁省鞍山市海城市</t>
  </si>
  <si>
    <t>辽宁省抚顺市</t>
  </si>
  <si>
    <t>辽宁省抚顺市市辖区</t>
  </si>
  <si>
    <t>辽宁省抚顺市新抚区</t>
  </si>
  <si>
    <t>辽宁省抚顺市露天区</t>
  </si>
  <si>
    <t>辽宁省抚顺市望花区</t>
  </si>
  <si>
    <t>辽宁省抚顺市顺城区</t>
  </si>
  <si>
    <t>辽宁省抚顺市抚顺县</t>
  </si>
  <si>
    <t>辽宁省抚顺市新宾满族自治县</t>
  </si>
  <si>
    <t>辽宁省抚顺市清原满族自治县</t>
  </si>
  <si>
    <t>辽宁省本溪市</t>
  </si>
  <si>
    <t>辽宁省本溪市市辖区</t>
  </si>
  <si>
    <t>辽宁省本溪市平山区</t>
  </si>
  <si>
    <t>辽宁省本溪市溪湖区</t>
  </si>
  <si>
    <t>辽宁省本溪市明山区</t>
  </si>
  <si>
    <t>辽宁省本溪市南芬区</t>
  </si>
  <si>
    <t>辽宁省本溪市本溪满族自治县</t>
  </si>
  <si>
    <t>辽宁省本溪市桓仁满族自治县</t>
  </si>
  <si>
    <t>辽宁省丹东市</t>
  </si>
  <si>
    <t>辽宁省丹东市市辖区</t>
  </si>
  <si>
    <t>辽宁省丹东市元宝区</t>
  </si>
  <si>
    <t>辽宁省丹东市振兴区</t>
  </si>
  <si>
    <t>辽宁省丹东市振安区</t>
  </si>
  <si>
    <t>辽宁省丹东市宽甸满族自治县</t>
  </si>
  <si>
    <t>辽宁省丹东市东港市</t>
  </si>
  <si>
    <t>辽宁省丹东市凤城市</t>
  </si>
  <si>
    <t>辽宁省锦州市</t>
  </si>
  <si>
    <t>辽宁省锦州市市辖区</t>
  </si>
  <si>
    <t>辽宁省锦州市古塔区</t>
  </si>
  <si>
    <t>辽宁省锦州市凌河区</t>
  </si>
  <si>
    <t>辽宁省锦州市太和区</t>
  </si>
  <si>
    <t>辽宁省锦州市黑山县</t>
  </si>
  <si>
    <t>辽宁省锦州市义县</t>
  </si>
  <si>
    <t>辽宁省锦州市凌海市</t>
  </si>
  <si>
    <t>辽宁省锦州市北宁市</t>
  </si>
  <si>
    <t>辽宁省营口市</t>
  </si>
  <si>
    <t>辽宁省营口市市辖区</t>
  </si>
  <si>
    <t>辽宁省营口市站前区</t>
  </si>
  <si>
    <t>辽宁省营口市西市区</t>
  </si>
  <si>
    <t>辽宁省营口市鲅鱼圈区</t>
  </si>
  <si>
    <t>辽宁省营口市老边区</t>
  </si>
  <si>
    <t>辽宁省营口市盖州市</t>
  </si>
  <si>
    <t>辽宁省营口市大石桥市</t>
  </si>
  <si>
    <t>辽宁省阜新市</t>
  </si>
  <si>
    <t>辽宁省阜新市市辖区</t>
  </si>
  <si>
    <t>辽宁省阜新市海州区</t>
  </si>
  <si>
    <t>辽宁省阜新市新邱区</t>
  </si>
  <si>
    <t>辽宁省阜新市太平区</t>
  </si>
  <si>
    <t>辽宁省阜新市清河门区</t>
  </si>
  <si>
    <t>辽宁省阜新市细河区</t>
  </si>
  <si>
    <t>辽宁省阜新市阜新蒙古族自治县</t>
  </si>
  <si>
    <t>辽宁省阜新市彰武县</t>
  </si>
  <si>
    <t>辽宁省辽阳市</t>
  </si>
  <si>
    <t>辽宁省辽阳市市辖区</t>
  </si>
  <si>
    <t>辽宁省辽阳市白塔区</t>
  </si>
  <si>
    <t>辽宁省辽阳市文圣区</t>
  </si>
  <si>
    <t>辽宁省辽阳市宏伟区</t>
  </si>
  <si>
    <t>辽宁省辽阳市弓长岭区</t>
  </si>
  <si>
    <t>辽宁省辽阳市太子河区</t>
  </si>
  <si>
    <t>辽宁省辽阳市辽阳县</t>
  </si>
  <si>
    <t>辽宁省辽阳市灯塔市</t>
  </si>
  <si>
    <t>辽宁省盘锦市</t>
  </si>
  <si>
    <t>辽宁省盘锦市市辖区</t>
  </si>
  <si>
    <t>辽宁省盘锦市双台子区</t>
  </si>
  <si>
    <t>辽宁省盘锦市兴隆台区</t>
  </si>
  <si>
    <t>辽宁省盘锦市大洼县</t>
  </si>
  <si>
    <t>辽宁省盘锦市盘山县</t>
  </si>
  <si>
    <t>辽宁省铁岭市</t>
  </si>
  <si>
    <t>辽宁省铁岭市市辖区</t>
  </si>
  <si>
    <t>辽宁省铁岭市银州区</t>
  </si>
  <si>
    <t>辽宁省铁岭市清河区</t>
  </si>
  <si>
    <t>辽宁省铁岭市铁岭县</t>
  </si>
  <si>
    <t>辽宁省铁岭市西丰县</t>
  </si>
  <si>
    <t>辽宁省铁岭市昌图县</t>
  </si>
  <si>
    <t>辽宁省铁岭市铁法市</t>
  </si>
  <si>
    <t>辽宁省铁岭市开原市</t>
  </si>
  <si>
    <t>辽宁省朝阳市</t>
  </si>
  <si>
    <t>辽宁省朝阳市市辖区</t>
  </si>
  <si>
    <t>辽宁省朝阳市双塔区</t>
  </si>
  <si>
    <t>辽宁省朝阳市龙城区</t>
  </si>
  <si>
    <t>辽宁省朝阳市朝阳县</t>
  </si>
  <si>
    <t>辽宁省朝阳市建平县</t>
  </si>
  <si>
    <t>辽宁省朝阳市喀喇沁左翼蒙古族自治县</t>
  </si>
  <si>
    <t>辽宁省朝阳市北票市</t>
  </si>
  <si>
    <t>辽宁省朝阳市凌源市</t>
  </si>
  <si>
    <t>辽宁省葫芦岛市</t>
  </si>
  <si>
    <t>辽宁省葫芦岛市市辖区</t>
  </si>
  <si>
    <t>辽宁省葫芦岛市连山区</t>
  </si>
  <si>
    <t>辽宁省葫芦岛市龙港区</t>
  </si>
  <si>
    <t>辽宁省葫芦岛市南票区</t>
  </si>
  <si>
    <t>辽宁省葫芦岛市绥中县</t>
  </si>
  <si>
    <t>辽宁省葫芦岛市建昌县</t>
  </si>
  <si>
    <t>辽宁省葫芦岛市兴城市</t>
  </si>
  <si>
    <t>吉林省</t>
  </si>
  <si>
    <t>吉林省长春市</t>
  </si>
  <si>
    <t>吉林省长春市市辖区</t>
  </si>
  <si>
    <t>吉林省长春市南关区</t>
  </si>
  <si>
    <t>吉林省长春市宽城区</t>
  </si>
  <si>
    <t>吉林省长春市朝阳区</t>
  </si>
  <si>
    <t>吉林省长春市二道区</t>
  </si>
  <si>
    <t>吉林省长春市绿园区</t>
  </si>
  <si>
    <t>吉林省长春市双阳区</t>
  </si>
  <si>
    <t>吉林省长春市农安县</t>
  </si>
  <si>
    <t>吉林省长春市九台市</t>
  </si>
  <si>
    <t>吉林省长春市榆树市</t>
  </si>
  <si>
    <t>吉林省长春市德惠市</t>
  </si>
  <si>
    <t>吉林省吉林市</t>
  </si>
  <si>
    <t>吉林省吉林市市辖区</t>
  </si>
  <si>
    <t>吉林省吉林市昌邑区</t>
  </si>
  <si>
    <t>吉林省吉林市龙潭区</t>
  </si>
  <si>
    <t>吉林省吉林市船营区</t>
  </si>
  <si>
    <t>吉林省吉林市丰满区</t>
  </si>
  <si>
    <t>吉林省吉林市永吉县</t>
  </si>
  <si>
    <t>吉林省吉林市蛟河市</t>
  </si>
  <si>
    <t>吉林省吉林市桦甸市</t>
  </si>
  <si>
    <t>吉林省吉林市舒兰市</t>
  </si>
  <si>
    <t>吉林省吉林市磐石市</t>
  </si>
  <si>
    <t>吉林省四平市</t>
  </si>
  <si>
    <t>吉林省四平市市辖区</t>
  </si>
  <si>
    <t>吉林省四平市铁西区</t>
  </si>
  <si>
    <t>吉林省四平市铁东区</t>
  </si>
  <si>
    <t>吉林省四平市梨树县</t>
  </si>
  <si>
    <t>吉林省四平市伊通满族自治县</t>
  </si>
  <si>
    <t>吉林省四平市公主岭市</t>
  </si>
  <si>
    <t>吉林省四平市双辽市</t>
  </si>
  <si>
    <t>吉林省辽源市</t>
  </si>
  <si>
    <t>吉林省辽源市市辖区</t>
  </si>
  <si>
    <t>吉林省辽源市龙山区</t>
  </si>
  <si>
    <t>吉林省辽源市西安区</t>
  </si>
  <si>
    <t>吉林省辽源市东丰县</t>
  </si>
  <si>
    <t>吉林省辽源市东辽县</t>
  </si>
  <si>
    <t>吉林省通化市</t>
  </si>
  <si>
    <t>吉林省通化市市辖区</t>
  </si>
  <si>
    <t>吉林省通化市东昌区</t>
  </si>
  <si>
    <t>吉林省通化市二道江区</t>
  </si>
  <si>
    <t>吉林省通化市通化县</t>
  </si>
  <si>
    <t>吉林省通化市辉南县</t>
  </si>
  <si>
    <t>吉林省通化市柳河县</t>
  </si>
  <si>
    <t>吉林省通化市梅河口市</t>
  </si>
  <si>
    <t>吉林省通化市集安市</t>
  </si>
  <si>
    <t>吉林省白山市</t>
  </si>
  <si>
    <t>吉林省白山市市辖区</t>
  </si>
  <si>
    <t>吉林省白山市八道江区</t>
  </si>
  <si>
    <t>吉林省白山市抚松县</t>
  </si>
  <si>
    <t>吉林省白山市靖宇县</t>
  </si>
  <si>
    <t>吉林省白山市长白朝鲜族自治县</t>
  </si>
  <si>
    <t>吉林省白山市江源县</t>
  </si>
  <si>
    <t>吉林省白山市临江市</t>
  </si>
  <si>
    <t>吉林省松原市</t>
  </si>
  <si>
    <t>吉林省松原市市辖区</t>
  </si>
  <si>
    <t>吉林省松原市宁江区</t>
  </si>
  <si>
    <t>吉林省松原市前郭尔罗斯蒙古族自治县</t>
  </si>
  <si>
    <t>吉林省松原市长岭县</t>
  </si>
  <si>
    <t>吉林省松原市乾安县</t>
  </si>
  <si>
    <t>吉林省松原市扶余县</t>
  </si>
  <si>
    <t>吉林省白城市</t>
  </si>
  <si>
    <t>吉林省白城市市辖区</t>
  </si>
  <si>
    <t>吉林省白城市洮北区</t>
  </si>
  <si>
    <t>吉林省白城市镇赉县</t>
  </si>
  <si>
    <t>吉林省白城市通榆县</t>
  </si>
  <si>
    <t>吉林省白城市洮南市</t>
  </si>
  <si>
    <t>吉林省白城市大安市</t>
  </si>
  <si>
    <t>吉林省延边朝鲜族自治州</t>
  </si>
  <si>
    <t>吉林省延边朝鲜族自治州延吉市</t>
  </si>
  <si>
    <t>吉林省延边朝鲜族自治州图们市</t>
  </si>
  <si>
    <t>吉林省延边朝鲜族自治州敦化市</t>
  </si>
  <si>
    <t>吉林省延边朝鲜族自治州珲春市</t>
  </si>
  <si>
    <t>吉林省延边朝鲜族自治州龙井市</t>
  </si>
  <si>
    <t>吉林省延边朝鲜族自治州和龙市</t>
  </si>
  <si>
    <t>吉林省延边朝鲜族自治州汪清县</t>
  </si>
  <si>
    <t>吉林省延边朝鲜族自治州安图县</t>
  </si>
  <si>
    <t>黑龙江省</t>
  </si>
  <si>
    <t>黑龙江省哈尔滨市</t>
  </si>
  <si>
    <t>黑龙江省哈尔滨市市辖区</t>
  </si>
  <si>
    <t>黑龙江省哈尔滨市道里区</t>
  </si>
  <si>
    <t>黑龙江省哈尔滨市南岗区</t>
  </si>
  <si>
    <t>黑龙江省哈尔滨市道外区</t>
  </si>
  <si>
    <t>黑龙江省哈尔滨市太平区</t>
  </si>
  <si>
    <t>黑龙江省哈尔滨市香坊区</t>
  </si>
  <si>
    <t>黑龙江省哈尔滨市动力区</t>
  </si>
  <si>
    <t>黑龙江省哈尔滨市平房区</t>
  </si>
  <si>
    <t>黑龙江省哈尔滨市呼兰县</t>
  </si>
  <si>
    <t>黑龙江省哈尔滨市依兰县</t>
  </si>
  <si>
    <t>黑龙江省哈尔滨市方正县</t>
  </si>
  <si>
    <t>黑龙江省哈尔滨市宾县</t>
  </si>
  <si>
    <t>黑龙江省哈尔滨市巴彦县</t>
  </si>
  <si>
    <t>黑龙江省哈尔滨市木兰县</t>
  </si>
  <si>
    <t>黑龙江省哈尔滨市通河县</t>
  </si>
  <si>
    <t>黑龙江省哈尔滨市延寿县</t>
  </si>
  <si>
    <t>黑龙江省哈尔滨市阿城市</t>
  </si>
  <si>
    <t>黑龙江省哈尔滨市双城市</t>
  </si>
  <si>
    <t>黑龙江省哈尔滨市尚志市</t>
  </si>
  <si>
    <t>黑龙江省哈尔滨市五常市</t>
  </si>
  <si>
    <t>黑龙江省齐齐哈尔市</t>
  </si>
  <si>
    <t>黑龙江省齐齐哈尔市市辖区</t>
  </si>
  <si>
    <t>黑龙江省齐齐哈尔市龙沙区</t>
  </si>
  <si>
    <t>黑龙江省齐齐哈尔市建华区</t>
  </si>
  <si>
    <t>黑龙江省齐齐哈尔市铁锋区</t>
  </si>
  <si>
    <t>黑龙江省齐齐哈尔市昂昂溪区</t>
  </si>
  <si>
    <t>黑龙江省齐齐哈尔市富拉尔基区</t>
  </si>
  <si>
    <t>黑龙江省齐齐哈尔市碾子山区</t>
  </si>
  <si>
    <t>黑龙江省齐齐哈尔市梅里斯达斡尔族区</t>
  </si>
  <si>
    <t>黑龙江省齐齐哈尔市龙江县</t>
  </si>
  <si>
    <t>黑龙江省齐齐哈尔市依安县</t>
  </si>
  <si>
    <t>黑龙江省齐齐哈尔市泰来县</t>
  </si>
  <si>
    <t>黑龙江省齐齐哈尔市甘南县</t>
  </si>
  <si>
    <t>黑龙江省齐齐哈尔市富裕县</t>
  </si>
  <si>
    <t>黑龙江省齐齐哈尔市克山县</t>
  </si>
  <si>
    <t>黑龙江省齐齐哈尔市克东县</t>
  </si>
  <si>
    <t>黑龙江省齐齐哈尔市拜泉县</t>
  </si>
  <si>
    <t>黑龙江省齐齐哈尔市讷河市</t>
  </si>
  <si>
    <t>黑龙江省鸡西市</t>
  </si>
  <si>
    <t>黑龙江省鸡西市市辖区</t>
  </si>
  <si>
    <t>黑龙江省鸡西市鸡冠区</t>
  </si>
  <si>
    <t>黑龙江省鸡西市恒山区</t>
  </si>
  <si>
    <t>黑龙江省鸡西市滴道区</t>
  </si>
  <si>
    <t>黑龙江省鸡西市梨树区</t>
  </si>
  <si>
    <t>黑龙江省鸡西市城子河区</t>
  </si>
  <si>
    <t>黑龙江省鸡西市麻山区</t>
  </si>
  <si>
    <t>黑龙江省鸡西市鸡东县</t>
  </si>
  <si>
    <t>黑龙江省鸡西市虎林市</t>
  </si>
  <si>
    <t>黑龙江省鸡西市密山市</t>
  </si>
  <si>
    <t>黑龙江省鹤岗市</t>
  </si>
  <si>
    <t>黑龙江省鹤岗市市辖区</t>
  </si>
  <si>
    <t>黑龙江省鹤岗市向阳区</t>
  </si>
  <si>
    <t>黑龙江省鹤岗市工农区</t>
  </si>
  <si>
    <t>黑龙江省鹤岗市南山区</t>
  </si>
  <si>
    <t>黑龙江省鹤岗市兴安区</t>
  </si>
  <si>
    <t>黑龙江省鹤岗市东山区</t>
  </si>
  <si>
    <t>黑龙江省鹤岗市兴山区</t>
  </si>
  <si>
    <t>黑龙江省鹤岗市萝北县</t>
  </si>
  <si>
    <t>黑龙江省鹤岗市绥滨县</t>
  </si>
  <si>
    <t>黑龙江省双鸭山市</t>
  </si>
  <si>
    <t>黑龙江省双鸭山市市辖区</t>
  </si>
  <si>
    <t>黑龙江省双鸭山市尖山区</t>
  </si>
  <si>
    <t>黑龙江省双鸭山市岭东区</t>
  </si>
  <si>
    <t>黑龙江省双鸭山市四方台区</t>
  </si>
  <si>
    <t>黑龙江省双鸭山市宝山区</t>
  </si>
  <si>
    <t>黑龙江省双鸭山市集贤县</t>
  </si>
  <si>
    <t>黑龙江省双鸭山市友谊县</t>
  </si>
  <si>
    <t>黑龙江省双鸭山市宝清县</t>
  </si>
  <si>
    <t>黑龙江省双鸭山市饶河县</t>
  </si>
  <si>
    <t>黑龙江省大庆市</t>
  </si>
  <si>
    <t>黑龙江省大庆市市辖区</t>
  </si>
  <si>
    <t>黑龙江省大庆市萨尔图区</t>
  </si>
  <si>
    <t>黑龙江省大庆市龙凤区</t>
  </si>
  <si>
    <t>黑龙江省大庆市让胡路区</t>
  </si>
  <si>
    <t>黑龙江省大庆市红岗区</t>
  </si>
  <si>
    <t>黑龙江省大庆市大同区</t>
  </si>
  <si>
    <t>黑龙江省大庆市肇州县</t>
  </si>
  <si>
    <t>黑龙江省大庆市肇源县</t>
  </si>
  <si>
    <t>黑龙江省大庆市林甸县</t>
  </si>
  <si>
    <t>黑龙江省大庆市杜尔伯特蒙古族自治县</t>
  </si>
  <si>
    <t>黑龙江省伊春市</t>
  </si>
  <si>
    <t>黑龙江省伊春市市辖区</t>
  </si>
  <si>
    <t>黑龙江省伊春市伊春区</t>
  </si>
  <si>
    <t>黑龙江省伊春市南岔区</t>
  </si>
  <si>
    <t>黑龙江省伊春市友好区</t>
  </si>
  <si>
    <t>黑龙江省伊春市西林区</t>
  </si>
  <si>
    <t>黑龙江省伊春市翠峦区</t>
  </si>
  <si>
    <t>黑龙江省伊春市新青区</t>
  </si>
  <si>
    <t>黑龙江省伊春市美溪区</t>
  </si>
  <si>
    <t>黑龙江省伊春市金山屯区</t>
  </si>
  <si>
    <t>黑龙江省伊春市五营区</t>
  </si>
  <si>
    <t>黑龙江省伊春市乌马河区</t>
  </si>
  <si>
    <t>黑龙江省伊春市汤旺河区</t>
  </si>
  <si>
    <t>黑龙江省伊春市带岭区</t>
  </si>
  <si>
    <t>黑龙江省伊春市乌伊岭区</t>
  </si>
  <si>
    <t>黑龙江省伊春市红星区</t>
  </si>
  <si>
    <t>黑龙江省伊春市上甘岭区</t>
  </si>
  <si>
    <t>黑龙江省伊春市嘉荫县</t>
  </si>
  <si>
    <t>黑龙江省伊春市铁力市</t>
  </si>
  <si>
    <t>黑龙江省佳木斯市</t>
  </si>
  <si>
    <t>黑龙江省佳木斯市市辖区</t>
  </si>
  <si>
    <t>黑龙江省佳木斯市永红区</t>
  </si>
  <si>
    <t>黑龙江省佳木斯市向阳区</t>
  </si>
  <si>
    <t>黑龙江省佳木斯市前进区</t>
  </si>
  <si>
    <t>黑龙江省佳木斯市东风区</t>
  </si>
  <si>
    <t>黑龙江省佳木斯市郊区</t>
  </si>
  <si>
    <t>黑龙江省佳木斯市桦南县</t>
  </si>
  <si>
    <t>黑龙江省佳木斯市桦川县</t>
  </si>
  <si>
    <t>黑龙江省佳木斯市汤原县</t>
  </si>
  <si>
    <t>黑龙江省佳木斯市抚远县</t>
  </si>
  <si>
    <t>黑龙江省佳木斯市同江市</t>
  </si>
  <si>
    <t>黑龙江省佳木斯市富锦市</t>
  </si>
  <si>
    <t>黑龙江省七台河市</t>
  </si>
  <si>
    <t>黑龙江省七台河市市辖区</t>
  </si>
  <si>
    <t>黑龙江省七台河市新兴区</t>
  </si>
  <si>
    <t>黑龙江省七台河市桃山区</t>
  </si>
  <si>
    <t>黑龙江省七台河市茄子河区</t>
  </si>
  <si>
    <t>黑龙江省七台河市勃利县</t>
  </si>
  <si>
    <t>黑龙江省牡丹江市</t>
  </si>
  <si>
    <t>黑龙江省牡丹江市市辖区</t>
  </si>
  <si>
    <t>黑龙江省牡丹江市东安区</t>
  </si>
  <si>
    <t>黑龙江省牡丹江市阳明区</t>
  </si>
  <si>
    <t>黑龙江省牡丹江市爱民区</t>
  </si>
  <si>
    <t>黑龙江省牡丹江市西安区</t>
  </si>
  <si>
    <t>黑龙江省牡丹江市东宁县</t>
  </si>
  <si>
    <t>黑龙江省牡丹江市林口县</t>
  </si>
  <si>
    <t>黑龙江省牡丹江市绥芬河市</t>
  </si>
  <si>
    <t>黑龙江省牡丹江市海林市</t>
  </si>
  <si>
    <t>黑龙江省牡丹江市宁安市</t>
  </si>
  <si>
    <t>黑龙江省牡丹江市穆棱市</t>
  </si>
  <si>
    <t>黑龙江省黑河市</t>
  </si>
  <si>
    <t>黑龙江省黑河市市辖区</t>
  </si>
  <si>
    <t>黑龙江省黑河市爱辉区</t>
  </si>
  <si>
    <t>黑龙江省黑河市嫩江县</t>
  </si>
  <si>
    <t>黑龙江省黑河市逊克县</t>
  </si>
  <si>
    <t>黑龙江省黑河市孙吴县</t>
  </si>
  <si>
    <t>黑龙江省黑河市北安市</t>
  </si>
  <si>
    <t>黑龙江省黑河市五大连池市</t>
  </si>
  <si>
    <t>黑龙江省绥化地区</t>
  </si>
  <si>
    <t>黑龙江省绥化地区绥化市</t>
  </si>
  <si>
    <t>黑龙江省绥化地区安达市</t>
  </si>
  <si>
    <t>黑龙江省绥化地区肇东市</t>
  </si>
  <si>
    <t>黑龙江省绥化地区海伦市</t>
  </si>
  <si>
    <t>黑龙江省绥化地区望奎县</t>
  </si>
  <si>
    <t>黑龙江省绥化地区兰西县</t>
  </si>
  <si>
    <t>黑龙江省绥化地区青冈县</t>
  </si>
  <si>
    <t>黑龙江省绥化地区庆安县</t>
  </si>
  <si>
    <t>黑龙江省绥化地区明水县</t>
  </si>
  <si>
    <t>黑龙江省绥化地区绥棱县</t>
  </si>
  <si>
    <t>黑龙江省大兴安岭地区</t>
  </si>
  <si>
    <t>黑龙江省大兴安岭地区呼玛县</t>
  </si>
  <si>
    <t>黑龙江省大兴安岭地区塔河县</t>
  </si>
  <si>
    <t>黑龙江省大兴安岭地区漠河县</t>
  </si>
  <si>
    <t>上海市</t>
  </si>
  <si>
    <t>上海市市辖区</t>
  </si>
  <si>
    <t>上海市黄浦区</t>
  </si>
  <si>
    <t>上海市南市区</t>
  </si>
  <si>
    <t>上海市卢湾区</t>
  </si>
  <si>
    <t>上海市徐汇区</t>
  </si>
  <si>
    <t>上海市长宁区</t>
  </si>
  <si>
    <t>上海市静安区</t>
  </si>
  <si>
    <t>上海市普陀区</t>
  </si>
  <si>
    <t>上海市闸北区</t>
  </si>
  <si>
    <t>上海市虹口区</t>
  </si>
  <si>
    <t>上海市杨浦区</t>
  </si>
  <si>
    <t>上海市闵行区</t>
  </si>
  <si>
    <t>上海市宝山区</t>
  </si>
  <si>
    <t>上海市嘉定区</t>
  </si>
  <si>
    <t>上海市浦东新区</t>
  </si>
  <si>
    <t>上海市金山区</t>
  </si>
  <si>
    <t>上海市松江区</t>
  </si>
  <si>
    <t>上海市县</t>
  </si>
  <si>
    <t>上海市南汇县</t>
  </si>
  <si>
    <t>上海市奉贤县</t>
  </si>
  <si>
    <t>上海市青浦县</t>
  </si>
  <si>
    <t>上海市崇明县</t>
  </si>
  <si>
    <t>江苏省</t>
  </si>
  <si>
    <t>江苏省南京市</t>
  </si>
  <si>
    <t>江苏省南京市市辖区</t>
  </si>
  <si>
    <t>江苏省南京市玄武区</t>
  </si>
  <si>
    <t>江苏省南京市白下区</t>
  </si>
  <si>
    <t>江苏省南京市秦淮区</t>
  </si>
  <si>
    <t>江苏省南京市建邺区</t>
  </si>
  <si>
    <t>江苏省南京市鼓楼区</t>
  </si>
  <si>
    <t>江苏省南京市下关区</t>
  </si>
  <si>
    <t>江苏省南京市浦口区</t>
  </si>
  <si>
    <t>江苏省南京市大厂区</t>
  </si>
  <si>
    <t>江苏省南京市栖霞区</t>
  </si>
  <si>
    <t>江苏省南京市雨花台区</t>
  </si>
  <si>
    <t>江苏省南京市江宁县</t>
  </si>
  <si>
    <t>江苏省南京市江浦县</t>
  </si>
  <si>
    <t>江苏省南京市六合县</t>
  </si>
  <si>
    <t>江苏省南京市溧水县</t>
  </si>
  <si>
    <t>江苏省南京市高淳县</t>
  </si>
  <si>
    <t>江苏省无锡市</t>
  </si>
  <si>
    <t>江苏省无锡市市辖区</t>
  </si>
  <si>
    <t>江苏省无锡市崇安区</t>
  </si>
  <si>
    <t>江苏省无锡市南长区</t>
  </si>
  <si>
    <t>江苏省无锡市北塘区</t>
  </si>
  <si>
    <t>江苏省无锡市郊区</t>
  </si>
  <si>
    <t>江苏省无锡市江阴市</t>
  </si>
  <si>
    <t>江苏省无锡市宜兴市</t>
  </si>
  <si>
    <t>江苏省无锡市锡山市</t>
  </si>
  <si>
    <t>江苏省徐州市</t>
  </si>
  <si>
    <t>江苏省徐州市市辖区</t>
  </si>
  <si>
    <t>江苏省徐州市鼓楼区</t>
  </si>
  <si>
    <t>江苏省徐州市云龙区</t>
  </si>
  <si>
    <t>江苏省徐州市九里区</t>
  </si>
  <si>
    <t>江苏省徐州市贾汪区</t>
  </si>
  <si>
    <t>江苏省徐州市泉山区</t>
  </si>
  <si>
    <t>江苏省徐州市丰县</t>
  </si>
  <si>
    <t>江苏省徐州市沛县</t>
  </si>
  <si>
    <t>江苏省徐州市铜山县</t>
  </si>
  <si>
    <t>江苏省徐州市睢宁县</t>
  </si>
  <si>
    <t>江苏省徐州市新沂市</t>
  </si>
  <si>
    <t>江苏省徐州市邳州市</t>
  </si>
  <si>
    <t>江苏省常州市</t>
  </si>
  <si>
    <t>江苏省常州市市辖区</t>
  </si>
  <si>
    <t>江苏省常州市天宁区</t>
  </si>
  <si>
    <t>江苏省常州市钟楼区</t>
  </si>
  <si>
    <t>江苏省常州市戚墅堰区</t>
  </si>
  <si>
    <t>江苏省常州市郊区</t>
  </si>
  <si>
    <t>江苏省常州市溧阳市</t>
  </si>
  <si>
    <t>江苏省常州市金坛市</t>
  </si>
  <si>
    <t>江苏省常州市武进市</t>
  </si>
  <si>
    <t>江苏省苏州市</t>
  </si>
  <si>
    <t>江苏省苏州市市辖区</t>
  </si>
  <si>
    <t>江苏省苏州市沧浪区</t>
  </si>
  <si>
    <t>江苏省苏州市平江区</t>
  </si>
  <si>
    <t>江苏省苏州市金阊区</t>
  </si>
  <si>
    <t>江苏省苏州市郊区</t>
  </si>
  <si>
    <t>江苏省苏州市常熟市</t>
  </si>
  <si>
    <t>江苏省苏州市张家港市</t>
  </si>
  <si>
    <t>江苏省苏州市昆山市</t>
  </si>
  <si>
    <t>江苏省苏州市吴江市</t>
  </si>
  <si>
    <t>江苏省苏州市太仓市</t>
  </si>
  <si>
    <t>江苏省苏州市吴县市</t>
  </si>
  <si>
    <t>江苏省南通市</t>
  </si>
  <si>
    <t>江苏省南通市市辖区</t>
  </si>
  <si>
    <t>江苏省南通市崇川区</t>
  </si>
  <si>
    <t>江苏省南通市港闸区</t>
  </si>
  <si>
    <t>江苏省南通市海安县</t>
  </si>
  <si>
    <t>江苏省南通市如东县</t>
  </si>
  <si>
    <t>江苏省南通市启东市</t>
  </si>
  <si>
    <t>江苏省南通市如皋市</t>
  </si>
  <si>
    <t>江苏省南通市通州市</t>
  </si>
  <si>
    <t>江苏省南通市海门市</t>
  </si>
  <si>
    <t>江苏省连云港市</t>
  </si>
  <si>
    <t>江苏省连云港市市辖区</t>
  </si>
  <si>
    <t>江苏省连云港市连云区</t>
  </si>
  <si>
    <t>江苏省连云港市云台区</t>
  </si>
  <si>
    <t>江苏省连云港市新浦区</t>
  </si>
  <si>
    <t>江苏省连云港市海州区</t>
  </si>
  <si>
    <t>江苏省连云港市赣榆县</t>
  </si>
  <si>
    <t>江苏省连云港市东海县</t>
  </si>
  <si>
    <t>江苏省连云港市灌云县</t>
  </si>
  <si>
    <t>江苏省连云港市灌南县</t>
  </si>
  <si>
    <t>江苏省淮阴市</t>
  </si>
  <si>
    <t>江苏省淮阴市市辖区</t>
  </si>
  <si>
    <t>江苏省淮阴市清河区</t>
  </si>
  <si>
    <t>江苏省淮阴市清浦区</t>
  </si>
  <si>
    <t>江苏省淮阴市淮阴县</t>
  </si>
  <si>
    <t>江苏省淮阴市涟水县</t>
  </si>
  <si>
    <t>江苏省淮阴市洪泽县</t>
  </si>
  <si>
    <t>江苏省淮阴市盱眙县</t>
  </si>
  <si>
    <t>江苏省淮阴市金湖县</t>
  </si>
  <si>
    <t>江苏省淮阴市淮安市</t>
  </si>
  <si>
    <t>江苏省盐城市</t>
  </si>
  <si>
    <t>江苏省盐城市市辖区</t>
  </si>
  <si>
    <t>江苏省盐城市城区</t>
  </si>
  <si>
    <t>江苏省盐城市响水县</t>
  </si>
  <si>
    <t>江苏省盐城市滨海县</t>
  </si>
  <si>
    <t>江苏省盐城市阜宁县</t>
  </si>
  <si>
    <t>江苏省盐城市射阳县</t>
  </si>
  <si>
    <t>江苏省盐城市建湖县</t>
  </si>
  <si>
    <t>江苏省盐城市盐都县</t>
  </si>
  <si>
    <t>江苏省盐城市东台市</t>
  </si>
  <si>
    <t>江苏省盐城市大丰市</t>
  </si>
  <si>
    <t>江苏省扬州市</t>
  </si>
  <si>
    <t>江苏省扬州市市辖区</t>
  </si>
  <si>
    <t>江苏省扬州市广陵区</t>
  </si>
  <si>
    <t>江苏省扬州市郊区</t>
  </si>
  <si>
    <t>江苏省扬州市宝应县</t>
  </si>
  <si>
    <t>江苏省扬州市邗江县</t>
  </si>
  <si>
    <t>江苏省扬州市仪征市</t>
  </si>
  <si>
    <t>江苏省扬州市高邮市</t>
  </si>
  <si>
    <t>江苏省扬州市江都市</t>
  </si>
  <si>
    <t>江苏省镇江市</t>
  </si>
  <si>
    <t>江苏省镇江市市辖区</t>
  </si>
  <si>
    <t>江苏省镇江市京口区</t>
  </si>
  <si>
    <t>江苏省镇江市润州区</t>
  </si>
  <si>
    <t>江苏省镇江市丹徒县</t>
  </si>
  <si>
    <t>江苏省镇江市丹阳市</t>
  </si>
  <si>
    <t>江苏省镇江市扬中市</t>
  </si>
  <si>
    <t>江苏省镇江市句容市</t>
  </si>
  <si>
    <t>江苏省泰州市</t>
  </si>
  <si>
    <t>江苏省泰州市市辖区</t>
  </si>
  <si>
    <t>江苏省泰州市海陵区</t>
  </si>
  <si>
    <t>江苏省泰州市高港区</t>
  </si>
  <si>
    <t>江苏省泰州市兴化市</t>
  </si>
  <si>
    <t>江苏省泰州市靖江市</t>
  </si>
  <si>
    <t>江苏省泰州市泰兴市</t>
  </si>
  <si>
    <t>江苏省泰州市姜堰市</t>
  </si>
  <si>
    <t>江苏省宿迁市</t>
  </si>
  <si>
    <t>江苏省宿迁市市辖区</t>
  </si>
  <si>
    <t>江苏省宿迁市宿城区</t>
  </si>
  <si>
    <t>江苏省宿迁市宿豫县</t>
  </si>
  <si>
    <t>江苏省宿迁市沭阳县</t>
  </si>
  <si>
    <t>江苏省宿迁市泗阳县</t>
  </si>
  <si>
    <t>江苏省宿迁市泗洪县</t>
  </si>
  <si>
    <t>浙江省</t>
  </si>
  <si>
    <t>浙江省杭州市</t>
  </si>
  <si>
    <t>浙江省杭州市市辖区</t>
  </si>
  <si>
    <t>浙江省杭州市上城区</t>
  </si>
  <si>
    <t>浙江省杭州市下城区</t>
  </si>
  <si>
    <t>浙江省杭州市江干区</t>
  </si>
  <si>
    <t>浙江省杭州市拱墅区</t>
  </si>
  <si>
    <t>浙江省杭州市西湖区</t>
  </si>
  <si>
    <t>浙江省杭州市滨江区</t>
  </si>
  <si>
    <t>浙江省杭州市桐庐县</t>
  </si>
  <si>
    <t>浙江省杭州市淳安县</t>
  </si>
  <si>
    <t>浙江省杭州市萧山市</t>
  </si>
  <si>
    <t>浙江省杭州市建德市</t>
  </si>
  <si>
    <t>浙江省杭州市富阳市</t>
  </si>
  <si>
    <t>浙江省杭州市余杭市</t>
  </si>
  <si>
    <t>浙江省杭州市临安市</t>
  </si>
  <si>
    <t>浙江省宁波市</t>
  </si>
  <si>
    <t>浙江省宁波市市辖区</t>
  </si>
  <si>
    <t>浙江省宁波市海曙区</t>
  </si>
  <si>
    <t>浙江省宁波市江东区</t>
  </si>
  <si>
    <t>浙江省宁波市江北区</t>
  </si>
  <si>
    <t>浙江省宁波市北仑区</t>
  </si>
  <si>
    <t>浙江省宁波市镇海区</t>
  </si>
  <si>
    <t>浙江省宁波市象山县</t>
  </si>
  <si>
    <t>浙江省宁波市宁海县</t>
  </si>
  <si>
    <t>浙江省宁波市鄞县</t>
  </si>
  <si>
    <t>浙江省宁波市余姚市</t>
  </si>
  <si>
    <t>浙江省宁波市慈溪市</t>
  </si>
  <si>
    <t>浙江省宁波市奉化市</t>
  </si>
  <si>
    <t>浙江省温州市</t>
  </si>
  <si>
    <t>浙江省温州市市辖区</t>
  </si>
  <si>
    <t>浙江省温州市鹿城区</t>
  </si>
  <si>
    <t>浙江省温州市龙湾区</t>
  </si>
  <si>
    <t>浙江省温州市瓯海区</t>
  </si>
  <si>
    <t>浙江省温州市洞头县</t>
  </si>
  <si>
    <t>浙江省温州市永嘉县</t>
  </si>
  <si>
    <t>浙江省温州市平阳县</t>
  </si>
  <si>
    <t>浙江省温州市苍南县</t>
  </si>
  <si>
    <t>浙江省温州市文成县</t>
  </si>
  <si>
    <t>浙江省温州市泰顺县</t>
  </si>
  <si>
    <t>浙江省温州市瑞安市</t>
  </si>
  <si>
    <t>浙江省温州市乐清市</t>
  </si>
  <si>
    <t>浙江省嘉兴市</t>
  </si>
  <si>
    <t>浙江省嘉兴市市辖区</t>
  </si>
  <si>
    <t>浙江省嘉兴市秀城区</t>
  </si>
  <si>
    <t>浙江省嘉兴市郊区</t>
  </si>
  <si>
    <t>浙江省嘉兴市嘉善县</t>
  </si>
  <si>
    <t>浙江省嘉兴市海盐县</t>
  </si>
  <si>
    <t>浙江省嘉兴市海宁市</t>
  </si>
  <si>
    <t>浙江省嘉兴市平湖市</t>
  </si>
  <si>
    <t>浙江省嘉兴市桐乡市</t>
  </si>
  <si>
    <t>浙江省湖州市</t>
  </si>
  <si>
    <t>浙江省湖州市市辖区</t>
  </si>
  <si>
    <t>浙江省湖州市德清县</t>
  </si>
  <si>
    <t>浙江省湖州市长兴县</t>
  </si>
  <si>
    <t>浙江省湖州市安吉县</t>
  </si>
  <si>
    <t>浙江省绍兴市</t>
  </si>
  <si>
    <t>浙江省绍兴市市辖区</t>
  </si>
  <si>
    <t>浙江省绍兴市越城区</t>
  </si>
  <si>
    <t>浙江省绍兴市绍兴县</t>
  </si>
  <si>
    <t>浙江省绍兴市新昌县</t>
  </si>
  <si>
    <t>浙江省绍兴市诸暨市</t>
  </si>
  <si>
    <t>浙江省绍兴市上虞市</t>
  </si>
  <si>
    <t>浙江省绍兴市嵊州市</t>
  </si>
  <si>
    <t>浙江省金华市</t>
  </si>
  <si>
    <t>浙江省金华市市辖区</t>
  </si>
  <si>
    <t>浙江省金华市婺城区</t>
  </si>
  <si>
    <t>浙江省金华市金华县</t>
  </si>
  <si>
    <t>浙江省金华市武义县</t>
  </si>
  <si>
    <t>浙江省金华市浦江县</t>
  </si>
  <si>
    <t>浙江省金华市磐安县</t>
  </si>
  <si>
    <t>浙江省金华市兰溪市</t>
  </si>
  <si>
    <t>浙江省金华市义乌市</t>
  </si>
  <si>
    <t>浙江省金华市东阳市</t>
  </si>
  <si>
    <t>浙江省金华市永康市</t>
  </si>
  <si>
    <t>浙江省衢州市</t>
  </si>
  <si>
    <t>浙江省衢州市市辖区</t>
  </si>
  <si>
    <t>浙江省衢州市柯城区</t>
  </si>
  <si>
    <t>浙江省衢州市衢县</t>
  </si>
  <si>
    <t>浙江省衢州市常山县</t>
  </si>
  <si>
    <t>浙江省衢州市开化县</t>
  </si>
  <si>
    <t>浙江省衢州市龙游县</t>
  </si>
  <si>
    <t>浙江省衢州市江山市</t>
  </si>
  <si>
    <t>浙江省舟山市</t>
  </si>
  <si>
    <t>浙江省舟山市市辖区</t>
  </si>
  <si>
    <t>浙江省舟山市定海区</t>
  </si>
  <si>
    <t>浙江省舟山市普陀区</t>
  </si>
  <si>
    <t>浙江省舟山市岱山县</t>
  </si>
  <si>
    <t>浙江省舟山市嵊泗县</t>
  </si>
  <si>
    <t>浙江省台州市</t>
  </si>
  <si>
    <t>浙江省台州市市辖区</t>
  </si>
  <si>
    <t>浙江省台州市椒江区</t>
  </si>
  <si>
    <t>浙江省台州市黄岩区</t>
  </si>
  <si>
    <t>浙江省台州市路桥区</t>
  </si>
  <si>
    <t>浙江省台州市玉环县</t>
  </si>
  <si>
    <t>浙江省台州市三门县</t>
  </si>
  <si>
    <t>浙江省台州市天台县</t>
  </si>
  <si>
    <t>浙江省台州市仙居县</t>
  </si>
  <si>
    <t>浙江省台州市温岭市</t>
  </si>
  <si>
    <t>浙江省台州市临海市</t>
  </si>
  <si>
    <t>浙江省丽水地区</t>
  </si>
  <si>
    <t>浙江省丽水地区丽水市</t>
  </si>
  <si>
    <t>浙江省丽水地区龙泉市</t>
  </si>
  <si>
    <t>浙江省丽水地区青田县</t>
  </si>
  <si>
    <t>浙江省丽水地区云和县</t>
  </si>
  <si>
    <t>浙江省丽水地区庆元县</t>
  </si>
  <si>
    <t>浙江省丽水地区缙云县</t>
  </si>
  <si>
    <t>浙江省丽水地区遂昌县</t>
  </si>
  <si>
    <t>浙江省丽水地区松阳县</t>
  </si>
  <si>
    <t>浙江省丽水地区景宁畲族自治县</t>
  </si>
  <si>
    <t>安徽省</t>
  </si>
  <si>
    <t>安徽省合肥市</t>
  </si>
  <si>
    <t>安徽省合肥市市辖区</t>
  </si>
  <si>
    <t>安徽省合肥市东市区</t>
  </si>
  <si>
    <t>安徽省合肥市中市区</t>
  </si>
  <si>
    <t>安徽省合肥市西市区</t>
  </si>
  <si>
    <t>安徽省合肥市郊区</t>
  </si>
  <si>
    <t>安徽省合肥市长丰县</t>
  </si>
  <si>
    <t>安徽省合肥市肥东县</t>
  </si>
  <si>
    <t>安徽省合肥市肥西县</t>
  </si>
  <si>
    <t>安徽省芜湖市</t>
  </si>
  <si>
    <t>安徽省芜湖市市辖区</t>
  </si>
  <si>
    <t>安徽省芜湖市镜湖区</t>
  </si>
  <si>
    <t>安徽省芜湖市马塘区</t>
  </si>
  <si>
    <t>安徽省芜湖市新芜区</t>
  </si>
  <si>
    <t>安徽省芜湖市鸠江区</t>
  </si>
  <si>
    <t>安徽省芜湖市芜湖县</t>
  </si>
  <si>
    <t>安徽省芜湖市繁昌县</t>
  </si>
  <si>
    <t>安徽省芜湖市南陵县</t>
  </si>
  <si>
    <t>安徽省蚌埠市</t>
  </si>
  <si>
    <t>安徽省蚌埠市市辖区</t>
  </si>
  <si>
    <t>安徽省蚌埠市东市区</t>
  </si>
  <si>
    <t>安徽省蚌埠市中市区</t>
  </si>
  <si>
    <t>安徽省蚌埠市西市区</t>
  </si>
  <si>
    <t>安徽省蚌埠市郊区</t>
  </si>
  <si>
    <t>安徽省蚌埠市怀远县</t>
  </si>
  <si>
    <t>安徽省蚌埠市五河县</t>
  </si>
  <si>
    <t>安徽省蚌埠市固镇县</t>
  </si>
  <si>
    <t>安徽省淮南市</t>
  </si>
  <si>
    <t>安徽省淮南市市辖区</t>
  </si>
  <si>
    <t>安徽省淮南市大通区</t>
  </si>
  <si>
    <t>安徽省淮南市田家庵区</t>
  </si>
  <si>
    <t>安徽省淮南市谢家集区</t>
  </si>
  <si>
    <t>安徽省淮南市八公山区</t>
  </si>
  <si>
    <t>安徽省淮南市潘集区</t>
  </si>
  <si>
    <t>安徽省淮南市凤台县</t>
  </si>
  <si>
    <t>安徽省马鞍山市</t>
  </si>
  <si>
    <t>安徽省马鞍山市市辖区</t>
  </si>
  <si>
    <t>安徽省马鞍山市金家庄区</t>
  </si>
  <si>
    <t>安徽省马鞍山市花山区</t>
  </si>
  <si>
    <t>安徽省马鞍山市雨山区</t>
  </si>
  <si>
    <t>安徽省马鞍山市向山区</t>
  </si>
  <si>
    <t>安徽省马鞍山市当涂县</t>
  </si>
  <si>
    <t>安徽省淮北市</t>
  </si>
  <si>
    <t>安徽省淮北市市辖区</t>
  </si>
  <si>
    <t>安徽省淮北市杜集区</t>
  </si>
  <si>
    <t>安徽省淮北市相山区</t>
  </si>
  <si>
    <t>安徽省淮北市烈山区</t>
  </si>
  <si>
    <t>安徽省淮北市濉溪县</t>
  </si>
  <si>
    <t>安徽省铜陵市</t>
  </si>
  <si>
    <t>安徽省铜陵市市辖区</t>
  </si>
  <si>
    <t>安徽省铜陵市铜官山区</t>
  </si>
  <si>
    <t>安徽省铜陵市狮子山区</t>
  </si>
  <si>
    <t>安徽省铜陵市郊区</t>
  </si>
  <si>
    <t>安徽省铜陵市铜陵县</t>
  </si>
  <si>
    <t>安徽省安庆市</t>
  </si>
  <si>
    <t>安徽省安庆市市辖区</t>
  </si>
  <si>
    <t>安徽省安庆市迎江区</t>
  </si>
  <si>
    <t>安徽省安庆市大观区</t>
  </si>
  <si>
    <t>安徽省安庆市郊区</t>
  </si>
  <si>
    <t>安徽省安庆市怀宁县</t>
  </si>
  <si>
    <t>安徽省安庆市枞阳县</t>
  </si>
  <si>
    <t>安徽省安庆市潜山县</t>
  </si>
  <si>
    <t>安徽省安庆市太湖县</t>
  </si>
  <si>
    <t>安徽省安庆市宿松县</t>
  </si>
  <si>
    <t>安徽省安庆市望江县</t>
  </si>
  <si>
    <t>安徽省安庆市岳西县</t>
  </si>
  <si>
    <t>安徽省安庆市桐城市</t>
  </si>
  <si>
    <t>安徽省黄山市</t>
  </si>
  <si>
    <t>安徽省黄山市市辖区</t>
  </si>
  <si>
    <t>安徽省黄山市屯溪区</t>
  </si>
  <si>
    <t>安徽省黄山市黄山区</t>
  </si>
  <si>
    <t>安徽省黄山市徽州区</t>
  </si>
  <si>
    <t>安徽省黄山市歙县</t>
  </si>
  <si>
    <t>安徽省黄山市休宁县</t>
  </si>
  <si>
    <t>安徽省黄山市黟县</t>
  </si>
  <si>
    <t>安徽省黄山市祁门县</t>
  </si>
  <si>
    <t>安徽省滁州市</t>
  </si>
  <si>
    <t>安徽省滁州市市辖区</t>
  </si>
  <si>
    <t>安徽省滁州市琅琊区</t>
  </si>
  <si>
    <t>安徽省滁州市南谯区</t>
  </si>
  <si>
    <t>安徽省滁州市来安县</t>
  </si>
  <si>
    <t>安徽省滁州市全椒县</t>
  </si>
  <si>
    <t>安徽省滁州市定远县</t>
  </si>
  <si>
    <t>安徽省滁州市凤阳县</t>
  </si>
  <si>
    <t>安徽省滁州市天长市</t>
  </si>
  <si>
    <t>安徽省滁州市明光市</t>
  </si>
  <si>
    <t>安徽省阜阳市</t>
  </si>
  <si>
    <t>安徽省阜阳市市辖区</t>
  </si>
  <si>
    <t>安徽省阜阳市颍州区</t>
  </si>
  <si>
    <t>安徽省阜阳市颍东区</t>
  </si>
  <si>
    <t>安徽省阜阳市颍泉区</t>
  </si>
  <si>
    <t>安徽省阜阳市临泉县</t>
  </si>
  <si>
    <t>安徽省阜阳市太和县</t>
  </si>
  <si>
    <t>安徽省阜阳市涡阳县</t>
  </si>
  <si>
    <t>安徽省阜阳市蒙城县</t>
  </si>
  <si>
    <t>安徽省阜阳市阜南县</t>
  </si>
  <si>
    <t>安徽省阜阳市颍上县</t>
  </si>
  <si>
    <t>安徽省阜阳市利辛县</t>
  </si>
  <si>
    <t>安徽省阜阳市亳州市</t>
  </si>
  <si>
    <t>安徽省阜阳市界首市</t>
  </si>
  <si>
    <t>安徽省宿州市</t>
  </si>
  <si>
    <t>安徽省宿州市市辖区</t>
  </si>
  <si>
    <t>安徽省宿州市甬桥区</t>
  </si>
  <si>
    <t>安徽省宿州市砀山县</t>
  </si>
  <si>
    <t>安徽省宿州市萧县</t>
  </si>
  <si>
    <t>安徽省宿州市灵璧县</t>
  </si>
  <si>
    <t>安徽省宿州市泗县</t>
  </si>
  <si>
    <t>安徽省六安地区</t>
  </si>
  <si>
    <t>安徽省六安地区六安市</t>
  </si>
  <si>
    <t>安徽省六安地区寿县</t>
  </si>
  <si>
    <t>安徽省六安地区霍邱县</t>
  </si>
  <si>
    <t>安徽省六安地区舒城县</t>
  </si>
  <si>
    <t>安徽省六安地区金寨县</t>
  </si>
  <si>
    <t>安徽省六安地区霍山县</t>
  </si>
  <si>
    <t>安徽省宣城地区</t>
  </si>
  <si>
    <t>安徽省宣城地区宣州市</t>
  </si>
  <si>
    <t>安徽省宣城地区宁国市</t>
  </si>
  <si>
    <t>安徽省宣城地区郎溪县</t>
  </si>
  <si>
    <t>安徽省宣城地区广德县</t>
  </si>
  <si>
    <t>安徽省宣城地区泾县</t>
  </si>
  <si>
    <t>安徽省宣城地区旌德县</t>
  </si>
  <si>
    <t>安徽省宣城地区绩溪县</t>
  </si>
  <si>
    <t>安徽省巢湖地区</t>
  </si>
  <si>
    <t>安徽省巢湖地区巢湖市</t>
  </si>
  <si>
    <t>安徽省巢湖地区庐江县</t>
  </si>
  <si>
    <t>安徽省巢湖地区无为县</t>
  </si>
  <si>
    <t>安徽省巢湖地区含山县</t>
  </si>
  <si>
    <t>安徽省巢湖地区和县</t>
  </si>
  <si>
    <t>安徽省池州地区</t>
  </si>
  <si>
    <t>安徽省池州地区贵池市</t>
  </si>
  <si>
    <t>安徽省池州地区东至县</t>
  </si>
  <si>
    <t>安徽省池州地区石台县</t>
  </si>
  <si>
    <t>安徽省池州地区青阳县</t>
  </si>
  <si>
    <t>福建省</t>
  </si>
  <si>
    <t>福建省福州市</t>
  </si>
  <si>
    <t>福建省福州市市辖区</t>
  </si>
  <si>
    <t>福建省福州市鼓楼区</t>
  </si>
  <si>
    <t>福建省福州市台江区</t>
  </si>
  <si>
    <t>福建省福州市仓山区</t>
  </si>
  <si>
    <t>福建省福州市马尾区</t>
  </si>
  <si>
    <t>福建省福州市晋安区</t>
  </si>
  <si>
    <t>福建省福州市闽侯县</t>
  </si>
  <si>
    <t>福建省福州市连江县</t>
  </si>
  <si>
    <t>福建省福州市罗源县</t>
  </si>
  <si>
    <t>福建省福州市闽清县</t>
  </si>
  <si>
    <t>福建省福州市永泰县</t>
  </si>
  <si>
    <t>福建省福州市平潭县</t>
  </si>
  <si>
    <t>福建省福州市福清市</t>
  </si>
  <si>
    <t>福建省福州市长乐市</t>
  </si>
  <si>
    <t>福建省厦门市</t>
  </si>
  <si>
    <t>福建省厦门市市辖区</t>
  </si>
  <si>
    <t>福建省厦门市鼓浪屿区</t>
  </si>
  <si>
    <t>福建省厦门市思明区</t>
  </si>
  <si>
    <t>福建省厦门市开元区</t>
  </si>
  <si>
    <t>福建省厦门市杏林区</t>
  </si>
  <si>
    <t>福建省厦门市湖里区</t>
  </si>
  <si>
    <t>福建省厦门市集美区</t>
  </si>
  <si>
    <t>福建省厦门市同安区</t>
  </si>
  <si>
    <t>福建省莆田市</t>
  </si>
  <si>
    <t>福建省莆田市市辖区</t>
  </si>
  <si>
    <t>福建省莆田市城厢区</t>
  </si>
  <si>
    <t>福建省莆田市涵江区</t>
  </si>
  <si>
    <t>福建省莆田市莆田县</t>
  </si>
  <si>
    <t>福建省莆田市仙游县</t>
  </si>
  <si>
    <t>福建省三明市</t>
  </si>
  <si>
    <t>福建省三明市市辖区</t>
  </si>
  <si>
    <t>福建省三明市梅列区</t>
  </si>
  <si>
    <t>福建省三明市三元区</t>
  </si>
  <si>
    <t>福建省三明市明溪县</t>
  </si>
  <si>
    <t>福建省三明市清流县</t>
  </si>
  <si>
    <t>福建省三明市宁化县</t>
  </si>
  <si>
    <t>福建省三明市大田县</t>
  </si>
  <si>
    <t>福建省三明市尤溪县</t>
  </si>
  <si>
    <t>福建省三明市沙县</t>
  </si>
  <si>
    <t>福建省三明市将乐县</t>
  </si>
  <si>
    <t>福建省三明市泰宁县</t>
  </si>
  <si>
    <t>福建省三明市建宁县</t>
  </si>
  <si>
    <t>福建省三明市永安市</t>
  </si>
  <si>
    <t>福建省泉州市</t>
  </si>
  <si>
    <t>福建省泉州市市辖区</t>
  </si>
  <si>
    <t>福建省泉州市鲤城区</t>
  </si>
  <si>
    <t>福建省泉州市丰泽区</t>
  </si>
  <si>
    <t>福建省泉州市洛江区</t>
  </si>
  <si>
    <t>福建省泉州市惠安县</t>
  </si>
  <si>
    <t>福建省泉州市安溪县</t>
  </si>
  <si>
    <t>福建省泉州市永春县</t>
  </si>
  <si>
    <t>福建省泉州市德化县</t>
  </si>
  <si>
    <t>福建省泉州市金门县</t>
  </si>
  <si>
    <t>福建省泉州市石狮市</t>
  </si>
  <si>
    <t>福建省泉州市晋江市</t>
  </si>
  <si>
    <t>福建省泉州市南安市</t>
  </si>
  <si>
    <t>福建省漳州市</t>
  </si>
  <si>
    <t>福建省漳州市市辖区</t>
  </si>
  <si>
    <t>福建省漳州市芗城区</t>
  </si>
  <si>
    <t>福建省漳州市龙文区</t>
  </si>
  <si>
    <t>福建省漳州市云霄县</t>
  </si>
  <si>
    <t>福建省漳州市漳浦县</t>
  </si>
  <si>
    <t>福建省漳州市诏安县</t>
  </si>
  <si>
    <t>福建省漳州市长泰县</t>
  </si>
  <si>
    <t>福建省漳州市东山县</t>
  </si>
  <si>
    <t>福建省漳州市南靖县</t>
  </si>
  <si>
    <t>福建省漳州市平和县</t>
  </si>
  <si>
    <t>福建省漳州市华安县</t>
  </si>
  <si>
    <t>福建省漳州市龙海市</t>
  </si>
  <si>
    <t>福建省南平市</t>
  </si>
  <si>
    <t>福建省南平市市辖区</t>
  </si>
  <si>
    <t>福建省南平市延平区</t>
  </si>
  <si>
    <t>福建省南平市顺昌县</t>
  </si>
  <si>
    <t>福建省南平市浦城县</t>
  </si>
  <si>
    <t>福建省南平市光泽县</t>
  </si>
  <si>
    <t>福建省南平市松溪县</t>
  </si>
  <si>
    <t>福建省南平市政和县</t>
  </si>
  <si>
    <t>福建省南平市邵武市</t>
  </si>
  <si>
    <t>福建省南平市武夷山市</t>
  </si>
  <si>
    <t>福建省南平市建瓯市</t>
  </si>
  <si>
    <t>福建省南平市建阳市</t>
  </si>
  <si>
    <t>福建省龙岩市</t>
  </si>
  <si>
    <t>福建省龙岩市市辖区</t>
  </si>
  <si>
    <t>福建省龙岩市新罗区</t>
  </si>
  <si>
    <t>福建省龙岩市长汀县</t>
  </si>
  <si>
    <t>福建省龙岩市永定县</t>
  </si>
  <si>
    <t>福建省龙岩市上杭县</t>
  </si>
  <si>
    <t>福建省龙岩市武平县</t>
  </si>
  <si>
    <t>福建省龙岩市连城县</t>
  </si>
  <si>
    <t>福建省龙岩市漳平市</t>
  </si>
  <si>
    <t>福建省宁德地区</t>
  </si>
  <si>
    <t>福建省宁德地区宁德市</t>
  </si>
  <si>
    <t>福建省宁德地区福安市</t>
  </si>
  <si>
    <t>福建省宁德地区福鼎市</t>
  </si>
  <si>
    <t>福建省宁德地区霞浦县</t>
  </si>
  <si>
    <t>福建省宁德地区古田县</t>
  </si>
  <si>
    <t>福建省宁德地区屏南县</t>
  </si>
  <si>
    <t>福建省宁德地区寿宁县</t>
  </si>
  <si>
    <t>福建省宁德地区周宁县</t>
  </si>
  <si>
    <t>福建省宁德地区柘荣县</t>
  </si>
  <si>
    <t>江西省</t>
  </si>
  <si>
    <t>江西省南昌市</t>
  </si>
  <si>
    <t>江西省南昌市市辖区</t>
  </si>
  <si>
    <t>江西省南昌市东湖区</t>
  </si>
  <si>
    <t>江西省南昌市西湖区</t>
  </si>
  <si>
    <t>江西省南昌市青云谱区</t>
  </si>
  <si>
    <t>江西省南昌市湾里区</t>
  </si>
  <si>
    <t>江西省南昌市郊区</t>
  </si>
  <si>
    <t>江西省南昌市南昌县</t>
  </si>
  <si>
    <t>江西省南昌市新建县</t>
  </si>
  <si>
    <t>江西省南昌市安义县</t>
  </si>
  <si>
    <t>江西省南昌市进贤县</t>
  </si>
  <si>
    <t>江西省景德镇市</t>
  </si>
  <si>
    <t>江西省景德镇市市辖区</t>
  </si>
  <si>
    <t>江西省景德镇市昌江区</t>
  </si>
  <si>
    <t>江西省景德镇市珠山区</t>
  </si>
  <si>
    <t>江西省景德镇市浮梁县</t>
  </si>
  <si>
    <t>江西省景德镇市乐平市</t>
  </si>
  <si>
    <t>江西省萍乡市</t>
  </si>
  <si>
    <t>江西省萍乡市市辖区</t>
  </si>
  <si>
    <t>江西省萍乡市安源区</t>
  </si>
  <si>
    <t>江西省萍乡市湘东区</t>
  </si>
  <si>
    <t>江西省萍乡市莲花县</t>
  </si>
  <si>
    <t>江西省萍乡市上栗县</t>
  </si>
  <si>
    <t>江西省萍乡市芦溪县</t>
  </si>
  <si>
    <t>江西省九江市</t>
  </si>
  <si>
    <t>江西省九江市市辖区</t>
  </si>
  <si>
    <t>江西省九江市庐山区</t>
  </si>
  <si>
    <t>江西省九江市浔阳区</t>
  </si>
  <si>
    <t>江西省九江市九江县</t>
  </si>
  <si>
    <t>江西省九江市武宁县</t>
  </si>
  <si>
    <t>江西省九江市修水县</t>
  </si>
  <si>
    <t>江西省九江市永修县</t>
  </si>
  <si>
    <t>江西省九江市德安县</t>
  </si>
  <si>
    <t>江西省九江市星子县</t>
  </si>
  <si>
    <t>江西省九江市都昌县</t>
  </si>
  <si>
    <t>江西省九江市湖口县</t>
  </si>
  <si>
    <t>江西省九江市彭泽县</t>
  </si>
  <si>
    <t>江西省九江市瑞昌市</t>
  </si>
  <si>
    <t>江西省新余市</t>
  </si>
  <si>
    <t>江西省新余市市辖区</t>
  </si>
  <si>
    <t>江西省新余市渝水区</t>
  </si>
  <si>
    <t>江西省新余市分宜县</t>
  </si>
  <si>
    <t>江西省鹰潭市</t>
  </si>
  <si>
    <t>江西省鹰潭市市辖区</t>
  </si>
  <si>
    <t>江西省鹰潭市月湖区</t>
  </si>
  <si>
    <t>江西省鹰潭市余江县</t>
  </si>
  <si>
    <t>江西省鹰潭市贵溪市</t>
  </si>
  <si>
    <t>江西省赣州市</t>
  </si>
  <si>
    <t>江西省赣州市市辖区</t>
  </si>
  <si>
    <t>江西省赣州市章贡区</t>
  </si>
  <si>
    <t>江西省赣州市赣县</t>
  </si>
  <si>
    <t>江西省赣州市信丰县</t>
  </si>
  <si>
    <t>江西省赣州市大余县</t>
  </si>
  <si>
    <t>江西省赣州市上犹县</t>
  </si>
  <si>
    <t>江西省赣州市崇义县</t>
  </si>
  <si>
    <t>江西省赣州市安远县</t>
  </si>
  <si>
    <t>江西省赣州市龙南县</t>
  </si>
  <si>
    <t>江西省赣州市定南县</t>
  </si>
  <si>
    <t>江西省赣州市全南县</t>
  </si>
  <si>
    <t>江西省赣州市宁都县</t>
  </si>
  <si>
    <t>江西省赣州市于都县</t>
  </si>
  <si>
    <t>江西省赣州市兴国县</t>
  </si>
  <si>
    <t>江西省赣州市会昌县</t>
  </si>
  <si>
    <t>江西省赣州市寻乌县</t>
  </si>
  <si>
    <t>江西省赣州市石城县</t>
  </si>
  <si>
    <t>江西省赣州市瑞金市</t>
  </si>
  <si>
    <t>江西省赣州市南康市</t>
  </si>
  <si>
    <t>江西省宜春地区</t>
  </si>
  <si>
    <t>江西省宜春地区宜春市</t>
  </si>
  <si>
    <t>江西省宜春地区丰城市</t>
  </si>
  <si>
    <t>江西省宜春地区樟树市</t>
  </si>
  <si>
    <t>江西省宜春地区高安市</t>
  </si>
  <si>
    <t>江西省宜春地区奉新县</t>
  </si>
  <si>
    <t>江西省宜春地区万载县</t>
  </si>
  <si>
    <t>江西省宜春地区上高县</t>
  </si>
  <si>
    <t>江西省宜春地区宜丰县</t>
  </si>
  <si>
    <t>江西省宜春地区靖安县</t>
  </si>
  <si>
    <t>江西省宜春地区铜鼓县</t>
  </si>
  <si>
    <t>江西省上饶地区</t>
  </si>
  <si>
    <t>江西省上饶地区上饶市</t>
  </si>
  <si>
    <t>江西省上饶地区德兴市</t>
  </si>
  <si>
    <t>江西省上饶地区上饶县</t>
  </si>
  <si>
    <t>江西省上饶地区广丰县</t>
  </si>
  <si>
    <t>江西省上饶地区玉山县</t>
  </si>
  <si>
    <t>江西省上饶地区铅山县</t>
  </si>
  <si>
    <t>江西省上饶地区横峰县</t>
  </si>
  <si>
    <t>江西省上饶地区弋阳县</t>
  </si>
  <si>
    <t>江西省上饶地区余干县</t>
  </si>
  <si>
    <t>江西省上饶地区波阳县</t>
  </si>
  <si>
    <t>江西省上饶地区万年县</t>
  </si>
  <si>
    <t>江西省上饶地区婺源县</t>
  </si>
  <si>
    <t>江西省吉安地区</t>
  </si>
  <si>
    <t>江西省吉安地区吉安市</t>
  </si>
  <si>
    <t>江西省吉安地区井冈山市</t>
  </si>
  <si>
    <t>江西省吉安地区吉安县</t>
  </si>
  <si>
    <t>江西省吉安地区吉水县</t>
  </si>
  <si>
    <t>江西省吉安地区峡江县</t>
  </si>
  <si>
    <t>江西省吉安地区新干县</t>
  </si>
  <si>
    <t>江西省吉安地区永丰县</t>
  </si>
  <si>
    <t>江西省吉安地区泰和县</t>
  </si>
  <si>
    <t>江西省吉安地区遂川县</t>
  </si>
  <si>
    <t>江西省吉安地区万安县</t>
  </si>
  <si>
    <t>江西省吉安地区安福县</t>
  </si>
  <si>
    <t>江西省吉安地区永新县</t>
  </si>
  <si>
    <t>江西省吉安地区宁冈县</t>
  </si>
  <si>
    <t>江西省抚州地区</t>
  </si>
  <si>
    <t>江西省抚州地区临川市</t>
  </si>
  <si>
    <t>江西省抚州地区南城县</t>
  </si>
  <si>
    <t>江西省抚州地区黎川县</t>
  </si>
  <si>
    <t>江西省抚州地区南丰县</t>
  </si>
  <si>
    <t>江西省抚州地区崇仁县</t>
  </si>
  <si>
    <t>江西省抚州地区乐安县</t>
  </si>
  <si>
    <t>江西省抚州地区宜黄县</t>
  </si>
  <si>
    <t>江西省抚州地区金溪县</t>
  </si>
  <si>
    <t>江西省抚州地区资溪县</t>
  </si>
  <si>
    <t>江西省抚州地区东乡县</t>
  </si>
  <si>
    <t>江西省抚州地区广昌县</t>
  </si>
  <si>
    <t>山东省</t>
  </si>
  <si>
    <t>山东省济南市</t>
  </si>
  <si>
    <t>山东省济南市市辖区</t>
  </si>
  <si>
    <t>山东省济南市历下区</t>
  </si>
  <si>
    <t>山东省济南市市中区</t>
  </si>
  <si>
    <t>山东省济南市槐荫区</t>
  </si>
  <si>
    <t>山东省济南市天桥区</t>
  </si>
  <si>
    <t>山东省济南市历城区</t>
  </si>
  <si>
    <t>山东省济南市长清县</t>
  </si>
  <si>
    <t>山东省济南市平阴县</t>
  </si>
  <si>
    <t>山东省济南市济阳县</t>
  </si>
  <si>
    <t>山东省济南市商河县</t>
  </si>
  <si>
    <t>山东省济南市章丘市</t>
  </si>
  <si>
    <t>山东省青岛市</t>
  </si>
  <si>
    <t>山东省青岛市市辖区</t>
  </si>
  <si>
    <t>山东省青岛市市南区</t>
  </si>
  <si>
    <t>山东省青岛市市北区</t>
  </si>
  <si>
    <t>山东省青岛市四方区</t>
  </si>
  <si>
    <t>山东省青岛市黄岛区</t>
  </si>
  <si>
    <t>山东省青岛市崂山区</t>
  </si>
  <si>
    <t>山东省青岛市李沧区</t>
  </si>
  <si>
    <t>山东省青岛市城阳区</t>
  </si>
  <si>
    <t>山东省青岛市胶州市</t>
  </si>
  <si>
    <t>山东省青岛市即墨市</t>
  </si>
  <si>
    <t>山东省青岛市平度市</t>
  </si>
  <si>
    <t>山东省青岛市胶南市</t>
  </si>
  <si>
    <t>山东省青岛市莱西市</t>
  </si>
  <si>
    <t>山东省淄博市</t>
  </si>
  <si>
    <t>山东省淄博市市辖区</t>
  </si>
  <si>
    <t>山东省淄博市淄川区</t>
  </si>
  <si>
    <t>山东省淄博市张店区</t>
  </si>
  <si>
    <t>山东省淄博市博山区</t>
  </si>
  <si>
    <t>山东省淄博市临淄区</t>
  </si>
  <si>
    <t>山东省淄博市周村区</t>
  </si>
  <si>
    <t>山东省淄博市桓台县</t>
  </si>
  <si>
    <t>山东省淄博市高青县</t>
  </si>
  <si>
    <t>山东省淄博市沂源县</t>
  </si>
  <si>
    <t>山东省枣庄市</t>
  </si>
  <si>
    <t>山东省枣庄市市辖区</t>
  </si>
  <si>
    <t>山东省枣庄市市中区</t>
  </si>
  <si>
    <t>山东省枣庄市薛城区</t>
  </si>
  <si>
    <t>山东省枣庄市峄城区</t>
  </si>
  <si>
    <t>山东省枣庄市台儿庄区</t>
  </si>
  <si>
    <t>山东省枣庄市山亭区</t>
  </si>
  <si>
    <t>山东省枣庄市滕州市</t>
  </si>
  <si>
    <t>山东省东营市</t>
  </si>
  <si>
    <t>山东省东营市市辖区</t>
  </si>
  <si>
    <t>山东省东营市东营区</t>
  </si>
  <si>
    <t>山东省东营市河口区</t>
  </si>
  <si>
    <t>山东省东营市垦利县</t>
  </si>
  <si>
    <t>山东省东营市利津县</t>
  </si>
  <si>
    <t>山东省东营市广饶县</t>
  </si>
  <si>
    <t>山东省烟台市</t>
  </si>
  <si>
    <t>山东省烟台市市辖区</t>
  </si>
  <si>
    <t>山东省烟台市芝罘区</t>
  </si>
  <si>
    <t>山东省烟台市福山区</t>
  </si>
  <si>
    <t>山东省烟台市牟平区</t>
  </si>
  <si>
    <t>山东省烟台市莱山区</t>
  </si>
  <si>
    <t>山东省烟台市长岛县</t>
  </si>
  <si>
    <t>山东省烟台市龙口市</t>
  </si>
  <si>
    <t>山东省烟台市莱阳市</t>
  </si>
  <si>
    <t>山东省烟台市莱州市</t>
  </si>
  <si>
    <t>山东省烟台市蓬莱市</t>
  </si>
  <si>
    <t>山东省烟台市招远市</t>
  </si>
  <si>
    <t>山东省烟台市栖霞市</t>
  </si>
  <si>
    <t>山东省烟台市海阳市</t>
  </si>
  <si>
    <t>山东省潍坊市</t>
  </si>
  <si>
    <t>山东省潍坊市市辖区</t>
  </si>
  <si>
    <t>山东省潍坊市潍城区</t>
  </si>
  <si>
    <t>山东省潍坊市寒亭区</t>
  </si>
  <si>
    <t>山东省潍坊市坊子区</t>
  </si>
  <si>
    <t>山东省潍坊市奎文区</t>
  </si>
  <si>
    <t>山东省潍坊市临朐县</t>
  </si>
  <si>
    <t>山东省潍坊市昌乐县</t>
  </si>
  <si>
    <t>山东省潍坊市青州市</t>
  </si>
  <si>
    <t>山东省潍坊市诸城市</t>
  </si>
  <si>
    <t>山东省潍坊市寿光市</t>
  </si>
  <si>
    <t>山东省潍坊市安丘市</t>
  </si>
  <si>
    <t>山东省潍坊市高密市</t>
  </si>
  <si>
    <t>山东省潍坊市昌邑市</t>
  </si>
  <si>
    <t>山东省济宁市</t>
  </si>
  <si>
    <t>山东省济宁市市辖区</t>
  </si>
  <si>
    <t>山东省济宁市市中区</t>
  </si>
  <si>
    <t>山东省济宁市任城区</t>
  </si>
  <si>
    <t>山东省济宁市微山县</t>
  </si>
  <si>
    <t>山东省济宁市鱼台县</t>
  </si>
  <si>
    <t>山东省济宁市金乡县</t>
  </si>
  <si>
    <t>山东省济宁市嘉祥县</t>
  </si>
  <si>
    <t>山东省济宁市汶上县</t>
  </si>
  <si>
    <t>山东省济宁市泗水县</t>
  </si>
  <si>
    <t>山东省济宁市梁山县</t>
  </si>
  <si>
    <t>山东省济宁市曲阜市</t>
  </si>
  <si>
    <t>山东省济宁市兖州市</t>
  </si>
  <si>
    <t>山东省济宁市邹城市</t>
  </si>
  <si>
    <t>山东省泰安市</t>
  </si>
  <si>
    <t>山东省泰安市市辖区</t>
  </si>
  <si>
    <t>山东省泰安市泰山区</t>
  </si>
  <si>
    <t>山东省泰安市郊区</t>
  </si>
  <si>
    <t>山东省泰安市宁阳县</t>
  </si>
  <si>
    <t>山东省泰安市东平县</t>
  </si>
  <si>
    <t>山东省泰安市新泰市</t>
  </si>
  <si>
    <t>山东省泰安市肥城市</t>
  </si>
  <si>
    <t>山东省威海市</t>
  </si>
  <si>
    <t>山东省威海市市辖区</t>
  </si>
  <si>
    <t>山东省威海市环翠区</t>
  </si>
  <si>
    <t>山东省威海市文登市</t>
  </si>
  <si>
    <t>山东省威海市荣成市</t>
  </si>
  <si>
    <t>山东省威海市乳山市</t>
  </si>
  <si>
    <t>山东省日照市</t>
  </si>
  <si>
    <t>山东省日照市市辖区</t>
  </si>
  <si>
    <t>山东省日照市东港区</t>
  </si>
  <si>
    <t>山东省日照市五莲县</t>
  </si>
  <si>
    <t>山东省日照市莒县</t>
  </si>
  <si>
    <t>山东省莱芜市</t>
  </si>
  <si>
    <t>山东省莱芜市市辖区</t>
  </si>
  <si>
    <t>山东省莱芜市莱城区</t>
  </si>
  <si>
    <t>山东省莱芜市钢城区</t>
  </si>
  <si>
    <t>山东省临沂市</t>
  </si>
  <si>
    <t>山东省临沂市市辖区</t>
  </si>
  <si>
    <t>山东省临沂市兰山区</t>
  </si>
  <si>
    <t>山东省临沂市罗庄区</t>
  </si>
  <si>
    <t>山东省临沂市河东区</t>
  </si>
  <si>
    <t>山东省临沂市沂南县</t>
  </si>
  <si>
    <t>山东省临沂市郯城县</t>
  </si>
  <si>
    <t>山东省临沂市沂水县</t>
  </si>
  <si>
    <t>山东省临沂市苍山县</t>
  </si>
  <si>
    <t>山东省临沂市费县</t>
  </si>
  <si>
    <t>山东省临沂市平邑县</t>
  </si>
  <si>
    <t>山东省临沂市莒南县</t>
  </si>
  <si>
    <t>山东省临沂市蒙阴县</t>
  </si>
  <si>
    <t>山东省临沂市临沭县</t>
  </si>
  <si>
    <t>山东省德州市</t>
  </si>
  <si>
    <t>山东省德州市市辖区</t>
  </si>
  <si>
    <t>山东省德州市德城区</t>
  </si>
  <si>
    <t>山东省德州市陵县</t>
  </si>
  <si>
    <t>山东省德州市宁津县</t>
  </si>
  <si>
    <t>山东省德州市庆云县</t>
  </si>
  <si>
    <t>山东省德州市临邑县</t>
  </si>
  <si>
    <t>山东省德州市齐河县</t>
  </si>
  <si>
    <t>山东省德州市平原县</t>
  </si>
  <si>
    <t>山东省德州市夏津县</t>
  </si>
  <si>
    <t>山东省德州市武城县</t>
  </si>
  <si>
    <t>山东省德州市乐陵市</t>
  </si>
  <si>
    <t>山东省德州市禹城市</t>
  </si>
  <si>
    <t>山东省聊城市</t>
  </si>
  <si>
    <t>山东省聊城市市辖区</t>
  </si>
  <si>
    <t>山东省聊城市东昌府区</t>
  </si>
  <si>
    <t>山东省聊城市阳谷县</t>
  </si>
  <si>
    <t>山东省聊城市莘县</t>
  </si>
  <si>
    <t>山东省聊城市茌平县</t>
  </si>
  <si>
    <t>山东省聊城市东阿县</t>
  </si>
  <si>
    <t>山东省聊城市冠县</t>
  </si>
  <si>
    <t>山东省聊城市高唐县</t>
  </si>
  <si>
    <t>山东省聊城市临清市</t>
  </si>
  <si>
    <t>山东省滨州地区</t>
  </si>
  <si>
    <t>山东省滨州地区滨州市</t>
  </si>
  <si>
    <t>山东省滨州地区惠民县</t>
  </si>
  <si>
    <t>山东省滨州地区阳信县</t>
  </si>
  <si>
    <t>山东省滨州地区无棣县</t>
  </si>
  <si>
    <t>山东省滨州地区沾化县</t>
  </si>
  <si>
    <t>山东省滨州地区博兴县</t>
  </si>
  <si>
    <t>山东省滨州地区邹平县</t>
  </si>
  <si>
    <t>山东省菏泽地区</t>
  </si>
  <si>
    <t>山东省菏泽地区菏泽市</t>
  </si>
  <si>
    <t>山东省菏泽地区曹县</t>
  </si>
  <si>
    <t>山东省菏泽地区定陶县</t>
  </si>
  <si>
    <t>山东省菏泽地区成武县</t>
  </si>
  <si>
    <t>山东省菏泽地区单县</t>
  </si>
  <si>
    <t>山东省菏泽地区巨野县</t>
  </si>
  <si>
    <t>山东省菏泽地区郓城县</t>
  </si>
  <si>
    <t>山东省菏泽地区鄄城县</t>
  </si>
  <si>
    <t>山东省菏泽地区东明县</t>
  </si>
  <si>
    <t>河南省</t>
  </si>
  <si>
    <t>河南省郑州市</t>
  </si>
  <si>
    <t>河南省郑州市市辖区</t>
  </si>
  <si>
    <t>河南省郑州市中原区</t>
  </si>
  <si>
    <t>河南省郑州市二七区</t>
  </si>
  <si>
    <t>河南省郑州市管城回族区</t>
  </si>
  <si>
    <t>河南省郑州市金水区</t>
  </si>
  <si>
    <t>河南省郑州市上街区</t>
  </si>
  <si>
    <t>河南省郑州市邙山区</t>
  </si>
  <si>
    <t>河南省郑州市中牟县</t>
  </si>
  <si>
    <t>河南省郑州市巩义市</t>
  </si>
  <si>
    <t>河南省郑州市荥阳市</t>
  </si>
  <si>
    <t>河南省郑州市新密市</t>
  </si>
  <si>
    <t>河南省郑州市新郑市</t>
  </si>
  <si>
    <t>河南省郑州市登封市</t>
  </si>
  <si>
    <t>河南省开封市</t>
  </si>
  <si>
    <t>河南省开封市市辖区</t>
  </si>
  <si>
    <t>河南省开封市龙亭区</t>
  </si>
  <si>
    <t>河南省开封市顺河回族区</t>
  </si>
  <si>
    <t>河南省开封市鼓楼区</t>
  </si>
  <si>
    <t>河南省开封市南关区</t>
  </si>
  <si>
    <t>河南省开封市郊区</t>
  </si>
  <si>
    <t>河南省开封市杞县</t>
  </si>
  <si>
    <t>河南省开封市通许县</t>
  </si>
  <si>
    <t>河南省开封市尉氏县</t>
  </si>
  <si>
    <t>河南省开封市开封县</t>
  </si>
  <si>
    <t>河南省开封市兰考县</t>
  </si>
  <si>
    <t>河南省洛阳市</t>
  </si>
  <si>
    <t>河南省洛阳市市辖区</t>
  </si>
  <si>
    <t>河南省洛阳市老城区</t>
  </si>
  <si>
    <t>河南省洛阳市西工区</t>
  </si>
  <si>
    <t>河南省洛阳市廛河回族区</t>
  </si>
  <si>
    <t>河南省洛阳市涧西区</t>
  </si>
  <si>
    <t>河南省洛阳市吉利区</t>
  </si>
  <si>
    <t>河南省洛阳市郊区</t>
  </si>
  <si>
    <t>河南省洛阳市孟津县</t>
  </si>
  <si>
    <t>河南省洛阳市新安县</t>
  </si>
  <si>
    <t>河南省洛阳市栾川县</t>
  </si>
  <si>
    <t>河南省洛阳市嵩县</t>
  </si>
  <si>
    <t>河南省洛阳市汝阳县</t>
  </si>
  <si>
    <t>河南省洛阳市宜阳县</t>
  </si>
  <si>
    <t>河南省洛阳市洛宁县</t>
  </si>
  <si>
    <t>河南省洛阳市伊川县</t>
  </si>
  <si>
    <t>河南省洛阳市偃师市</t>
  </si>
  <si>
    <t>河南省平顶山市</t>
  </si>
  <si>
    <t>河南省平顶山市市辖区</t>
  </si>
  <si>
    <t>河南省平顶山市新华区</t>
  </si>
  <si>
    <t>河南省平顶山市卫东区</t>
  </si>
  <si>
    <t>河南省平顶山市石龙区</t>
  </si>
  <si>
    <t>河南省平顶山市湛河区</t>
  </si>
  <si>
    <t>河南省平顶山市宝丰县</t>
  </si>
  <si>
    <t>河南省平顶山市叶县</t>
  </si>
  <si>
    <t>河南省平顶山市鲁山县</t>
  </si>
  <si>
    <t>河南省平顶山市郏县</t>
  </si>
  <si>
    <t>河南省平顶山市舞钢市</t>
  </si>
  <si>
    <t>河南省平顶山市汝州市</t>
  </si>
  <si>
    <t>河南省安阳市</t>
  </si>
  <si>
    <t>河南省安阳市市辖区</t>
  </si>
  <si>
    <t>河南省安阳市文峰区</t>
  </si>
  <si>
    <t>河南省安阳市北关区</t>
  </si>
  <si>
    <t>河南省安阳市铁西区</t>
  </si>
  <si>
    <t>河南省安阳市郊区</t>
  </si>
  <si>
    <t>河南省安阳市安阳县</t>
  </si>
  <si>
    <t>河南省安阳市汤阴县</t>
  </si>
  <si>
    <t>河南省安阳市滑县</t>
  </si>
  <si>
    <t>河南省安阳市内黄县</t>
  </si>
  <si>
    <t>河南省安阳市林州市</t>
  </si>
  <si>
    <t>河南省鹤壁市</t>
  </si>
  <si>
    <t>河南省鹤壁市市辖区</t>
  </si>
  <si>
    <t>河南省鹤壁市鹤山区</t>
  </si>
  <si>
    <t>河南省鹤壁市山城区</t>
  </si>
  <si>
    <t>河南省鹤壁市郊区</t>
  </si>
  <si>
    <t>河南省鹤壁市浚县</t>
  </si>
  <si>
    <t>河南省鹤壁市淇县</t>
  </si>
  <si>
    <t>河南省新乡市</t>
  </si>
  <si>
    <t>河南省新乡市市辖区</t>
  </si>
  <si>
    <t>河南省新乡市红旗区</t>
  </si>
  <si>
    <t>河南省新乡市新华区</t>
  </si>
  <si>
    <t>河南省新乡市北站区</t>
  </si>
  <si>
    <t>河南省新乡市郊区</t>
  </si>
  <si>
    <t>河南省新乡市新乡县</t>
  </si>
  <si>
    <t>河南省新乡市获嘉县</t>
  </si>
  <si>
    <t>河南省新乡市原阳县</t>
  </si>
  <si>
    <t>河南省新乡市延津县</t>
  </si>
  <si>
    <t>河南省新乡市封丘县</t>
  </si>
  <si>
    <t>河南省新乡市长垣县</t>
  </si>
  <si>
    <t>河南省新乡市卫辉市</t>
  </si>
  <si>
    <t>河南省新乡市辉县市</t>
  </si>
  <si>
    <t>河南省焦作市</t>
  </si>
  <si>
    <t>河南省焦作市市辖区</t>
  </si>
  <si>
    <t>河南省焦作市解放区</t>
  </si>
  <si>
    <t>河南省焦作市中站区</t>
  </si>
  <si>
    <t>河南省焦作市马村区</t>
  </si>
  <si>
    <t>河南省焦作市山阳区</t>
  </si>
  <si>
    <t>河南省焦作市修武县</t>
  </si>
  <si>
    <t>河南省焦作市博爱县</t>
  </si>
  <si>
    <t>河南省焦作市武陟县</t>
  </si>
  <si>
    <t>河南省焦作市温县</t>
  </si>
  <si>
    <t>河南省焦作市济源市</t>
  </si>
  <si>
    <t>河南省焦作市沁阳市</t>
  </si>
  <si>
    <t>河南省焦作市孟州市</t>
  </si>
  <si>
    <t>河南省濮阳市</t>
  </si>
  <si>
    <t>河南省濮阳市市辖区</t>
  </si>
  <si>
    <t>河南省濮阳市市区</t>
  </si>
  <si>
    <t>河南省濮阳市清丰县</t>
  </si>
  <si>
    <t>河南省濮阳市南乐县</t>
  </si>
  <si>
    <t>河南省濮阳市范县</t>
  </si>
  <si>
    <t>河南省濮阳市台前县</t>
  </si>
  <si>
    <t>河南省濮阳市濮阳县</t>
  </si>
  <si>
    <t>河南省许昌市</t>
  </si>
  <si>
    <t>河南省许昌市市辖区</t>
  </si>
  <si>
    <t>河南省许昌市魏都区</t>
  </si>
  <si>
    <t>河南省许昌市许昌县</t>
  </si>
  <si>
    <t>河南省许昌市鄢陵县</t>
  </si>
  <si>
    <t>河南省许昌市襄城县</t>
  </si>
  <si>
    <t>河南省许昌市禹州市</t>
  </si>
  <si>
    <t>河南省许昌市长葛市</t>
  </si>
  <si>
    <t>河南省漯河市</t>
  </si>
  <si>
    <t>河南省漯河市市辖区</t>
  </si>
  <si>
    <t>河南省漯河市源汇区</t>
  </si>
  <si>
    <t>河南省漯河市舞阳县</t>
  </si>
  <si>
    <t>河南省漯河市临颍县</t>
  </si>
  <si>
    <t>河南省漯河市郾城县</t>
  </si>
  <si>
    <t>河南省三门峡市</t>
  </si>
  <si>
    <t>河南省三门峡市市辖区</t>
  </si>
  <si>
    <t>河南省三门峡市湖滨区</t>
  </si>
  <si>
    <t>河南省三门峡市渑池县</t>
  </si>
  <si>
    <t>河南省三门峡市陕县</t>
  </si>
  <si>
    <t>河南省三门峡市卢氏县</t>
  </si>
  <si>
    <t>河南省三门峡市义马市</t>
  </si>
  <si>
    <t>河南省三门峡市灵宝市</t>
  </si>
  <si>
    <t>河南省南阳市</t>
  </si>
  <si>
    <t>河南省南阳市市辖区</t>
  </si>
  <si>
    <t>河南省南阳市宛城区</t>
  </si>
  <si>
    <t>河南省南阳市卧龙区</t>
  </si>
  <si>
    <t>河南省南阳市南召县</t>
  </si>
  <si>
    <t>河南省南阳市方城县</t>
  </si>
  <si>
    <t>河南省南阳市西峡县</t>
  </si>
  <si>
    <t>河南省南阳市镇平县</t>
  </si>
  <si>
    <t>河南省南阳市内乡县</t>
  </si>
  <si>
    <t>河南省南阳市淅川县</t>
  </si>
  <si>
    <t>河南省南阳市社旗县</t>
  </si>
  <si>
    <t>河南省南阳市唐河县</t>
  </si>
  <si>
    <t>河南省南阳市新野县</t>
  </si>
  <si>
    <t>河南省南阳市桐柏县</t>
  </si>
  <si>
    <t>河南省南阳市邓州市</t>
  </si>
  <si>
    <t>河南省商丘市</t>
  </si>
  <si>
    <t>河南省商丘市市辖区</t>
  </si>
  <si>
    <t>河南省商丘市梁园区</t>
  </si>
  <si>
    <t>河南省商丘市睢阳区</t>
  </si>
  <si>
    <t>河南省商丘市民权县</t>
  </si>
  <si>
    <t>河南省商丘市睢县</t>
  </si>
  <si>
    <t>河南省商丘市宁陵县</t>
  </si>
  <si>
    <t>河南省商丘市柘城县</t>
  </si>
  <si>
    <t>河南省商丘市虞城县</t>
  </si>
  <si>
    <t>河南省商丘市夏邑县</t>
  </si>
  <si>
    <t>河南省商丘市永城市</t>
  </si>
  <si>
    <t>河南省信阳市</t>
  </si>
  <si>
    <t>河南省信阳市市辖区</t>
  </si>
  <si>
    <t>河南省信阳市师河区</t>
  </si>
  <si>
    <t>河南省信阳市平桥区</t>
  </si>
  <si>
    <t>河南省信阳市罗山县</t>
  </si>
  <si>
    <t>河南省信阳市光山县</t>
  </si>
  <si>
    <t>河南省信阳市新县</t>
  </si>
  <si>
    <t>河南省信阳市商城县</t>
  </si>
  <si>
    <t>河南省信阳市固始县</t>
  </si>
  <si>
    <t>河南省信阳市潢川县</t>
  </si>
  <si>
    <t>河南省信阳市淮滨县</t>
  </si>
  <si>
    <t>河南省信阳市息县</t>
  </si>
  <si>
    <t>河南省周口地区</t>
  </si>
  <si>
    <t>河南省周口地区周口市</t>
  </si>
  <si>
    <t>河南省周口地区项城市</t>
  </si>
  <si>
    <t>河南省周口地区扶沟县</t>
  </si>
  <si>
    <t>河南省周口地区西华县</t>
  </si>
  <si>
    <t>河南省周口地区商水县</t>
  </si>
  <si>
    <t>河南省周口地区太康县</t>
  </si>
  <si>
    <t>河南省周口地区鹿邑县</t>
  </si>
  <si>
    <t>河南省周口地区郸城县</t>
  </si>
  <si>
    <t>河南省周口地区淮阳县</t>
  </si>
  <si>
    <t>河南省周口地区沈丘县</t>
  </si>
  <si>
    <t>河南省驻马店地区</t>
  </si>
  <si>
    <t>河南省驻马店地区驻马店市</t>
  </si>
  <si>
    <t>河南省驻马店地区确山县</t>
  </si>
  <si>
    <t>河南省驻马店地区泌阳县</t>
  </si>
  <si>
    <t>河南省驻马店地区遂平县</t>
  </si>
  <si>
    <t>河南省驻马店地区西平县</t>
  </si>
  <si>
    <t>河南省驻马店地区上蔡县</t>
  </si>
  <si>
    <t>河南省驻马店地区汝南县</t>
  </si>
  <si>
    <t>河南省驻马店地区平舆县</t>
  </si>
  <si>
    <t>河南省驻马店地区新蔡县</t>
  </si>
  <si>
    <t>河南省驻马店地区正阳县</t>
  </si>
  <si>
    <t>湖北省</t>
  </si>
  <si>
    <t>湖北省武汉市</t>
  </si>
  <si>
    <t>湖北省武汉市市辖区</t>
  </si>
  <si>
    <t>湖北省武汉市江岸区</t>
  </si>
  <si>
    <t>湖北省武汉市江汉区</t>
  </si>
  <si>
    <t>湖北省武汉市乔口区</t>
  </si>
  <si>
    <t>湖北省武汉市汉阳区</t>
  </si>
  <si>
    <t>湖北省武汉市武昌区</t>
  </si>
  <si>
    <t>湖北省武汉市青山区</t>
  </si>
  <si>
    <t>湖北省武汉市洪山区</t>
  </si>
  <si>
    <t>湖北省武汉市东西湖区</t>
  </si>
  <si>
    <t>湖北省武汉市汉南区</t>
  </si>
  <si>
    <t>湖北省武汉市蔡甸区</t>
  </si>
  <si>
    <t>湖北省武汉市江夏区</t>
  </si>
  <si>
    <t>湖北省武汉市黄陂区</t>
  </si>
  <si>
    <t>湖北省武汉市新洲区</t>
  </si>
  <si>
    <t>湖北省黄石市</t>
  </si>
  <si>
    <t>湖北省黄石市市辖区</t>
  </si>
  <si>
    <t>湖北省黄石市黄石港区</t>
  </si>
  <si>
    <t>湖北省黄石市石灰窑区</t>
  </si>
  <si>
    <t>湖北省黄石市下陆区</t>
  </si>
  <si>
    <t>湖北省黄石市铁山区</t>
  </si>
  <si>
    <t>湖北省黄石市阳新县</t>
  </si>
  <si>
    <t>湖北省黄石市大冶市</t>
  </si>
  <si>
    <t>湖北省十堰市</t>
  </si>
  <si>
    <t>湖北省十堰市市辖区</t>
  </si>
  <si>
    <t>湖北省十堰市茅箭区</t>
  </si>
  <si>
    <t>湖北省十堰市张湾区</t>
  </si>
  <si>
    <t>湖北省十堰市郧县</t>
  </si>
  <si>
    <t>湖北省十堰市郧西县</t>
  </si>
  <si>
    <t>湖北省十堰市竹山县</t>
  </si>
  <si>
    <t>湖北省十堰市竹溪县</t>
  </si>
  <si>
    <t>湖北省十堰市房县</t>
  </si>
  <si>
    <t>湖北省十堰市丹江口市</t>
  </si>
  <si>
    <t>湖北省宜昌市</t>
  </si>
  <si>
    <t>湖北省宜昌市市辖区</t>
  </si>
  <si>
    <t>湖北省宜昌市西陵区</t>
  </si>
  <si>
    <t>湖北省宜昌市伍家岗区</t>
  </si>
  <si>
    <t>湖北省宜昌市点军区</t>
  </si>
  <si>
    <t>湖北省宜昌市虎亭区</t>
  </si>
  <si>
    <t>湖北省宜昌市宜昌县</t>
  </si>
  <si>
    <t>湖北省宜昌市远安县</t>
  </si>
  <si>
    <t>湖北省宜昌市兴山县</t>
  </si>
  <si>
    <t>湖北省宜昌市秭归县</t>
  </si>
  <si>
    <t>湖北省宜昌市长阳土家族自治县</t>
  </si>
  <si>
    <t>湖北省宜昌市五峰土家族自治县</t>
  </si>
  <si>
    <t>湖北省宜昌市宜都市</t>
  </si>
  <si>
    <t>湖北省宜昌市当阳市</t>
  </si>
  <si>
    <t>湖北省宜昌市枝江市</t>
  </si>
  <si>
    <t>湖北省襄樊市</t>
  </si>
  <si>
    <t>湖北省襄樊市市辖区</t>
  </si>
  <si>
    <t>湖北省襄樊市襄城区</t>
  </si>
  <si>
    <t>湖北省襄樊市樊城区</t>
  </si>
  <si>
    <t>湖北省襄樊市襄阳县</t>
  </si>
  <si>
    <t>湖北省襄樊市南漳县</t>
  </si>
  <si>
    <t>湖北省襄樊市谷城县</t>
  </si>
  <si>
    <t>湖北省襄樊市保康县</t>
  </si>
  <si>
    <t>湖北省襄樊市老河口市</t>
  </si>
  <si>
    <t>湖北省襄樊市枣阳市</t>
  </si>
  <si>
    <t>湖北省襄樊市宜城市</t>
  </si>
  <si>
    <t>湖北省鄂州市</t>
  </si>
  <si>
    <t>湖北省鄂州市市辖区</t>
  </si>
  <si>
    <t>湖北省鄂州市梁子湖区</t>
  </si>
  <si>
    <t>湖北省鄂州市华容区</t>
  </si>
  <si>
    <t>湖北省鄂州市鄂城区</t>
  </si>
  <si>
    <t>湖北省荆门市</t>
  </si>
  <si>
    <t>湖北省荆门市市辖区</t>
  </si>
  <si>
    <t>湖北省荆门市东宝区</t>
  </si>
  <si>
    <t>湖北省荆门市京山县</t>
  </si>
  <si>
    <t>湖北省荆门市沙洋县</t>
  </si>
  <si>
    <t>湖北省荆门市钟祥市</t>
  </si>
  <si>
    <t>湖北省孝感市</t>
  </si>
  <si>
    <t>湖北省孝感市市辖区</t>
  </si>
  <si>
    <t>湖北省孝感市孝南区</t>
  </si>
  <si>
    <t>湖北省孝感市孝昌县</t>
  </si>
  <si>
    <t>湖北省孝感市大悟县</t>
  </si>
  <si>
    <t>湖北省孝感市云梦县</t>
  </si>
  <si>
    <t>湖北省孝感市应城市</t>
  </si>
  <si>
    <t>湖北省孝感市安陆市</t>
  </si>
  <si>
    <t>湖北省孝感市广水市</t>
  </si>
  <si>
    <t>湖北省孝感市汉川市</t>
  </si>
  <si>
    <t>湖北省荆州市</t>
  </si>
  <si>
    <t>湖北省荆州市市辖区</t>
  </si>
  <si>
    <t>湖北省荆州市沙市区</t>
  </si>
  <si>
    <t>湖北省荆州市荆州区</t>
  </si>
  <si>
    <t>湖北省荆州市公安县</t>
  </si>
  <si>
    <t>湖北省荆州市监利县</t>
  </si>
  <si>
    <t>湖北省荆州市江陵县</t>
  </si>
  <si>
    <t>湖北省荆州市石首市</t>
  </si>
  <si>
    <t>湖北省荆州市洪湖市</t>
  </si>
  <si>
    <t>湖北省荆州市松滋市</t>
  </si>
  <si>
    <t>湖北省黄冈市</t>
  </si>
  <si>
    <t>湖北省黄冈市市辖区</t>
  </si>
  <si>
    <t>湖北省黄冈市黄州区</t>
  </si>
  <si>
    <t>湖北省黄冈市团风县</t>
  </si>
  <si>
    <t>湖北省黄冈市红安县</t>
  </si>
  <si>
    <t>湖北省黄冈市罗田县</t>
  </si>
  <si>
    <t>湖北省黄冈市英山县</t>
  </si>
  <si>
    <t>湖北省黄冈市浠水县</t>
  </si>
  <si>
    <t>湖北省黄冈市蕲春县</t>
  </si>
  <si>
    <t>湖北省黄冈市黄梅县</t>
  </si>
  <si>
    <t>湖北省黄冈市麻城市</t>
  </si>
  <si>
    <t>湖北省黄冈市武穴市</t>
  </si>
  <si>
    <t>湖北省咸宁市</t>
  </si>
  <si>
    <t>湖北省咸宁市市辖区</t>
  </si>
  <si>
    <t>湖北省咸宁市咸安区</t>
  </si>
  <si>
    <t>湖北省咸宁市嘉鱼县</t>
  </si>
  <si>
    <t>湖北省咸宁市通城县</t>
  </si>
  <si>
    <t>湖北省咸宁市崇阳县</t>
  </si>
  <si>
    <t>湖北省咸宁市通山县</t>
  </si>
  <si>
    <t>湖北省施土家族苗族自治州</t>
  </si>
  <si>
    <t>湖北省恩施土家族苗族自治州恩施县</t>
  </si>
  <si>
    <t>湖北省恩施土家族苗族自治州利川市</t>
  </si>
  <si>
    <t>湖北省恩施土家族苗族自治州建始县</t>
  </si>
  <si>
    <t>湖北省恩施土家族苗族自治州巴东县</t>
  </si>
  <si>
    <t>湖北省恩施土家族苗族自治州宣恩县</t>
  </si>
  <si>
    <t>湖北省恩施土家族苗族自治州咸丰县</t>
  </si>
  <si>
    <t>湖北省恩施土家族苗族自治州来凤县</t>
  </si>
  <si>
    <t>湖北省恩施土家族苗族自治州鹤峰县</t>
  </si>
  <si>
    <t>湖北省省直辖县级行政单位</t>
  </si>
  <si>
    <t>湖北省随州市</t>
  </si>
  <si>
    <t>湖北省仙桃市</t>
  </si>
  <si>
    <t>湖北省潜江市</t>
  </si>
  <si>
    <t>湖北省天门市</t>
  </si>
  <si>
    <t>湖北省神农架林区</t>
  </si>
  <si>
    <t>湖南省</t>
  </si>
  <si>
    <t>湖南省长沙市</t>
  </si>
  <si>
    <t>湖南省长沙市市辖区</t>
  </si>
  <si>
    <t>湖南省长沙市芙蓉区</t>
  </si>
  <si>
    <t>湖南省长沙市天心区</t>
  </si>
  <si>
    <t>湖南省长沙市岳麓区</t>
  </si>
  <si>
    <t>湖南省长沙市开福区</t>
  </si>
  <si>
    <t>湖南省长沙市雨花区</t>
  </si>
  <si>
    <t>湖南省长沙市长沙县</t>
  </si>
  <si>
    <t>湖南省长沙市望城县</t>
  </si>
  <si>
    <t>湖南省长沙市宁乡县</t>
  </si>
  <si>
    <t>湖南省长沙市浏阳市</t>
  </si>
  <si>
    <t>湖南省株洲市</t>
  </si>
  <si>
    <t>湖南省株洲市市辖区</t>
  </si>
  <si>
    <t>湖南省株洲市荷塘区</t>
  </si>
  <si>
    <t>湖南省株洲市芦淞区</t>
  </si>
  <si>
    <t>湖南省株洲市石峰区</t>
  </si>
  <si>
    <t>湖南省株洲市天元区</t>
  </si>
  <si>
    <t>湖南省株洲市株洲县</t>
  </si>
  <si>
    <t>湖南省株洲市攸县</t>
  </si>
  <si>
    <t>湖南省株洲市茶陵县</t>
  </si>
  <si>
    <t>湖南省株洲市炎陵县</t>
  </si>
  <si>
    <t>湖南省株洲市醴陵市</t>
  </si>
  <si>
    <t>湖南省湘潭市</t>
  </si>
  <si>
    <t>湖南省湘潭市市辖区</t>
  </si>
  <si>
    <t>湖南省湘潭市雨湖区</t>
  </si>
  <si>
    <t>湖南省湘潭市岳塘区</t>
  </si>
  <si>
    <t>湖南省湘潭市湘潭县</t>
  </si>
  <si>
    <t>湖南省湘潭市湘乡市</t>
  </si>
  <si>
    <t>湖南省湘潭市韶山市</t>
  </si>
  <si>
    <t>湖南省衡阳市</t>
  </si>
  <si>
    <t>湖南省衡阳市市辖区</t>
  </si>
  <si>
    <t>湖南省衡阳市江东区</t>
  </si>
  <si>
    <t>湖南省衡阳市城南区</t>
  </si>
  <si>
    <t>湖南省衡阳市城北区</t>
  </si>
  <si>
    <t>湖南省衡阳市郊区</t>
  </si>
  <si>
    <t>湖南省衡阳市南岳区</t>
  </si>
  <si>
    <t>湖南省衡阳市衡阳县</t>
  </si>
  <si>
    <t>湖南省衡阳市衡南县</t>
  </si>
  <si>
    <t>湖南省衡阳市衡山县</t>
  </si>
  <si>
    <t>湖南省衡阳市衡东县</t>
  </si>
  <si>
    <t>湖南省衡阳市祁东县</t>
  </si>
  <si>
    <t>湖南省衡阳市耒阳市</t>
  </si>
  <si>
    <t>湖南省衡阳市常宁市</t>
  </si>
  <si>
    <t>湖南省邵阳市</t>
  </si>
  <si>
    <t>湖南省邵阳市市辖区</t>
  </si>
  <si>
    <t>湖南省邵阳市双清区</t>
  </si>
  <si>
    <t>湖南省邵阳市大祥区</t>
  </si>
  <si>
    <t>湖南省邵阳市北塔区</t>
  </si>
  <si>
    <t>湖南省邵阳市邵东县</t>
  </si>
  <si>
    <t>湖南省邵阳市新邵县</t>
  </si>
  <si>
    <t>湖南省邵阳市邵阳县</t>
  </si>
  <si>
    <t>湖南省邵阳市隆回县</t>
  </si>
  <si>
    <t>湖南省邵阳市洞口县</t>
  </si>
  <si>
    <t>湖南省邵阳市绥宁县</t>
  </si>
  <si>
    <t>湖南省邵阳市新宁县</t>
  </si>
  <si>
    <t>湖南省邵阳市城步苗族自治县</t>
  </si>
  <si>
    <t>湖南省邵阳市武冈市</t>
  </si>
  <si>
    <t>湖南省岳阳市</t>
  </si>
  <si>
    <t>湖南省岳阳市市辖区</t>
  </si>
  <si>
    <t>湖南省岳阳市岳阳楼区</t>
  </si>
  <si>
    <t>湖南省岳阳市云溪区</t>
  </si>
  <si>
    <t>湖南省岳阳市君山区</t>
  </si>
  <si>
    <t>湖南省岳阳市岳阳县</t>
  </si>
  <si>
    <t>湖南省岳阳市华容县</t>
  </si>
  <si>
    <t>湖南省岳阳市湘阴县</t>
  </si>
  <si>
    <t>湖南省岳阳市平江县</t>
  </si>
  <si>
    <t>湖南省岳阳市汨罗市</t>
  </si>
  <si>
    <t>湖南省岳阳市临湘市</t>
  </si>
  <si>
    <t>湖南省常德市</t>
  </si>
  <si>
    <t>湖南省常德市市辖区</t>
  </si>
  <si>
    <t>湖南省常德市武陵区</t>
  </si>
  <si>
    <t>湖南省常德市鼎城区</t>
  </si>
  <si>
    <t>湖南省常德市安乡县</t>
  </si>
  <si>
    <t>湖南省常德市汉寿县</t>
  </si>
  <si>
    <t>湖南省常德市澧县</t>
  </si>
  <si>
    <t>湖南省常德市临澧县</t>
  </si>
  <si>
    <t>湖南省常德市桃源县</t>
  </si>
  <si>
    <t>湖南省常德市石门县</t>
  </si>
  <si>
    <t>湖南省常德市津市市</t>
  </si>
  <si>
    <t>湖南省张家界市</t>
  </si>
  <si>
    <t>湖南省张家界市市辖区</t>
  </si>
  <si>
    <t>湖南省张家界市永定区</t>
  </si>
  <si>
    <t>湖南省张家界市武陵源区</t>
  </si>
  <si>
    <t>湖南省张家界市慈利县</t>
  </si>
  <si>
    <t>湖南省张家界市桑植县</t>
  </si>
  <si>
    <t>湖南省益阳市</t>
  </si>
  <si>
    <t>湖南省益阳市市辖区</t>
  </si>
  <si>
    <t>湖南省益阳市资阳区</t>
  </si>
  <si>
    <t>湖南省益阳市赫山区</t>
  </si>
  <si>
    <t>湖南省益阳市南县</t>
  </si>
  <si>
    <t>湖南省益阳市桃江县</t>
  </si>
  <si>
    <t>湖南省益阳市安化县</t>
  </si>
  <si>
    <t>湖南省益阳市沅江市</t>
  </si>
  <si>
    <t>湖南省郴州市</t>
  </si>
  <si>
    <t>湖南省郴州市市辖区</t>
  </si>
  <si>
    <t>湖南省郴州市北湖区</t>
  </si>
  <si>
    <t>湖南省郴州市苏仙区</t>
  </si>
  <si>
    <t>湖南省郴州市桂阳县</t>
  </si>
  <si>
    <t>湖南省郴州市宜章县</t>
  </si>
  <si>
    <t>湖南省郴州市永兴县</t>
  </si>
  <si>
    <t>湖南省郴州市嘉禾县</t>
  </si>
  <si>
    <t>湖南省郴州市临武县</t>
  </si>
  <si>
    <t>湖南省郴州市汝城县</t>
  </si>
  <si>
    <t>湖南省郴州市桂东县</t>
  </si>
  <si>
    <t>湖南省郴州市安仁县</t>
  </si>
  <si>
    <t>湖南省郴州市资兴市</t>
  </si>
  <si>
    <t>湖南省永州市</t>
  </si>
  <si>
    <t>湖南省永州市市辖区</t>
  </si>
  <si>
    <t>湖南省永州市芝山区</t>
  </si>
  <si>
    <t>湖南省永州市冷水滩区</t>
  </si>
  <si>
    <t>湖南省永州市祁阳县</t>
  </si>
  <si>
    <t>湖南省永州市东安县</t>
  </si>
  <si>
    <t>湖南省永州市双牌县</t>
  </si>
  <si>
    <t>湖南省永州市道县</t>
  </si>
  <si>
    <t>湖南省永州市江永县</t>
  </si>
  <si>
    <t>湖南省永州市宁远县</t>
  </si>
  <si>
    <t>湖南省永州市蓝山县</t>
  </si>
  <si>
    <t>湖南省永州市新田县</t>
  </si>
  <si>
    <t>湖南省永州市江华瑶族自治县</t>
  </si>
  <si>
    <t>湖南省怀化市</t>
  </si>
  <si>
    <t>湖南省怀化市市辖区</t>
  </si>
  <si>
    <t>湖南省怀化市鹤城区</t>
  </si>
  <si>
    <t>湖南省怀化市中方县</t>
  </si>
  <si>
    <t>湖南省怀化市沅陵县</t>
  </si>
  <si>
    <t>湖南省怀化市辰溪县</t>
  </si>
  <si>
    <t>湖南省怀化市溆浦县</t>
  </si>
  <si>
    <t>湖南省怀化市会同县</t>
  </si>
  <si>
    <t>湖南省怀化市麻阳苗族自治县</t>
  </si>
  <si>
    <t>湖南省怀化市新晃侗族自治县</t>
  </si>
  <si>
    <t>湖南省怀化市芷江侗族自治县</t>
  </si>
  <si>
    <t>湖南省怀化市靖州苗族侗族自治县</t>
  </si>
  <si>
    <t>湖南省怀化市通道侗族自治县</t>
  </si>
  <si>
    <t>湖南省怀化市洪江市</t>
  </si>
  <si>
    <t>湖南省娄底地区</t>
  </si>
  <si>
    <t>湖南省娄底地区娄底市</t>
  </si>
  <si>
    <t>湖南省娄底地区冷水江市</t>
  </si>
  <si>
    <t>湖南省娄底地区涟源市</t>
  </si>
  <si>
    <t>湖南省娄底地区双峰县</t>
  </si>
  <si>
    <t>湖南省娄底地区新化县</t>
  </si>
  <si>
    <t>湖南省湘西土家族苗族自治州</t>
  </si>
  <si>
    <t>湖南省湘西土家族苗族自治州吉首市</t>
  </si>
  <si>
    <t>湖南省湘西土家族苗族自治州泸溪县</t>
  </si>
  <si>
    <t>湖南省湘西土家族苗族自治州凤凰县</t>
  </si>
  <si>
    <t>湖南省湘西土家族苗族自治州花垣县</t>
  </si>
  <si>
    <t>湖南省湘西土家族苗族自治州保靖县</t>
  </si>
  <si>
    <t>湖南省湘西土家族苗族自治州古丈县</t>
  </si>
  <si>
    <t>湖南省湘西土家族苗族自治州永顺县</t>
  </si>
  <si>
    <t>湖南省湘西土家族苗族自治州龙山县</t>
  </si>
  <si>
    <t>广东省</t>
  </si>
  <si>
    <t>广东省广州市</t>
  </si>
  <si>
    <t>广东省广州市市辖区</t>
  </si>
  <si>
    <t>广东省广州市东山区</t>
  </si>
  <si>
    <t>广东省广州市荔湾区</t>
  </si>
  <si>
    <t>广东省广州市越秀区</t>
  </si>
  <si>
    <t>广东省广州市海珠区</t>
  </si>
  <si>
    <t>广东省广州市天河区</t>
  </si>
  <si>
    <t>广东省广州市芳村区</t>
  </si>
  <si>
    <t>广东省广州市白云区</t>
  </si>
  <si>
    <t>广东省广州市黄埔区</t>
  </si>
  <si>
    <t>广东省广州市番禺市</t>
  </si>
  <si>
    <t>广东省广州市花都市</t>
  </si>
  <si>
    <t>广东省广州市增城市</t>
  </si>
  <si>
    <t>广东省广州市从化市</t>
  </si>
  <si>
    <t>广东省韶关市</t>
  </si>
  <si>
    <t>广东省韶关市市辖区</t>
  </si>
  <si>
    <t>广东省韶关市北江区</t>
  </si>
  <si>
    <t>广东省韶关市武江区</t>
  </si>
  <si>
    <t>广东省韶关市浈江区</t>
  </si>
  <si>
    <t>广东省韶关市曲江县</t>
  </si>
  <si>
    <t>广东省韶关市始兴县</t>
  </si>
  <si>
    <t>广东省韶关市仁化县</t>
  </si>
  <si>
    <t>广东省韶关市翁源县</t>
  </si>
  <si>
    <t>广东省韶关市乳源瑶族自治县</t>
  </si>
  <si>
    <t>广东省韶关市新丰县</t>
  </si>
  <si>
    <t>广东省韶关市乐昌市</t>
  </si>
  <si>
    <t>广东省韶关市南雄市</t>
  </si>
  <si>
    <t>广东省深圳市</t>
  </si>
  <si>
    <t>广东省深圳市市辖区</t>
  </si>
  <si>
    <t>广东省深圳市罗湖区</t>
  </si>
  <si>
    <t>广东省深圳市福田区</t>
  </si>
  <si>
    <t>广东省深圳市南山区</t>
  </si>
  <si>
    <t>广东省深圳市宝安区</t>
  </si>
  <si>
    <t>广东省深圳市龙岗区</t>
  </si>
  <si>
    <t>广东省深圳市盐田区</t>
  </si>
  <si>
    <t>广东省珠海市</t>
  </si>
  <si>
    <t>广东省珠海市市辖区</t>
  </si>
  <si>
    <t>广东省珠海市香洲区</t>
  </si>
  <si>
    <t>广东省珠海市斗门县</t>
  </si>
  <si>
    <t>广东省汕头市</t>
  </si>
  <si>
    <t>广东省汕头市市辖区</t>
  </si>
  <si>
    <t>广东省汕头市达濠区</t>
  </si>
  <si>
    <t>广东省汕头市龙湖区</t>
  </si>
  <si>
    <t>广东省汕头市金园区</t>
  </si>
  <si>
    <t>广东省汕头市升平区</t>
  </si>
  <si>
    <t>广东省汕头市河浦区</t>
  </si>
  <si>
    <t>广东省汕头市南澳县</t>
  </si>
  <si>
    <t>广东省汕头市潮阳市</t>
  </si>
  <si>
    <t>广东省汕头市澄海市</t>
  </si>
  <si>
    <t>广东省佛山市</t>
  </si>
  <si>
    <t>广东省佛山市市辖区</t>
  </si>
  <si>
    <t>广东省佛山市城区</t>
  </si>
  <si>
    <t>广东省佛山市石湾区</t>
  </si>
  <si>
    <t>广东省佛山市顺德市</t>
  </si>
  <si>
    <t>广东省佛山市南海市</t>
  </si>
  <si>
    <t>广东省佛山市三水市</t>
  </si>
  <si>
    <t>广东省佛山市高明市</t>
  </si>
  <si>
    <t>广东省江门市</t>
  </si>
  <si>
    <t>广东省江门市市辖区</t>
  </si>
  <si>
    <t>广东省江门市蓬江区</t>
  </si>
  <si>
    <t>广东省江门市江海区</t>
  </si>
  <si>
    <t>广东省江门市台山市</t>
  </si>
  <si>
    <t>广东省江门市新会市</t>
  </si>
  <si>
    <t>广东省江门市开平市</t>
  </si>
  <si>
    <t>广东省江门市鹤山市</t>
  </si>
  <si>
    <t>广东省江门市恩平市</t>
  </si>
  <si>
    <t>广东省湛江市</t>
  </si>
  <si>
    <t>广东省湛江市市辖区</t>
  </si>
  <si>
    <t>广东省湛江市赤坎区</t>
  </si>
  <si>
    <t>广东省湛江市霞山区</t>
  </si>
  <si>
    <t>广东省湛江市坡头区</t>
  </si>
  <si>
    <t>广东省湛江市麻章区</t>
  </si>
  <si>
    <t>广东省湛江市遂溪县</t>
  </si>
  <si>
    <t>广东省湛江市徐闻县</t>
  </si>
  <si>
    <t>广东省湛江市廉江市</t>
  </si>
  <si>
    <t>广东省湛江市雷州市</t>
  </si>
  <si>
    <t>广东省湛江市吴川市</t>
  </si>
  <si>
    <t>广东省茂名市</t>
  </si>
  <si>
    <t>广东省茂名市市辖区</t>
  </si>
  <si>
    <t>广东省茂名市茂南区</t>
  </si>
  <si>
    <t>广东省茂名市电白县</t>
  </si>
  <si>
    <t>广东省茂名市高州市</t>
  </si>
  <si>
    <t>广东省茂名市化州市</t>
  </si>
  <si>
    <t>广东省茂名市信宜市</t>
  </si>
  <si>
    <t>广东省肇庆市</t>
  </si>
  <si>
    <t>广东省肇庆市市辖区</t>
  </si>
  <si>
    <t>广东省肇庆市端州区</t>
  </si>
  <si>
    <t>广东省肇庆市鼎湖区</t>
  </si>
  <si>
    <t>广东省肇庆市广宁县</t>
  </si>
  <si>
    <t>广东省肇庆市怀集县</t>
  </si>
  <si>
    <t>广东省肇庆市封开县</t>
  </si>
  <si>
    <t>广东省肇庆市德庆县</t>
  </si>
  <si>
    <t>广东省肇庆市高要市</t>
  </si>
  <si>
    <t>广东省肇庆市四会市</t>
  </si>
  <si>
    <t>广东省惠州市</t>
  </si>
  <si>
    <t>广东省惠州市市辖区</t>
  </si>
  <si>
    <t>广东省惠州市惠城区</t>
  </si>
  <si>
    <t>广东省惠州市博罗县</t>
  </si>
  <si>
    <t>广东省惠州市惠东县</t>
  </si>
  <si>
    <t>广东省惠州市龙门县</t>
  </si>
  <si>
    <t>广东省惠州市惠阳市</t>
  </si>
  <si>
    <t>广东省梅州市</t>
  </si>
  <si>
    <t>广东省梅州市市辖区</t>
  </si>
  <si>
    <t>广东省梅州市梅江区</t>
  </si>
  <si>
    <t>广东省梅州市梅县</t>
  </si>
  <si>
    <t>广东省梅州市大埔县</t>
  </si>
  <si>
    <t>广东省梅州市丰顺县</t>
  </si>
  <si>
    <t>广东省梅州市五华县</t>
  </si>
  <si>
    <t>广东省梅州市平远县</t>
  </si>
  <si>
    <t>广东省梅州市蕉岭县</t>
  </si>
  <si>
    <t>广东省梅州市兴宁市</t>
  </si>
  <si>
    <t>广东省汕尾市</t>
  </si>
  <si>
    <t>广东省汕尾市市辖区</t>
  </si>
  <si>
    <t>广东省汕尾市城区</t>
  </si>
  <si>
    <t>广东省汕尾市海丰县</t>
  </si>
  <si>
    <t>广东省汕尾市陆河县</t>
  </si>
  <si>
    <t>广东省汕尾市陆丰市</t>
  </si>
  <si>
    <t>广东省河源市</t>
  </si>
  <si>
    <t>广东省河源市市辖区</t>
  </si>
  <si>
    <t>广东省河源市源城区</t>
  </si>
  <si>
    <t>广东省河源市紫金县</t>
  </si>
  <si>
    <t>广东省河源市龙川县</t>
  </si>
  <si>
    <t>广东省河源市连平县</t>
  </si>
  <si>
    <t>广东省河源市和平县</t>
  </si>
  <si>
    <t>广东省河源市东源县</t>
  </si>
  <si>
    <t>广东省阳江市</t>
  </si>
  <si>
    <t>广东省阳江市市辖区</t>
  </si>
  <si>
    <t>广东省阳江市江城区</t>
  </si>
  <si>
    <t>广东省阳江市阳西县</t>
  </si>
  <si>
    <t>广东省阳江市阳东县</t>
  </si>
  <si>
    <t>广东省阳江市阳春市</t>
  </si>
  <si>
    <t>广东省清远市</t>
  </si>
  <si>
    <t>广东省清远市市辖区</t>
  </si>
  <si>
    <t>广东省清远市清城区</t>
  </si>
  <si>
    <t>广东省清远市佛冈县</t>
  </si>
  <si>
    <t>广东省清远市阳山县</t>
  </si>
  <si>
    <t>广东省清远市连山壮族瑶族自治县</t>
  </si>
  <si>
    <t>广东省清远市连南瑶族自治县</t>
  </si>
  <si>
    <t>广东省清远市清新县</t>
  </si>
  <si>
    <t>广东省清远市英德市</t>
  </si>
  <si>
    <t>广东省清远市连州市</t>
  </si>
  <si>
    <t>广东省东莞市</t>
  </si>
  <si>
    <t>广东省东莞市市辖区</t>
  </si>
  <si>
    <t>广东省中山市</t>
  </si>
  <si>
    <t>广东省中山市市辖区</t>
  </si>
  <si>
    <t>广东省潮州市</t>
  </si>
  <si>
    <t>广东省潮州市市辖区</t>
  </si>
  <si>
    <t>广东省潮州市湘桥区</t>
  </si>
  <si>
    <t>广东省潮州市潮安县</t>
  </si>
  <si>
    <t>广东省潮州市饶平县</t>
  </si>
  <si>
    <t>广东省揭阳市</t>
  </si>
  <si>
    <t>广东省揭阳市市辖区</t>
  </si>
  <si>
    <t>广东省揭阳市榕城区</t>
  </si>
  <si>
    <t>广东省揭阳市揭东县</t>
  </si>
  <si>
    <t>广东省揭阳市揭西县</t>
  </si>
  <si>
    <t>广东省揭阳市惠来县</t>
  </si>
  <si>
    <t>广东省揭阳市普宁市</t>
  </si>
  <si>
    <t>广东省云浮市</t>
  </si>
  <si>
    <t>广东省云浮市市辖区</t>
  </si>
  <si>
    <t>广东省云浮市云城区</t>
  </si>
  <si>
    <t>广东省云浮市新兴县</t>
  </si>
  <si>
    <t>广东省云浮市郁南县</t>
  </si>
  <si>
    <t>广东省云浮市云安县</t>
  </si>
  <si>
    <t>广东省云浮市罗定市</t>
  </si>
  <si>
    <t>广西壮族自治区</t>
  </si>
  <si>
    <t>广西壮族自治区南宁市</t>
  </si>
  <si>
    <t>广西壮族自治区南宁市市辖区</t>
  </si>
  <si>
    <t>广西壮族自治区南宁市兴宁区</t>
  </si>
  <si>
    <t>广西壮族自治区南宁市新城区</t>
  </si>
  <si>
    <t>广西壮族自治区南宁市城北区</t>
  </si>
  <si>
    <t>广西壮族自治区南宁市江南区</t>
  </si>
  <si>
    <t>广西壮族自治区南宁市永新区</t>
  </si>
  <si>
    <t>广西壮族自治区南宁市市郊区</t>
  </si>
  <si>
    <t>广西壮族自治区南宁市邕宁县</t>
  </si>
  <si>
    <t>广西壮族自治区南宁市武鸣县</t>
  </si>
  <si>
    <t>广西壮族自治区柳州市</t>
  </si>
  <si>
    <t>广西壮族自治区柳州市市辖区</t>
  </si>
  <si>
    <t>广西壮族自治区柳州市城中区</t>
  </si>
  <si>
    <t>广西壮族自治区柳州市鱼峰区</t>
  </si>
  <si>
    <t>广西壮族自治区柳州市柳南区</t>
  </si>
  <si>
    <t>广西壮族自治区柳州市柳北区</t>
  </si>
  <si>
    <t>广西壮族自治区柳州市市郊区</t>
  </si>
  <si>
    <t>广西壮族自治区柳州市柳江县</t>
  </si>
  <si>
    <t>广西壮族自治区柳州市柳城县</t>
  </si>
  <si>
    <t>广西壮族自治区桂林市</t>
  </si>
  <si>
    <t>广西壮族自治区桂林市市辖区</t>
  </si>
  <si>
    <t>广西壮族自治区桂林市秀峰区</t>
  </si>
  <si>
    <t>广西壮族自治区桂林市叠彩区</t>
  </si>
  <si>
    <t>广西壮族自治区桂林市象山区</t>
  </si>
  <si>
    <t>广西壮族自治区桂林市七星区</t>
  </si>
  <si>
    <t>广西壮族自治区桂林市雁山区</t>
  </si>
  <si>
    <t>广西壮族自治区桂林市阳朔县</t>
  </si>
  <si>
    <t>广西壮族自治区桂林市临桂县</t>
  </si>
  <si>
    <t>广西壮族自治区桂林市灵川县</t>
  </si>
  <si>
    <t>广西壮族自治区桂林市全州县</t>
  </si>
  <si>
    <t>广西壮族自治区桂林市兴安县</t>
  </si>
  <si>
    <t>广西壮族自治区桂林市永福县</t>
  </si>
  <si>
    <t>广西壮族自治区桂林市灌阳县</t>
  </si>
  <si>
    <t>广西壮族自治区桂林市龙胜各族自治县</t>
  </si>
  <si>
    <t>广西壮族自治区桂林市资源县</t>
  </si>
  <si>
    <t>广西壮族自治区桂林市平乐县</t>
  </si>
  <si>
    <t>广西壮族自治区桂林市荔浦县</t>
  </si>
  <si>
    <t>广西壮族自治区桂林市恭城瑶族自治县</t>
  </si>
  <si>
    <t>广西壮族自治区梧州市</t>
  </si>
  <si>
    <t>广西壮族自治区梧州市市辖区</t>
  </si>
  <si>
    <t>广西壮族自治区梧州市万秀区</t>
  </si>
  <si>
    <t>广西壮族自治区梧州市蝶山区</t>
  </si>
  <si>
    <t>广西壮族自治区梧州市市郊区</t>
  </si>
  <si>
    <t>广西壮族自治区梧州市苍梧县</t>
  </si>
  <si>
    <t>广西壮族自治区梧州市藤县</t>
  </si>
  <si>
    <t>广西壮族自治区梧州市蒙山县</t>
  </si>
  <si>
    <t>广西壮族自治区梧州市岑溪市</t>
  </si>
  <si>
    <t>广西壮族自治区北海市</t>
  </si>
  <si>
    <t>广西壮族自治区北海市市辖区</t>
  </si>
  <si>
    <t>广西壮族自治区北海市海城区</t>
  </si>
  <si>
    <t>广西壮族自治区北海市银海区</t>
  </si>
  <si>
    <t>广西壮族自治区北海市铁山港区</t>
  </si>
  <si>
    <t>广西壮族自治区北海市合浦县</t>
  </si>
  <si>
    <t>广西壮族自治区防城港市</t>
  </si>
  <si>
    <t>广西壮族自治区防城港市市辖区</t>
  </si>
  <si>
    <t>广西壮族自治区防城港市港口区</t>
  </si>
  <si>
    <t>广西壮族自治区防城港市防城区</t>
  </si>
  <si>
    <t>广西壮族自治区防城港市上思县</t>
  </si>
  <si>
    <t>广西壮族自治区防城港市东兴市</t>
  </si>
  <si>
    <t>广西壮族自治区钦州市</t>
  </si>
  <si>
    <t>广西壮族自治区钦州市市辖区</t>
  </si>
  <si>
    <t>广西壮族自治区钦州市钦南区</t>
  </si>
  <si>
    <t>广西壮族自治区钦州市钦北区</t>
  </si>
  <si>
    <t>广西壮族自治区钦州市灵山县</t>
  </si>
  <si>
    <t>广西壮族自治区钦州市浦北县</t>
  </si>
  <si>
    <t>广西壮族自治区贵港市</t>
  </si>
  <si>
    <t>广西壮族自治区贵港市市辖区</t>
  </si>
  <si>
    <t>广西壮族自治区贵港市港北区</t>
  </si>
  <si>
    <t>广西壮族自治区贵港市港南区</t>
  </si>
  <si>
    <t>广西壮族自治区贵港市平南县</t>
  </si>
  <si>
    <t>广西壮族自治区贵港市桂平市</t>
  </si>
  <si>
    <t>广西壮族自治区玉林市</t>
  </si>
  <si>
    <t>广西壮族自治区玉林市市辖区</t>
  </si>
  <si>
    <t>广西壮族自治区玉林市玉州区</t>
  </si>
  <si>
    <t>广西壮族自治区玉林市容县</t>
  </si>
  <si>
    <t>广西壮族自治区玉林市陆川县</t>
  </si>
  <si>
    <t>广西壮族自治区玉林市博白县</t>
  </si>
  <si>
    <t>广西壮族自治区玉林市兴业县</t>
  </si>
  <si>
    <t>广西壮族自治区玉林市北流市</t>
  </si>
  <si>
    <t>广西壮族自治区南宁地区</t>
  </si>
  <si>
    <t>广西壮族自治区南宁地区凭祥市</t>
  </si>
  <si>
    <t>广西壮族自治区南宁地区横县</t>
  </si>
  <si>
    <t>广西壮族自治区南宁地区宾阳县</t>
  </si>
  <si>
    <t>广西壮族自治区南宁地区上林县</t>
  </si>
  <si>
    <t>广西壮族自治区南宁地区隆安县</t>
  </si>
  <si>
    <t>广西壮族自治区南宁地区马山县</t>
  </si>
  <si>
    <t>广西壮族自治区南宁地区扶绥县</t>
  </si>
  <si>
    <t>广西壮族自治区南宁地区崇左县</t>
  </si>
  <si>
    <t>广西壮族自治区南宁地区大新县</t>
  </si>
  <si>
    <t>广西壮族自治区南宁地区天等县</t>
  </si>
  <si>
    <t>广西壮族自治区南宁地区宁明县</t>
  </si>
  <si>
    <t>广西壮族自治区南宁地区龙州县</t>
  </si>
  <si>
    <t>广西壮族自治区柳州地区</t>
  </si>
  <si>
    <t>广西壮族自治区柳州地区合山市</t>
  </si>
  <si>
    <t>广西壮族自治区柳州地区鹿寨县</t>
  </si>
  <si>
    <t>广西壮族自治区柳州地区象州县</t>
  </si>
  <si>
    <t>广西壮族自治区柳州地区武宣县</t>
  </si>
  <si>
    <t>广西壮族自治区柳州地区来宾县</t>
  </si>
  <si>
    <t>广西壮族自治区柳州地区融安县</t>
  </si>
  <si>
    <t>广西壮族自治区柳州地区三江侗族自治县</t>
  </si>
  <si>
    <t>广西壮族自治区柳州地区融水苗族自治县</t>
  </si>
  <si>
    <t>广西壮族自治区柳州地区金秀瑶族自治县</t>
  </si>
  <si>
    <t>广西壮族自治区柳州地区忻城县</t>
  </si>
  <si>
    <t>广西壮族自治区贺州地区</t>
  </si>
  <si>
    <t>广西壮族自治区贺州地区贺州市</t>
  </si>
  <si>
    <t>广西壮族自治区贺州地区昭平县</t>
  </si>
  <si>
    <t>广西壮族自治区贺州地区钟山县</t>
  </si>
  <si>
    <t>广西壮族自治区贺州地区富川瑶族自治县</t>
  </si>
  <si>
    <t>广西壮族自治区百色地区</t>
  </si>
  <si>
    <t>广西壮族自治区百色地区百色市</t>
  </si>
  <si>
    <t>广西壮族自治区百色地区田阳县</t>
  </si>
  <si>
    <t>广西壮族自治区百色地区田东县</t>
  </si>
  <si>
    <t>广西壮族自治区百色地区平果县</t>
  </si>
  <si>
    <t>广西壮族自治区百色地区德保县</t>
  </si>
  <si>
    <t>广西壮族自治区百色地区靖西县</t>
  </si>
  <si>
    <t>广西壮族自治区百色地区那坡县</t>
  </si>
  <si>
    <t>广西壮族自治区百色地区凌云县</t>
  </si>
  <si>
    <t>广西壮族自治区百色地区乐业县</t>
  </si>
  <si>
    <t>广西壮族自治区百色地区田林县</t>
  </si>
  <si>
    <t>广西壮族自治区百色地区隆林各族自治县</t>
  </si>
  <si>
    <t>广西壮族自治区百色地区西林县</t>
  </si>
  <si>
    <t>广西壮族自治区河池地区</t>
  </si>
  <si>
    <t>广西壮族自治区河池地区河池市</t>
  </si>
  <si>
    <t>广西壮族自治区河池地区宜州市</t>
  </si>
  <si>
    <t>广西壮族自治区河池地区罗城仫佬族自治县</t>
  </si>
  <si>
    <t>广西壮族自治区河池地区环江毛南族自治县</t>
  </si>
  <si>
    <t>广西壮族自治区河池地区南丹县</t>
  </si>
  <si>
    <t>广西壮族自治区河池地区天峨县</t>
  </si>
  <si>
    <t>广西壮族自治区河池地区凤山县</t>
  </si>
  <si>
    <t>广西壮族自治区河池地区东兰县</t>
  </si>
  <si>
    <t>广西壮族自治区河池地区巴马瑶族自治县</t>
  </si>
  <si>
    <t>广西壮族自治区河池地区都安瑶族自治县</t>
  </si>
  <si>
    <t>广西壮族自治区河池地区大化瑶族自治县</t>
  </si>
  <si>
    <t>海南省</t>
  </si>
  <si>
    <t>海南省三亚市通什市</t>
  </si>
  <si>
    <t>海南省三亚市琼海市</t>
  </si>
  <si>
    <t>海南省三亚市儋州市</t>
  </si>
  <si>
    <t>海南省三亚市琼山市</t>
  </si>
  <si>
    <t>海南省三亚市文昌市</t>
  </si>
  <si>
    <t>海南省三亚市万宁市</t>
  </si>
  <si>
    <t>海南省三亚市东方市</t>
  </si>
  <si>
    <t>海南省三亚市定安县</t>
  </si>
  <si>
    <t>海南省三亚市屯昌县</t>
  </si>
  <si>
    <t>海南省三亚市澄迈县</t>
  </si>
  <si>
    <t>海南省三亚市临高县</t>
  </si>
  <si>
    <t>海南省三亚市白沙黎族自治县</t>
  </si>
  <si>
    <t>海南省三亚市昌江黎族自治县</t>
  </si>
  <si>
    <t>海南省三亚市乐东黎族自治县</t>
  </si>
  <si>
    <t>海南省三亚市陵水黎族自治县</t>
  </si>
  <si>
    <t>海南省三亚市保亭黎族苗族自治县</t>
  </si>
  <si>
    <t>海南省三亚市琼中黎族苗族自治县</t>
  </si>
  <si>
    <t>海南省西沙群岛</t>
  </si>
  <si>
    <t>海南省南沙群岛</t>
  </si>
  <si>
    <t>海南省中沙群岛的岛礁及其海域</t>
  </si>
  <si>
    <t>海南省海口市</t>
  </si>
  <si>
    <t>海南省海口市市辖区</t>
  </si>
  <si>
    <t>海南省海口市振东区</t>
  </si>
  <si>
    <t>海南省海口市新华区</t>
  </si>
  <si>
    <t>海南省海口市秀英区</t>
  </si>
  <si>
    <t>海南省三亚市</t>
  </si>
  <si>
    <t>海南省三亚市市辖区</t>
  </si>
  <si>
    <t>重庆市</t>
  </si>
  <si>
    <t>重庆市市辖区</t>
  </si>
  <si>
    <t>重庆市万州区</t>
  </si>
  <si>
    <t>重庆市涪陵区</t>
  </si>
  <si>
    <t>重庆市渝中区</t>
  </si>
  <si>
    <t>重庆市大渡口区</t>
  </si>
  <si>
    <t>重庆市江北区</t>
  </si>
  <si>
    <t>重庆市沙坪坝区</t>
  </si>
  <si>
    <t>重庆市九龙坡区</t>
  </si>
  <si>
    <t>重庆市南岸区</t>
  </si>
  <si>
    <t>重庆市北碚区</t>
  </si>
  <si>
    <t>重庆市万盛区</t>
  </si>
  <si>
    <t>重庆市双桥区</t>
  </si>
  <si>
    <t>重庆市渝北区</t>
  </si>
  <si>
    <t>重庆市巴南区</t>
  </si>
  <si>
    <t>重庆市县</t>
  </si>
  <si>
    <t>重庆市长寿县</t>
  </si>
  <si>
    <t>重庆市綦江县</t>
  </si>
  <si>
    <t>重庆市潼南县</t>
  </si>
  <si>
    <t>重庆市铜梁县</t>
  </si>
  <si>
    <t>重庆市大足县</t>
  </si>
  <si>
    <t>重庆市荣昌县</t>
  </si>
  <si>
    <t>重庆市璧山县</t>
  </si>
  <si>
    <t>重庆市梁平县</t>
  </si>
  <si>
    <t>重庆市城口县</t>
  </si>
  <si>
    <t>重庆市丰都县</t>
  </si>
  <si>
    <t>重庆市垫江县</t>
  </si>
  <si>
    <t>重庆市武隆县</t>
  </si>
  <si>
    <t>重庆市忠县</t>
  </si>
  <si>
    <t>重庆市开县</t>
  </si>
  <si>
    <t>重庆市云阳县</t>
  </si>
  <si>
    <t>重庆市奉节县</t>
  </si>
  <si>
    <t>重庆市巫山县</t>
  </si>
  <si>
    <t>重庆市巫溪县</t>
  </si>
  <si>
    <t>重庆市黔江土家族苗族自治县</t>
  </si>
  <si>
    <t>重庆市石柱土家族自治县</t>
  </si>
  <si>
    <t>重庆市秀山土家族苗族自治县</t>
  </si>
  <si>
    <t>重庆市酉阳土家族苗族自治县</t>
  </si>
  <si>
    <t>重庆市彭水苗族土家族自治县</t>
  </si>
  <si>
    <t>重庆市(市)</t>
  </si>
  <si>
    <t>重庆市江津市</t>
  </si>
  <si>
    <t>重庆市合川市</t>
  </si>
  <si>
    <t>重庆市永川市</t>
  </si>
  <si>
    <t>重庆市南川市</t>
  </si>
  <si>
    <t>四川省</t>
  </si>
  <si>
    <t>四川省成都市</t>
  </si>
  <si>
    <t>四川省成都市市辖区</t>
  </si>
  <si>
    <t>四川省成都市锦江区</t>
  </si>
  <si>
    <t>四川省成都市青羊区</t>
  </si>
  <si>
    <t>四川省成都市金牛区</t>
  </si>
  <si>
    <t>四川省成都市武侯区</t>
  </si>
  <si>
    <t>四川省成都市成华区</t>
  </si>
  <si>
    <t>四川省成都市龙泉驿区</t>
  </si>
  <si>
    <t>四川省成都市青白江区</t>
  </si>
  <si>
    <t>四川省成都市金堂县</t>
  </si>
  <si>
    <t>四川省成都市双流县</t>
  </si>
  <si>
    <t>四川省成都市温江县</t>
  </si>
  <si>
    <t>四川省成都市郫县</t>
  </si>
  <si>
    <t>四川省成都市新都县</t>
  </si>
  <si>
    <t>四川省成都市大邑县</t>
  </si>
  <si>
    <t>四川省成都市蒲江县</t>
  </si>
  <si>
    <t>四川省成都市新津县</t>
  </si>
  <si>
    <t>四川省成都市都江堰市</t>
  </si>
  <si>
    <t>四川省成都市彭州市</t>
  </si>
  <si>
    <t>四川省成都市邛崃市</t>
  </si>
  <si>
    <t>四川省成都市崇州市</t>
  </si>
  <si>
    <t>四川省自贡市</t>
  </si>
  <si>
    <t>四川省自贡市市辖区</t>
  </si>
  <si>
    <t>四川省自贡市自流井区</t>
  </si>
  <si>
    <t>四川省自贡市贡井区</t>
  </si>
  <si>
    <t>四川省自贡市大安区</t>
  </si>
  <si>
    <t>四川省自贡市沿滩区</t>
  </si>
  <si>
    <t>四川省自贡市荣县</t>
  </si>
  <si>
    <t>四川省自贡市富顺县</t>
  </si>
  <si>
    <t>四川省攀枝花市</t>
  </si>
  <si>
    <t>四川省攀枝花市市辖区</t>
  </si>
  <si>
    <t>四川省攀枝花市东区</t>
  </si>
  <si>
    <t>四川省攀枝花市西区</t>
  </si>
  <si>
    <t>四川省攀枝花市仁和区</t>
  </si>
  <si>
    <t>四川省攀枝花市米易县</t>
  </si>
  <si>
    <t>四川省攀枝花市盐边县</t>
  </si>
  <si>
    <t>四川省泸州市</t>
  </si>
  <si>
    <t>四川省泸州市市辖区</t>
  </si>
  <si>
    <t>四川省泸州市江阳区</t>
  </si>
  <si>
    <t>四川省泸州市纳溪区</t>
  </si>
  <si>
    <t>四川省泸州市龙马潭区</t>
  </si>
  <si>
    <t>四川省泸州市泸县</t>
  </si>
  <si>
    <t>四川省泸州市合江县</t>
  </si>
  <si>
    <t>四川省泸州市叙永县</t>
  </si>
  <si>
    <t>四川省泸州市古蔺县</t>
  </si>
  <si>
    <t>四川省德阳市</t>
  </si>
  <si>
    <t>四川省德阳市市辖区</t>
  </si>
  <si>
    <t>四川省德阳市旌阳区</t>
  </si>
  <si>
    <t>四川省德阳市中江县</t>
  </si>
  <si>
    <t>四川省德阳市罗江县</t>
  </si>
  <si>
    <t>四川省德阳市广汉市</t>
  </si>
  <si>
    <t>四川省德阳市什邡市</t>
  </si>
  <si>
    <t>四川省德阳市绵竹市</t>
  </si>
  <si>
    <t>四川省绵阳市</t>
  </si>
  <si>
    <t>四川省绵阳市市辖区</t>
  </si>
  <si>
    <t>四川省绵阳市涪城区</t>
  </si>
  <si>
    <t>四川省绵阳市游仙区</t>
  </si>
  <si>
    <t>四川省绵阳市三台县</t>
  </si>
  <si>
    <t>四川省绵阳市盐亭县</t>
  </si>
  <si>
    <t>四川省绵阳市安县</t>
  </si>
  <si>
    <t>四川省绵阳市梓潼县</t>
  </si>
  <si>
    <t>四川省绵阳市北川县</t>
  </si>
  <si>
    <t>四川省绵阳市平武县</t>
  </si>
  <si>
    <t>四川省绵阳市江油市</t>
  </si>
  <si>
    <t>四川省广元市</t>
  </si>
  <si>
    <t>四川省广元市市辖区</t>
  </si>
  <si>
    <t>四川省广元市市中区</t>
  </si>
  <si>
    <t>四川省广元市元坝区</t>
  </si>
  <si>
    <t>四川省广元市朝天区</t>
  </si>
  <si>
    <t>四川省广元市旺苍县</t>
  </si>
  <si>
    <t>四川省广元市青川县</t>
  </si>
  <si>
    <t>四川省广元市剑阁县</t>
  </si>
  <si>
    <t>四川省广元市苍溪县</t>
  </si>
  <si>
    <t>四川省遂宁市</t>
  </si>
  <si>
    <t>四川省遂宁市市辖区</t>
  </si>
  <si>
    <t>四川省遂宁市市中区</t>
  </si>
  <si>
    <t>四川省遂宁市蓬溪县</t>
  </si>
  <si>
    <t>四川省遂宁市射洪县</t>
  </si>
  <si>
    <t>四川省遂宁市大英县</t>
  </si>
  <si>
    <t>四川省内江市</t>
  </si>
  <si>
    <t>四川省内江市市辖区</t>
  </si>
  <si>
    <t>四川省内江市市中区</t>
  </si>
  <si>
    <t>四川省内江市东兴区</t>
  </si>
  <si>
    <t>四川省内江市威远县</t>
  </si>
  <si>
    <t>四川省内江市资中县</t>
  </si>
  <si>
    <t>四川省内江市隆昌县</t>
  </si>
  <si>
    <t>四川省乐山市</t>
  </si>
  <si>
    <t>四川省乐山市市辖区</t>
  </si>
  <si>
    <t>四川省乐山市市中区</t>
  </si>
  <si>
    <t>四川省乐山市沙湾区</t>
  </si>
  <si>
    <t>四川省乐山市五通桥区</t>
  </si>
  <si>
    <t>四川省乐山市金口河区</t>
  </si>
  <si>
    <t>四川省乐山市犍为县</t>
  </si>
  <si>
    <t>四川省乐山市井研县</t>
  </si>
  <si>
    <t>四川省乐山市夹江县</t>
  </si>
  <si>
    <t>四川省乐山市沐川县</t>
  </si>
  <si>
    <t>四川省乐山市峨边彝族自治县</t>
  </si>
  <si>
    <t>四川省乐山市马边彝族自治县</t>
  </si>
  <si>
    <t>四川省乐山市峨眉山市</t>
  </si>
  <si>
    <t>四川省南充市</t>
  </si>
  <si>
    <t>四川省南充市市辖区</t>
  </si>
  <si>
    <t>四川省南充市顺庆区</t>
  </si>
  <si>
    <t>四川省南充市高坪区</t>
  </si>
  <si>
    <t>四川省南充市嘉陵区</t>
  </si>
  <si>
    <t>四川省南充市南部县</t>
  </si>
  <si>
    <t>四川省南充市营山县</t>
  </si>
  <si>
    <t>四川省南充市蓬安县</t>
  </si>
  <si>
    <t>四川省南充市仪陇县</t>
  </si>
  <si>
    <t>四川省南充市西充县</t>
  </si>
  <si>
    <t>四川省南充市阆中市</t>
  </si>
  <si>
    <t>四川省宜宾市</t>
  </si>
  <si>
    <t>四川省宜宾市市辖区</t>
  </si>
  <si>
    <t>四川省宜宾市翠屏区</t>
  </si>
  <si>
    <t>四川省宜宾市宜宾县</t>
  </si>
  <si>
    <t>四川省宜宾市南溪县</t>
  </si>
  <si>
    <t>四川省宜宾市江安县</t>
  </si>
  <si>
    <t>四川省宜宾市长宁县</t>
  </si>
  <si>
    <t>四川省宜宾市高县</t>
  </si>
  <si>
    <t>四川省宜宾市珙县</t>
  </si>
  <si>
    <t>四川省宜宾市筠连县</t>
  </si>
  <si>
    <t>四川省宜宾市兴文县</t>
  </si>
  <si>
    <t>四川省宜宾市屏山县</t>
  </si>
  <si>
    <t>四川省广安市</t>
  </si>
  <si>
    <t>四川省广安市市辖区</t>
  </si>
  <si>
    <t>四川省广安市广安区</t>
  </si>
  <si>
    <t>四川省广安市岳池县</t>
  </si>
  <si>
    <t>四川省广安市武胜县</t>
  </si>
  <si>
    <t>四川省广安市邻水县</t>
  </si>
  <si>
    <t>四川省广安市华蓥市</t>
  </si>
  <si>
    <t>四川省达川地区</t>
  </si>
  <si>
    <t>四川省达川地区达川市</t>
  </si>
  <si>
    <t>四川省达川地区万源市</t>
  </si>
  <si>
    <t>四川省达川地区达县</t>
  </si>
  <si>
    <t>四川省达川地区宣汉县</t>
  </si>
  <si>
    <t>四川省达川地区开江县</t>
  </si>
  <si>
    <t>四川省达川地区大竹县</t>
  </si>
  <si>
    <t>四川省达川地区渠县</t>
  </si>
  <si>
    <t>四川省雅安地区</t>
  </si>
  <si>
    <t>四川省雅安地区雅安市</t>
  </si>
  <si>
    <t>四川省雅安地区名山县</t>
  </si>
  <si>
    <t>四川省雅安地区荥经县</t>
  </si>
  <si>
    <t>四川省雅安地区汉源县</t>
  </si>
  <si>
    <t>四川省雅安地区石棉县</t>
  </si>
  <si>
    <t>四川省雅安地区天全县</t>
  </si>
  <si>
    <t>四川省雅安地区芦山县</t>
  </si>
  <si>
    <t>四川省雅安地区宝兴县</t>
  </si>
  <si>
    <t>四川省阿坝藏族羌族自治州</t>
  </si>
  <si>
    <t>四川省阿坝藏族羌族自治州汶川县</t>
  </si>
  <si>
    <t>四川省阿坝藏族羌族自治州理县</t>
  </si>
  <si>
    <t>四川省阿坝藏族羌族自治州茂县</t>
  </si>
  <si>
    <t>四川省阿坝藏族羌族自治州松潘县</t>
  </si>
  <si>
    <t>四川省阿坝藏族羌族自治州九寨沟县</t>
  </si>
  <si>
    <t>四川省阿坝藏族羌族自治州金川县</t>
  </si>
  <si>
    <t>四川省阿坝藏族羌族自治州小金县</t>
  </si>
  <si>
    <t>四川省阿坝藏族羌族自治州黑水县</t>
  </si>
  <si>
    <t>四川省阿坝藏族羌族自治州马尔康县</t>
  </si>
  <si>
    <t>四川省阿坝藏族羌族自治州壤塘县</t>
  </si>
  <si>
    <t>四川省阿坝藏族羌族自治州阿坝县</t>
  </si>
  <si>
    <t>四川省阿坝藏族羌族自治州若尔盖县</t>
  </si>
  <si>
    <t>四川省阿坝藏族羌族自治州红原县</t>
  </si>
  <si>
    <t>四川省甘孜藏族自治州</t>
  </si>
  <si>
    <t>四川省甘孜藏族自治州康定县</t>
  </si>
  <si>
    <t>四川省甘孜藏族自治州泸定县</t>
  </si>
  <si>
    <t>四川省甘孜藏族自治州丹巴县</t>
  </si>
  <si>
    <t>四川省甘孜藏族自治州九龙县</t>
  </si>
  <si>
    <t>四川省甘孜藏族自治州雅江县</t>
  </si>
  <si>
    <t>四川省甘孜藏族自治州道孚县</t>
  </si>
  <si>
    <t>四川省甘孜藏族自治州炉霍县</t>
  </si>
  <si>
    <t>四川省甘孜藏族自治州甘孜县</t>
  </si>
  <si>
    <t>四川省甘孜藏族自治州新龙县</t>
  </si>
  <si>
    <t>四川省甘孜藏族自治州德格县</t>
  </si>
  <si>
    <t>四川省甘孜藏族自治州白玉县</t>
  </si>
  <si>
    <t>四川省甘孜藏族自治州石渠县</t>
  </si>
  <si>
    <t>四川省甘孜藏族自治州色达县</t>
  </si>
  <si>
    <t>四川省甘孜藏族自治州理塘县</t>
  </si>
  <si>
    <t>四川省甘孜藏族自治州巴塘县</t>
  </si>
  <si>
    <t>四川省甘孜藏族自治州乡城县</t>
  </si>
  <si>
    <t>四川省甘孜藏族自治州稻城县</t>
  </si>
  <si>
    <t>四川省甘孜藏族自治州得荣县</t>
  </si>
  <si>
    <t>四川省凉山彝族自治州</t>
  </si>
  <si>
    <t>四川省凉山彝族自治州西昌市</t>
  </si>
  <si>
    <t>四川省凉山彝族自治州木里藏族自治县</t>
  </si>
  <si>
    <t>四川省凉山彝族自治州盐源县</t>
  </si>
  <si>
    <t>四川省凉山彝族自治州德昌县</t>
  </si>
  <si>
    <t>四川省凉山彝族自治州会理县</t>
  </si>
  <si>
    <t>四川省凉山彝族自治州会东县</t>
  </si>
  <si>
    <t>四川省凉山彝族自治州宁南县</t>
  </si>
  <si>
    <t>四川省凉山彝族自治州普格县</t>
  </si>
  <si>
    <t>四川省凉山彝族自治州布拖县</t>
  </si>
  <si>
    <t>四川省凉山彝族自治州金阳县</t>
  </si>
  <si>
    <t>四川省凉山彝族自治州昭觉县</t>
  </si>
  <si>
    <t>四川省凉山彝族自治州喜德县</t>
  </si>
  <si>
    <t>四川省凉山彝族自治州冕宁县</t>
  </si>
  <si>
    <t>四川省凉山彝族自治州越西县</t>
  </si>
  <si>
    <t>四川省凉山彝族自治州甘洛县</t>
  </si>
  <si>
    <t>四川省凉山彝族自治州美姑县</t>
  </si>
  <si>
    <t>四川省凉山彝族自治州雷波县</t>
  </si>
  <si>
    <t>四川省巴中地区</t>
  </si>
  <si>
    <t>四川省巴中地区巴中市</t>
  </si>
  <si>
    <t>四川省巴中地区通江县</t>
  </si>
  <si>
    <t>四川省巴中地区南江县</t>
  </si>
  <si>
    <t>四川省巴中地区平昌县</t>
  </si>
  <si>
    <t>四川省眉山地区</t>
  </si>
  <si>
    <t>四川省眉山地区眉山县</t>
  </si>
  <si>
    <t>四川省眉山地区仁寿县</t>
  </si>
  <si>
    <t>四川省眉山地区彭山县</t>
  </si>
  <si>
    <t>四川省眉山地区洪雅县</t>
  </si>
  <si>
    <t>四川省眉山地区丹棱县</t>
  </si>
  <si>
    <t>四川省眉山地区青神县</t>
  </si>
  <si>
    <t>四川省眉山地区资阳地区</t>
  </si>
  <si>
    <t>四川省眉山地区资阳市</t>
  </si>
  <si>
    <t>四川省眉山地区简阳市</t>
  </si>
  <si>
    <t>四川省眉山地区安岳县</t>
  </si>
  <si>
    <t>四川省眉山地区乐至县</t>
  </si>
  <si>
    <t>贵州省</t>
  </si>
  <si>
    <t>贵州省贵阳市</t>
  </si>
  <si>
    <t>贵州省贵阳市市辖区</t>
  </si>
  <si>
    <t>贵州省贵阳市南明区</t>
  </si>
  <si>
    <t>贵州省贵阳市云岩区</t>
  </si>
  <si>
    <t>贵州省贵阳市花溪区</t>
  </si>
  <si>
    <t>贵州省贵阳市乌当区</t>
  </si>
  <si>
    <t>贵州省贵阳市白云区</t>
  </si>
  <si>
    <t>贵州省贵阳市开阳县</t>
  </si>
  <si>
    <t>贵州省贵阳市息烽县</t>
  </si>
  <si>
    <t>贵州省贵阳市修文县</t>
  </si>
  <si>
    <t>贵州省贵阳市清镇市</t>
  </si>
  <si>
    <t>贵州省六盘水市</t>
  </si>
  <si>
    <t>贵州省六盘水市钟山区</t>
  </si>
  <si>
    <t>贵州省六盘水市盘县特区</t>
  </si>
  <si>
    <t>贵州省六盘水市六枝特区</t>
  </si>
  <si>
    <t>贵州省六盘水市水城县</t>
  </si>
  <si>
    <t>贵州省遵义市</t>
  </si>
  <si>
    <t>贵州省遵义市市辖区</t>
  </si>
  <si>
    <t>贵州省遵义市红花岗区</t>
  </si>
  <si>
    <t>贵州省遵义市遵义县</t>
  </si>
  <si>
    <t>贵州省遵义市桐梓县</t>
  </si>
  <si>
    <t>贵州省遵义市绥阳县</t>
  </si>
  <si>
    <t>贵州省遵义市正安县</t>
  </si>
  <si>
    <t>贵州省遵义市道真仡佬族苗族自治县</t>
  </si>
  <si>
    <t>贵州省遵义市务川仡佬族苗族自治县</t>
  </si>
  <si>
    <t>贵州省遵义市凤冈县</t>
  </si>
  <si>
    <t>贵州省遵义市湄潭县</t>
  </si>
  <si>
    <t>贵州省遵义市余庆县</t>
  </si>
  <si>
    <t>贵州省遵义市习水县</t>
  </si>
  <si>
    <t>贵州省遵义市赤水市</t>
  </si>
  <si>
    <t>贵州省遵义市仁怀市</t>
  </si>
  <si>
    <t>贵州省铜仁地区</t>
  </si>
  <si>
    <t>贵州省铜仁地区铜仁市</t>
  </si>
  <si>
    <t>贵州省铜仁地区江口县</t>
  </si>
  <si>
    <t>贵州省铜仁地区玉屏侗族自治县</t>
  </si>
  <si>
    <t>贵州省铜仁地区石阡县</t>
  </si>
  <si>
    <t>贵州省铜仁地区思南县</t>
  </si>
  <si>
    <t>贵州省铜仁地区印江土家族苗族自治县</t>
  </si>
  <si>
    <t>贵州省铜仁地区德江县</t>
  </si>
  <si>
    <t>贵州省铜仁地区沿河土家族自治县</t>
  </si>
  <si>
    <t>贵州省铜仁地区松桃苗族自治县</t>
  </si>
  <si>
    <t>贵州省铜仁地区万山特区</t>
  </si>
  <si>
    <t>贵州省黔西南布依族苗族自治州</t>
  </si>
  <si>
    <t>贵州省黔西南布依族苗族自治州兴义市</t>
  </si>
  <si>
    <t>贵州省黔西南布依族苗族自治州兴仁县</t>
  </si>
  <si>
    <t>贵州省黔西南布依族苗族自治州普安县</t>
  </si>
  <si>
    <t>贵州省黔西南布依族苗族自治州晴隆县</t>
  </si>
  <si>
    <t>贵州省黔西南布依族苗族自治州贞丰县</t>
  </si>
  <si>
    <t>贵州省黔西南布依族苗族自治州望谟县</t>
  </si>
  <si>
    <t>贵州省黔西南布依族苗族自治州册亨县</t>
  </si>
  <si>
    <t>贵州省黔西南布依族苗族自治州安龙县</t>
  </si>
  <si>
    <t>贵州省毕节地区</t>
  </si>
  <si>
    <t>贵州省毕节地区毕节市</t>
  </si>
  <si>
    <t>贵州省毕节地区大方县</t>
  </si>
  <si>
    <t>贵州省毕节地区黔西县</t>
  </si>
  <si>
    <t>贵州省毕节地区金沙县</t>
  </si>
  <si>
    <t>贵州省毕节地区织金县</t>
  </si>
  <si>
    <t>贵州省毕节地区纳雍县</t>
  </si>
  <si>
    <t>贵州省毕节地区威宁彝族回族苗族自治县</t>
  </si>
  <si>
    <t>贵州省毕节地区赫章县</t>
  </si>
  <si>
    <t>贵州省安顺地区</t>
  </si>
  <si>
    <t>贵州省安顺地区安顺市</t>
  </si>
  <si>
    <t>贵州省安顺地区平坝县</t>
  </si>
  <si>
    <t>贵州省安顺地区普定县</t>
  </si>
  <si>
    <t>贵州省安顺地区关岭布依族苗族自治县</t>
  </si>
  <si>
    <t>贵州省安顺地区镇宁布依族苗族自治县</t>
  </si>
  <si>
    <t>贵州省安顺地区紫云苗族布依族自治县</t>
  </si>
  <si>
    <t>贵州省黔东南苗族侗族自治州</t>
  </si>
  <si>
    <t>贵州省黔东南苗族侗族自治州凯里市</t>
  </si>
  <si>
    <t>贵州省黔东南苗族侗族自治州黄平县</t>
  </si>
  <si>
    <t>贵州省黔东南苗族侗族自治州施秉县</t>
  </si>
  <si>
    <t>贵州省黔东南苗族侗族自治州三穗县</t>
  </si>
  <si>
    <t>贵州省黔东南苗族侗族自治州镇远县</t>
  </si>
  <si>
    <t>贵州省黔东南苗族侗族自治州岑巩县</t>
  </si>
  <si>
    <t>贵州省黔东南苗族侗族自治州天柱县</t>
  </si>
  <si>
    <t>贵州省黔东南苗族侗族自治州锦屏县</t>
  </si>
  <si>
    <t>贵州省黔东南苗族侗族自治州剑河县</t>
  </si>
  <si>
    <t>贵州省黔东南苗族侗族自治州台江县</t>
  </si>
  <si>
    <t>贵州省黔东南苗族侗族自治州黎平县</t>
  </si>
  <si>
    <t>贵州省黔东南苗族侗族自治州榕江县</t>
  </si>
  <si>
    <t>贵州省黔东南苗族侗族自治州从江县</t>
  </si>
  <si>
    <t>贵州省黔东南苗族侗族自治州雷山县</t>
  </si>
  <si>
    <t>贵州省黔东南苗族侗族自治州麻江县</t>
  </si>
  <si>
    <t>贵州省黔东南苗族侗族自治州丹寨县</t>
  </si>
  <si>
    <t>贵州省黔南布依族苗族自治州</t>
  </si>
  <si>
    <t>贵州省黔南布依族苗族自治州都匀市</t>
  </si>
  <si>
    <t>贵州省黔南布依族苗族自治州福泉市</t>
  </si>
  <si>
    <t>贵州省黔南布依族苗族自治州荔波县</t>
  </si>
  <si>
    <t>贵州省黔南布依族苗族自治州贵定县</t>
  </si>
  <si>
    <t>贵州省黔南布依族苗族自治州瓮安县</t>
  </si>
  <si>
    <t>贵州省黔南布依族苗族自治州独山县</t>
  </si>
  <si>
    <t>贵州省黔南布依族苗族自治州平塘县</t>
  </si>
  <si>
    <t>贵州省黔南布依族苗族自治州罗甸县</t>
  </si>
  <si>
    <t>贵州省黔南布依族苗族自治州长顺县</t>
  </si>
  <si>
    <t>贵州省黔南布依族苗族自治州龙里县</t>
  </si>
  <si>
    <t>贵州省黔南布依族苗族自治州惠水县</t>
  </si>
  <si>
    <t>贵州省黔南布依族苗族自治州三都水族自治县</t>
  </si>
  <si>
    <t>云南省</t>
  </si>
  <si>
    <t>云南省昆明市</t>
  </si>
  <si>
    <t>云南省昆明市市辖区</t>
  </si>
  <si>
    <t>云南省昆明市五华区</t>
  </si>
  <si>
    <t>云南省昆明市盘龙区</t>
  </si>
  <si>
    <t>云南省昆明市官渡区</t>
  </si>
  <si>
    <t>云南省昆明市西山区</t>
  </si>
  <si>
    <t>云南省昆明市东川区</t>
  </si>
  <si>
    <t>云南省昆明市呈贡县</t>
  </si>
  <si>
    <t>云南省昆明市晋宁县</t>
  </si>
  <si>
    <t>云南省昆明市富民县</t>
  </si>
  <si>
    <t>云南省昆明市宜良县</t>
  </si>
  <si>
    <t>云南省昆明市石林彝族自治县</t>
  </si>
  <si>
    <t>云南省昆明市嵩明县</t>
  </si>
  <si>
    <t>云南省昆明市禄劝彝族苗族自治县</t>
  </si>
  <si>
    <t>云南省昆明市寻甸回族彝族自治县</t>
  </si>
  <si>
    <t>云南省昆明市安宁市</t>
  </si>
  <si>
    <t>云南省曲靖市</t>
  </si>
  <si>
    <t>云南省曲靖市市辖区</t>
  </si>
  <si>
    <t>云南省曲靖市麒麟区</t>
  </si>
  <si>
    <t>云南省曲靖市马龙县</t>
  </si>
  <si>
    <t>云南省曲靖市陆良县</t>
  </si>
  <si>
    <t>云南省曲靖市师宗县</t>
  </si>
  <si>
    <t>云南省曲靖市罗平县</t>
  </si>
  <si>
    <t>云南省曲靖市富源县</t>
  </si>
  <si>
    <t>云南省曲靖市会泽县</t>
  </si>
  <si>
    <t>云南省曲靖市沾益县</t>
  </si>
  <si>
    <t>云南省曲靖市宣威市</t>
  </si>
  <si>
    <t>云南省玉溪市</t>
  </si>
  <si>
    <t>云南省玉溪市市辖区</t>
  </si>
  <si>
    <t>云南省玉溪市红塔区</t>
  </si>
  <si>
    <t>云南省玉溪市江川县</t>
  </si>
  <si>
    <t>云南省玉溪市澄江县</t>
  </si>
  <si>
    <t>云南省玉溪市通海县</t>
  </si>
  <si>
    <t>云南省玉溪市华宁县</t>
  </si>
  <si>
    <t>云南省玉溪市易门县</t>
  </si>
  <si>
    <t>云南省玉溪市峨山彝族自治县</t>
  </si>
  <si>
    <t>云南省玉溪市新平彝族傣族自治县</t>
  </si>
  <si>
    <t>云南省玉溪市元江哈尼族彝族傣族自治县</t>
  </si>
  <si>
    <t>云南省昭通地区</t>
  </si>
  <si>
    <t>云南省昭通地区昭通市</t>
  </si>
  <si>
    <t>云南省昭通地区鲁甸县</t>
  </si>
  <si>
    <t>云南省昭通地区巧家县</t>
  </si>
  <si>
    <t>云南省昭通地区盐津县</t>
  </si>
  <si>
    <t>云南省昭通地区大关县</t>
  </si>
  <si>
    <t>云南省昭通地区永善县</t>
  </si>
  <si>
    <t>云南省昭通地区绥江县</t>
  </si>
  <si>
    <t>云南省昭通地区镇雄县</t>
  </si>
  <si>
    <t>云南省昭通地区彝良县</t>
  </si>
  <si>
    <t>云南省昭通地区威信县</t>
  </si>
  <si>
    <t>云南省昭通地区水富县</t>
  </si>
  <si>
    <t>云南省楚雄彝族自治州</t>
  </si>
  <si>
    <t>云南省楚雄彝族自治州楚雄市</t>
  </si>
  <si>
    <t>云南省楚雄彝族自治州双柏县</t>
  </si>
  <si>
    <t>云南省楚雄彝族自治州牟定县</t>
  </si>
  <si>
    <t>云南省楚雄彝族自治州南华县</t>
  </si>
  <si>
    <t>云南省楚雄彝族自治州姚安县</t>
  </si>
  <si>
    <t>云南省楚雄彝族自治州大姚县</t>
  </si>
  <si>
    <t>云南省楚雄彝族自治州永仁县</t>
  </si>
  <si>
    <t>云南省楚雄彝族自治州元谋县</t>
  </si>
  <si>
    <t>云南省楚雄彝族自治州武定县</t>
  </si>
  <si>
    <t>云南省楚雄彝族自治州禄丰县</t>
  </si>
  <si>
    <t>云南省红河哈尼族彝族自治州</t>
  </si>
  <si>
    <t>云南省红河哈尼族彝族自治州个旧市</t>
  </si>
  <si>
    <t>云南省红河哈尼族彝族自治州开远市</t>
  </si>
  <si>
    <t>云南省红河哈尼族彝族自治州蒙自县</t>
  </si>
  <si>
    <t>云南省红河哈尼族彝族自治州屏边苗族自治县</t>
  </si>
  <si>
    <t>云南省红河哈尼族彝族自治州建水县</t>
  </si>
  <si>
    <t>云南省红河哈尼族彝族自治州石屏县</t>
  </si>
  <si>
    <t>云南省红河哈尼族彝族自治州弥勒县</t>
  </si>
  <si>
    <t>云南省红河哈尼族彝族自治州泸西县</t>
  </si>
  <si>
    <t>云南省红河哈尼族彝族自治州元阳县</t>
  </si>
  <si>
    <t>云南省红河哈尼族彝族自治州红河县</t>
  </si>
  <si>
    <t>云南省红河哈尼族彝族自治州金平苗族瑶族傣族自治县</t>
  </si>
  <si>
    <t>云南省红河哈尼族彝族自治州绿春县</t>
  </si>
  <si>
    <t>云南省红河哈尼族彝族自治州河口瑶族自治县</t>
  </si>
  <si>
    <t>云南省文山壮族苗族自治州</t>
  </si>
  <si>
    <t>云南省文山壮族苗族自治州文山县</t>
  </si>
  <si>
    <t>云南省文山壮族苗族自治州砚山县</t>
  </si>
  <si>
    <t>云南省文山壮族苗族自治州西畴县</t>
  </si>
  <si>
    <t>云南省文山壮族苗族自治州麻栗坡县</t>
  </si>
  <si>
    <t>云南省文山壮族苗族自治州马关县</t>
  </si>
  <si>
    <t>云南省文山壮族苗族自治州丘北县</t>
  </si>
  <si>
    <t>云南省文山壮族苗族自治州广南县</t>
  </si>
  <si>
    <t>云南省文山壮族苗族自治州富宁县</t>
  </si>
  <si>
    <t>云南省思茅地区</t>
  </si>
  <si>
    <t>云南省思茅地区思茅市</t>
  </si>
  <si>
    <t>云南省思茅地区普洱哈尼族彝族自治县</t>
  </si>
  <si>
    <t>云南省思茅地区墨江哈尼族自治县</t>
  </si>
  <si>
    <t>云南省思茅地区景东彝族自治县</t>
  </si>
  <si>
    <t>云南省思茅地区景谷傣族彝族自治县</t>
  </si>
  <si>
    <t>云南省思茅地区镇沅彝族哈尼族拉祜族自治县</t>
  </si>
  <si>
    <t>云南省思茅地区江城哈尼族彝族自治县</t>
  </si>
  <si>
    <t>云南省思茅地区孟连傣族拉祜族佤族自治县</t>
  </si>
  <si>
    <t>云南省思茅地区澜沧拉祜族自治县</t>
  </si>
  <si>
    <t>云南省思茅地区西盟佤族自治县</t>
  </si>
  <si>
    <t>云南省西双版纳傣族自治州</t>
  </si>
  <si>
    <t>云南省西双版纳傣族自治州景洪市</t>
  </si>
  <si>
    <t>云南省西双版纳傣族自治州勐海县</t>
  </si>
  <si>
    <t>云南省西双版纳傣族自治州勐腊县</t>
  </si>
  <si>
    <t>云南省大理白族自治州</t>
  </si>
  <si>
    <t>云南省大理白族自治州大理市</t>
  </si>
  <si>
    <t>云南省大理白族自治州漾濞彝族自治县</t>
  </si>
  <si>
    <t>云南省大理白族自治州祥云县</t>
  </si>
  <si>
    <t>云南省大理白族自治州宾川县</t>
  </si>
  <si>
    <t>云南省大理白族自治州弥渡县</t>
  </si>
  <si>
    <t>云南省大理白族自治州南涧彝族自治县</t>
  </si>
  <si>
    <t>云南省大理白族自治州巍山彝族回族自治县</t>
  </si>
  <si>
    <t>云南省大理白族自治州永平县</t>
  </si>
  <si>
    <t>云南省大理白族自治州云龙县</t>
  </si>
  <si>
    <t>云南省大理白族自治州洱源县</t>
  </si>
  <si>
    <t>云南省大理白族自治州剑川县</t>
  </si>
  <si>
    <t>云南省大理白族自治州鹤庆县</t>
  </si>
  <si>
    <t>云南省保山地区</t>
  </si>
  <si>
    <t>云南省保山地区保山市</t>
  </si>
  <si>
    <t>云南省保山地区施甸县</t>
  </si>
  <si>
    <t>云南省保山地区腾冲县</t>
  </si>
  <si>
    <t>云南省保山地区龙陵县</t>
  </si>
  <si>
    <t>云南省保山地区昌宁县</t>
  </si>
  <si>
    <t>云南省德宏傣族景颇族自治州</t>
  </si>
  <si>
    <t>云南省德宏傣族景颇族自治州畹町市</t>
  </si>
  <si>
    <t>云南省德宏傣族景颇族自治州瑞丽市</t>
  </si>
  <si>
    <t>云南省德宏傣族景颇族自治州潞西市</t>
  </si>
  <si>
    <t>云南省德宏傣族景颇族自治州梁河县</t>
  </si>
  <si>
    <t>云南省德宏傣族景颇族自治州盈江县</t>
  </si>
  <si>
    <t>云南省德宏傣族景颇族自治州陇川县</t>
  </si>
  <si>
    <t>云南省丽江地区</t>
  </si>
  <si>
    <t>云南省丽江地区丽江纳西族自治县</t>
  </si>
  <si>
    <t>云南省丽江地区永胜县</t>
  </si>
  <si>
    <t>云南省丽江地区华坪县</t>
  </si>
  <si>
    <t>云南省丽江地区宁蒗彝族自治县</t>
  </si>
  <si>
    <t>云南省怒江傈僳族自治州</t>
  </si>
  <si>
    <t>云南省怒江傈僳族自治州泸水县</t>
  </si>
  <si>
    <t>云南省怒江傈僳族自治州福贡县</t>
  </si>
  <si>
    <t>云南省怒江傈僳族自治州贡山独龙族怒族自治县</t>
  </si>
  <si>
    <t>云南省怒江傈僳族自治州兰坪白族普米族自治县</t>
  </si>
  <si>
    <t>云南省迪庆藏族自治州</t>
  </si>
  <si>
    <t>云南省迪庆藏族自治州中甸县</t>
  </si>
  <si>
    <t>云南省迪庆藏族自治州德钦县</t>
  </si>
  <si>
    <t>云南省迪庆藏族自治州维西傈僳族自治县</t>
  </si>
  <si>
    <t>云南省临沧地区</t>
  </si>
  <si>
    <t>云南省临沧地区临沧县</t>
  </si>
  <si>
    <t>云南省临沧地区凤庆县</t>
  </si>
  <si>
    <t>云南省临沧地区云县</t>
  </si>
  <si>
    <t>云南省临沧地区永德县</t>
  </si>
  <si>
    <t>云南省临沧地区镇康县</t>
  </si>
  <si>
    <t>云南省临沧地区双江拉祜族佤族布朗族傣族自治县</t>
  </si>
  <si>
    <t>云南省临沧地区耿马傣族佤族自治县</t>
  </si>
  <si>
    <t>云南省临沧地区沧源佤族自治县</t>
  </si>
  <si>
    <t>西藏自治区</t>
  </si>
  <si>
    <t>西藏自治区拉萨市</t>
  </si>
  <si>
    <t>西藏自治区拉萨市市辖区</t>
  </si>
  <si>
    <t>西藏自治区拉萨市城关区</t>
  </si>
  <si>
    <t>西藏自治区拉萨市林周县</t>
  </si>
  <si>
    <t>西藏自治区拉萨市当雄县</t>
  </si>
  <si>
    <t>西藏自治区拉萨市尼木县</t>
  </si>
  <si>
    <t>西藏自治区拉萨市曲水县</t>
  </si>
  <si>
    <t>西藏自治区拉萨市堆龙德庆县</t>
  </si>
  <si>
    <t>西藏自治区拉萨市达孜县</t>
  </si>
  <si>
    <t>西藏自治区拉萨市墨竹工卡县</t>
  </si>
  <si>
    <t>西藏自治区昌都地区</t>
  </si>
  <si>
    <t>西藏自治区昌都地区昌都县</t>
  </si>
  <si>
    <t>西藏自治区昌都地区江达县</t>
  </si>
  <si>
    <t>西藏自治区昌都地区贡觉县</t>
  </si>
  <si>
    <t>西藏自治区昌都地区类乌齐县</t>
  </si>
  <si>
    <t>西藏自治区昌都地区丁青县</t>
  </si>
  <si>
    <t>西藏自治区昌都地区察雅县</t>
  </si>
  <si>
    <t>西藏自治区昌都地区八宿县</t>
  </si>
  <si>
    <t>西藏自治区昌都地区左贡县</t>
  </si>
  <si>
    <t>西藏自治区昌都地区芒康县</t>
  </si>
  <si>
    <t>西藏自治区昌都地区洛隆县</t>
  </si>
  <si>
    <t>西藏自治区昌都地区边坝县</t>
  </si>
  <si>
    <t>西藏自治区昌都地区盐井县</t>
  </si>
  <si>
    <t>西藏自治区昌都地区碧土县</t>
  </si>
  <si>
    <t>西藏自治区昌都地区妥坝县</t>
  </si>
  <si>
    <t>西藏自治区昌都地区生达县</t>
  </si>
  <si>
    <t>西藏自治区山南地区</t>
  </si>
  <si>
    <t>西藏自治区山南地区乃东县</t>
  </si>
  <si>
    <t>西藏自治区山南地区扎囊县</t>
  </si>
  <si>
    <t>西藏自治区山南地区贡嘎县</t>
  </si>
  <si>
    <t>西藏自治区山南地区桑日县</t>
  </si>
  <si>
    <t>西藏自治区山南地区琼结县</t>
  </si>
  <si>
    <t>西藏自治区山南地区曲松县</t>
  </si>
  <si>
    <t>西藏自治区山南地区措美县</t>
  </si>
  <si>
    <t>西藏自治区山南地区洛扎县</t>
  </si>
  <si>
    <t>西藏自治区山南地区加查县</t>
  </si>
  <si>
    <t>西藏自治区山南地区隆子县</t>
  </si>
  <si>
    <t>西藏自治区山南地区错那县</t>
  </si>
  <si>
    <t>西藏自治区山南地区浪卡子县</t>
  </si>
  <si>
    <t>西藏自治区日喀则地区</t>
  </si>
  <si>
    <t>西藏自治区日喀则地区日喀则市</t>
  </si>
  <si>
    <t>西藏自治区日喀则地区南木林县</t>
  </si>
  <si>
    <t>西藏自治区日喀则地区江孜县</t>
  </si>
  <si>
    <t>西藏自治区日喀则地区定日县</t>
  </si>
  <si>
    <t>西藏自治区日喀则地区萨迦县</t>
  </si>
  <si>
    <t>西藏自治区日喀则地区拉孜县</t>
  </si>
  <si>
    <t>西藏自治区日喀则地区昂仁县</t>
  </si>
  <si>
    <t>西藏自治区日喀则地区谢通门县</t>
  </si>
  <si>
    <t>西藏自治区日喀则地区白朗县</t>
  </si>
  <si>
    <t>西藏自治区日喀则地区仁布县</t>
  </si>
  <si>
    <t>西藏自治区日喀则地区康马县</t>
  </si>
  <si>
    <t>西藏自治区日喀则地区定结县</t>
  </si>
  <si>
    <t>西藏自治区日喀则地区仲巴县</t>
  </si>
  <si>
    <t>西藏自治区日喀则地区亚东县</t>
  </si>
  <si>
    <t>西藏自治区日喀则地区吉隆县</t>
  </si>
  <si>
    <t>西藏自治区日喀则地区聂拉木县</t>
  </si>
  <si>
    <t>西藏自治区日喀则地区萨嘎县</t>
  </si>
  <si>
    <t>西藏自治区日喀则地区岗巴县</t>
  </si>
  <si>
    <t>西藏自治区那曲地区</t>
  </si>
  <si>
    <t>西藏自治区那曲地区那曲县</t>
  </si>
  <si>
    <t>西藏自治区那曲地区嘉黎县</t>
  </si>
  <si>
    <t>西藏自治区那曲地区比如县</t>
  </si>
  <si>
    <t>西藏自治区那曲地区聂荣县</t>
  </si>
  <si>
    <t>西藏自治区那曲地区安多县</t>
  </si>
  <si>
    <t>西藏自治区那曲地区申扎县</t>
  </si>
  <si>
    <t>西藏自治区那曲地区索县</t>
  </si>
  <si>
    <t>西藏自治区那曲地区班戈县</t>
  </si>
  <si>
    <t>西藏自治区那曲地区巴青县</t>
  </si>
  <si>
    <t>西藏自治区那曲地区尼玛县</t>
  </si>
  <si>
    <t>西藏自治区阿里地区</t>
  </si>
  <si>
    <t>西藏自治区阿里地区普兰县</t>
  </si>
  <si>
    <t>西藏自治区阿里地区札达县</t>
  </si>
  <si>
    <t>西藏自治区阿里地区噶尔县</t>
  </si>
  <si>
    <t>西藏自治区阿里地区日土县</t>
  </si>
  <si>
    <t>西藏自治区阿里地区革吉县</t>
  </si>
  <si>
    <t>西藏自治区阿里地区改则县</t>
  </si>
  <si>
    <t>西藏自治区阿里地区措勤县</t>
  </si>
  <si>
    <t>西藏自治区阿里地区隆格尔县</t>
  </si>
  <si>
    <t>西藏自治区林芝地区</t>
  </si>
  <si>
    <t>西藏自治区林芝地区林芝县</t>
  </si>
  <si>
    <t>西藏自治区林芝地区工布江达县</t>
  </si>
  <si>
    <t>西藏自治区林芝地区米林县</t>
  </si>
  <si>
    <t>西藏自治区林芝地区墨脱县</t>
  </si>
  <si>
    <t>西藏自治区林芝地区波密县</t>
  </si>
  <si>
    <t>西藏自治区林芝地区察隅县</t>
  </si>
  <si>
    <t>西藏自治区林芝地区朗县</t>
  </si>
  <si>
    <t>陕西省</t>
  </si>
  <si>
    <t>陕西省西安市</t>
  </si>
  <si>
    <t>陕西省西安市市辖区</t>
  </si>
  <si>
    <t>陕西省西安市新城区</t>
  </si>
  <si>
    <t>陕西省西安市碑林区</t>
  </si>
  <si>
    <t>陕西省西安市莲湖区</t>
  </si>
  <si>
    <t>陕西省西安市灞桥区</t>
  </si>
  <si>
    <t>陕西省西安市未央区</t>
  </si>
  <si>
    <t>陕西省西安市雁塔区</t>
  </si>
  <si>
    <t>陕西省西安市阎良区</t>
  </si>
  <si>
    <t>陕西省西安市临潼区</t>
  </si>
  <si>
    <t>陕西省西安市长安县</t>
  </si>
  <si>
    <t>陕西省西安市蓝田县</t>
  </si>
  <si>
    <t>陕西省西安市周至县</t>
  </si>
  <si>
    <t>陕西省西安市户县</t>
  </si>
  <si>
    <t>陕西省西安市高陵县</t>
  </si>
  <si>
    <t>陕西省铜川市</t>
  </si>
  <si>
    <t>陕西省铜川市市辖区</t>
  </si>
  <si>
    <t>陕西省铜川市城区</t>
  </si>
  <si>
    <t>陕西省铜川市郊区</t>
  </si>
  <si>
    <t>陕西省铜川市耀县</t>
  </si>
  <si>
    <t>陕西省铜川市宜君县</t>
  </si>
  <si>
    <t>陕西省宝鸡市</t>
  </si>
  <si>
    <t>陕西省宝鸡市市辖区</t>
  </si>
  <si>
    <t>陕西省宝鸡市渭滨区</t>
  </si>
  <si>
    <t>陕西省宝鸡市金台区</t>
  </si>
  <si>
    <t>陕西省宝鸡市宝鸡县</t>
  </si>
  <si>
    <t>陕西省宝鸡市凤翔县</t>
  </si>
  <si>
    <t>陕西省宝鸡市岐山县</t>
  </si>
  <si>
    <t>陕西省宝鸡市扶风县</t>
  </si>
  <si>
    <t>陕西省宝鸡市眉县</t>
  </si>
  <si>
    <t>陕西省宝鸡市陇县</t>
  </si>
  <si>
    <t>陕西省宝鸡市千阳县</t>
  </si>
  <si>
    <t>陕西省宝鸡市麟游县</t>
  </si>
  <si>
    <t>陕西省宝鸡市凤县</t>
  </si>
  <si>
    <t>陕西省宝鸡市太白县</t>
  </si>
  <si>
    <t>陕西省咸阳市</t>
  </si>
  <si>
    <t>陕西省咸阳市市辖区</t>
  </si>
  <si>
    <t>陕西省咸阳市秦都区</t>
  </si>
  <si>
    <t>陕西省咸阳市杨陵区</t>
  </si>
  <si>
    <t>陕西省咸阳市渭城区</t>
  </si>
  <si>
    <t>陕西省咸阳市三原县</t>
  </si>
  <si>
    <t>陕西省咸阳市泾阳县</t>
  </si>
  <si>
    <t>陕西省咸阳市乾县</t>
  </si>
  <si>
    <t>陕西省咸阳市礼泉县</t>
  </si>
  <si>
    <t>陕西省咸阳市永寿县</t>
  </si>
  <si>
    <t>陕西省咸阳市彬县</t>
  </si>
  <si>
    <t>陕西省咸阳市长武县</t>
  </si>
  <si>
    <t>陕西省咸阳市旬邑县</t>
  </si>
  <si>
    <t>陕西省咸阳市淳化县</t>
  </si>
  <si>
    <t>陕西省咸阳市武功县</t>
  </si>
  <si>
    <t>陕西省咸阳市兴平市</t>
  </si>
  <si>
    <t>陕西省渭南市</t>
  </si>
  <si>
    <t>陕西省渭南市市辖区</t>
  </si>
  <si>
    <t>陕西省渭南市临渭区</t>
  </si>
  <si>
    <t>陕西省渭南市华县</t>
  </si>
  <si>
    <t>陕西省渭南市潼关县</t>
  </si>
  <si>
    <t>陕西省渭南市大荔县</t>
  </si>
  <si>
    <t>陕西省渭南市合阳县</t>
  </si>
  <si>
    <t>陕西省渭南市澄城县</t>
  </si>
  <si>
    <t>陕西省渭南市蒲城县</t>
  </si>
  <si>
    <t>陕西省渭南市白水县</t>
  </si>
  <si>
    <t>陕西省渭南市富平县</t>
  </si>
  <si>
    <t>陕西省渭南市韩城市</t>
  </si>
  <si>
    <t>陕西省渭南市华阴市</t>
  </si>
  <si>
    <t>陕西省延安市</t>
  </si>
  <si>
    <t>陕西省延安市市辖区</t>
  </si>
  <si>
    <t>陕西省延安市宝塔区</t>
  </si>
  <si>
    <t>陕西省延安市延长县</t>
  </si>
  <si>
    <t>陕西省延安市延川县</t>
  </si>
  <si>
    <t>陕西省延安市子长县</t>
  </si>
  <si>
    <t>陕西省延安市安塞县</t>
  </si>
  <si>
    <t>陕西省延安市志丹县</t>
  </si>
  <si>
    <t>陕西省延安市吴旗县</t>
  </si>
  <si>
    <t>陕西省延安市甘泉县</t>
  </si>
  <si>
    <t>陕西省延安市富县</t>
  </si>
  <si>
    <t>陕西省延安市洛川县</t>
  </si>
  <si>
    <t>陕西省延安市宜川县</t>
  </si>
  <si>
    <t>陕西省延安市黄龙县</t>
  </si>
  <si>
    <t>陕西省延安市黄陵县</t>
  </si>
  <si>
    <t>陕西省汉中市</t>
  </si>
  <si>
    <t>陕西省汉中市市辖区</t>
  </si>
  <si>
    <t>陕西省汉中市汉台区</t>
  </si>
  <si>
    <t>陕西省汉中市南郑县</t>
  </si>
  <si>
    <t>陕西省汉中市城固县</t>
  </si>
  <si>
    <t>陕西省汉中市洋县</t>
  </si>
  <si>
    <t>陕西省汉中市西乡县</t>
  </si>
  <si>
    <t>陕西省汉中市勉县</t>
  </si>
  <si>
    <t>陕西省汉中市宁强县</t>
  </si>
  <si>
    <t>陕西省汉中市略阳县</t>
  </si>
  <si>
    <t>陕西省汉中市镇巴县</t>
  </si>
  <si>
    <t>陕西省汉中市留坝县</t>
  </si>
  <si>
    <t>陕西省汉中市佛坪县</t>
  </si>
  <si>
    <t>陕西省安康地区</t>
  </si>
  <si>
    <t>陕西省安康地区安康市</t>
  </si>
  <si>
    <t>陕西省安康地区汉阴县</t>
  </si>
  <si>
    <t>陕西省安康地区石泉县</t>
  </si>
  <si>
    <t>陕西省安康地区宁陕县</t>
  </si>
  <si>
    <t>陕西省安康地区紫阳县</t>
  </si>
  <si>
    <t>陕西省安康地区岚皋县</t>
  </si>
  <si>
    <t>陕西省安康地区平利县</t>
  </si>
  <si>
    <t>陕西省安康地区镇坪县</t>
  </si>
  <si>
    <t>陕西省安康地区旬阳县</t>
  </si>
  <si>
    <t>陕西省安康地区白河县</t>
  </si>
  <si>
    <t>陕西省商洛地区</t>
  </si>
  <si>
    <t>陕西省商洛地区商州市</t>
  </si>
  <si>
    <t>陕西省商洛地区洛南县</t>
  </si>
  <si>
    <t>陕西省商洛地区丹凤县</t>
  </si>
  <si>
    <t>陕西省商洛地区商南县</t>
  </si>
  <si>
    <t>陕西省商洛地区山阳县</t>
  </si>
  <si>
    <t>陕西省商洛地区镇安县</t>
  </si>
  <si>
    <t>陕西省商洛地区柞水县</t>
  </si>
  <si>
    <t>陕西省榆林地区</t>
  </si>
  <si>
    <t>陕西省榆林地区榆林市</t>
  </si>
  <si>
    <t>陕西省榆林地区神木县</t>
  </si>
  <si>
    <t>陕西省榆林地区府谷县</t>
  </si>
  <si>
    <t>陕西省榆林地区横山县</t>
  </si>
  <si>
    <t>陕西省榆林地区靖边县</t>
  </si>
  <si>
    <t>陕西省榆林地区定边县</t>
  </si>
  <si>
    <t>陕西省榆林地区绥德县</t>
  </si>
  <si>
    <t>陕西省榆林地区米脂县</t>
  </si>
  <si>
    <t>陕西省榆林地区佳县</t>
  </si>
  <si>
    <t>陕西省榆林地区吴堡县</t>
  </si>
  <si>
    <t>陕西省榆林地区清涧县</t>
  </si>
  <si>
    <t>陕西省榆林地区子洲县</t>
  </si>
  <si>
    <t>甘肃省</t>
  </si>
  <si>
    <t>甘肃省兰州市</t>
  </si>
  <si>
    <t>甘肃省兰州市市辖区</t>
  </si>
  <si>
    <t>甘肃省兰州市城关区</t>
  </si>
  <si>
    <t>甘肃省兰州市七里河区</t>
  </si>
  <si>
    <t>甘肃省兰州市西固区</t>
  </si>
  <si>
    <t>甘肃省兰州市安宁区</t>
  </si>
  <si>
    <t>甘肃省兰州市红古区</t>
  </si>
  <si>
    <t>甘肃省兰州市永登县</t>
  </si>
  <si>
    <t>甘肃省兰州市皋兰县</t>
  </si>
  <si>
    <t>甘肃省兰州市榆中县</t>
  </si>
  <si>
    <t>甘肃省嘉峪关市</t>
  </si>
  <si>
    <t>甘肃省嘉峪关市市辖区</t>
  </si>
  <si>
    <t>甘肃省嘉峪关市金昌市</t>
  </si>
  <si>
    <t>甘肃省嘉峪关市金川区</t>
  </si>
  <si>
    <t>甘肃省嘉峪关市永昌县</t>
  </si>
  <si>
    <t>甘肃省白银市</t>
  </si>
  <si>
    <t>甘肃省白银市市辖区</t>
  </si>
  <si>
    <t>甘肃省白银市白银区</t>
  </si>
  <si>
    <t>甘肃省白银市平川区</t>
  </si>
  <si>
    <t>甘肃省白银市靖远县</t>
  </si>
  <si>
    <t>甘肃省白银市会宁县</t>
  </si>
  <si>
    <t>甘肃省白银市景泰县</t>
  </si>
  <si>
    <t>甘肃省天水市</t>
  </si>
  <si>
    <t>甘肃省天水市市辖区</t>
  </si>
  <si>
    <t>甘肃省天水市秦城区</t>
  </si>
  <si>
    <t>甘肃省天水市北道区</t>
  </si>
  <si>
    <t>甘肃省天水市清水县</t>
  </si>
  <si>
    <t>甘肃省天水市秦安县</t>
  </si>
  <si>
    <t>甘肃省天水市甘谷县</t>
  </si>
  <si>
    <t>甘肃省天水市武山县</t>
  </si>
  <si>
    <t>甘肃省天水市张家川回族自治县</t>
  </si>
  <si>
    <t>甘肃省酒泉地区</t>
  </si>
  <si>
    <t>甘肃省酒泉地区玉门市</t>
  </si>
  <si>
    <t>甘肃省酒泉地区酒泉市</t>
  </si>
  <si>
    <t>甘肃省酒泉地区敦煌市</t>
  </si>
  <si>
    <t>甘肃省酒泉地区金塔县</t>
  </si>
  <si>
    <t>甘肃省酒泉地区肃北蒙古族自治县</t>
  </si>
  <si>
    <t>甘肃省酒泉地区阿克塞哈萨克族自治县</t>
  </si>
  <si>
    <t>甘肃省酒泉地区安西县</t>
  </si>
  <si>
    <t>甘肃省张掖地区</t>
  </si>
  <si>
    <t>甘肃省张掖地区张掖市</t>
  </si>
  <si>
    <t>甘肃省张掖地区肃南裕固族自治县</t>
  </si>
  <si>
    <t>甘肃省张掖地区民乐县</t>
  </si>
  <si>
    <t>甘肃省张掖地区临泽县</t>
  </si>
  <si>
    <t>甘肃省张掖地区高台县</t>
  </si>
  <si>
    <t>甘肃省张掖地区山丹县</t>
  </si>
  <si>
    <t>甘肃省武威地区</t>
  </si>
  <si>
    <t>甘肃省武威地区武威市</t>
  </si>
  <si>
    <t>甘肃省武威地区民勤县</t>
  </si>
  <si>
    <t>甘肃省武威地区古浪县</t>
  </si>
  <si>
    <t>甘肃省武威地区天祝藏族自治县</t>
  </si>
  <si>
    <t>甘肃省定西地区</t>
  </si>
  <si>
    <t>甘肃省定西地区定西县</t>
  </si>
  <si>
    <t>甘肃省定西地区通渭县</t>
  </si>
  <si>
    <t>甘肃省定西地区陇西县</t>
  </si>
  <si>
    <t>甘肃省定西地区渭源县</t>
  </si>
  <si>
    <t>甘肃省定西地区临洮县</t>
  </si>
  <si>
    <t>甘肃省定西地区漳县</t>
  </si>
  <si>
    <t>甘肃省定西地区岷县</t>
  </si>
  <si>
    <t>甘肃省陇南地区</t>
  </si>
  <si>
    <t>甘肃省陇南地区武都县</t>
  </si>
  <si>
    <t>甘肃省陇南地区宕昌县</t>
  </si>
  <si>
    <t>甘肃省陇南地区成县</t>
  </si>
  <si>
    <t>甘肃省陇南地区康县</t>
  </si>
  <si>
    <t>甘肃省陇南地区文县</t>
  </si>
  <si>
    <t>甘肃省陇南地区西和县</t>
  </si>
  <si>
    <t>甘肃省陇南地区礼县</t>
  </si>
  <si>
    <t>甘肃省陇南地区两当县</t>
  </si>
  <si>
    <t>甘肃省陇南地区徽县</t>
  </si>
  <si>
    <t>甘肃省平凉地区</t>
  </si>
  <si>
    <t>甘肃省平凉地区平凉市</t>
  </si>
  <si>
    <t>甘肃省平凉地区泾川县</t>
  </si>
  <si>
    <t>甘肃省平凉地区灵台县</t>
  </si>
  <si>
    <t>甘肃省平凉地区崇信县</t>
  </si>
  <si>
    <t>甘肃省平凉地区华亭县</t>
  </si>
  <si>
    <t>甘肃省平凉地区庄浪县</t>
  </si>
  <si>
    <t>甘肃省平凉地区静宁县</t>
  </si>
  <si>
    <t>甘肃省庆阳地区</t>
  </si>
  <si>
    <t>甘肃省庆阳地区西峰市</t>
  </si>
  <si>
    <t>甘肃省庆阳地区庆阳县</t>
  </si>
  <si>
    <t>甘肃省庆阳地区环县</t>
  </si>
  <si>
    <t>甘肃省庆阳地区华池县</t>
  </si>
  <si>
    <t>甘肃省庆阳地区合水县</t>
  </si>
  <si>
    <t>甘肃省庆阳地区正宁县</t>
  </si>
  <si>
    <t>甘肃省庆阳地区宁县</t>
  </si>
  <si>
    <t>甘肃省庆阳地区镇原县</t>
  </si>
  <si>
    <t>甘肃省临夏回族自治州</t>
  </si>
  <si>
    <t>甘肃省临夏回族自治州临夏市</t>
  </si>
  <si>
    <t>甘肃省临夏回族自治州临夏县</t>
  </si>
  <si>
    <t>甘肃省临夏回族自治州康乐县</t>
  </si>
  <si>
    <t>甘肃省临夏回族自治州永靖县</t>
  </si>
  <si>
    <t>甘肃省临夏回族自治州广河县</t>
  </si>
  <si>
    <t>甘肃省临夏回族自治州和政县</t>
  </si>
  <si>
    <t>甘肃省临夏回族自治州东乡族自治县</t>
  </si>
  <si>
    <t>甘肃省临夏回族自治州积石山保安族东乡族撒拉族自治县</t>
  </si>
  <si>
    <t>甘肃省甘南藏族自治州</t>
  </si>
  <si>
    <t>甘肃省甘南藏族自治州合作市</t>
  </si>
  <si>
    <t>甘肃省甘南藏族自治州临潭县</t>
  </si>
  <si>
    <t>甘肃省甘南藏族自治州卓尼县</t>
  </si>
  <si>
    <t>甘肃省甘南藏族自治州舟曲县</t>
  </si>
  <si>
    <t>甘肃省甘南藏族自治州迭部县</t>
  </si>
  <si>
    <t>甘肃省甘南藏族自治州玛曲县</t>
  </si>
  <si>
    <t>甘肃省甘南藏族自治州碌曲县</t>
  </si>
  <si>
    <t>甘肃省甘南藏族自治州夏河县</t>
  </si>
  <si>
    <t>青海省</t>
  </si>
  <si>
    <t>青海省西宁市</t>
  </si>
  <si>
    <t>青海省西宁市市辖区</t>
  </si>
  <si>
    <t>青海省西宁市城东区</t>
  </si>
  <si>
    <t>青海省西宁市城中区</t>
  </si>
  <si>
    <t>青海省西宁市城西区</t>
  </si>
  <si>
    <t>青海省西宁市城北区</t>
  </si>
  <si>
    <t>青海省西宁市大通回族土族自治县</t>
  </si>
  <si>
    <t>青海省海东地区</t>
  </si>
  <si>
    <t>青海省海东地区平安县</t>
  </si>
  <si>
    <t>青海省海东地区民和回族土族自治县</t>
  </si>
  <si>
    <t>青海省海东地区乐都县</t>
  </si>
  <si>
    <t>青海省海东地区湟中县</t>
  </si>
  <si>
    <t>青海省海东地区湟源县</t>
  </si>
  <si>
    <t>青海省海东地区互助土族自治县</t>
  </si>
  <si>
    <t>青海省海东地区化隆回族自治县</t>
  </si>
  <si>
    <t>青海省海东地区循化撒拉族自治县</t>
  </si>
  <si>
    <t>青海省海北藏族自治州</t>
  </si>
  <si>
    <t>青海省海北藏族自治州门源回族自治县</t>
  </si>
  <si>
    <t>青海省海北藏族自治州祁连县</t>
  </si>
  <si>
    <t>青海省海北藏族自治州海晏县</t>
  </si>
  <si>
    <t>青海省海北藏族自治州刚察县</t>
  </si>
  <si>
    <t>青海省黄南藏族自治州</t>
  </si>
  <si>
    <t>青海省黄南藏族自治州同仁县</t>
  </si>
  <si>
    <t>青海省黄南藏族自治州尖扎县</t>
  </si>
  <si>
    <t>青海省黄南藏族自治州泽库县</t>
  </si>
  <si>
    <t>青海省黄南藏族自治州河南蒙古族自治县</t>
  </si>
  <si>
    <t>青海省海南藏族自治州</t>
  </si>
  <si>
    <t>青海省海南藏族自治州共和县</t>
  </si>
  <si>
    <t>青海省海南藏族自治州同德县</t>
  </si>
  <si>
    <t>青海省海南藏族自治州贵德县</t>
  </si>
  <si>
    <t>青海省海南藏族自治州兴海县</t>
  </si>
  <si>
    <t>青海省海南藏族自治州贵南县</t>
  </si>
  <si>
    <t>青海省果洛藏族自治州</t>
  </si>
  <si>
    <t>青海省果洛藏族自治州玛沁县</t>
  </si>
  <si>
    <t>青海省果洛藏族自治州班玛县</t>
  </si>
  <si>
    <t>青海省果洛藏族自治州甘德县</t>
  </si>
  <si>
    <t>青海省果洛藏族自治州达日县</t>
  </si>
  <si>
    <t>青海省果洛藏族自治州久治县</t>
  </si>
  <si>
    <t>青海省果洛藏族自治州玛多县</t>
  </si>
  <si>
    <t>青海省玉树藏族自治州</t>
  </si>
  <si>
    <t>青海省玉树藏族自治州玉树县</t>
  </si>
  <si>
    <t>青海省玉树藏族自治州杂多县</t>
  </si>
  <si>
    <t>青海省玉树藏族自治州称多县</t>
  </si>
  <si>
    <t>青海省玉树藏族自治州治多县</t>
  </si>
  <si>
    <t>青海省玉树藏族自治州囊谦县</t>
  </si>
  <si>
    <t>青海省玉树藏族自治州曲麻莱县</t>
  </si>
  <si>
    <t>青海省海西蒙古族藏族自治州</t>
  </si>
  <si>
    <t>青海省海西蒙古族藏族自治州格尔木市</t>
  </si>
  <si>
    <t>青海省海西蒙古族藏族自治州德令哈市</t>
  </si>
  <si>
    <t>青海省海西蒙古族藏族自治州乌兰县</t>
  </si>
  <si>
    <t>青海省海西蒙古族藏族自治州都兰县</t>
  </si>
  <si>
    <t>青海省海西蒙古族藏族自治州天峻县</t>
  </si>
  <si>
    <t>宁夏回族自治区</t>
  </si>
  <si>
    <t>宁夏回族自治区银川市</t>
  </si>
  <si>
    <t>宁夏回族自治区银川市市辖区</t>
  </si>
  <si>
    <t>宁夏回族自治区银川市城区</t>
  </si>
  <si>
    <t>宁夏回族自治区银川市新城区</t>
  </si>
  <si>
    <t>宁夏回族自治区银川市郊区</t>
  </si>
  <si>
    <t>宁夏回族自治区银川市永宁县</t>
  </si>
  <si>
    <t>宁夏回族自治区银川市贺兰县</t>
  </si>
  <si>
    <t>宁夏回族自治区石嘴山市</t>
  </si>
  <si>
    <t>宁夏回族自治区石嘴山市市辖区</t>
  </si>
  <si>
    <t>宁夏回族自治区石嘴山市大武口区</t>
  </si>
  <si>
    <t>宁夏回族自治区石嘴山市石嘴山区</t>
  </si>
  <si>
    <t>宁夏回族自治区石嘴山市石炭井区</t>
  </si>
  <si>
    <t>宁夏回族自治区石嘴山市平罗县</t>
  </si>
  <si>
    <t>宁夏回族自治区石嘴山市陶乐县</t>
  </si>
  <si>
    <t>宁夏回族自治区石嘴山市惠农县</t>
  </si>
  <si>
    <t>宁夏回族自治区吴忠市</t>
  </si>
  <si>
    <t>宁夏回族自治区吴忠市市辖区</t>
  </si>
  <si>
    <t>宁夏回族自治区吴忠市利通区</t>
  </si>
  <si>
    <t>宁夏回族自治区吴忠市中卫县</t>
  </si>
  <si>
    <t>宁夏回族自治区吴忠市中宁县</t>
  </si>
  <si>
    <t>宁夏回族自治区吴忠市盐池县</t>
  </si>
  <si>
    <t>宁夏回族自治区吴忠市同心县</t>
  </si>
  <si>
    <t>宁夏回族自治区吴忠市青铜峡市</t>
  </si>
  <si>
    <t>宁夏回族自治区吴忠市灵武市</t>
  </si>
  <si>
    <t>宁夏回族自治区固原地区</t>
  </si>
  <si>
    <t>宁夏回族自治区固原地区固原县</t>
  </si>
  <si>
    <t>宁夏回族自治区固原地区海原县</t>
  </si>
  <si>
    <t>宁夏回族自治区固原地区西吉县</t>
  </si>
  <si>
    <t>宁夏回族自治区固原地区隆德县</t>
  </si>
  <si>
    <t>宁夏回族自治区固原地区泾源县</t>
  </si>
  <si>
    <t>宁夏回族自治区固原地区彭阳县</t>
  </si>
  <si>
    <t>新疆维吾尔自治区</t>
  </si>
  <si>
    <t>新疆维吾尔族自治区乌鲁木齐市</t>
  </si>
  <si>
    <t>新疆维吾尔族自治区乌鲁木齐市市辖区</t>
  </si>
  <si>
    <t>新疆维吾尔族自治区乌鲁木齐市天山区</t>
  </si>
  <si>
    <t>新疆维吾尔族自治区乌鲁木齐市沙依巴克区</t>
  </si>
  <si>
    <t>新疆维吾尔族自治区乌鲁木齐市新市区</t>
  </si>
  <si>
    <t>新疆维吾尔族自治区乌鲁木齐市水磨沟区</t>
  </si>
  <si>
    <t>新疆维吾尔族自治区乌鲁木齐市头屯河区</t>
  </si>
  <si>
    <t>新疆维吾尔族自治区乌鲁木齐市南山矿区</t>
  </si>
  <si>
    <t>新疆维吾尔族自治区乌鲁木齐市东山区</t>
  </si>
  <si>
    <t>新疆维吾尔族自治区乌鲁木齐市乌鲁木齐县</t>
  </si>
  <si>
    <t>新疆维吾尔族自治区克拉玛依市</t>
  </si>
  <si>
    <t>新疆维吾尔族自治区克拉玛依市市辖区</t>
  </si>
  <si>
    <t>新疆维吾尔族自治区克拉玛依市独山子区</t>
  </si>
  <si>
    <t>新疆维吾尔族自治区克拉玛依市克拉玛依区</t>
  </si>
  <si>
    <t>新疆维吾尔族自治区克拉玛依市白碱滩区</t>
  </si>
  <si>
    <t>新疆维吾尔族自治区克拉玛依市乌尔禾区</t>
  </si>
  <si>
    <t>新疆维吾尔族自治区吐鲁番地区</t>
  </si>
  <si>
    <t>新疆维吾尔族自治区吐鲁番地区吐鲁番市</t>
  </si>
  <si>
    <t>新疆维吾尔族自治区吐鲁番地区鄯善县</t>
  </si>
  <si>
    <t>新疆维吾尔族自治区吐鲁番地区托克逊县</t>
  </si>
  <si>
    <t>新疆维吾尔族自治区哈密地区</t>
  </si>
  <si>
    <t>新疆维吾尔族自治区哈密地区哈密市</t>
  </si>
  <si>
    <t>新疆维吾尔族自治区哈密地区巴里坤哈萨克自治县</t>
  </si>
  <si>
    <t>新疆维吾尔族自治区哈密地区伊吾县</t>
  </si>
  <si>
    <t>新疆维吾尔族自治区昌吉回族自治州</t>
  </si>
  <si>
    <t>新疆维吾尔族自治区昌吉回族自治州昌吉市</t>
  </si>
  <si>
    <t>新疆维吾尔族自治区昌吉回族自治州阜康市</t>
  </si>
  <si>
    <t>新疆维吾尔族自治区昌吉回族自治州米泉市</t>
  </si>
  <si>
    <t>新疆维吾尔族自治区昌吉回族自治州呼图壁县</t>
  </si>
  <si>
    <t>新疆维吾尔族自治区昌吉回族自治州玛纳斯县</t>
  </si>
  <si>
    <t>新疆维吾尔族自治区昌吉回族自治州奇台县</t>
  </si>
  <si>
    <t>新疆维吾尔族自治区昌吉回族自治州吉木萨尔县</t>
  </si>
  <si>
    <t>新疆维吾尔族自治区昌吉回族自治州木垒哈萨克自治县</t>
  </si>
  <si>
    <t>新疆维吾尔族自治区博尔塔拉蒙古自治州</t>
  </si>
  <si>
    <t>新疆维吾尔族自治区博尔塔拉蒙古自治州博乐市</t>
  </si>
  <si>
    <t>新疆维吾尔族自治区博尔塔拉蒙古自治州精河县</t>
  </si>
  <si>
    <t>新疆维吾尔族自治区博尔塔拉蒙古自治州温泉县</t>
  </si>
  <si>
    <t>新疆维吾尔族自治区巴音郭楞蒙古自治州</t>
  </si>
  <si>
    <t>新疆维吾尔族自治区巴音郭楞蒙古自治州库尔勒市</t>
  </si>
  <si>
    <t>新疆维吾尔族自治区巴音郭楞蒙古自治州轮台县</t>
  </si>
  <si>
    <t>新疆维吾尔族自治区巴音郭楞蒙古自治州尉犁县</t>
  </si>
  <si>
    <t>新疆维吾尔族自治区巴音郭楞蒙古自治州若羌县</t>
  </si>
  <si>
    <t>新疆维吾尔族自治区巴音郭楞蒙古自治州且末县</t>
  </si>
  <si>
    <t>新疆维吾尔族自治区巴音郭楞蒙古自治州焉耆回族自治县</t>
  </si>
  <si>
    <t>新疆维吾尔族自治区巴音郭楞蒙古自治州和静县</t>
  </si>
  <si>
    <t>新疆维吾尔族自治区巴音郭楞蒙古自治州和硕县</t>
  </si>
  <si>
    <t>新疆维吾尔族自治区巴音郭楞蒙古自治州博湖县</t>
  </si>
  <si>
    <t>新疆维吾尔族自治区阿克苏地区</t>
  </si>
  <si>
    <t>新疆维吾尔族自治区阿克苏地区阿克苏市</t>
  </si>
  <si>
    <t>新疆维吾尔族自治区阿克苏地区温宿县</t>
  </si>
  <si>
    <t>新疆维吾尔族自治区阿克苏地区库车县</t>
  </si>
  <si>
    <t>新疆维吾尔族自治区阿克苏地区沙雅县</t>
  </si>
  <si>
    <t>新疆维吾尔族自治区阿克苏地区新和县</t>
  </si>
  <si>
    <t>新疆维吾尔族自治区阿克苏地区拜城县</t>
  </si>
  <si>
    <t>新疆维吾尔族自治区阿克苏地区乌什县</t>
  </si>
  <si>
    <t>新疆维吾尔族自治区阿克苏地区阿瓦提县</t>
  </si>
  <si>
    <t>新疆维吾尔族自治区阿克苏地区柯坪县</t>
  </si>
  <si>
    <t>新疆维吾尔族自治区克孜勒苏柯尔克孜自治州</t>
  </si>
  <si>
    <t>新疆维吾尔族自治区克孜勒苏柯尔克孜自治州阿图什市</t>
  </si>
  <si>
    <t>新疆维吾尔族自治区克孜勒苏柯尔克孜自治州阿克陶县</t>
  </si>
  <si>
    <t>新疆维吾尔族自治区克孜勒苏柯尔克孜自治州阿合奇县</t>
  </si>
  <si>
    <t>新疆维吾尔族自治区克孜勒苏柯尔克孜自治州乌恰县</t>
  </si>
  <si>
    <t>新疆维吾尔族自治区喀什地区</t>
  </si>
  <si>
    <t>新疆维吾尔族自治区喀什地区喀什市</t>
  </si>
  <si>
    <t>新疆维吾尔族自治区喀什地区疏附县</t>
  </si>
  <si>
    <t>新疆维吾尔族自治区喀什地区疏勒县</t>
  </si>
  <si>
    <t>新疆维吾尔族自治区喀什地区英吉沙县</t>
  </si>
  <si>
    <t>新疆维吾尔族自治区喀什地区泽普县</t>
  </si>
  <si>
    <t>新疆维吾尔族自治区喀什地区莎车县</t>
  </si>
  <si>
    <t>新疆维吾尔族自治区喀什地区叶城县</t>
  </si>
  <si>
    <t>新疆维吾尔族自治区喀什地区麦盖提县</t>
  </si>
  <si>
    <t>新疆维吾尔族自治区喀什地区岳普湖县</t>
  </si>
  <si>
    <t>新疆维吾尔族自治区喀什地区伽师县</t>
  </si>
  <si>
    <t>新疆维吾尔族自治区喀什地区巴楚县</t>
  </si>
  <si>
    <t>新疆维吾尔族自治区喀什地区塔什库尔干塔吉克自治县</t>
  </si>
  <si>
    <t>新疆维吾尔族自治区和田地区</t>
  </si>
  <si>
    <t>新疆维吾尔族自治区和田地区和田市</t>
  </si>
  <si>
    <t>新疆维吾尔族自治区和田地区和田县</t>
  </si>
  <si>
    <t>新疆维吾尔族自治区和田地区墨玉县</t>
  </si>
  <si>
    <t>新疆维吾尔族自治区和田地区皮山县</t>
  </si>
  <si>
    <t>新疆维吾尔族自治区和田地区洛浦县</t>
  </si>
  <si>
    <t>新疆维吾尔族自治区和田地区策勒县</t>
  </si>
  <si>
    <t>新疆维吾尔族自治区和田地区于田县</t>
  </si>
  <si>
    <t>新疆维吾尔族自治区和田地区民丰县</t>
  </si>
  <si>
    <t>新疆维吾尔族自治区伊犁哈萨克自治州</t>
  </si>
  <si>
    <t>新疆维吾尔族自治区伊犁哈萨克自治州奎屯市</t>
  </si>
  <si>
    <t>新疆维吾尔族自治区伊犁哈萨克自治州伊犁地区</t>
  </si>
  <si>
    <t>新疆维吾尔族自治区伊犁哈萨克自治州伊宁市</t>
  </si>
  <si>
    <t>新疆维吾尔族自治区伊犁哈萨克自治州伊宁县</t>
  </si>
  <si>
    <t>新疆自治区伊犁哈萨克自治州察布查尔锡伯自治县</t>
  </si>
  <si>
    <t>新疆维吾尔族自治区伊犁哈萨克自治州霍城县</t>
  </si>
  <si>
    <t>新疆维吾尔族自治区伊犁哈萨克自治州巩留县</t>
  </si>
  <si>
    <t>新疆维吾尔族自治区伊犁哈萨克自治州新源县</t>
  </si>
  <si>
    <t>新疆维吾尔族自治区伊犁哈萨克自治州昭苏县</t>
  </si>
  <si>
    <t>新疆维吾尔族自治区伊犁哈萨克自治州特克斯县</t>
  </si>
  <si>
    <t>新疆维吾尔族自治区伊犁哈萨克自治州尼勒克县</t>
  </si>
  <si>
    <t>新疆维吾尔族自治区塔城地区</t>
  </si>
  <si>
    <t>新疆维吾尔族自治区塔城地区塔城市</t>
  </si>
  <si>
    <t>新疆维吾尔族自治区塔城地区乌苏市</t>
  </si>
  <si>
    <t>新疆维吾尔族自治区塔城地区额敏县</t>
  </si>
  <si>
    <t>新疆维吾尔族自治区塔城地区沙湾县</t>
  </si>
  <si>
    <t>新疆维吾尔族自治区塔城地区托里县</t>
  </si>
  <si>
    <t>新疆维吾尔族自治区塔城地区裕民县</t>
  </si>
  <si>
    <t>新疆维吾尔族自治区塔城地区和布克赛尔蒙古自治县</t>
  </si>
  <si>
    <t>新疆维吾尔族自治区阿勒泰地区</t>
  </si>
  <si>
    <t>新疆维吾尔族自治区阿勒泰地区阿勒泰市</t>
  </si>
  <si>
    <t>新疆维吾尔族自治区阿勒泰地区布尔津县</t>
  </si>
  <si>
    <t>新疆维吾尔族自治区阿勒泰地区富蕴县</t>
  </si>
  <si>
    <t>新疆维吾尔族自治区阿勒泰地区福海县</t>
  </si>
  <si>
    <t>新疆维吾尔族自治区阿勒泰地区哈巴河县</t>
  </si>
  <si>
    <t>新疆维吾尔族自治区阿勒泰地区青河县</t>
  </si>
  <si>
    <t>新疆维吾尔族自治区阿勒泰地区吉木乃县</t>
  </si>
  <si>
    <t>新疆维吾尔族自治区直辖县级行政单位</t>
  </si>
  <si>
    <t>新疆维吾尔族自治区石河子市</t>
  </si>
  <si>
    <t>定位@</t>
    <phoneticPr fontId="1" type="noConversion"/>
  </si>
  <si>
    <t>查找文本：find</t>
    <phoneticPr fontId="1" type="noConversion"/>
  </si>
  <si>
    <t>截取字符串：left/mid/right</t>
    <phoneticPr fontId="1" type="noConversion"/>
  </si>
  <si>
    <t>字符/字节长度：len/lenb</t>
  </si>
  <si>
    <t>数值</t>
    <phoneticPr fontId="1" type="noConversion"/>
  </si>
  <si>
    <t>gbk一个汉字占2个字节，所以汉字个数=字节数-字符数</t>
    <phoneticPr fontId="1" type="noConversion"/>
  </si>
  <si>
    <t>320922198703165129</t>
    <phoneticPr fontId="1" type="noConversion"/>
  </si>
  <si>
    <t>李四</t>
    <phoneticPr fontId="1" type="noConversion"/>
  </si>
  <si>
    <t>王五</t>
  </si>
  <si>
    <t>513722199710242859</t>
    <phoneticPr fontId="1" type="noConversion"/>
  </si>
  <si>
    <t>注意：截取字符串得到的也是字符串，数字运算要*1</t>
    <phoneticPr fontId="1" type="noConversion"/>
  </si>
  <si>
    <t>sum/average/max/min/rank：求和/平均值/最大值/最小值/排名</t>
    <phoneticPr fontId="2" type="noConversion"/>
  </si>
  <si>
    <t>部门</t>
  </si>
  <si>
    <t>岗位</t>
  </si>
  <si>
    <t>休假天数</t>
    <phoneticPr fontId="1" type="noConversion"/>
  </si>
  <si>
    <t>实际可休</t>
    <phoneticPr fontId="1" type="noConversion"/>
  </si>
  <si>
    <t>湖东校区</t>
    <phoneticPr fontId="1" type="noConversion"/>
  </si>
  <si>
    <t>渠道主管</t>
  </si>
  <si>
    <t>市场专员</t>
    <phoneticPr fontId="1" type="noConversion"/>
  </si>
  <si>
    <t>round/roundup/rounddown：四舍五入</t>
    <phoneticPr fontId="1" type="noConversion"/>
  </si>
  <si>
    <t>int：取整  mod：取余</t>
    <phoneticPr fontId="1" type="noConversion"/>
  </si>
  <si>
    <t>对发生额做分段求和：选中发生额列 - 查找和选择 - 定位条件 - 空值 - 确定 - 自动求和</t>
  </si>
  <si>
    <t>有些数据要分段统计不方便拖拽，可以使用定位条件+自动求和/Ctrl+回车</t>
    <phoneticPr fontId="2" type="noConversion"/>
  </si>
  <si>
    <t>计算多列单价：选中表格 - 查找和选择 - 定位条件 - 空值 - 确定 - =G14/H14 - Ctrl+回车</t>
    <phoneticPr fontId="2" type="noConversion"/>
  </si>
  <si>
    <t>index(引用列，行号)</t>
    <phoneticPr fontId="9" type="noConversion"/>
  </si>
  <si>
    <t>match(查找值，查找行/列，精确/模糊匹配) = 行号/列号</t>
    <phoneticPr fontId="9" type="noConversion"/>
  </si>
  <si>
    <t>row()/column()返回单元格行号/列号</t>
    <phoneticPr fontId="9" type="noConversion"/>
  </si>
  <si>
    <t>#N/A表示没找到值</t>
    <phoneticPr fontId="1" type="noConversion"/>
  </si>
  <si>
    <t>汪梅</t>
  </si>
  <si>
    <t>郭磊</t>
  </si>
  <si>
    <t>林涛</t>
  </si>
  <si>
    <t>朱健</t>
  </si>
  <si>
    <t>李明</t>
  </si>
  <si>
    <t>王建国</t>
  </si>
  <si>
    <t>陈玉</t>
  </si>
  <si>
    <t>张华</t>
  </si>
  <si>
    <t>李丽</t>
  </si>
  <si>
    <t>第一周</t>
    <phoneticPr fontId="1" type="noConversion"/>
  </si>
  <si>
    <t>H00012769</t>
  </si>
  <si>
    <t>C014673-004</t>
  </si>
  <si>
    <t>C014673-005</t>
  </si>
  <si>
    <t>C014673-006</t>
  </si>
  <si>
    <t>C014673-007</t>
  </si>
  <si>
    <t>第二周</t>
    <phoneticPr fontId="1" type="noConversion"/>
  </si>
  <si>
    <t>C014673-008</t>
  </si>
  <si>
    <t>C014673-009</t>
  </si>
  <si>
    <t>C014673-010</t>
  </si>
  <si>
    <t>C014673-011</t>
  </si>
  <si>
    <t>第三周</t>
    <phoneticPr fontId="1" type="noConversion"/>
  </si>
  <si>
    <t>C014673-012</t>
  </si>
  <si>
    <t>C014673-013</t>
  </si>
  <si>
    <t>C014673-014</t>
  </si>
  <si>
    <t>C014673-015</t>
  </si>
  <si>
    <t>第四周</t>
    <phoneticPr fontId="1" type="noConversion"/>
  </si>
  <si>
    <t>C014673-016</t>
  </si>
  <si>
    <t>C014673-019</t>
  </si>
  <si>
    <t>H00012774</t>
  </si>
  <si>
    <t>C015084-001</t>
  </si>
  <si>
    <t>C015084-002</t>
  </si>
  <si>
    <t>第五周</t>
    <phoneticPr fontId="1" type="noConversion"/>
  </si>
  <si>
    <t>汪成</t>
  </si>
  <si>
    <t>李军</t>
  </si>
  <si>
    <t>王红蕾</t>
  </si>
  <si>
    <t>王华</t>
  </si>
  <si>
    <t>孙传富</t>
  </si>
  <si>
    <t>赵炎</t>
  </si>
  <si>
    <t>取每周第二个数据</t>
    <phoneticPr fontId="2" type="noConversion"/>
  </si>
  <si>
    <t>行列转换：找到row()和column()之间关系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</si>
</sst>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6" formatCode="#,##0.00_ "/>
    <numFmt numFmtId="177" formatCode="#,##0_ "/>
    <numFmt numFmtId="178" formatCode="0.0_ "/>
    <numFmt numFmtId="179" formatCode="yy/m/d"/>
    <numFmt numFmtId="180" formatCode="##\-###"/>
    <numFmt numFmtId="181" formatCode="0_ "/>
    <numFmt numFmtId="182" formatCode="[$-F400]h:mm:ss\ AM/PM"/>
  </numFmts>
  <fonts count="25" x14ac:knownFonts="1">
    <font>
      <sz val="12"/>
      <name val="宋体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</font>
    <font>
      <sz val="12"/>
      <color rgb="FFFF0000"/>
      <name val="微软雅黑"/>
      <family val="2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微软雅黑"/>
      <family val="2"/>
      <charset val="134"/>
    </font>
    <font>
      <sz val="1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theme="1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sz val="9"/>
      <color indexed="48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0"/>
      <name val="宋体"/>
      <family val="3"/>
      <charset val="134"/>
    </font>
    <font>
      <sz val="10"/>
      <color rgb="FFFF0000"/>
      <name val="微软雅黑"/>
      <family val="2"/>
      <charset val="134"/>
    </font>
    <font>
      <sz val="11"/>
      <name val="微软雅黑"/>
      <family val="2"/>
      <charset val="134"/>
    </font>
    <font>
      <b/>
      <sz val="9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">
    <xf numFmtId="0" fontId="0" fillId="0" borderId="0"/>
    <xf numFmtId="0" fontId="3" fillId="0" borderId="0"/>
    <xf numFmtId="0" fontId="3" fillId="0" borderId="0"/>
    <xf numFmtId="0" fontId="4" fillId="0" borderId="0"/>
  </cellStyleXfs>
  <cellXfs count="213">
    <xf numFmtId="0" fontId="0" fillId="0" borderId="0" xfId="0"/>
    <xf numFmtId="0" fontId="6" fillId="5" borderId="0" xfId="0" applyFont="1" applyFill="1" applyAlignment="1">
      <alignment horizontal="left" vertical="center"/>
    </xf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0" xfId="0" applyFont="1"/>
    <xf numFmtId="0" fontId="7" fillId="7" borderId="0" xfId="0" applyFont="1" applyFill="1" applyAlignment="1">
      <alignment vertical="center"/>
    </xf>
    <xf numFmtId="0" fontId="7" fillId="6" borderId="0" xfId="0" applyFont="1" applyFill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/>
    </xf>
    <xf numFmtId="0" fontId="5" fillId="0" borderId="8" xfId="0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0" borderId="0" xfId="0" applyFont="1"/>
    <xf numFmtId="14" fontId="10" fillId="0" borderId="0" xfId="0" applyNumberFormat="1" applyFont="1" applyAlignment="1">
      <alignment horizontal="center"/>
    </xf>
    <xf numFmtId="0" fontId="10" fillId="5" borderId="1" xfId="0" applyFont="1" applyFill="1" applyBorder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20" fontId="11" fillId="0" borderId="0" xfId="0" applyNumberFormat="1" applyFont="1" applyAlignment="1">
      <alignment horizontal="center" vertical="center"/>
    </xf>
    <xf numFmtId="182" fontId="11" fillId="0" borderId="0" xfId="0" applyNumberFormat="1" applyFont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0" fontId="11" fillId="0" borderId="1" xfId="0" applyNumberFormat="1" applyFont="1" applyBorder="1" applyAlignment="1">
      <alignment horizontal="center" vertical="center"/>
    </xf>
    <xf numFmtId="20" fontId="11" fillId="6" borderId="1" xfId="0" applyNumberFormat="1" applyFont="1" applyFill="1" applyBorder="1" applyAlignment="1">
      <alignment horizontal="center" vertical="center"/>
    </xf>
    <xf numFmtId="182" fontId="11" fillId="0" borderId="1" xfId="0" applyNumberFormat="1" applyFont="1" applyBorder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 vertical="center"/>
    </xf>
    <xf numFmtId="14" fontId="11" fillId="6" borderId="1" xfId="0" applyNumberFormat="1" applyFont="1" applyFill="1" applyBorder="1" applyAlignment="1">
      <alignment horizontal="center" vertical="center"/>
    </xf>
    <xf numFmtId="14" fontId="11" fillId="0" borderId="0" xfId="0" applyNumberFormat="1" applyFont="1" applyAlignment="1">
      <alignment horizontal="center" vertical="center"/>
    </xf>
    <xf numFmtId="0" fontId="11" fillId="0" borderId="0" xfId="0" applyFont="1"/>
    <xf numFmtId="14" fontId="11" fillId="0" borderId="0" xfId="0" applyNumberFormat="1" applyFont="1" applyAlignment="1">
      <alignment horizontal="center"/>
    </xf>
    <xf numFmtId="0" fontId="11" fillId="7" borderId="1" xfId="0" applyFont="1" applyFill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5" borderId="1" xfId="0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0" fontId="14" fillId="10" borderId="11" xfId="0" applyFont="1" applyFill="1" applyBorder="1" applyAlignment="1">
      <alignment horizontal="center" vertical="center"/>
    </xf>
    <xf numFmtId="0" fontId="10" fillId="0" borderId="0" xfId="0" applyFont="1" applyAlignment="1">
      <alignment horizontal="left"/>
    </xf>
    <xf numFmtId="0" fontId="13" fillId="0" borderId="12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4" fillId="10" borderId="1" xfId="0" applyFont="1" applyFill="1" applyBorder="1" applyAlignment="1">
      <alignment horizontal="center" vertical="center"/>
    </xf>
    <xf numFmtId="0" fontId="14" fillId="10" borderId="6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0" borderId="4" xfId="0" applyFont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0" fontId="13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5" fillId="0" borderId="1" xfId="0" applyNumberFormat="1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/>
    </xf>
    <xf numFmtId="49" fontId="15" fillId="0" borderId="1" xfId="0" applyNumberFormat="1" applyFont="1" applyBorder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181" fontId="15" fillId="0" borderId="1" xfId="0" applyNumberFormat="1" applyFont="1" applyBorder="1" applyAlignment="1">
      <alignment horizontal="center" vertical="center"/>
    </xf>
    <xf numFmtId="0" fontId="15" fillId="7" borderId="1" xfId="0" applyFont="1" applyFill="1" applyBorder="1" applyAlignment="1">
      <alignment horizontal="center" vertical="center"/>
    </xf>
    <xf numFmtId="0" fontId="10" fillId="0" borderId="1" xfId="1" applyFont="1" applyBorder="1" applyAlignment="1">
      <alignment horizontal="center" vertical="center"/>
    </xf>
    <xf numFmtId="0" fontId="15" fillId="0" borderId="0" xfId="0" applyFont="1" applyAlignment="1">
      <alignment vertical="center"/>
    </xf>
    <xf numFmtId="9" fontId="15" fillId="0" borderId="1" xfId="0" applyNumberFormat="1" applyFont="1" applyBorder="1" applyAlignment="1">
      <alignment horizontal="center" vertical="center"/>
    </xf>
    <xf numFmtId="176" fontId="16" fillId="0" borderId="1" xfId="0" applyNumberFormat="1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176" fontId="10" fillId="5" borderId="1" xfId="0" applyNumberFormat="1" applyFont="1" applyFill="1" applyBorder="1" applyAlignment="1">
      <alignment horizontal="center" vertical="center"/>
    </xf>
    <xf numFmtId="176" fontId="10" fillId="0" borderId="0" xfId="0" applyNumberFormat="1" applyFont="1" applyAlignment="1">
      <alignment horizontal="center" vertical="center"/>
    </xf>
    <xf numFmtId="0" fontId="10" fillId="6" borderId="1" xfId="0" applyFont="1" applyFill="1" applyBorder="1" applyAlignment="1">
      <alignment horizontal="left" vertical="center"/>
    </xf>
    <xf numFmtId="0" fontId="10" fillId="7" borderId="1" xfId="0" applyFont="1" applyFill="1" applyBorder="1" applyAlignment="1">
      <alignment horizontal="center" vertical="center"/>
    </xf>
    <xf numFmtId="49" fontId="10" fillId="0" borderId="1" xfId="0" applyNumberFormat="1" applyFont="1" applyBorder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/>
    </xf>
    <xf numFmtId="0" fontId="10" fillId="0" borderId="10" xfId="3" applyFont="1" applyBorder="1" applyAlignment="1">
      <alignment horizontal="left" vertical="center" wrapText="1"/>
    </xf>
    <xf numFmtId="0" fontId="10" fillId="0" borderId="1" xfId="3" applyFont="1" applyBorder="1" applyAlignment="1">
      <alignment horizontal="center" vertical="center"/>
    </xf>
    <xf numFmtId="178" fontId="10" fillId="0" borderId="1" xfId="3" applyNumberFormat="1" applyFont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49" fontId="10" fillId="0" borderId="1" xfId="0" applyNumberFormat="1" applyFont="1" applyFill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9" xfId="0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178" fontId="10" fillId="0" borderId="0" xfId="3" applyNumberFormat="1" applyFont="1" applyAlignment="1">
      <alignment horizontal="center" vertical="center"/>
    </xf>
    <xf numFmtId="0" fontId="5" fillId="0" borderId="0" xfId="0" applyFont="1" applyAlignment="1">
      <alignment vertical="center" wrapText="1"/>
    </xf>
    <xf numFmtId="179" fontId="19" fillId="0" borderId="1" xfId="2" applyNumberFormat="1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/>
    </xf>
    <xf numFmtId="0" fontId="19" fillId="0" borderId="1" xfId="2" applyFont="1" applyBorder="1" applyAlignment="1">
      <alignment horizontal="center" vertical="center" wrapText="1"/>
    </xf>
    <xf numFmtId="0" fontId="19" fillId="8" borderId="1" xfId="2" applyFont="1" applyFill="1" applyBorder="1" applyAlignment="1">
      <alignment horizontal="center" vertical="center" wrapText="1"/>
    </xf>
    <xf numFmtId="180" fontId="10" fillId="0" borderId="1" xfId="2" applyNumberFormat="1" applyFont="1" applyBorder="1" applyAlignment="1">
      <alignment horizontal="center" vertical="center"/>
    </xf>
    <xf numFmtId="0" fontId="10" fillId="0" borderId="1" xfId="2" applyFont="1" applyBorder="1" applyAlignment="1">
      <alignment horizontal="center" vertical="center"/>
    </xf>
    <xf numFmtId="0" fontId="10" fillId="6" borderId="1" xfId="2" applyFont="1" applyFill="1" applyBorder="1" applyAlignment="1">
      <alignment horizontal="center" vertical="center"/>
    </xf>
    <xf numFmtId="0" fontId="10" fillId="0" borderId="1" xfId="2" applyFont="1" applyBorder="1" applyAlignment="1">
      <alignment horizontal="center" vertical="center" wrapText="1"/>
    </xf>
    <xf numFmtId="0" fontId="10" fillId="6" borderId="1" xfId="2" applyFont="1" applyFill="1" applyBorder="1" applyAlignment="1">
      <alignment horizontal="center" vertical="center" wrapText="1"/>
    </xf>
    <xf numFmtId="0" fontId="10" fillId="4" borderId="1" xfId="2" applyFont="1" applyFill="1" applyBorder="1" applyAlignment="1">
      <alignment horizontal="center" vertical="center" wrapText="1"/>
    </xf>
    <xf numFmtId="179" fontId="10" fillId="0" borderId="1" xfId="2" applyNumberFormat="1" applyFont="1" applyBorder="1" applyAlignment="1">
      <alignment horizontal="center" vertical="center"/>
    </xf>
    <xf numFmtId="0" fontId="10" fillId="8" borderId="1" xfId="2" applyFont="1" applyFill="1" applyBorder="1" applyAlignment="1">
      <alignment horizontal="center" vertical="center" wrapText="1"/>
    </xf>
    <xf numFmtId="177" fontId="10" fillId="0" borderId="1" xfId="0" applyNumberFormat="1" applyFont="1" applyBorder="1" applyAlignment="1">
      <alignment horizontal="center" vertical="center"/>
    </xf>
    <xf numFmtId="177" fontId="10" fillId="6" borderId="1" xfId="0" applyNumberFormat="1" applyFont="1" applyFill="1" applyBorder="1" applyAlignment="1">
      <alignment horizontal="center" vertical="center"/>
    </xf>
    <xf numFmtId="177" fontId="10" fillId="8" borderId="1" xfId="0" applyNumberFormat="1" applyFont="1" applyFill="1" applyBorder="1" applyAlignment="1">
      <alignment horizontal="center" vertical="center"/>
    </xf>
    <xf numFmtId="0" fontId="10" fillId="0" borderId="0" xfId="2" applyFont="1"/>
    <xf numFmtId="0" fontId="10" fillId="0" borderId="0" xfId="2" applyFont="1" applyAlignment="1">
      <alignment horizontal="left"/>
    </xf>
    <xf numFmtId="0" fontId="10" fillId="0" borderId="0" xfId="2" applyFont="1" applyAlignment="1">
      <alignment horizontal="center" vertical="center"/>
    </xf>
    <xf numFmtId="0" fontId="10" fillId="0" borderId="0" xfId="2" applyFont="1" applyAlignment="1">
      <alignment horizontal="left" vertical="center"/>
    </xf>
    <xf numFmtId="0" fontId="10" fillId="6" borderId="1" xfId="0" applyFont="1" applyFill="1" applyBorder="1" applyAlignment="1">
      <alignment horizontal="center"/>
    </xf>
    <xf numFmtId="178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0" fontId="10" fillId="8" borderId="0" xfId="0" applyFont="1" applyFill="1" applyAlignment="1">
      <alignment horizontal="center" vertical="center"/>
    </xf>
    <xf numFmtId="177" fontId="10" fillId="2" borderId="1" xfId="1" applyNumberFormat="1" applyFont="1" applyFill="1" applyBorder="1" applyAlignment="1">
      <alignment horizontal="center" vertical="center" wrapText="1"/>
    </xf>
    <xf numFmtId="176" fontId="10" fillId="2" borderId="1" xfId="1" applyNumberFormat="1" applyFont="1" applyFill="1" applyBorder="1" applyAlignment="1">
      <alignment horizontal="center" vertical="center" wrapText="1"/>
    </xf>
    <xf numFmtId="176" fontId="10" fillId="0" borderId="1" xfId="0" applyNumberFormat="1" applyFont="1" applyFill="1" applyBorder="1" applyAlignment="1">
      <alignment horizontal="center" vertical="center"/>
    </xf>
    <xf numFmtId="0" fontId="10" fillId="6" borderId="1" xfId="0" applyFont="1" applyFill="1" applyBorder="1"/>
    <xf numFmtId="0" fontId="10" fillId="3" borderId="1" xfId="0" applyFont="1" applyFill="1" applyBorder="1"/>
    <xf numFmtId="176" fontId="10" fillId="6" borderId="1" xfId="0" applyNumberFormat="1" applyFont="1" applyFill="1" applyBorder="1" applyAlignment="1">
      <alignment horizontal="center" vertical="center"/>
    </xf>
    <xf numFmtId="0" fontId="10" fillId="0" borderId="1" xfId="3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4" fontId="15" fillId="0" borderId="1" xfId="0" applyNumberFormat="1" applyFont="1" applyBorder="1" applyAlignment="1">
      <alignment horizontal="center" vertical="center"/>
    </xf>
    <xf numFmtId="0" fontId="10" fillId="0" borderId="0" xfId="0" applyFont="1" applyAlignment="1">
      <alignment horizontal="left"/>
    </xf>
    <xf numFmtId="14" fontId="10" fillId="0" borderId="0" xfId="0" applyNumberFormat="1" applyFont="1"/>
    <xf numFmtId="0" fontId="10" fillId="9" borderId="1" xfId="0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1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7" fillId="0" borderId="0" xfId="0" applyFont="1" applyAlignment="1">
      <alignment vertical="center"/>
    </xf>
    <xf numFmtId="10" fontId="10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10" fillId="0" borderId="0" xfId="0" applyFont="1" applyAlignment="1">
      <alignment horizontal="left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1" xfId="0" applyNumberFormat="1" applyFont="1" applyBorder="1" applyAlignment="1">
      <alignment horizontal="center" vertical="center"/>
    </xf>
    <xf numFmtId="0" fontId="5" fillId="0" borderId="8" xfId="0" applyFont="1" applyBorder="1" applyAlignment="1">
      <alignment horizontal="left" vertical="center"/>
    </xf>
    <xf numFmtId="0" fontId="21" fillId="0" borderId="0" xfId="0" applyFont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12" fillId="0" borderId="0" xfId="0" applyFont="1" applyAlignment="1">
      <alignment vertical="center"/>
    </xf>
    <xf numFmtId="0" fontId="3" fillId="0" borderId="0" xfId="0" applyFont="1"/>
    <xf numFmtId="0" fontId="10" fillId="0" borderId="0" xfId="0" applyFont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4" fontId="10" fillId="0" borderId="1" xfId="0" applyNumberFormat="1" applyFont="1" applyFill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/>
    </xf>
    <xf numFmtId="0" fontId="16" fillId="0" borderId="10" xfId="3" applyFont="1" applyFill="1" applyBorder="1" applyAlignment="1">
      <alignment horizontal="center" vertical="center" wrapText="1"/>
    </xf>
    <xf numFmtId="0" fontId="16" fillId="0" borderId="1" xfId="3" applyFont="1" applyFill="1" applyBorder="1" applyAlignment="1">
      <alignment horizontal="center" vertical="center"/>
    </xf>
    <xf numFmtId="178" fontId="10" fillId="6" borderId="1" xfId="0" applyNumberFormat="1" applyFont="1" applyFill="1" applyBorder="1" applyAlignment="1">
      <alignment horizontal="center" vertical="center"/>
    </xf>
    <xf numFmtId="0" fontId="16" fillId="0" borderId="0" xfId="3" applyFont="1" applyFill="1" applyBorder="1" applyAlignment="1">
      <alignment horizontal="center" vertical="center"/>
    </xf>
    <xf numFmtId="178" fontId="10" fillId="0" borderId="0" xfId="0" applyNumberFormat="1" applyFont="1" applyBorder="1" applyAlignment="1">
      <alignment horizontal="center" vertical="center"/>
    </xf>
    <xf numFmtId="178" fontId="10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left"/>
    </xf>
    <xf numFmtId="0" fontId="20" fillId="0" borderId="9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176" fontId="1" fillId="6" borderId="1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5" fillId="0" borderId="0" xfId="0" applyFont="1" applyFill="1" applyAlignment="1">
      <alignment horizontal="left"/>
    </xf>
    <xf numFmtId="0" fontId="12" fillId="0" borderId="0" xfId="0" applyFont="1" applyFill="1" applyAlignment="1">
      <alignment horizontal="left"/>
    </xf>
    <xf numFmtId="0" fontId="5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0" fillId="0" borderId="0" xfId="0" applyFont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49" fontId="16" fillId="0" borderId="7" xfId="0" applyNumberFormat="1" applyFont="1" applyBorder="1" applyAlignment="1">
      <alignment horizontal="center" vertical="center"/>
    </xf>
    <xf numFmtId="49" fontId="16" fillId="0" borderId="6" xfId="0" applyNumberFormat="1" applyFont="1" applyBorder="1" applyAlignment="1">
      <alignment horizontal="center" vertical="center"/>
    </xf>
    <xf numFmtId="49" fontId="10" fillId="0" borderId="7" xfId="0" applyNumberFormat="1" applyFont="1" applyBorder="1" applyAlignment="1">
      <alignment horizontal="left" vertical="center"/>
    </xf>
    <xf numFmtId="49" fontId="10" fillId="0" borderId="6" xfId="0" applyNumberFormat="1" applyFont="1" applyBorder="1" applyAlignment="1">
      <alignment horizontal="left" vertical="center"/>
    </xf>
    <xf numFmtId="49" fontId="10" fillId="0" borderId="7" xfId="0" applyNumberFormat="1" applyFont="1" applyFill="1" applyBorder="1" applyAlignment="1">
      <alignment horizontal="left" vertical="center"/>
    </xf>
    <xf numFmtId="49" fontId="10" fillId="0" borderId="6" xfId="0" applyNumberFormat="1" applyFont="1" applyFill="1" applyBorder="1" applyAlignment="1">
      <alignment horizontal="left" vertical="center"/>
    </xf>
    <xf numFmtId="0" fontId="16" fillId="0" borderId="7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5" fillId="0" borderId="13" xfId="0" applyFont="1" applyBorder="1" applyAlignment="1">
      <alignment horizontal="left" vertical="center"/>
    </xf>
    <xf numFmtId="0" fontId="20" fillId="0" borderId="9" xfId="0" applyFont="1" applyBorder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5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center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10" fillId="0" borderId="1" xfId="0" applyFont="1" applyFill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2" fillId="0" borderId="9" xfId="0" applyFont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4" fillId="0" borderId="7" xfId="0" applyFont="1" applyBorder="1" applyAlignment="1">
      <alignment horizontal="center" vertical="center" wrapText="1"/>
    </xf>
    <xf numFmtId="0" fontId="24" fillId="0" borderId="5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3" fillId="0" borderId="0" xfId="0" applyFont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176" fontId="5" fillId="0" borderId="0" xfId="0" applyNumberFormat="1" applyFont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/>
  </cellXfs>
  <cellStyles count="4">
    <cellStyle name="常规" xfId="0" builtinId="0"/>
    <cellStyle name="常规 3" xfId="2" xr:uid="{00000000-0005-0000-0000-000001000000}"/>
    <cellStyle name="常规_Sheet1" xfId="1" xr:uid="{00000000-0005-0000-0000-000002000000}"/>
    <cellStyle name="常规_函数练习事例" xfId="3" xr:uid="{00000000-0005-0000-0000-000003000000}"/>
  </cellStyles>
  <dxfs count="19"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6A73D4BB-6068-4308-ABF7-A7F2B25C431B}">
      <tableStyleElement type="wholeTable" dxfId="18"/>
      <tableStyleElement type="headerRow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281940</xdr:colOff>
      <xdr:row>0</xdr:row>
      <xdr:rowOff>0</xdr:rowOff>
    </xdr:from>
    <xdr:to>
      <xdr:col>19</xdr:col>
      <xdr:colOff>647700</xdr:colOff>
      <xdr:row>16</xdr:row>
      <xdr:rowOff>37340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4CEEC1B-23A1-40FE-A529-5A22341B8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71660" y="0"/>
          <a:ext cx="3048000" cy="3451100"/>
        </a:xfrm>
        <a:prstGeom prst="rect">
          <a:avLst/>
        </a:prstGeom>
      </xdr:spPr>
    </xdr:pic>
    <xdr:clientData/>
  </xdr:twoCellAnchor>
  <xdr:twoCellAnchor editAs="oneCell">
    <xdr:from>
      <xdr:col>10</xdr:col>
      <xdr:colOff>7620</xdr:colOff>
      <xdr:row>0</xdr:row>
      <xdr:rowOff>0</xdr:rowOff>
    </xdr:from>
    <xdr:to>
      <xdr:col>14</xdr:col>
      <xdr:colOff>441960</xdr:colOff>
      <xdr:row>15</xdr:row>
      <xdr:rowOff>108196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EFAB41AA-A462-4CD9-9F2A-81E52C733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44540" y="0"/>
          <a:ext cx="3116580" cy="330859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39</xdr:row>
      <xdr:rowOff>110490</xdr:rowOff>
    </xdr:from>
    <xdr:to>
      <xdr:col>1</xdr:col>
      <xdr:colOff>655320</xdr:colOff>
      <xdr:row>41</xdr:row>
      <xdr:rowOff>83820</xdr:rowOff>
    </xdr:to>
    <xdr:sp macro="" textlink="">
      <xdr:nvSpPr>
        <xdr:cNvPr id="2" name="右箭头 1">
          <a:extLst>
            <a:ext uri="{FF2B5EF4-FFF2-40B4-BE49-F238E27FC236}">
              <a16:creationId xmlns:a16="http://schemas.microsoft.com/office/drawing/2014/main" id="{A0725671-4878-4C37-A937-1903B82785E5}"/>
            </a:ext>
          </a:extLst>
        </xdr:cNvPr>
        <xdr:cNvSpPr/>
      </xdr:nvSpPr>
      <xdr:spPr>
        <a:xfrm>
          <a:off x="716280" y="7837170"/>
          <a:ext cx="609600" cy="3695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38100</xdr:colOff>
      <xdr:row>48</xdr:row>
      <xdr:rowOff>102870</xdr:rowOff>
    </xdr:from>
    <xdr:to>
      <xdr:col>1</xdr:col>
      <xdr:colOff>655320</xdr:colOff>
      <xdr:row>50</xdr:row>
      <xdr:rowOff>76200</xdr:rowOff>
    </xdr:to>
    <xdr:sp macro="" textlink="">
      <xdr:nvSpPr>
        <xdr:cNvPr id="3" name="右箭头 1">
          <a:extLst>
            <a:ext uri="{FF2B5EF4-FFF2-40B4-BE49-F238E27FC236}">
              <a16:creationId xmlns:a16="http://schemas.microsoft.com/office/drawing/2014/main" id="{3E6548A5-AE3F-47AA-8ABC-5B16DE6BE2BB}"/>
            </a:ext>
          </a:extLst>
        </xdr:cNvPr>
        <xdr:cNvSpPr/>
      </xdr:nvSpPr>
      <xdr:spPr>
        <a:xfrm>
          <a:off x="708660" y="9612630"/>
          <a:ext cx="617220" cy="36957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S18"/>
  <sheetViews>
    <sheetView workbookViewId="0">
      <selection activeCell="Q17" sqref="Q17"/>
    </sheetView>
  </sheetViews>
  <sheetFormatPr defaultRowHeight="15.6" customHeight="1" x14ac:dyDescent="0.3"/>
  <cols>
    <col min="1" max="1" width="9.19921875" style="15" customWidth="1"/>
    <col min="2" max="2" width="9.09765625" style="15" bestFit="1" customWidth="1"/>
    <col min="3" max="3" width="8.796875" style="15"/>
    <col min="4" max="4" width="9.3984375" style="15" bestFit="1" customWidth="1"/>
    <col min="5" max="5" width="9.09765625" style="15" bestFit="1" customWidth="1"/>
    <col min="6" max="6" width="8.796875" style="15"/>
    <col min="7" max="7" width="9.09765625" style="15" customWidth="1"/>
    <col min="8" max="16384" width="8.796875" style="15"/>
  </cols>
  <sheetData>
    <row r="1" spans="1:19" ht="15.6" customHeight="1" x14ac:dyDescent="0.3">
      <c r="A1" s="49" t="s">
        <v>2</v>
      </c>
      <c r="B1" s="119" t="s">
        <v>57</v>
      </c>
      <c r="C1" s="119" t="s">
        <v>56</v>
      </c>
      <c r="E1" s="12" t="s">
        <v>3</v>
      </c>
    </row>
    <row r="2" spans="1:19" ht="15.6" customHeight="1" x14ac:dyDescent="0.4">
      <c r="A2" s="120">
        <v>41012</v>
      </c>
      <c r="B2" s="119">
        <v>900</v>
      </c>
      <c r="C2" s="119">
        <v>900</v>
      </c>
      <c r="E2" s="12">
        <v>200</v>
      </c>
      <c r="G2" s="1" t="s">
        <v>268</v>
      </c>
      <c r="H2" s="163" t="s">
        <v>269</v>
      </c>
      <c r="I2" s="164"/>
      <c r="J2" s="164"/>
      <c r="K2" s="164"/>
      <c r="L2" s="164"/>
      <c r="M2" s="164"/>
      <c r="N2" s="164"/>
      <c r="O2" s="164"/>
      <c r="P2" s="164"/>
    </row>
    <row r="3" spans="1:19" ht="15.6" customHeight="1" x14ac:dyDescent="0.4">
      <c r="A3" s="120">
        <v>41013</v>
      </c>
      <c r="B3" s="56">
        <f>B2+E2</f>
        <v>1100</v>
      </c>
      <c r="C3" s="46">
        <f>C2+$E$2</f>
        <v>1100</v>
      </c>
      <c r="G3" s="6" t="s">
        <v>270</v>
      </c>
      <c r="H3" s="163" t="s">
        <v>271</v>
      </c>
      <c r="I3" s="165"/>
      <c r="J3" s="165"/>
      <c r="K3" s="165"/>
      <c r="L3" s="165"/>
      <c r="M3" s="165"/>
      <c r="N3" s="165"/>
      <c r="O3" s="165"/>
      <c r="P3" s="165"/>
      <c r="Q3" s="165"/>
    </row>
    <row r="4" spans="1:19" ht="15.6" customHeight="1" x14ac:dyDescent="0.3">
      <c r="A4" s="120">
        <v>41014</v>
      </c>
      <c r="B4" s="119">
        <f t="shared" ref="B4:B6" si="0">B3+E3</f>
        <v>1100</v>
      </c>
      <c r="C4" s="119">
        <f>C3+$E$2</f>
        <v>1300</v>
      </c>
    </row>
    <row r="5" spans="1:19" ht="15.6" customHeight="1" x14ac:dyDescent="0.3">
      <c r="A5" s="120">
        <v>41015</v>
      </c>
      <c r="B5" s="119">
        <f t="shared" si="0"/>
        <v>1100</v>
      </c>
      <c r="C5" s="119">
        <f>C4+$E$2</f>
        <v>1500</v>
      </c>
      <c r="G5" s="159" t="s">
        <v>58</v>
      </c>
      <c r="H5" s="160"/>
      <c r="I5" s="160"/>
      <c r="J5" s="160"/>
      <c r="K5" s="160"/>
      <c r="L5" s="160"/>
      <c r="M5" s="160"/>
      <c r="N5" s="160"/>
      <c r="O5" s="160"/>
      <c r="P5" s="160"/>
      <c r="Q5" s="160"/>
      <c r="R5" s="160"/>
      <c r="S5" s="160"/>
    </row>
    <row r="6" spans="1:19" ht="15.6" customHeight="1" x14ac:dyDescent="0.3">
      <c r="A6" s="120">
        <v>41016</v>
      </c>
      <c r="B6" s="119">
        <f t="shared" si="0"/>
        <v>1100</v>
      </c>
      <c r="C6" s="119">
        <f>C5+$E$2</f>
        <v>1700</v>
      </c>
    </row>
    <row r="7" spans="1:19" ht="15.6" customHeight="1" x14ac:dyDescent="0.4">
      <c r="A7" s="122"/>
      <c r="G7" s="5" t="s">
        <v>266</v>
      </c>
      <c r="H7" s="161" t="s">
        <v>267</v>
      </c>
      <c r="I7" s="162"/>
      <c r="J7" s="162"/>
      <c r="K7" s="162"/>
      <c r="L7" s="162"/>
      <c r="M7" s="162"/>
      <c r="N7" s="162"/>
      <c r="O7" s="162"/>
      <c r="P7" s="162"/>
      <c r="Q7" s="162"/>
    </row>
    <row r="9" spans="1:19" ht="15.6" customHeight="1" x14ac:dyDescent="0.3">
      <c r="A9" s="57" t="s">
        <v>272</v>
      </c>
      <c r="B9" s="123">
        <v>1</v>
      </c>
      <c r="C9" s="123">
        <v>2</v>
      </c>
      <c r="D9" s="123">
        <v>3</v>
      </c>
      <c r="E9" s="123">
        <v>4</v>
      </c>
      <c r="F9" s="123">
        <v>5</v>
      </c>
      <c r="G9" s="123">
        <v>6</v>
      </c>
      <c r="H9" s="123">
        <v>7</v>
      </c>
      <c r="I9" s="123">
        <v>8</v>
      </c>
      <c r="J9" s="123">
        <v>9</v>
      </c>
    </row>
    <row r="10" spans="1:19" ht="15.6" customHeight="1" x14ac:dyDescent="0.3">
      <c r="A10" s="123">
        <v>1</v>
      </c>
      <c r="B10" s="74">
        <f>$A10*B$9</f>
        <v>1</v>
      </c>
      <c r="C10" s="12">
        <f t="shared" ref="B10:J18" si="1">$A10*C$9</f>
        <v>2</v>
      </c>
      <c r="D10" s="12">
        <f t="shared" si="1"/>
        <v>3</v>
      </c>
      <c r="E10" s="12">
        <f t="shared" si="1"/>
        <v>4</v>
      </c>
      <c r="F10" s="12">
        <f t="shared" si="1"/>
        <v>5</v>
      </c>
      <c r="G10" s="12">
        <f t="shared" ref="G10:G18" si="2">$A10*G$9</f>
        <v>6</v>
      </c>
      <c r="H10" s="12">
        <f t="shared" si="1"/>
        <v>7</v>
      </c>
      <c r="I10" s="12">
        <f t="shared" si="1"/>
        <v>8</v>
      </c>
      <c r="J10" s="12">
        <f t="shared" si="1"/>
        <v>9</v>
      </c>
    </row>
    <row r="11" spans="1:19" ht="15.6" customHeight="1" x14ac:dyDescent="0.3">
      <c r="A11" s="123">
        <v>2</v>
      </c>
      <c r="B11" s="12">
        <f t="shared" si="1"/>
        <v>2</v>
      </c>
      <c r="C11" s="12">
        <f t="shared" si="1"/>
        <v>4</v>
      </c>
      <c r="D11" s="12">
        <f t="shared" si="1"/>
        <v>6</v>
      </c>
      <c r="E11" s="12">
        <f t="shared" si="1"/>
        <v>8</v>
      </c>
      <c r="F11" s="12">
        <f t="shared" si="1"/>
        <v>10</v>
      </c>
      <c r="G11" s="12">
        <f t="shared" si="2"/>
        <v>12</v>
      </c>
      <c r="H11" s="12">
        <f t="shared" si="1"/>
        <v>14</v>
      </c>
      <c r="I11" s="12">
        <f t="shared" si="1"/>
        <v>16</v>
      </c>
      <c r="J11" s="12">
        <f t="shared" si="1"/>
        <v>18</v>
      </c>
    </row>
    <row r="12" spans="1:19" ht="15.6" customHeight="1" x14ac:dyDescent="0.3">
      <c r="A12" s="123">
        <v>3</v>
      </c>
      <c r="B12" s="12">
        <f t="shared" si="1"/>
        <v>3</v>
      </c>
      <c r="C12" s="12">
        <f t="shared" si="1"/>
        <v>6</v>
      </c>
      <c r="D12" s="12">
        <f t="shared" si="1"/>
        <v>9</v>
      </c>
      <c r="E12" s="12">
        <f t="shared" si="1"/>
        <v>12</v>
      </c>
      <c r="F12" s="12">
        <f t="shared" si="1"/>
        <v>15</v>
      </c>
      <c r="G12" s="12">
        <f t="shared" si="2"/>
        <v>18</v>
      </c>
      <c r="H12" s="12">
        <f t="shared" si="1"/>
        <v>21</v>
      </c>
      <c r="I12" s="12">
        <f t="shared" si="1"/>
        <v>24</v>
      </c>
      <c r="J12" s="12">
        <f t="shared" si="1"/>
        <v>27</v>
      </c>
    </row>
    <row r="13" spans="1:19" ht="15.6" customHeight="1" x14ac:dyDescent="0.3">
      <c r="A13" s="123">
        <v>4</v>
      </c>
      <c r="B13" s="12">
        <f t="shared" si="1"/>
        <v>4</v>
      </c>
      <c r="C13" s="12">
        <f t="shared" si="1"/>
        <v>8</v>
      </c>
      <c r="D13" s="12">
        <f t="shared" si="1"/>
        <v>12</v>
      </c>
      <c r="E13" s="12">
        <f t="shared" si="1"/>
        <v>16</v>
      </c>
      <c r="F13" s="12">
        <f t="shared" si="1"/>
        <v>20</v>
      </c>
      <c r="G13" s="12">
        <f t="shared" si="2"/>
        <v>24</v>
      </c>
      <c r="H13" s="12">
        <f t="shared" si="1"/>
        <v>28</v>
      </c>
      <c r="I13" s="12">
        <f t="shared" si="1"/>
        <v>32</v>
      </c>
      <c r="J13" s="12">
        <f t="shared" si="1"/>
        <v>36</v>
      </c>
    </row>
    <row r="14" spans="1:19" ht="15.6" customHeight="1" x14ac:dyDescent="0.3">
      <c r="A14" s="123">
        <v>5</v>
      </c>
      <c r="B14" s="12">
        <f t="shared" si="1"/>
        <v>5</v>
      </c>
      <c r="C14" s="12">
        <f t="shared" si="1"/>
        <v>10</v>
      </c>
      <c r="D14" s="12">
        <f t="shared" si="1"/>
        <v>15</v>
      </c>
      <c r="E14" s="12">
        <f t="shared" si="1"/>
        <v>20</v>
      </c>
      <c r="F14" s="12">
        <f t="shared" si="1"/>
        <v>25</v>
      </c>
      <c r="G14" s="12">
        <f t="shared" si="2"/>
        <v>30</v>
      </c>
      <c r="H14" s="12">
        <f t="shared" si="1"/>
        <v>35</v>
      </c>
      <c r="I14" s="12">
        <f t="shared" si="1"/>
        <v>40</v>
      </c>
      <c r="J14" s="12">
        <f t="shared" si="1"/>
        <v>45</v>
      </c>
    </row>
    <row r="15" spans="1:19" ht="15.6" customHeight="1" x14ac:dyDescent="0.3">
      <c r="A15" s="123">
        <v>6</v>
      </c>
      <c r="B15" s="12">
        <f t="shared" si="1"/>
        <v>6</v>
      </c>
      <c r="C15" s="12">
        <f t="shared" si="1"/>
        <v>12</v>
      </c>
      <c r="D15" s="12">
        <f t="shared" si="1"/>
        <v>18</v>
      </c>
      <c r="E15" s="12">
        <f t="shared" si="1"/>
        <v>24</v>
      </c>
      <c r="F15" s="12">
        <f t="shared" si="1"/>
        <v>30</v>
      </c>
      <c r="G15" s="12">
        <f t="shared" si="2"/>
        <v>36</v>
      </c>
      <c r="H15" s="12">
        <f t="shared" si="1"/>
        <v>42</v>
      </c>
      <c r="I15" s="12">
        <f t="shared" si="1"/>
        <v>48</v>
      </c>
      <c r="J15" s="12">
        <f t="shared" si="1"/>
        <v>54</v>
      </c>
    </row>
    <row r="16" spans="1:19" ht="15.6" customHeight="1" x14ac:dyDescent="0.3">
      <c r="A16" s="123">
        <v>7</v>
      </c>
      <c r="B16" s="12">
        <f t="shared" si="1"/>
        <v>7</v>
      </c>
      <c r="C16" s="12">
        <f t="shared" si="1"/>
        <v>14</v>
      </c>
      <c r="D16" s="12">
        <f t="shared" si="1"/>
        <v>21</v>
      </c>
      <c r="E16" s="12">
        <f t="shared" si="1"/>
        <v>28</v>
      </c>
      <c r="F16" s="12">
        <f t="shared" si="1"/>
        <v>35</v>
      </c>
      <c r="G16" s="12">
        <f t="shared" si="2"/>
        <v>42</v>
      </c>
      <c r="H16" s="12">
        <f t="shared" si="1"/>
        <v>49</v>
      </c>
      <c r="I16" s="12">
        <f t="shared" si="1"/>
        <v>56</v>
      </c>
      <c r="J16" s="12">
        <f t="shared" si="1"/>
        <v>63</v>
      </c>
    </row>
    <row r="17" spans="1:10" ht="15.6" customHeight="1" x14ac:dyDescent="0.3">
      <c r="A17" s="123">
        <v>8</v>
      </c>
      <c r="B17" s="12">
        <f t="shared" si="1"/>
        <v>8</v>
      </c>
      <c r="C17" s="12">
        <f t="shared" si="1"/>
        <v>16</v>
      </c>
      <c r="D17" s="12">
        <f t="shared" si="1"/>
        <v>24</v>
      </c>
      <c r="E17" s="12">
        <f t="shared" si="1"/>
        <v>32</v>
      </c>
      <c r="F17" s="12">
        <f t="shared" si="1"/>
        <v>40</v>
      </c>
      <c r="G17" s="12">
        <f t="shared" si="2"/>
        <v>48</v>
      </c>
      <c r="H17" s="12">
        <f t="shared" si="1"/>
        <v>56</v>
      </c>
      <c r="I17" s="12">
        <f t="shared" si="1"/>
        <v>64</v>
      </c>
      <c r="J17" s="12">
        <f t="shared" si="1"/>
        <v>72</v>
      </c>
    </row>
    <row r="18" spans="1:10" ht="15.6" customHeight="1" x14ac:dyDescent="0.3">
      <c r="A18" s="123">
        <v>9</v>
      </c>
      <c r="B18" s="12">
        <f t="shared" si="1"/>
        <v>9</v>
      </c>
      <c r="C18" s="12">
        <f t="shared" si="1"/>
        <v>18</v>
      </c>
      <c r="D18" s="12">
        <f t="shared" si="1"/>
        <v>27</v>
      </c>
      <c r="E18" s="12">
        <f t="shared" si="1"/>
        <v>36</v>
      </c>
      <c r="F18" s="12">
        <f t="shared" si="1"/>
        <v>45</v>
      </c>
      <c r="G18" s="12">
        <f t="shared" si="2"/>
        <v>54</v>
      </c>
      <c r="H18" s="12">
        <f t="shared" si="1"/>
        <v>63</v>
      </c>
      <c r="I18" s="12">
        <f t="shared" si="1"/>
        <v>72</v>
      </c>
      <c r="J18" s="12">
        <f t="shared" si="1"/>
        <v>81</v>
      </c>
    </row>
  </sheetData>
  <mergeCells count="4">
    <mergeCell ref="G5:S5"/>
    <mergeCell ref="H7:Q7"/>
    <mergeCell ref="H2:P2"/>
    <mergeCell ref="H3:Q3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53D3-E8BE-4CD9-976B-26FB9E1A25CE}">
  <dimension ref="A1:U64"/>
  <sheetViews>
    <sheetView topLeftCell="A22" workbookViewId="0">
      <selection activeCell="J2" sqref="J2"/>
    </sheetView>
  </sheetViews>
  <sheetFormatPr defaultRowHeight="15.6" customHeight="1" x14ac:dyDescent="0.25"/>
  <cols>
    <col min="1" max="1" width="5.69921875" style="13" bestFit="1" customWidth="1"/>
    <col min="2" max="2" width="5.8984375" style="13" bestFit="1" customWidth="1"/>
    <col min="3" max="3" width="7.3984375" style="13" bestFit="1" customWidth="1"/>
    <col min="4" max="4" width="5.8984375" style="13" bestFit="1" customWidth="1"/>
    <col min="5" max="7" width="4.3984375" style="13" bestFit="1" customWidth="1"/>
    <col min="8" max="8" width="5.8984375" style="13" bestFit="1" customWidth="1"/>
    <col min="9" max="9" width="4.3984375" style="13" bestFit="1" customWidth="1"/>
    <col min="10" max="10" width="7.3984375" style="110" bestFit="1" customWidth="1"/>
    <col min="11" max="13" width="8.796875" style="13"/>
    <col min="14" max="14" width="10.3984375" style="13" customWidth="1"/>
    <col min="15" max="238" width="8.796875" style="13"/>
    <col min="239" max="239" width="3" style="13" customWidth="1"/>
    <col min="240" max="240" width="12.19921875" style="13" bestFit="1" customWidth="1"/>
    <col min="241" max="241" width="9.69921875" style="13" bestFit="1" customWidth="1"/>
    <col min="242" max="243" width="7.5" style="13" bestFit="1" customWidth="1"/>
    <col min="244" max="244" width="4.69921875" style="13" bestFit="1" customWidth="1"/>
    <col min="245" max="248" width="8.796875" style="13"/>
    <col min="249" max="249" width="11.19921875" style="13" customWidth="1"/>
    <col min="250" max="250" width="11.19921875" style="13" bestFit="1" customWidth="1"/>
    <col min="251" max="252" width="8" style="13" bestFit="1" customWidth="1"/>
    <col min="253" max="253" width="4.69921875" style="13" bestFit="1" customWidth="1"/>
    <col min="254" max="255" width="11.19921875" style="13" bestFit="1" customWidth="1"/>
    <col min="256" max="494" width="8.796875" style="13"/>
    <col min="495" max="495" width="3" style="13" customWidth="1"/>
    <col min="496" max="496" width="12.19921875" style="13" bestFit="1" customWidth="1"/>
    <col min="497" max="497" width="9.69921875" style="13" bestFit="1" customWidth="1"/>
    <col min="498" max="499" width="7.5" style="13" bestFit="1" customWidth="1"/>
    <col min="500" max="500" width="4.69921875" style="13" bestFit="1" customWidth="1"/>
    <col min="501" max="504" width="8.796875" style="13"/>
    <col min="505" max="505" width="11.19921875" style="13" customWidth="1"/>
    <col min="506" max="506" width="11.19921875" style="13" bestFit="1" customWidth="1"/>
    <col min="507" max="508" width="8" style="13" bestFit="1" customWidth="1"/>
    <col min="509" max="509" width="4.69921875" style="13" bestFit="1" customWidth="1"/>
    <col min="510" max="511" width="11.19921875" style="13" bestFit="1" customWidth="1"/>
    <col min="512" max="750" width="8.796875" style="13"/>
    <col min="751" max="751" width="3" style="13" customWidth="1"/>
    <col min="752" max="752" width="12.19921875" style="13" bestFit="1" customWidth="1"/>
    <col min="753" max="753" width="9.69921875" style="13" bestFit="1" customWidth="1"/>
    <col min="754" max="755" width="7.5" style="13" bestFit="1" customWidth="1"/>
    <col min="756" max="756" width="4.69921875" style="13" bestFit="1" customWidth="1"/>
    <col min="757" max="760" width="8.796875" style="13"/>
    <col min="761" max="761" width="11.19921875" style="13" customWidth="1"/>
    <col min="762" max="762" width="11.19921875" style="13" bestFit="1" customWidth="1"/>
    <col min="763" max="764" width="8" style="13" bestFit="1" customWidth="1"/>
    <col min="765" max="765" width="4.69921875" style="13" bestFit="1" customWidth="1"/>
    <col min="766" max="767" width="11.19921875" style="13" bestFit="1" customWidth="1"/>
    <col min="768" max="1006" width="8.796875" style="13"/>
    <col min="1007" max="1007" width="3" style="13" customWidth="1"/>
    <col min="1008" max="1008" width="12.19921875" style="13" bestFit="1" customWidth="1"/>
    <col min="1009" max="1009" width="9.69921875" style="13" bestFit="1" customWidth="1"/>
    <col min="1010" max="1011" width="7.5" style="13" bestFit="1" customWidth="1"/>
    <col min="1012" max="1012" width="4.69921875" style="13" bestFit="1" customWidth="1"/>
    <col min="1013" max="1016" width="8.796875" style="13"/>
    <col min="1017" max="1017" width="11.19921875" style="13" customWidth="1"/>
    <col min="1018" max="1018" width="11.19921875" style="13" bestFit="1" customWidth="1"/>
    <col min="1019" max="1020" width="8" style="13" bestFit="1" customWidth="1"/>
    <col min="1021" max="1021" width="4.69921875" style="13" bestFit="1" customWidth="1"/>
    <col min="1022" max="1023" width="11.19921875" style="13" bestFit="1" customWidth="1"/>
    <col min="1024" max="1262" width="8.796875" style="13"/>
    <col min="1263" max="1263" width="3" style="13" customWidth="1"/>
    <col min="1264" max="1264" width="12.19921875" style="13" bestFit="1" customWidth="1"/>
    <col min="1265" max="1265" width="9.69921875" style="13" bestFit="1" customWidth="1"/>
    <col min="1266" max="1267" width="7.5" style="13" bestFit="1" customWidth="1"/>
    <col min="1268" max="1268" width="4.69921875" style="13" bestFit="1" customWidth="1"/>
    <col min="1269" max="1272" width="8.796875" style="13"/>
    <col min="1273" max="1273" width="11.19921875" style="13" customWidth="1"/>
    <col min="1274" max="1274" width="11.19921875" style="13" bestFit="1" customWidth="1"/>
    <col min="1275" max="1276" width="8" style="13" bestFit="1" customWidth="1"/>
    <col min="1277" max="1277" width="4.69921875" style="13" bestFit="1" customWidth="1"/>
    <col min="1278" max="1279" width="11.19921875" style="13" bestFit="1" customWidth="1"/>
    <col min="1280" max="1518" width="8.796875" style="13"/>
    <col min="1519" max="1519" width="3" style="13" customWidth="1"/>
    <col min="1520" max="1520" width="12.19921875" style="13" bestFit="1" customWidth="1"/>
    <col min="1521" max="1521" width="9.69921875" style="13" bestFit="1" customWidth="1"/>
    <col min="1522" max="1523" width="7.5" style="13" bestFit="1" customWidth="1"/>
    <col min="1524" max="1524" width="4.69921875" style="13" bestFit="1" customWidth="1"/>
    <col min="1525" max="1528" width="8.796875" style="13"/>
    <col min="1529" max="1529" width="11.19921875" style="13" customWidth="1"/>
    <col min="1530" max="1530" width="11.19921875" style="13" bestFit="1" customWidth="1"/>
    <col min="1531" max="1532" width="8" style="13" bestFit="1" customWidth="1"/>
    <col min="1533" max="1533" width="4.69921875" style="13" bestFit="1" customWidth="1"/>
    <col min="1534" max="1535" width="11.19921875" style="13" bestFit="1" customWidth="1"/>
    <col min="1536" max="1774" width="8.796875" style="13"/>
    <col min="1775" max="1775" width="3" style="13" customWidth="1"/>
    <col min="1776" max="1776" width="12.19921875" style="13" bestFit="1" customWidth="1"/>
    <col min="1777" max="1777" width="9.69921875" style="13" bestFit="1" customWidth="1"/>
    <col min="1778" max="1779" width="7.5" style="13" bestFit="1" customWidth="1"/>
    <col min="1780" max="1780" width="4.69921875" style="13" bestFit="1" customWidth="1"/>
    <col min="1781" max="1784" width="8.796875" style="13"/>
    <col min="1785" max="1785" width="11.19921875" style="13" customWidth="1"/>
    <col min="1786" max="1786" width="11.19921875" style="13" bestFit="1" customWidth="1"/>
    <col min="1787" max="1788" width="8" style="13" bestFit="1" customWidth="1"/>
    <col min="1789" max="1789" width="4.69921875" style="13" bestFit="1" customWidth="1"/>
    <col min="1790" max="1791" width="11.19921875" style="13" bestFit="1" customWidth="1"/>
    <col min="1792" max="2030" width="8.796875" style="13"/>
    <col min="2031" max="2031" width="3" style="13" customWidth="1"/>
    <col min="2032" max="2032" width="12.19921875" style="13" bestFit="1" customWidth="1"/>
    <col min="2033" max="2033" width="9.69921875" style="13" bestFit="1" customWidth="1"/>
    <col min="2034" max="2035" width="7.5" style="13" bestFit="1" customWidth="1"/>
    <col min="2036" max="2036" width="4.69921875" style="13" bestFit="1" customWidth="1"/>
    <col min="2037" max="2040" width="8.796875" style="13"/>
    <col min="2041" max="2041" width="11.19921875" style="13" customWidth="1"/>
    <col min="2042" max="2042" width="11.19921875" style="13" bestFit="1" customWidth="1"/>
    <col min="2043" max="2044" width="8" style="13" bestFit="1" customWidth="1"/>
    <col min="2045" max="2045" width="4.69921875" style="13" bestFit="1" customWidth="1"/>
    <col min="2046" max="2047" width="11.19921875" style="13" bestFit="1" customWidth="1"/>
    <col min="2048" max="2286" width="8.796875" style="13"/>
    <col min="2287" max="2287" width="3" style="13" customWidth="1"/>
    <col min="2288" max="2288" width="12.19921875" style="13" bestFit="1" customWidth="1"/>
    <col min="2289" max="2289" width="9.69921875" style="13" bestFit="1" customWidth="1"/>
    <col min="2290" max="2291" width="7.5" style="13" bestFit="1" customWidth="1"/>
    <col min="2292" max="2292" width="4.69921875" style="13" bestFit="1" customWidth="1"/>
    <col min="2293" max="2296" width="8.796875" style="13"/>
    <col min="2297" max="2297" width="11.19921875" style="13" customWidth="1"/>
    <col min="2298" max="2298" width="11.19921875" style="13" bestFit="1" customWidth="1"/>
    <col min="2299" max="2300" width="8" style="13" bestFit="1" customWidth="1"/>
    <col min="2301" max="2301" width="4.69921875" style="13" bestFit="1" customWidth="1"/>
    <col min="2302" max="2303" width="11.19921875" style="13" bestFit="1" customWidth="1"/>
    <col min="2304" max="2542" width="8.796875" style="13"/>
    <col min="2543" max="2543" width="3" style="13" customWidth="1"/>
    <col min="2544" max="2544" width="12.19921875" style="13" bestFit="1" customWidth="1"/>
    <col min="2545" max="2545" width="9.69921875" style="13" bestFit="1" customWidth="1"/>
    <col min="2546" max="2547" width="7.5" style="13" bestFit="1" customWidth="1"/>
    <col min="2548" max="2548" width="4.69921875" style="13" bestFit="1" customWidth="1"/>
    <col min="2549" max="2552" width="8.796875" style="13"/>
    <col min="2553" max="2553" width="11.19921875" style="13" customWidth="1"/>
    <col min="2554" max="2554" width="11.19921875" style="13" bestFit="1" customWidth="1"/>
    <col min="2555" max="2556" width="8" style="13" bestFit="1" customWidth="1"/>
    <col min="2557" max="2557" width="4.69921875" style="13" bestFit="1" customWidth="1"/>
    <col min="2558" max="2559" width="11.19921875" style="13" bestFit="1" customWidth="1"/>
    <col min="2560" max="2798" width="8.796875" style="13"/>
    <col min="2799" max="2799" width="3" style="13" customWidth="1"/>
    <col min="2800" max="2800" width="12.19921875" style="13" bestFit="1" customWidth="1"/>
    <col min="2801" max="2801" width="9.69921875" style="13" bestFit="1" customWidth="1"/>
    <col min="2802" max="2803" width="7.5" style="13" bestFit="1" customWidth="1"/>
    <col min="2804" max="2804" width="4.69921875" style="13" bestFit="1" customWidth="1"/>
    <col min="2805" max="2808" width="8.796875" style="13"/>
    <col min="2809" max="2809" width="11.19921875" style="13" customWidth="1"/>
    <col min="2810" max="2810" width="11.19921875" style="13" bestFit="1" customWidth="1"/>
    <col min="2811" max="2812" width="8" style="13" bestFit="1" customWidth="1"/>
    <col min="2813" max="2813" width="4.69921875" style="13" bestFit="1" customWidth="1"/>
    <col min="2814" max="2815" width="11.19921875" style="13" bestFit="1" customWidth="1"/>
    <col min="2816" max="3054" width="8.796875" style="13"/>
    <col min="3055" max="3055" width="3" style="13" customWidth="1"/>
    <col min="3056" max="3056" width="12.19921875" style="13" bestFit="1" customWidth="1"/>
    <col min="3057" max="3057" width="9.69921875" style="13" bestFit="1" customWidth="1"/>
    <col min="3058" max="3059" width="7.5" style="13" bestFit="1" customWidth="1"/>
    <col min="3060" max="3060" width="4.69921875" style="13" bestFit="1" customWidth="1"/>
    <col min="3061" max="3064" width="8.796875" style="13"/>
    <col min="3065" max="3065" width="11.19921875" style="13" customWidth="1"/>
    <col min="3066" max="3066" width="11.19921875" style="13" bestFit="1" customWidth="1"/>
    <col min="3067" max="3068" width="8" style="13" bestFit="1" customWidth="1"/>
    <col min="3069" max="3069" width="4.69921875" style="13" bestFit="1" customWidth="1"/>
    <col min="3070" max="3071" width="11.19921875" style="13" bestFit="1" customWidth="1"/>
    <col min="3072" max="3310" width="8.796875" style="13"/>
    <col min="3311" max="3311" width="3" style="13" customWidth="1"/>
    <col min="3312" max="3312" width="12.19921875" style="13" bestFit="1" customWidth="1"/>
    <col min="3313" max="3313" width="9.69921875" style="13" bestFit="1" customWidth="1"/>
    <col min="3314" max="3315" width="7.5" style="13" bestFit="1" customWidth="1"/>
    <col min="3316" max="3316" width="4.69921875" style="13" bestFit="1" customWidth="1"/>
    <col min="3317" max="3320" width="8.796875" style="13"/>
    <col min="3321" max="3321" width="11.19921875" style="13" customWidth="1"/>
    <col min="3322" max="3322" width="11.19921875" style="13" bestFit="1" customWidth="1"/>
    <col min="3323" max="3324" width="8" style="13" bestFit="1" customWidth="1"/>
    <col min="3325" max="3325" width="4.69921875" style="13" bestFit="1" customWidth="1"/>
    <col min="3326" max="3327" width="11.19921875" style="13" bestFit="1" customWidth="1"/>
    <col min="3328" max="3566" width="8.796875" style="13"/>
    <col min="3567" max="3567" width="3" style="13" customWidth="1"/>
    <col min="3568" max="3568" width="12.19921875" style="13" bestFit="1" customWidth="1"/>
    <col min="3569" max="3569" width="9.69921875" style="13" bestFit="1" customWidth="1"/>
    <col min="3570" max="3571" width="7.5" style="13" bestFit="1" customWidth="1"/>
    <col min="3572" max="3572" width="4.69921875" style="13" bestFit="1" customWidth="1"/>
    <col min="3573" max="3576" width="8.796875" style="13"/>
    <col min="3577" max="3577" width="11.19921875" style="13" customWidth="1"/>
    <col min="3578" max="3578" width="11.19921875" style="13" bestFit="1" customWidth="1"/>
    <col min="3579" max="3580" width="8" style="13" bestFit="1" customWidth="1"/>
    <col min="3581" max="3581" width="4.69921875" style="13" bestFit="1" customWidth="1"/>
    <col min="3582" max="3583" width="11.19921875" style="13" bestFit="1" customWidth="1"/>
    <col min="3584" max="3822" width="8.796875" style="13"/>
    <col min="3823" max="3823" width="3" style="13" customWidth="1"/>
    <col min="3824" max="3824" width="12.19921875" style="13" bestFit="1" customWidth="1"/>
    <col min="3825" max="3825" width="9.69921875" style="13" bestFit="1" customWidth="1"/>
    <col min="3826" max="3827" width="7.5" style="13" bestFit="1" customWidth="1"/>
    <col min="3828" max="3828" width="4.69921875" style="13" bestFit="1" customWidth="1"/>
    <col min="3829" max="3832" width="8.796875" style="13"/>
    <col min="3833" max="3833" width="11.19921875" style="13" customWidth="1"/>
    <col min="3834" max="3834" width="11.19921875" style="13" bestFit="1" customWidth="1"/>
    <col min="3835" max="3836" width="8" style="13" bestFit="1" customWidth="1"/>
    <col min="3837" max="3837" width="4.69921875" style="13" bestFit="1" customWidth="1"/>
    <col min="3838" max="3839" width="11.19921875" style="13" bestFit="1" customWidth="1"/>
    <col min="3840" max="4078" width="8.796875" style="13"/>
    <col min="4079" max="4079" width="3" style="13" customWidth="1"/>
    <col min="4080" max="4080" width="12.19921875" style="13" bestFit="1" customWidth="1"/>
    <col min="4081" max="4081" width="9.69921875" style="13" bestFit="1" customWidth="1"/>
    <col min="4082" max="4083" width="7.5" style="13" bestFit="1" customWidth="1"/>
    <col min="4084" max="4084" width="4.69921875" style="13" bestFit="1" customWidth="1"/>
    <col min="4085" max="4088" width="8.796875" style="13"/>
    <col min="4089" max="4089" width="11.19921875" style="13" customWidth="1"/>
    <col min="4090" max="4090" width="11.19921875" style="13" bestFit="1" customWidth="1"/>
    <col min="4091" max="4092" width="8" style="13" bestFit="1" customWidth="1"/>
    <col min="4093" max="4093" width="4.69921875" style="13" bestFit="1" customWidth="1"/>
    <col min="4094" max="4095" width="11.19921875" style="13" bestFit="1" customWidth="1"/>
    <col min="4096" max="4334" width="8.796875" style="13"/>
    <col min="4335" max="4335" width="3" style="13" customWidth="1"/>
    <col min="4336" max="4336" width="12.19921875" style="13" bestFit="1" customWidth="1"/>
    <col min="4337" max="4337" width="9.69921875" style="13" bestFit="1" customWidth="1"/>
    <col min="4338" max="4339" width="7.5" style="13" bestFit="1" customWidth="1"/>
    <col min="4340" max="4340" width="4.69921875" style="13" bestFit="1" customWidth="1"/>
    <col min="4341" max="4344" width="8.796875" style="13"/>
    <col min="4345" max="4345" width="11.19921875" style="13" customWidth="1"/>
    <col min="4346" max="4346" width="11.19921875" style="13" bestFit="1" customWidth="1"/>
    <col min="4347" max="4348" width="8" style="13" bestFit="1" customWidth="1"/>
    <col min="4349" max="4349" width="4.69921875" style="13" bestFit="1" customWidth="1"/>
    <col min="4350" max="4351" width="11.19921875" style="13" bestFit="1" customWidth="1"/>
    <col min="4352" max="4590" width="8.796875" style="13"/>
    <col min="4591" max="4591" width="3" style="13" customWidth="1"/>
    <col min="4592" max="4592" width="12.19921875" style="13" bestFit="1" customWidth="1"/>
    <col min="4593" max="4593" width="9.69921875" style="13" bestFit="1" customWidth="1"/>
    <col min="4594" max="4595" width="7.5" style="13" bestFit="1" customWidth="1"/>
    <col min="4596" max="4596" width="4.69921875" style="13" bestFit="1" customWidth="1"/>
    <col min="4597" max="4600" width="8.796875" style="13"/>
    <col min="4601" max="4601" width="11.19921875" style="13" customWidth="1"/>
    <col min="4602" max="4602" width="11.19921875" style="13" bestFit="1" customWidth="1"/>
    <col min="4603" max="4604" width="8" style="13" bestFit="1" customWidth="1"/>
    <col min="4605" max="4605" width="4.69921875" style="13" bestFit="1" customWidth="1"/>
    <col min="4606" max="4607" width="11.19921875" style="13" bestFit="1" customWidth="1"/>
    <col min="4608" max="4846" width="8.796875" style="13"/>
    <col min="4847" max="4847" width="3" style="13" customWidth="1"/>
    <col min="4848" max="4848" width="12.19921875" style="13" bestFit="1" customWidth="1"/>
    <col min="4849" max="4849" width="9.69921875" style="13" bestFit="1" customWidth="1"/>
    <col min="4850" max="4851" width="7.5" style="13" bestFit="1" customWidth="1"/>
    <col min="4852" max="4852" width="4.69921875" style="13" bestFit="1" customWidth="1"/>
    <col min="4853" max="4856" width="8.796875" style="13"/>
    <col min="4857" max="4857" width="11.19921875" style="13" customWidth="1"/>
    <col min="4858" max="4858" width="11.19921875" style="13" bestFit="1" customWidth="1"/>
    <col min="4859" max="4860" width="8" style="13" bestFit="1" customWidth="1"/>
    <col min="4861" max="4861" width="4.69921875" style="13" bestFit="1" customWidth="1"/>
    <col min="4862" max="4863" width="11.19921875" style="13" bestFit="1" customWidth="1"/>
    <col min="4864" max="5102" width="8.796875" style="13"/>
    <col min="5103" max="5103" width="3" style="13" customWidth="1"/>
    <col min="5104" max="5104" width="12.19921875" style="13" bestFit="1" customWidth="1"/>
    <col min="5105" max="5105" width="9.69921875" style="13" bestFit="1" customWidth="1"/>
    <col min="5106" max="5107" width="7.5" style="13" bestFit="1" customWidth="1"/>
    <col min="5108" max="5108" width="4.69921875" style="13" bestFit="1" customWidth="1"/>
    <col min="5109" max="5112" width="8.796875" style="13"/>
    <col min="5113" max="5113" width="11.19921875" style="13" customWidth="1"/>
    <col min="5114" max="5114" width="11.19921875" style="13" bestFit="1" customWidth="1"/>
    <col min="5115" max="5116" width="8" style="13" bestFit="1" customWidth="1"/>
    <col min="5117" max="5117" width="4.69921875" style="13" bestFit="1" customWidth="1"/>
    <col min="5118" max="5119" width="11.19921875" style="13" bestFit="1" customWidth="1"/>
    <col min="5120" max="5358" width="8.796875" style="13"/>
    <col min="5359" max="5359" width="3" style="13" customWidth="1"/>
    <col min="5360" max="5360" width="12.19921875" style="13" bestFit="1" customWidth="1"/>
    <col min="5361" max="5361" width="9.69921875" style="13" bestFit="1" customWidth="1"/>
    <col min="5362" max="5363" width="7.5" style="13" bestFit="1" customWidth="1"/>
    <col min="5364" max="5364" width="4.69921875" style="13" bestFit="1" customWidth="1"/>
    <col min="5365" max="5368" width="8.796875" style="13"/>
    <col min="5369" max="5369" width="11.19921875" style="13" customWidth="1"/>
    <col min="5370" max="5370" width="11.19921875" style="13" bestFit="1" customWidth="1"/>
    <col min="5371" max="5372" width="8" style="13" bestFit="1" customWidth="1"/>
    <col min="5373" max="5373" width="4.69921875" style="13" bestFit="1" customWidth="1"/>
    <col min="5374" max="5375" width="11.19921875" style="13" bestFit="1" customWidth="1"/>
    <col min="5376" max="5614" width="8.796875" style="13"/>
    <col min="5615" max="5615" width="3" style="13" customWidth="1"/>
    <col min="5616" max="5616" width="12.19921875" style="13" bestFit="1" customWidth="1"/>
    <col min="5617" max="5617" width="9.69921875" style="13" bestFit="1" customWidth="1"/>
    <col min="5618" max="5619" width="7.5" style="13" bestFit="1" customWidth="1"/>
    <col min="5620" max="5620" width="4.69921875" style="13" bestFit="1" customWidth="1"/>
    <col min="5621" max="5624" width="8.796875" style="13"/>
    <col min="5625" max="5625" width="11.19921875" style="13" customWidth="1"/>
    <col min="5626" max="5626" width="11.19921875" style="13" bestFit="1" customWidth="1"/>
    <col min="5627" max="5628" width="8" style="13" bestFit="1" customWidth="1"/>
    <col min="5629" max="5629" width="4.69921875" style="13" bestFit="1" customWidth="1"/>
    <col min="5630" max="5631" width="11.19921875" style="13" bestFit="1" customWidth="1"/>
    <col min="5632" max="5870" width="8.796875" style="13"/>
    <col min="5871" max="5871" width="3" style="13" customWidth="1"/>
    <col min="5872" max="5872" width="12.19921875" style="13" bestFit="1" customWidth="1"/>
    <col min="5873" max="5873" width="9.69921875" style="13" bestFit="1" customWidth="1"/>
    <col min="5874" max="5875" width="7.5" style="13" bestFit="1" customWidth="1"/>
    <col min="5876" max="5876" width="4.69921875" style="13" bestFit="1" customWidth="1"/>
    <col min="5877" max="5880" width="8.796875" style="13"/>
    <col min="5881" max="5881" width="11.19921875" style="13" customWidth="1"/>
    <col min="5882" max="5882" width="11.19921875" style="13" bestFit="1" customWidth="1"/>
    <col min="5883" max="5884" width="8" style="13" bestFit="1" customWidth="1"/>
    <col min="5885" max="5885" width="4.69921875" style="13" bestFit="1" customWidth="1"/>
    <col min="5886" max="5887" width="11.19921875" style="13" bestFit="1" customWidth="1"/>
    <col min="5888" max="6126" width="8.796875" style="13"/>
    <col min="6127" max="6127" width="3" style="13" customWidth="1"/>
    <col min="6128" max="6128" width="12.19921875" style="13" bestFit="1" customWidth="1"/>
    <col min="6129" max="6129" width="9.69921875" style="13" bestFit="1" customWidth="1"/>
    <col min="6130" max="6131" width="7.5" style="13" bestFit="1" customWidth="1"/>
    <col min="6132" max="6132" width="4.69921875" style="13" bestFit="1" customWidth="1"/>
    <col min="6133" max="6136" width="8.796875" style="13"/>
    <col min="6137" max="6137" width="11.19921875" style="13" customWidth="1"/>
    <col min="6138" max="6138" width="11.19921875" style="13" bestFit="1" customWidth="1"/>
    <col min="6139" max="6140" width="8" style="13" bestFit="1" customWidth="1"/>
    <col min="6141" max="6141" width="4.69921875" style="13" bestFit="1" customWidth="1"/>
    <col min="6142" max="6143" width="11.19921875" style="13" bestFit="1" customWidth="1"/>
    <col min="6144" max="6382" width="8.796875" style="13"/>
    <col min="6383" max="6383" width="3" style="13" customWidth="1"/>
    <col min="6384" max="6384" width="12.19921875" style="13" bestFit="1" customWidth="1"/>
    <col min="6385" max="6385" width="9.69921875" style="13" bestFit="1" customWidth="1"/>
    <col min="6386" max="6387" width="7.5" style="13" bestFit="1" customWidth="1"/>
    <col min="6388" max="6388" width="4.69921875" style="13" bestFit="1" customWidth="1"/>
    <col min="6389" max="6392" width="8.796875" style="13"/>
    <col min="6393" max="6393" width="11.19921875" style="13" customWidth="1"/>
    <col min="6394" max="6394" width="11.19921875" style="13" bestFit="1" customWidth="1"/>
    <col min="6395" max="6396" width="8" style="13" bestFit="1" customWidth="1"/>
    <col min="6397" max="6397" width="4.69921875" style="13" bestFit="1" customWidth="1"/>
    <col min="6398" max="6399" width="11.19921875" style="13" bestFit="1" customWidth="1"/>
    <col min="6400" max="6638" width="8.796875" style="13"/>
    <col min="6639" max="6639" width="3" style="13" customWidth="1"/>
    <col min="6640" max="6640" width="12.19921875" style="13" bestFit="1" customWidth="1"/>
    <col min="6641" max="6641" width="9.69921875" style="13" bestFit="1" customWidth="1"/>
    <col min="6642" max="6643" width="7.5" style="13" bestFit="1" customWidth="1"/>
    <col min="6644" max="6644" width="4.69921875" style="13" bestFit="1" customWidth="1"/>
    <col min="6645" max="6648" width="8.796875" style="13"/>
    <col min="6649" max="6649" width="11.19921875" style="13" customWidth="1"/>
    <col min="6650" max="6650" width="11.19921875" style="13" bestFit="1" customWidth="1"/>
    <col min="6651" max="6652" width="8" style="13" bestFit="1" customWidth="1"/>
    <col min="6653" max="6653" width="4.69921875" style="13" bestFit="1" customWidth="1"/>
    <col min="6654" max="6655" width="11.19921875" style="13" bestFit="1" customWidth="1"/>
    <col min="6656" max="6894" width="8.796875" style="13"/>
    <col min="6895" max="6895" width="3" style="13" customWidth="1"/>
    <col min="6896" max="6896" width="12.19921875" style="13" bestFit="1" customWidth="1"/>
    <col min="6897" max="6897" width="9.69921875" style="13" bestFit="1" customWidth="1"/>
    <col min="6898" max="6899" width="7.5" style="13" bestFit="1" customWidth="1"/>
    <col min="6900" max="6900" width="4.69921875" style="13" bestFit="1" customWidth="1"/>
    <col min="6901" max="6904" width="8.796875" style="13"/>
    <col min="6905" max="6905" width="11.19921875" style="13" customWidth="1"/>
    <col min="6906" max="6906" width="11.19921875" style="13" bestFit="1" customWidth="1"/>
    <col min="6907" max="6908" width="8" style="13" bestFit="1" customWidth="1"/>
    <col min="6909" max="6909" width="4.69921875" style="13" bestFit="1" customWidth="1"/>
    <col min="6910" max="6911" width="11.19921875" style="13" bestFit="1" customWidth="1"/>
    <col min="6912" max="7150" width="8.796875" style="13"/>
    <col min="7151" max="7151" width="3" style="13" customWidth="1"/>
    <col min="7152" max="7152" width="12.19921875" style="13" bestFit="1" customWidth="1"/>
    <col min="7153" max="7153" width="9.69921875" style="13" bestFit="1" customWidth="1"/>
    <col min="7154" max="7155" width="7.5" style="13" bestFit="1" customWidth="1"/>
    <col min="7156" max="7156" width="4.69921875" style="13" bestFit="1" customWidth="1"/>
    <col min="7157" max="7160" width="8.796875" style="13"/>
    <col min="7161" max="7161" width="11.19921875" style="13" customWidth="1"/>
    <col min="7162" max="7162" width="11.19921875" style="13" bestFit="1" customWidth="1"/>
    <col min="7163" max="7164" width="8" style="13" bestFit="1" customWidth="1"/>
    <col min="7165" max="7165" width="4.69921875" style="13" bestFit="1" customWidth="1"/>
    <col min="7166" max="7167" width="11.19921875" style="13" bestFit="1" customWidth="1"/>
    <col min="7168" max="7406" width="8.796875" style="13"/>
    <col min="7407" max="7407" width="3" style="13" customWidth="1"/>
    <col min="7408" max="7408" width="12.19921875" style="13" bestFit="1" customWidth="1"/>
    <col min="7409" max="7409" width="9.69921875" style="13" bestFit="1" customWidth="1"/>
    <col min="7410" max="7411" width="7.5" style="13" bestFit="1" customWidth="1"/>
    <col min="7412" max="7412" width="4.69921875" style="13" bestFit="1" customWidth="1"/>
    <col min="7413" max="7416" width="8.796875" style="13"/>
    <col min="7417" max="7417" width="11.19921875" style="13" customWidth="1"/>
    <col min="7418" max="7418" width="11.19921875" style="13" bestFit="1" customWidth="1"/>
    <col min="7419" max="7420" width="8" style="13" bestFit="1" customWidth="1"/>
    <col min="7421" max="7421" width="4.69921875" style="13" bestFit="1" customWidth="1"/>
    <col min="7422" max="7423" width="11.19921875" style="13" bestFit="1" customWidth="1"/>
    <col min="7424" max="7662" width="8.796875" style="13"/>
    <col min="7663" max="7663" width="3" style="13" customWidth="1"/>
    <col min="7664" max="7664" width="12.19921875" style="13" bestFit="1" customWidth="1"/>
    <col min="7665" max="7665" width="9.69921875" style="13" bestFit="1" customWidth="1"/>
    <col min="7666" max="7667" width="7.5" style="13" bestFit="1" customWidth="1"/>
    <col min="7668" max="7668" width="4.69921875" style="13" bestFit="1" customWidth="1"/>
    <col min="7669" max="7672" width="8.796875" style="13"/>
    <col min="7673" max="7673" width="11.19921875" style="13" customWidth="1"/>
    <col min="7674" max="7674" width="11.19921875" style="13" bestFit="1" customWidth="1"/>
    <col min="7675" max="7676" width="8" style="13" bestFit="1" customWidth="1"/>
    <col min="7677" max="7677" width="4.69921875" style="13" bestFit="1" customWidth="1"/>
    <col min="7678" max="7679" width="11.19921875" style="13" bestFit="1" customWidth="1"/>
    <col min="7680" max="7918" width="8.796875" style="13"/>
    <col min="7919" max="7919" width="3" style="13" customWidth="1"/>
    <col min="7920" max="7920" width="12.19921875" style="13" bestFit="1" customWidth="1"/>
    <col min="7921" max="7921" width="9.69921875" style="13" bestFit="1" customWidth="1"/>
    <col min="7922" max="7923" width="7.5" style="13" bestFit="1" customWidth="1"/>
    <col min="7924" max="7924" width="4.69921875" style="13" bestFit="1" customWidth="1"/>
    <col min="7925" max="7928" width="8.796875" style="13"/>
    <col min="7929" max="7929" width="11.19921875" style="13" customWidth="1"/>
    <col min="7930" max="7930" width="11.19921875" style="13" bestFit="1" customWidth="1"/>
    <col min="7931" max="7932" width="8" style="13" bestFit="1" customWidth="1"/>
    <col min="7933" max="7933" width="4.69921875" style="13" bestFit="1" customWidth="1"/>
    <col min="7934" max="7935" width="11.19921875" style="13" bestFit="1" customWidth="1"/>
    <col min="7936" max="8174" width="8.796875" style="13"/>
    <col min="8175" max="8175" width="3" style="13" customWidth="1"/>
    <col min="8176" max="8176" width="12.19921875" style="13" bestFit="1" customWidth="1"/>
    <col min="8177" max="8177" width="9.69921875" style="13" bestFit="1" customWidth="1"/>
    <col min="8178" max="8179" width="7.5" style="13" bestFit="1" customWidth="1"/>
    <col min="8180" max="8180" width="4.69921875" style="13" bestFit="1" customWidth="1"/>
    <col min="8181" max="8184" width="8.796875" style="13"/>
    <col min="8185" max="8185" width="11.19921875" style="13" customWidth="1"/>
    <col min="8186" max="8186" width="11.19921875" style="13" bestFit="1" customWidth="1"/>
    <col min="8187" max="8188" width="8" style="13" bestFit="1" customWidth="1"/>
    <col min="8189" max="8189" width="4.69921875" style="13" bestFit="1" customWidth="1"/>
    <col min="8190" max="8191" width="11.19921875" style="13" bestFit="1" customWidth="1"/>
    <col min="8192" max="8430" width="8.796875" style="13"/>
    <col min="8431" max="8431" width="3" style="13" customWidth="1"/>
    <col min="8432" max="8432" width="12.19921875" style="13" bestFit="1" customWidth="1"/>
    <col min="8433" max="8433" width="9.69921875" style="13" bestFit="1" customWidth="1"/>
    <col min="8434" max="8435" width="7.5" style="13" bestFit="1" customWidth="1"/>
    <col min="8436" max="8436" width="4.69921875" style="13" bestFit="1" customWidth="1"/>
    <col min="8437" max="8440" width="8.796875" style="13"/>
    <col min="8441" max="8441" width="11.19921875" style="13" customWidth="1"/>
    <col min="8442" max="8442" width="11.19921875" style="13" bestFit="1" customWidth="1"/>
    <col min="8443" max="8444" width="8" style="13" bestFit="1" customWidth="1"/>
    <col min="8445" max="8445" width="4.69921875" style="13" bestFit="1" customWidth="1"/>
    <col min="8446" max="8447" width="11.19921875" style="13" bestFit="1" customWidth="1"/>
    <col min="8448" max="8686" width="8.796875" style="13"/>
    <col min="8687" max="8687" width="3" style="13" customWidth="1"/>
    <col min="8688" max="8688" width="12.19921875" style="13" bestFit="1" customWidth="1"/>
    <col min="8689" max="8689" width="9.69921875" style="13" bestFit="1" customWidth="1"/>
    <col min="8690" max="8691" width="7.5" style="13" bestFit="1" customWidth="1"/>
    <col min="8692" max="8692" width="4.69921875" style="13" bestFit="1" customWidth="1"/>
    <col min="8693" max="8696" width="8.796875" style="13"/>
    <col min="8697" max="8697" width="11.19921875" style="13" customWidth="1"/>
    <col min="8698" max="8698" width="11.19921875" style="13" bestFit="1" customWidth="1"/>
    <col min="8699" max="8700" width="8" style="13" bestFit="1" customWidth="1"/>
    <col min="8701" max="8701" width="4.69921875" style="13" bestFit="1" customWidth="1"/>
    <col min="8702" max="8703" width="11.19921875" style="13" bestFit="1" customWidth="1"/>
    <col min="8704" max="8942" width="8.796875" style="13"/>
    <col min="8943" max="8943" width="3" style="13" customWidth="1"/>
    <col min="8944" max="8944" width="12.19921875" style="13" bestFit="1" customWidth="1"/>
    <col min="8945" max="8945" width="9.69921875" style="13" bestFit="1" customWidth="1"/>
    <col min="8946" max="8947" width="7.5" style="13" bestFit="1" customWidth="1"/>
    <col min="8948" max="8948" width="4.69921875" style="13" bestFit="1" customWidth="1"/>
    <col min="8949" max="8952" width="8.796875" style="13"/>
    <col min="8953" max="8953" width="11.19921875" style="13" customWidth="1"/>
    <col min="8954" max="8954" width="11.19921875" style="13" bestFit="1" customWidth="1"/>
    <col min="8955" max="8956" width="8" style="13" bestFit="1" customWidth="1"/>
    <col min="8957" max="8957" width="4.69921875" style="13" bestFit="1" customWidth="1"/>
    <col min="8958" max="8959" width="11.19921875" style="13" bestFit="1" customWidth="1"/>
    <col min="8960" max="9198" width="8.796875" style="13"/>
    <col min="9199" max="9199" width="3" style="13" customWidth="1"/>
    <col min="9200" max="9200" width="12.19921875" style="13" bestFit="1" customWidth="1"/>
    <col min="9201" max="9201" width="9.69921875" style="13" bestFit="1" customWidth="1"/>
    <col min="9202" max="9203" width="7.5" style="13" bestFit="1" customWidth="1"/>
    <col min="9204" max="9204" width="4.69921875" style="13" bestFit="1" customWidth="1"/>
    <col min="9205" max="9208" width="8.796875" style="13"/>
    <col min="9209" max="9209" width="11.19921875" style="13" customWidth="1"/>
    <col min="9210" max="9210" width="11.19921875" style="13" bestFit="1" customWidth="1"/>
    <col min="9211" max="9212" width="8" style="13" bestFit="1" customWidth="1"/>
    <col min="9213" max="9213" width="4.69921875" style="13" bestFit="1" customWidth="1"/>
    <col min="9214" max="9215" width="11.19921875" style="13" bestFit="1" customWidth="1"/>
    <col min="9216" max="9454" width="8.796875" style="13"/>
    <col min="9455" max="9455" width="3" style="13" customWidth="1"/>
    <col min="9456" max="9456" width="12.19921875" style="13" bestFit="1" customWidth="1"/>
    <col min="9457" max="9457" width="9.69921875" style="13" bestFit="1" customWidth="1"/>
    <col min="9458" max="9459" width="7.5" style="13" bestFit="1" customWidth="1"/>
    <col min="9460" max="9460" width="4.69921875" style="13" bestFit="1" customWidth="1"/>
    <col min="9461" max="9464" width="8.796875" style="13"/>
    <col min="9465" max="9465" width="11.19921875" style="13" customWidth="1"/>
    <col min="9466" max="9466" width="11.19921875" style="13" bestFit="1" customWidth="1"/>
    <col min="9467" max="9468" width="8" style="13" bestFit="1" customWidth="1"/>
    <col min="9469" max="9469" width="4.69921875" style="13" bestFit="1" customWidth="1"/>
    <col min="9470" max="9471" width="11.19921875" style="13" bestFit="1" customWidth="1"/>
    <col min="9472" max="9710" width="8.796875" style="13"/>
    <col min="9711" max="9711" width="3" style="13" customWidth="1"/>
    <col min="9712" max="9712" width="12.19921875" style="13" bestFit="1" customWidth="1"/>
    <col min="9713" max="9713" width="9.69921875" style="13" bestFit="1" customWidth="1"/>
    <col min="9714" max="9715" width="7.5" style="13" bestFit="1" customWidth="1"/>
    <col min="9716" max="9716" width="4.69921875" style="13" bestFit="1" customWidth="1"/>
    <col min="9717" max="9720" width="8.796875" style="13"/>
    <col min="9721" max="9721" width="11.19921875" style="13" customWidth="1"/>
    <col min="9722" max="9722" width="11.19921875" style="13" bestFit="1" customWidth="1"/>
    <col min="9723" max="9724" width="8" style="13" bestFit="1" customWidth="1"/>
    <col min="9725" max="9725" width="4.69921875" style="13" bestFit="1" customWidth="1"/>
    <col min="9726" max="9727" width="11.19921875" style="13" bestFit="1" customWidth="1"/>
    <col min="9728" max="9966" width="8.796875" style="13"/>
    <col min="9967" max="9967" width="3" style="13" customWidth="1"/>
    <col min="9968" max="9968" width="12.19921875" style="13" bestFit="1" customWidth="1"/>
    <col min="9969" max="9969" width="9.69921875" style="13" bestFit="1" customWidth="1"/>
    <col min="9970" max="9971" width="7.5" style="13" bestFit="1" customWidth="1"/>
    <col min="9972" max="9972" width="4.69921875" style="13" bestFit="1" customWidth="1"/>
    <col min="9973" max="9976" width="8.796875" style="13"/>
    <col min="9977" max="9977" width="11.19921875" style="13" customWidth="1"/>
    <col min="9978" max="9978" width="11.19921875" style="13" bestFit="1" customWidth="1"/>
    <col min="9979" max="9980" width="8" style="13" bestFit="1" customWidth="1"/>
    <col min="9981" max="9981" width="4.69921875" style="13" bestFit="1" customWidth="1"/>
    <col min="9982" max="9983" width="11.19921875" style="13" bestFit="1" customWidth="1"/>
    <col min="9984" max="10222" width="8.796875" style="13"/>
    <col min="10223" max="10223" width="3" style="13" customWidth="1"/>
    <col min="10224" max="10224" width="12.19921875" style="13" bestFit="1" customWidth="1"/>
    <col min="10225" max="10225" width="9.69921875" style="13" bestFit="1" customWidth="1"/>
    <col min="10226" max="10227" width="7.5" style="13" bestFit="1" customWidth="1"/>
    <col min="10228" max="10228" width="4.69921875" style="13" bestFit="1" customWidth="1"/>
    <col min="10229" max="10232" width="8.796875" style="13"/>
    <col min="10233" max="10233" width="11.19921875" style="13" customWidth="1"/>
    <col min="10234" max="10234" width="11.19921875" style="13" bestFit="1" customWidth="1"/>
    <col min="10235" max="10236" width="8" style="13" bestFit="1" customWidth="1"/>
    <col min="10237" max="10237" width="4.69921875" style="13" bestFit="1" customWidth="1"/>
    <col min="10238" max="10239" width="11.19921875" style="13" bestFit="1" customWidth="1"/>
    <col min="10240" max="10478" width="8.796875" style="13"/>
    <col min="10479" max="10479" width="3" style="13" customWidth="1"/>
    <col min="10480" max="10480" width="12.19921875" style="13" bestFit="1" customWidth="1"/>
    <col min="10481" max="10481" width="9.69921875" style="13" bestFit="1" customWidth="1"/>
    <col min="10482" max="10483" width="7.5" style="13" bestFit="1" customWidth="1"/>
    <col min="10484" max="10484" width="4.69921875" style="13" bestFit="1" customWidth="1"/>
    <col min="10485" max="10488" width="8.796875" style="13"/>
    <col min="10489" max="10489" width="11.19921875" style="13" customWidth="1"/>
    <col min="10490" max="10490" width="11.19921875" style="13" bestFit="1" customWidth="1"/>
    <col min="10491" max="10492" width="8" style="13" bestFit="1" customWidth="1"/>
    <col min="10493" max="10493" width="4.69921875" style="13" bestFit="1" customWidth="1"/>
    <col min="10494" max="10495" width="11.19921875" style="13" bestFit="1" customWidth="1"/>
    <col min="10496" max="10734" width="8.796875" style="13"/>
    <col min="10735" max="10735" width="3" style="13" customWidth="1"/>
    <col min="10736" max="10736" width="12.19921875" style="13" bestFit="1" customWidth="1"/>
    <col min="10737" max="10737" width="9.69921875" style="13" bestFit="1" customWidth="1"/>
    <col min="10738" max="10739" width="7.5" style="13" bestFit="1" customWidth="1"/>
    <col min="10740" max="10740" width="4.69921875" style="13" bestFit="1" customWidth="1"/>
    <col min="10741" max="10744" width="8.796875" style="13"/>
    <col min="10745" max="10745" width="11.19921875" style="13" customWidth="1"/>
    <col min="10746" max="10746" width="11.19921875" style="13" bestFit="1" customWidth="1"/>
    <col min="10747" max="10748" width="8" style="13" bestFit="1" customWidth="1"/>
    <col min="10749" max="10749" width="4.69921875" style="13" bestFit="1" customWidth="1"/>
    <col min="10750" max="10751" width="11.19921875" style="13" bestFit="1" customWidth="1"/>
    <col min="10752" max="10990" width="8.796875" style="13"/>
    <col min="10991" max="10991" width="3" style="13" customWidth="1"/>
    <col min="10992" max="10992" width="12.19921875" style="13" bestFit="1" customWidth="1"/>
    <col min="10993" max="10993" width="9.69921875" style="13" bestFit="1" customWidth="1"/>
    <col min="10994" max="10995" width="7.5" style="13" bestFit="1" customWidth="1"/>
    <col min="10996" max="10996" width="4.69921875" style="13" bestFit="1" customWidth="1"/>
    <col min="10997" max="11000" width="8.796875" style="13"/>
    <col min="11001" max="11001" width="11.19921875" style="13" customWidth="1"/>
    <col min="11002" max="11002" width="11.19921875" style="13" bestFit="1" customWidth="1"/>
    <col min="11003" max="11004" width="8" style="13" bestFit="1" customWidth="1"/>
    <col min="11005" max="11005" width="4.69921875" style="13" bestFit="1" customWidth="1"/>
    <col min="11006" max="11007" width="11.19921875" style="13" bestFit="1" customWidth="1"/>
    <col min="11008" max="11246" width="8.796875" style="13"/>
    <col min="11247" max="11247" width="3" style="13" customWidth="1"/>
    <col min="11248" max="11248" width="12.19921875" style="13" bestFit="1" customWidth="1"/>
    <col min="11249" max="11249" width="9.69921875" style="13" bestFit="1" customWidth="1"/>
    <col min="11250" max="11251" width="7.5" style="13" bestFit="1" customWidth="1"/>
    <col min="11252" max="11252" width="4.69921875" style="13" bestFit="1" customWidth="1"/>
    <col min="11253" max="11256" width="8.796875" style="13"/>
    <col min="11257" max="11257" width="11.19921875" style="13" customWidth="1"/>
    <col min="11258" max="11258" width="11.19921875" style="13" bestFit="1" customWidth="1"/>
    <col min="11259" max="11260" width="8" style="13" bestFit="1" customWidth="1"/>
    <col min="11261" max="11261" width="4.69921875" style="13" bestFit="1" customWidth="1"/>
    <col min="11262" max="11263" width="11.19921875" style="13" bestFit="1" customWidth="1"/>
    <col min="11264" max="11502" width="8.796875" style="13"/>
    <col min="11503" max="11503" width="3" style="13" customWidth="1"/>
    <col min="11504" max="11504" width="12.19921875" style="13" bestFit="1" customWidth="1"/>
    <col min="11505" max="11505" width="9.69921875" style="13" bestFit="1" customWidth="1"/>
    <col min="11506" max="11507" width="7.5" style="13" bestFit="1" customWidth="1"/>
    <col min="11508" max="11508" width="4.69921875" style="13" bestFit="1" customWidth="1"/>
    <col min="11509" max="11512" width="8.796875" style="13"/>
    <col min="11513" max="11513" width="11.19921875" style="13" customWidth="1"/>
    <col min="11514" max="11514" width="11.19921875" style="13" bestFit="1" customWidth="1"/>
    <col min="11515" max="11516" width="8" style="13" bestFit="1" customWidth="1"/>
    <col min="11517" max="11517" width="4.69921875" style="13" bestFit="1" customWidth="1"/>
    <col min="11518" max="11519" width="11.19921875" style="13" bestFit="1" customWidth="1"/>
    <col min="11520" max="11758" width="8.796875" style="13"/>
    <col min="11759" max="11759" width="3" style="13" customWidth="1"/>
    <col min="11760" max="11760" width="12.19921875" style="13" bestFit="1" customWidth="1"/>
    <col min="11761" max="11761" width="9.69921875" style="13" bestFit="1" customWidth="1"/>
    <col min="11762" max="11763" width="7.5" style="13" bestFit="1" customWidth="1"/>
    <col min="11764" max="11764" width="4.69921875" style="13" bestFit="1" customWidth="1"/>
    <col min="11765" max="11768" width="8.796875" style="13"/>
    <col min="11769" max="11769" width="11.19921875" style="13" customWidth="1"/>
    <col min="11770" max="11770" width="11.19921875" style="13" bestFit="1" customWidth="1"/>
    <col min="11771" max="11772" width="8" style="13" bestFit="1" customWidth="1"/>
    <col min="11773" max="11773" width="4.69921875" style="13" bestFit="1" customWidth="1"/>
    <col min="11774" max="11775" width="11.19921875" style="13" bestFit="1" customWidth="1"/>
    <col min="11776" max="12014" width="8.796875" style="13"/>
    <col min="12015" max="12015" width="3" style="13" customWidth="1"/>
    <col min="12016" max="12016" width="12.19921875" style="13" bestFit="1" customWidth="1"/>
    <col min="12017" max="12017" width="9.69921875" style="13" bestFit="1" customWidth="1"/>
    <col min="12018" max="12019" width="7.5" style="13" bestFit="1" customWidth="1"/>
    <col min="12020" max="12020" width="4.69921875" style="13" bestFit="1" customWidth="1"/>
    <col min="12021" max="12024" width="8.796875" style="13"/>
    <col min="12025" max="12025" width="11.19921875" style="13" customWidth="1"/>
    <col min="12026" max="12026" width="11.19921875" style="13" bestFit="1" customWidth="1"/>
    <col min="12027" max="12028" width="8" style="13" bestFit="1" customWidth="1"/>
    <col min="12029" max="12029" width="4.69921875" style="13" bestFit="1" customWidth="1"/>
    <col min="12030" max="12031" width="11.19921875" style="13" bestFit="1" customWidth="1"/>
    <col min="12032" max="12270" width="8.796875" style="13"/>
    <col min="12271" max="12271" width="3" style="13" customWidth="1"/>
    <col min="12272" max="12272" width="12.19921875" style="13" bestFit="1" customWidth="1"/>
    <col min="12273" max="12273" width="9.69921875" style="13" bestFit="1" customWidth="1"/>
    <col min="12274" max="12275" width="7.5" style="13" bestFit="1" customWidth="1"/>
    <col min="12276" max="12276" width="4.69921875" style="13" bestFit="1" customWidth="1"/>
    <col min="12277" max="12280" width="8.796875" style="13"/>
    <col min="12281" max="12281" width="11.19921875" style="13" customWidth="1"/>
    <col min="12282" max="12282" width="11.19921875" style="13" bestFit="1" customWidth="1"/>
    <col min="12283" max="12284" width="8" style="13" bestFit="1" customWidth="1"/>
    <col min="12285" max="12285" width="4.69921875" style="13" bestFit="1" customWidth="1"/>
    <col min="12286" max="12287" width="11.19921875" style="13" bestFit="1" customWidth="1"/>
    <col min="12288" max="12526" width="8.796875" style="13"/>
    <col min="12527" max="12527" width="3" style="13" customWidth="1"/>
    <col min="12528" max="12528" width="12.19921875" style="13" bestFit="1" customWidth="1"/>
    <col min="12529" max="12529" width="9.69921875" style="13" bestFit="1" customWidth="1"/>
    <col min="12530" max="12531" width="7.5" style="13" bestFit="1" customWidth="1"/>
    <col min="12532" max="12532" width="4.69921875" style="13" bestFit="1" customWidth="1"/>
    <col min="12533" max="12536" width="8.796875" style="13"/>
    <col min="12537" max="12537" width="11.19921875" style="13" customWidth="1"/>
    <col min="12538" max="12538" width="11.19921875" style="13" bestFit="1" customWidth="1"/>
    <col min="12539" max="12540" width="8" style="13" bestFit="1" customWidth="1"/>
    <col min="12541" max="12541" width="4.69921875" style="13" bestFit="1" customWidth="1"/>
    <col min="12542" max="12543" width="11.19921875" style="13" bestFit="1" customWidth="1"/>
    <col min="12544" max="12782" width="8.796875" style="13"/>
    <col min="12783" max="12783" width="3" style="13" customWidth="1"/>
    <col min="12784" max="12784" width="12.19921875" style="13" bestFit="1" customWidth="1"/>
    <col min="12785" max="12785" width="9.69921875" style="13" bestFit="1" customWidth="1"/>
    <col min="12786" max="12787" width="7.5" style="13" bestFit="1" customWidth="1"/>
    <col min="12788" max="12788" width="4.69921875" style="13" bestFit="1" customWidth="1"/>
    <col min="12789" max="12792" width="8.796875" style="13"/>
    <col min="12793" max="12793" width="11.19921875" style="13" customWidth="1"/>
    <col min="12794" max="12794" width="11.19921875" style="13" bestFit="1" customWidth="1"/>
    <col min="12795" max="12796" width="8" style="13" bestFit="1" customWidth="1"/>
    <col min="12797" max="12797" width="4.69921875" style="13" bestFit="1" customWidth="1"/>
    <col min="12798" max="12799" width="11.19921875" style="13" bestFit="1" customWidth="1"/>
    <col min="12800" max="13038" width="8.796875" style="13"/>
    <col min="13039" max="13039" width="3" style="13" customWidth="1"/>
    <col min="13040" max="13040" width="12.19921875" style="13" bestFit="1" customWidth="1"/>
    <col min="13041" max="13041" width="9.69921875" style="13" bestFit="1" customWidth="1"/>
    <col min="13042" max="13043" width="7.5" style="13" bestFit="1" customWidth="1"/>
    <col min="13044" max="13044" width="4.69921875" style="13" bestFit="1" customWidth="1"/>
    <col min="13045" max="13048" width="8.796875" style="13"/>
    <col min="13049" max="13049" width="11.19921875" style="13" customWidth="1"/>
    <col min="13050" max="13050" width="11.19921875" style="13" bestFit="1" customWidth="1"/>
    <col min="13051" max="13052" width="8" style="13" bestFit="1" customWidth="1"/>
    <col min="13053" max="13053" width="4.69921875" style="13" bestFit="1" customWidth="1"/>
    <col min="13054" max="13055" width="11.19921875" style="13" bestFit="1" customWidth="1"/>
    <col min="13056" max="13294" width="8.796875" style="13"/>
    <col min="13295" max="13295" width="3" style="13" customWidth="1"/>
    <col min="13296" max="13296" width="12.19921875" style="13" bestFit="1" customWidth="1"/>
    <col min="13297" max="13297" width="9.69921875" style="13" bestFit="1" customWidth="1"/>
    <col min="13298" max="13299" width="7.5" style="13" bestFit="1" customWidth="1"/>
    <col min="13300" max="13300" width="4.69921875" style="13" bestFit="1" customWidth="1"/>
    <col min="13301" max="13304" width="8.796875" style="13"/>
    <col min="13305" max="13305" width="11.19921875" style="13" customWidth="1"/>
    <col min="13306" max="13306" width="11.19921875" style="13" bestFit="1" customWidth="1"/>
    <col min="13307" max="13308" width="8" style="13" bestFit="1" customWidth="1"/>
    <col min="13309" max="13309" width="4.69921875" style="13" bestFit="1" customWidth="1"/>
    <col min="13310" max="13311" width="11.19921875" style="13" bestFit="1" customWidth="1"/>
    <col min="13312" max="13550" width="8.796875" style="13"/>
    <col min="13551" max="13551" width="3" style="13" customWidth="1"/>
    <col min="13552" max="13552" width="12.19921875" style="13" bestFit="1" customWidth="1"/>
    <col min="13553" max="13553" width="9.69921875" style="13" bestFit="1" customWidth="1"/>
    <col min="13554" max="13555" width="7.5" style="13" bestFit="1" customWidth="1"/>
    <col min="13556" max="13556" width="4.69921875" style="13" bestFit="1" customWidth="1"/>
    <col min="13557" max="13560" width="8.796875" style="13"/>
    <col min="13561" max="13561" width="11.19921875" style="13" customWidth="1"/>
    <col min="13562" max="13562" width="11.19921875" style="13" bestFit="1" customWidth="1"/>
    <col min="13563" max="13564" width="8" style="13" bestFit="1" customWidth="1"/>
    <col min="13565" max="13565" width="4.69921875" style="13" bestFit="1" customWidth="1"/>
    <col min="13566" max="13567" width="11.19921875" style="13" bestFit="1" customWidth="1"/>
    <col min="13568" max="13806" width="8.796875" style="13"/>
    <col min="13807" max="13807" width="3" style="13" customWidth="1"/>
    <col min="13808" max="13808" width="12.19921875" style="13" bestFit="1" customWidth="1"/>
    <col min="13809" max="13809" width="9.69921875" style="13" bestFit="1" customWidth="1"/>
    <col min="13810" max="13811" width="7.5" style="13" bestFit="1" customWidth="1"/>
    <col min="13812" max="13812" width="4.69921875" style="13" bestFit="1" customWidth="1"/>
    <col min="13813" max="13816" width="8.796875" style="13"/>
    <col min="13817" max="13817" width="11.19921875" style="13" customWidth="1"/>
    <col min="13818" max="13818" width="11.19921875" style="13" bestFit="1" customWidth="1"/>
    <col min="13819" max="13820" width="8" style="13" bestFit="1" customWidth="1"/>
    <col min="13821" max="13821" width="4.69921875" style="13" bestFit="1" customWidth="1"/>
    <col min="13822" max="13823" width="11.19921875" style="13" bestFit="1" customWidth="1"/>
    <col min="13824" max="14062" width="8.796875" style="13"/>
    <col min="14063" max="14063" width="3" style="13" customWidth="1"/>
    <col min="14064" max="14064" width="12.19921875" style="13" bestFit="1" customWidth="1"/>
    <col min="14065" max="14065" width="9.69921875" style="13" bestFit="1" customWidth="1"/>
    <col min="14066" max="14067" width="7.5" style="13" bestFit="1" customWidth="1"/>
    <col min="14068" max="14068" width="4.69921875" style="13" bestFit="1" customWidth="1"/>
    <col min="14069" max="14072" width="8.796875" style="13"/>
    <col min="14073" max="14073" width="11.19921875" style="13" customWidth="1"/>
    <col min="14074" max="14074" width="11.19921875" style="13" bestFit="1" customWidth="1"/>
    <col min="14075" max="14076" width="8" style="13" bestFit="1" customWidth="1"/>
    <col min="14077" max="14077" width="4.69921875" style="13" bestFit="1" customWidth="1"/>
    <col min="14078" max="14079" width="11.19921875" style="13" bestFit="1" customWidth="1"/>
    <col min="14080" max="14318" width="8.796875" style="13"/>
    <col min="14319" max="14319" width="3" style="13" customWidth="1"/>
    <col min="14320" max="14320" width="12.19921875" style="13" bestFit="1" customWidth="1"/>
    <col min="14321" max="14321" width="9.69921875" style="13" bestFit="1" customWidth="1"/>
    <col min="14322" max="14323" width="7.5" style="13" bestFit="1" customWidth="1"/>
    <col min="14324" max="14324" width="4.69921875" style="13" bestFit="1" customWidth="1"/>
    <col min="14325" max="14328" width="8.796875" style="13"/>
    <col min="14329" max="14329" width="11.19921875" style="13" customWidth="1"/>
    <col min="14330" max="14330" width="11.19921875" style="13" bestFit="1" customWidth="1"/>
    <col min="14331" max="14332" width="8" style="13" bestFit="1" customWidth="1"/>
    <col min="14333" max="14333" width="4.69921875" style="13" bestFit="1" customWidth="1"/>
    <col min="14334" max="14335" width="11.19921875" style="13" bestFit="1" customWidth="1"/>
    <col min="14336" max="14574" width="8.796875" style="13"/>
    <col min="14575" max="14575" width="3" style="13" customWidth="1"/>
    <col min="14576" max="14576" width="12.19921875" style="13" bestFit="1" customWidth="1"/>
    <col min="14577" max="14577" width="9.69921875" style="13" bestFit="1" customWidth="1"/>
    <col min="14578" max="14579" width="7.5" style="13" bestFit="1" customWidth="1"/>
    <col min="14580" max="14580" width="4.69921875" style="13" bestFit="1" customWidth="1"/>
    <col min="14581" max="14584" width="8.796875" style="13"/>
    <col min="14585" max="14585" width="11.19921875" style="13" customWidth="1"/>
    <col min="14586" max="14586" width="11.19921875" style="13" bestFit="1" customWidth="1"/>
    <col min="14587" max="14588" width="8" style="13" bestFit="1" customWidth="1"/>
    <col min="14589" max="14589" width="4.69921875" style="13" bestFit="1" customWidth="1"/>
    <col min="14590" max="14591" width="11.19921875" style="13" bestFit="1" customWidth="1"/>
    <col min="14592" max="14830" width="8.796875" style="13"/>
    <col min="14831" max="14831" width="3" style="13" customWidth="1"/>
    <col min="14832" max="14832" width="12.19921875" style="13" bestFit="1" customWidth="1"/>
    <col min="14833" max="14833" width="9.69921875" style="13" bestFit="1" customWidth="1"/>
    <col min="14834" max="14835" width="7.5" style="13" bestFit="1" customWidth="1"/>
    <col min="14836" max="14836" width="4.69921875" style="13" bestFit="1" customWidth="1"/>
    <col min="14837" max="14840" width="8.796875" style="13"/>
    <col min="14841" max="14841" width="11.19921875" style="13" customWidth="1"/>
    <col min="14842" max="14842" width="11.19921875" style="13" bestFit="1" customWidth="1"/>
    <col min="14843" max="14844" width="8" style="13" bestFit="1" customWidth="1"/>
    <col min="14845" max="14845" width="4.69921875" style="13" bestFit="1" customWidth="1"/>
    <col min="14846" max="14847" width="11.19921875" style="13" bestFit="1" customWidth="1"/>
    <col min="14848" max="15086" width="8.796875" style="13"/>
    <col min="15087" max="15087" width="3" style="13" customWidth="1"/>
    <col min="15088" max="15088" width="12.19921875" style="13" bestFit="1" customWidth="1"/>
    <col min="15089" max="15089" width="9.69921875" style="13" bestFit="1" customWidth="1"/>
    <col min="15090" max="15091" width="7.5" style="13" bestFit="1" customWidth="1"/>
    <col min="15092" max="15092" width="4.69921875" style="13" bestFit="1" customWidth="1"/>
    <col min="15093" max="15096" width="8.796875" style="13"/>
    <col min="15097" max="15097" width="11.19921875" style="13" customWidth="1"/>
    <col min="15098" max="15098" width="11.19921875" style="13" bestFit="1" customWidth="1"/>
    <col min="15099" max="15100" width="8" style="13" bestFit="1" customWidth="1"/>
    <col min="15101" max="15101" width="4.69921875" style="13" bestFit="1" customWidth="1"/>
    <col min="15102" max="15103" width="11.19921875" style="13" bestFit="1" customWidth="1"/>
    <col min="15104" max="15342" width="8.796875" style="13"/>
    <col min="15343" max="15343" width="3" style="13" customWidth="1"/>
    <col min="15344" max="15344" width="12.19921875" style="13" bestFit="1" customWidth="1"/>
    <col min="15345" max="15345" width="9.69921875" style="13" bestFit="1" customWidth="1"/>
    <col min="15346" max="15347" width="7.5" style="13" bestFit="1" customWidth="1"/>
    <col min="15348" max="15348" width="4.69921875" style="13" bestFit="1" customWidth="1"/>
    <col min="15349" max="15352" width="8.796875" style="13"/>
    <col min="15353" max="15353" width="11.19921875" style="13" customWidth="1"/>
    <col min="15354" max="15354" width="11.19921875" style="13" bestFit="1" customWidth="1"/>
    <col min="15355" max="15356" width="8" style="13" bestFit="1" customWidth="1"/>
    <col min="15357" max="15357" width="4.69921875" style="13" bestFit="1" customWidth="1"/>
    <col min="15358" max="15359" width="11.19921875" style="13" bestFit="1" customWidth="1"/>
    <col min="15360" max="15598" width="8.796875" style="13"/>
    <col min="15599" max="15599" width="3" style="13" customWidth="1"/>
    <col min="15600" max="15600" width="12.19921875" style="13" bestFit="1" customWidth="1"/>
    <col min="15601" max="15601" width="9.69921875" style="13" bestFit="1" customWidth="1"/>
    <col min="15602" max="15603" width="7.5" style="13" bestFit="1" customWidth="1"/>
    <col min="15604" max="15604" width="4.69921875" style="13" bestFit="1" customWidth="1"/>
    <col min="15605" max="15608" width="8.796875" style="13"/>
    <col min="15609" max="15609" width="11.19921875" style="13" customWidth="1"/>
    <col min="15610" max="15610" width="11.19921875" style="13" bestFit="1" customWidth="1"/>
    <col min="15611" max="15612" width="8" style="13" bestFit="1" customWidth="1"/>
    <col min="15613" max="15613" width="4.69921875" style="13" bestFit="1" customWidth="1"/>
    <col min="15614" max="15615" width="11.19921875" style="13" bestFit="1" customWidth="1"/>
    <col min="15616" max="15854" width="8.796875" style="13"/>
    <col min="15855" max="15855" width="3" style="13" customWidth="1"/>
    <col min="15856" max="15856" width="12.19921875" style="13" bestFit="1" customWidth="1"/>
    <col min="15857" max="15857" width="9.69921875" style="13" bestFit="1" customWidth="1"/>
    <col min="15858" max="15859" width="7.5" style="13" bestFit="1" customWidth="1"/>
    <col min="15860" max="15860" width="4.69921875" style="13" bestFit="1" customWidth="1"/>
    <col min="15861" max="15864" width="8.796875" style="13"/>
    <col min="15865" max="15865" width="11.19921875" style="13" customWidth="1"/>
    <col min="15866" max="15866" width="11.19921875" style="13" bestFit="1" customWidth="1"/>
    <col min="15867" max="15868" width="8" style="13" bestFit="1" customWidth="1"/>
    <col min="15869" max="15869" width="4.69921875" style="13" bestFit="1" customWidth="1"/>
    <col min="15870" max="15871" width="11.19921875" style="13" bestFit="1" customWidth="1"/>
    <col min="15872" max="16110" width="8.796875" style="13"/>
    <col min="16111" max="16111" width="3" style="13" customWidth="1"/>
    <col min="16112" max="16112" width="12.19921875" style="13" bestFit="1" customWidth="1"/>
    <col min="16113" max="16113" width="9.69921875" style="13" bestFit="1" customWidth="1"/>
    <col min="16114" max="16115" width="7.5" style="13" bestFit="1" customWidth="1"/>
    <col min="16116" max="16116" width="4.69921875" style="13" bestFit="1" customWidth="1"/>
    <col min="16117" max="16120" width="8.796875" style="13"/>
    <col min="16121" max="16121" width="11.19921875" style="13" customWidth="1"/>
    <col min="16122" max="16122" width="11.19921875" style="13" bestFit="1" customWidth="1"/>
    <col min="16123" max="16124" width="8" style="13" bestFit="1" customWidth="1"/>
    <col min="16125" max="16125" width="4.69921875" style="13" bestFit="1" customWidth="1"/>
    <col min="16126" max="16127" width="11.19921875" style="13" bestFit="1" customWidth="1"/>
    <col min="16128" max="16384" width="8.796875" style="13"/>
  </cols>
  <sheetData>
    <row r="1" spans="1:21" ht="15.6" customHeight="1" x14ac:dyDescent="0.25">
      <c r="A1" s="88" t="s">
        <v>59</v>
      </c>
      <c r="B1" s="89" t="s">
        <v>60</v>
      </c>
      <c r="C1" s="89" t="s">
        <v>61</v>
      </c>
      <c r="D1" s="89" t="s">
        <v>62</v>
      </c>
      <c r="E1" s="89" t="s">
        <v>63</v>
      </c>
      <c r="F1" s="89" t="s">
        <v>64</v>
      </c>
      <c r="G1" s="90" t="s">
        <v>65</v>
      </c>
      <c r="H1" s="90" t="s">
        <v>66</v>
      </c>
      <c r="I1" s="90" t="s">
        <v>67</v>
      </c>
      <c r="J1" s="91" t="s">
        <v>68</v>
      </c>
    </row>
    <row r="2" spans="1:21" ht="15.6" customHeight="1" x14ac:dyDescent="0.3">
      <c r="A2" s="92" t="s">
        <v>69</v>
      </c>
      <c r="B2" s="93" t="s">
        <v>70</v>
      </c>
      <c r="C2" s="94" t="str">
        <f>IF(B2="理工","LG",IF(B2="文科","WK","CJ"))</f>
        <v>LG</v>
      </c>
      <c r="D2" s="95" t="s">
        <v>71</v>
      </c>
      <c r="E2" s="95" t="s">
        <v>72</v>
      </c>
      <c r="F2" s="96" t="str">
        <f>IF(E2="男","先生","女士")</f>
        <v>先生</v>
      </c>
      <c r="G2" s="95" t="s">
        <v>73</v>
      </c>
      <c r="H2" s="95">
        <v>599</v>
      </c>
      <c r="I2" s="96">
        <f>IF(G2="本地",H2+30,IF(G2="本省",H2+20,H2+10))</f>
        <v>629</v>
      </c>
      <c r="J2" s="97" t="str">
        <f>IF(I2&gt;=600,"第一批",IF(I2&gt;=400,"第二批","落榜"))</f>
        <v>第一批</v>
      </c>
      <c r="L2" s="166" t="s">
        <v>74</v>
      </c>
      <c r="M2" s="166"/>
      <c r="N2" s="166"/>
      <c r="O2" s="166"/>
      <c r="P2" s="166"/>
      <c r="Q2" s="166"/>
      <c r="R2" s="166"/>
      <c r="S2" s="103"/>
    </row>
    <row r="3" spans="1:21" ht="15.6" customHeight="1" x14ac:dyDescent="0.3">
      <c r="A3" s="98" t="s">
        <v>75</v>
      </c>
      <c r="B3" s="93" t="s">
        <v>70</v>
      </c>
      <c r="C3" s="93" t="str">
        <f t="shared" ref="C3:C64" si="0">IF(B3="理工","LG",IF(B3="文科","WK","CJ"))</f>
        <v>LG</v>
      </c>
      <c r="D3" s="95" t="s">
        <v>76</v>
      </c>
      <c r="E3" s="95" t="s">
        <v>77</v>
      </c>
      <c r="F3" s="95" t="str">
        <f t="shared" ref="F3:F64" si="1">IF(E3="男","先生","女士")</f>
        <v>女士</v>
      </c>
      <c r="G3" s="95" t="s">
        <v>73</v>
      </c>
      <c r="H3" s="95">
        <v>661</v>
      </c>
      <c r="I3" s="95">
        <f>IF(G3="本地",H3+30,IF(G3="本省",H3+20,H3+10))</f>
        <v>691</v>
      </c>
      <c r="J3" s="99" t="str">
        <f t="shared" ref="J3:J64" si="2">IF(I3&gt;=600,"第一批",IF(I3&gt;=400,"第二批","落榜"))</f>
        <v>第一批</v>
      </c>
      <c r="L3" s="41" t="s">
        <v>78</v>
      </c>
      <c r="M3" s="41"/>
      <c r="N3" s="41"/>
      <c r="O3" s="41"/>
      <c r="P3" s="41"/>
      <c r="Q3" s="104"/>
      <c r="R3" s="103"/>
      <c r="S3" s="103"/>
    </row>
    <row r="4" spans="1:21" ht="15.6" customHeight="1" x14ac:dyDescent="0.25">
      <c r="A4" s="98" t="s">
        <v>79</v>
      </c>
      <c r="B4" s="93" t="s">
        <v>70</v>
      </c>
      <c r="C4" s="93" t="str">
        <f t="shared" si="0"/>
        <v>LG</v>
      </c>
      <c r="D4" s="95" t="s">
        <v>80</v>
      </c>
      <c r="E4" s="95" t="s">
        <v>72</v>
      </c>
      <c r="F4" s="95" t="str">
        <f t="shared" si="1"/>
        <v>先生</v>
      </c>
      <c r="G4" s="95" t="s">
        <v>81</v>
      </c>
      <c r="H4" s="95">
        <v>467</v>
      </c>
      <c r="I4" s="95">
        <f t="shared" ref="I4:I64" si="3">IF(G4="本地",H4+30,IF(G4="本省",H4+20,H4+10))</f>
        <v>487</v>
      </c>
      <c r="J4" s="99" t="str">
        <f t="shared" si="2"/>
        <v>第二批</v>
      </c>
      <c r="L4" s="41" t="s">
        <v>82</v>
      </c>
      <c r="M4" s="41"/>
      <c r="N4" s="41"/>
      <c r="O4" s="41"/>
      <c r="P4" s="41"/>
      <c r="Q4" s="41"/>
      <c r="R4" s="41"/>
      <c r="S4" s="41"/>
    </row>
    <row r="5" spans="1:21" ht="15.6" customHeight="1" x14ac:dyDescent="0.3">
      <c r="A5" s="98" t="s">
        <v>69</v>
      </c>
      <c r="B5" s="93" t="s">
        <v>83</v>
      </c>
      <c r="C5" s="93" t="str">
        <f t="shared" si="0"/>
        <v>WK</v>
      </c>
      <c r="D5" s="95" t="s">
        <v>84</v>
      </c>
      <c r="E5" s="95" t="s">
        <v>72</v>
      </c>
      <c r="F5" s="95" t="str">
        <f t="shared" si="1"/>
        <v>先生</v>
      </c>
      <c r="G5" s="95" t="s">
        <v>81</v>
      </c>
      <c r="H5" s="95">
        <v>310</v>
      </c>
      <c r="I5" s="95">
        <f t="shared" si="3"/>
        <v>330</v>
      </c>
      <c r="J5" s="99" t="str">
        <f t="shared" si="2"/>
        <v>落榜</v>
      </c>
      <c r="M5" s="105"/>
      <c r="N5" s="106"/>
      <c r="O5" s="105"/>
      <c r="P5" s="105"/>
      <c r="Q5" s="103"/>
      <c r="R5" s="103"/>
      <c r="S5" s="103"/>
    </row>
    <row r="6" spans="1:21" ht="15.6" customHeight="1" x14ac:dyDescent="0.3">
      <c r="A6" s="98" t="s">
        <v>75</v>
      </c>
      <c r="B6" s="93" t="s">
        <v>83</v>
      </c>
      <c r="C6" s="93" t="str">
        <f t="shared" si="0"/>
        <v>WK</v>
      </c>
      <c r="D6" s="95" t="s">
        <v>8</v>
      </c>
      <c r="E6" s="95" t="s">
        <v>77</v>
      </c>
      <c r="F6" s="95" t="str">
        <f t="shared" si="1"/>
        <v>女士</v>
      </c>
      <c r="G6" s="95" t="s">
        <v>81</v>
      </c>
      <c r="H6" s="95">
        <v>584</v>
      </c>
      <c r="I6" s="95">
        <f>IF(G6="本地",H6+30,IF(G6="本省",H6+20,H6+10))</f>
        <v>604</v>
      </c>
      <c r="J6" s="99" t="str">
        <f t="shared" si="2"/>
        <v>第一批</v>
      </c>
      <c r="L6" s="8" t="s">
        <v>166</v>
      </c>
      <c r="M6" s="8"/>
      <c r="N6" s="8"/>
      <c r="O6" s="8"/>
      <c r="P6" s="8"/>
      <c r="Q6" s="8"/>
      <c r="R6" s="8"/>
      <c r="S6" s="104"/>
    </row>
    <row r="7" spans="1:21" ht="15.6" customHeight="1" x14ac:dyDescent="0.3">
      <c r="A7" s="98" t="s">
        <v>79</v>
      </c>
      <c r="B7" s="93" t="s">
        <v>85</v>
      </c>
      <c r="C7" s="93" t="str">
        <f t="shared" si="0"/>
        <v>CJ</v>
      </c>
      <c r="D7" s="95" t="s">
        <v>86</v>
      </c>
      <c r="E7" s="95" t="s">
        <v>77</v>
      </c>
      <c r="F7" s="95" t="str">
        <f t="shared" si="1"/>
        <v>女士</v>
      </c>
      <c r="G7" s="95" t="s">
        <v>87</v>
      </c>
      <c r="H7" s="95">
        <v>260</v>
      </c>
      <c r="I7" s="95">
        <f t="shared" si="3"/>
        <v>270</v>
      </c>
      <c r="J7" s="99" t="str">
        <f t="shared" si="2"/>
        <v>落榜</v>
      </c>
      <c r="M7" s="105"/>
      <c r="N7" s="105"/>
      <c r="O7" s="105"/>
      <c r="P7" s="105"/>
      <c r="Q7" s="103"/>
      <c r="R7" s="103"/>
      <c r="S7" s="103"/>
    </row>
    <row r="8" spans="1:21" ht="15.6" customHeight="1" x14ac:dyDescent="0.3">
      <c r="A8" s="98" t="s">
        <v>69</v>
      </c>
      <c r="B8" s="93" t="s">
        <v>85</v>
      </c>
      <c r="C8" s="93" t="str">
        <f t="shared" si="0"/>
        <v>CJ</v>
      </c>
      <c r="D8" s="95" t="s">
        <v>88</v>
      </c>
      <c r="E8" s="95" t="s">
        <v>77</v>
      </c>
      <c r="F8" s="95" t="str">
        <f t="shared" si="1"/>
        <v>女士</v>
      </c>
      <c r="G8" s="95" t="s">
        <v>81</v>
      </c>
      <c r="H8" s="95">
        <v>406</v>
      </c>
      <c r="I8" s="95">
        <f t="shared" si="3"/>
        <v>426</v>
      </c>
      <c r="J8" s="99" t="str">
        <f t="shared" si="2"/>
        <v>第二批</v>
      </c>
      <c r="L8" s="12" t="s">
        <v>63</v>
      </c>
      <c r="M8" s="12" t="s">
        <v>160</v>
      </c>
      <c r="N8" s="77" t="s">
        <v>147</v>
      </c>
      <c r="O8" s="50"/>
      <c r="P8" s="15"/>
      <c r="Q8" s="15"/>
      <c r="R8" s="15"/>
      <c r="S8" s="15"/>
      <c r="T8" s="15"/>
      <c r="U8" s="15"/>
    </row>
    <row r="9" spans="1:21" ht="15.6" customHeight="1" x14ac:dyDescent="0.3">
      <c r="A9" s="98" t="s">
        <v>75</v>
      </c>
      <c r="B9" s="93" t="s">
        <v>83</v>
      </c>
      <c r="C9" s="93" t="str">
        <f t="shared" si="0"/>
        <v>WK</v>
      </c>
      <c r="D9" s="95" t="s">
        <v>89</v>
      </c>
      <c r="E9" s="95" t="s">
        <v>77</v>
      </c>
      <c r="F9" s="95" t="str">
        <f t="shared" si="1"/>
        <v>女士</v>
      </c>
      <c r="G9" s="95" t="s">
        <v>73</v>
      </c>
      <c r="H9" s="95">
        <v>771</v>
      </c>
      <c r="I9" s="95">
        <f t="shared" si="3"/>
        <v>801</v>
      </c>
      <c r="J9" s="99" t="str">
        <f t="shared" si="2"/>
        <v>第一批</v>
      </c>
      <c r="L9" s="12" t="s">
        <v>161</v>
      </c>
      <c r="M9" s="12">
        <v>63</v>
      </c>
      <c r="N9" s="107">
        <f>IF(AND(M9&gt;=60,L9="男"),1000,0)</f>
        <v>1000</v>
      </c>
      <c r="O9" s="50"/>
      <c r="P9" s="166" t="s">
        <v>162</v>
      </c>
      <c r="Q9" s="166"/>
      <c r="R9" s="166"/>
      <c r="S9" s="166"/>
      <c r="T9" s="15"/>
      <c r="U9" s="15"/>
    </row>
    <row r="10" spans="1:21" ht="15.6" customHeight="1" x14ac:dyDescent="0.3">
      <c r="A10" s="98" t="s">
        <v>79</v>
      </c>
      <c r="B10" s="93" t="s">
        <v>83</v>
      </c>
      <c r="C10" s="93" t="str">
        <f t="shared" si="0"/>
        <v>WK</v>
      </c>
      <c r="D10" s="95" t="s">
        <v>90</v>
      </c>
      <c r="E10" s="95" t="s">
        <v>72</v>
      </c>
      <c r="F10" s="95" t="str">
        <f t="shared" si="1"/>
        <v>先生</v>
      </c>
      <c r="G10" s="95" t="s">
        <v>73</v>
      </c>
      <c r="H10" s="95">
        <v>765</v>
      </c>
      <c r="I10" s="95">
        <f t="shared" si="3"/>
        <v>795</v>
      </c>
      <c r="J10" s="99" t="str">
        <f t="shared" si="2"/>
        <v>第一批</v>
      </c>
      <c r="L10" s="12" t="s">
        <v>163</v>
      </c>
      <c r="M10" s="12">
        <v>62</v>
      </c>
      <c r="N10" s="77">
        <f>IF(AND(M10&gt;=60,L10="男"),1000,0)</f>
        <v>0</v>
      </c>
      <c r="O10" s="50"/>
      <c r="P10" s="15"/>
      <c r="Q10" s="15"/>
      <c r="R10" s="15"/>
      <c r="S10" s="15"/>
      <c r="T10" s="15"/>
      <c r="U10" s="15"/>
    </row>
    <row r="11" spans="1:21" ht="15.6" customHeight="1" x14ac:dyDescent="0.3">
      <c r="A11" s="98" t="s">
        <v>69</v>
      </c>
      <c r="B11" s="93" t="s">
        <v>70</v>
      </c>
      <c r="C11" s="93" t="str">
        <f t="shared" si="0"/>
        <v>LG</v>
      </c>
      <c r="D11" s="95" t="s">
        <v>91</v>
      </c>
      <c r="E11" s="95" t="s">
        <v>72</v>
      </c>
      <c r="F11" s="95" t="str">
        <f t="shared" si="1"/>
        <v>先生</v>
      </c>
      <c r="G11" s="95" t="s">
        <v>73</v>
      </c>
      <c r="H11" s="95">
        <v>522</v>
      </c>
      <c r="I11" s="95">
        <f t="shared" si="3"/>
        <v>552</v>
      </c>
      <c r="J11" s="99" t="str">
        <f t="shared" si="2"/>
        <v>第二批</v>
      </c>
      <c r="L11" s="108" t="s">
        <v>161</v>
      </c>
      <c r="M11" s="12">
        <v>38</v>
      </c>
      <c r="N11" s="77">
        <f>IF(AND(M11&gt;=60,L11="男"),1000,0)</f>
        <v>0</v>
      </c>
      <c r="O11" s="50"/>
      <c r="P11" s="15"/>
      <c r="Q11" s="15"/>
      <c r="R11" s="15"/>
      <c r="S11" s="15"/>
      <c r="T11" s="15"/>
      <c r="U11" s="15"/>
    </row>
    <row r="12" spans="1:21" ht="15.6" customHeight="1" x14ac:dyDescent="0.3">
      <c r="A12" s="98" t="s">
        <v>75</v>
      </c>
      <c r="B12" s="93" t="s">
        <v>70</v>
      </c>
      <c r="C12" s="93" t="str">
        <f t="shared" si="0"/>
        <v>LG</v>
      </c>
      <c r="D12" s="95" t="s">
        <v>92</v>
      </c>
      <c r="E12" s="95" t="s">
        <v>77</v>
      </c>
      <c r="F12" s="95" t="str">
        <f t="shared" si="1"/>
        <v>女士</v>
      </c>
      <c r="G12" s="95" t="s">
        <v>73</v>
      </c>
      <c r="H12" s="95">
        <v>671</v>
      </c>
      <c r="I12" s="95">
        <f t="shared" si="3"/>
        <v>701</v>
      </c>
      <c r="J12" s="99" t="str">
        <f t="shared" si="2"/>
        <v>第一批</v>
      </c>
      <c r="L12" s="12" t="s">
        <v>163</v>
      </c>
      <c r="M12" s="12">
        <v>32</v>
      </c>
      <c r="N12" s="77">
        <f>IF(AND(M12&gt;=60,L12="男"),1000,0)</f>
        <v>0</v>
      </c>
      <c r="O12" s="50"/>
      <c r="P12" s="15"/>
      <c r="Q12" s="15"/>
      <c r="R12" s="15"/>
      <c r="S12" s="15"/>
      <c r="T12" s="15"/>
      <c r="U12" s="15"/>
    </row>
    <row r="13" spans="1:21" ht="15.6" customHeight="1" x14ac:dyDescent="0.3">
      <c r="A13" s="98" t="s">
        <v>79</v>
      </c>
      <c r="B13" s="93" t="s">
        <v>83</v>
      </c>
      <c r="C13" s="93" t="str">
        <f t="shared" si="0"/>
        <v>WK</v>
      </c>
      <c r="D13" s="95" t="s">
        <v>93</v>
      </c>
      <c r="E13" s="95" t="s">
        <v>72</v>
      </c>
      <c r="F13" s="95" t="str">
        <f t="shared" si="1"/>
        <v>先生</v>
      </c>
      <c r="G13" s="95" t="s">
        <v>73</v>
      </c>
      <c r="H13" s="95">
        <v>679</v>
      </c>
      <c r="I13" s="95">
        <f t="shared" si="3"/>
        <v>709</v>
      </c>
      <c r="J13" s="99" t="str">
        <f t="shared" si="2"/>
        <v>第一批</v>
      </c>
      <c r="L13" s="16"/>
      <c r="M13" s="50"/>
      <c r="N13" s="50"/>
      <c r="O13" s="50"/>
      <c r="P13" s="15"/>
      <c r="Q13" s="15"/>
      <c r="R13" s="15"/>
      <c r="S13" s="15"/>
      <c r="T13" s="15"/>
      <c r="U13" s="15"/>
    </row>
    <row r="14" spans="1:21" ht="15.6" customHeight="1" x14ac:dyDescent="0.3">
      <c r="A14" s="98" t="s">
        <v>69</v>
      </c>
      <c r="B14" s="93" t="s">
        <v>70</v>
      </c>
      <c r="C14" s="93" t="str">
        <f t="shared" si="0"/>
        <v>LG</v>
      </c>
      <c r="D14" s="95" t="s">
        <v>94</v>
      </c>
      <c r="E14" s="95" t="s">
        <v>77</v>
      </c>
      <c r="F14" s="95" t="str">
        <f t="shared" si="1"/>
        <v>女士</v>
      </c>
      <c r="G14" s="95" t="s">
        <v>81</v>
      </c>
      <c r="H14" s="95">
        <v>596</v>
      </c>
      <c r="I14" s="95">
        <f t="shared" si="3"/>
        <v>616</v>
      </c>
      <c r="J14" s="99" t="str">
        <f t="shared" si="2"/>
        <v>第一批</v>
      </c>
      <c r="L14" s="12" t="s">
        <v>63</v>
      </c>
      <c r="M14" s="12" t="s">
        <v>160</v>
      </c>
      <c r="N14" s="77" t="s">
        <v>147</v>
      </c>
      <c r="O14" s="50"/>
      <c r="P14" s="15"/>
      <c r="Q14" s="15"/>
      <c r="R14" s="15"/>
      <c r="S14" s="15"/>
      <c r="T14" s="15"/>
      <c r="U14" s="15"/>
    </row>
    <row r="15" spans="1:21" ht="15.6" customHeight="1" x14ac:dyDescent="0.3">
      <c r="A15" s="98" t="s">
        <v>75</v>
      </c>
      <c r="B15" s="93" t="s">
        <v>85</v>
      </c>
      <c r="C15" s="93" t="str">
        <f t="shared" si="0"/>
        <v>CJ</v>
      </c>
      <c r="D15" s="95" t="s">
        <v>95</v>
      </c>
      <c r="E15" s="95" t="s">
        <v>77</v>
      </c>
      <c r="F15" s="95" t="str">
        <f t="shared" si="1"/>
        <v>女士</v>
      </c>
      <c r="G15" s="95" t="s">
        <v>87</v>
      </c>
      <c r="H15" s="95">
        <v>269</v>
      </c>
      <c r="I15" s="95">
        <f t="shared" si="3"/>
        <v>279</v>
      </c>
      <c r="J15" s="99" t="str">
        <f t="shared" si="2"/>
        <v>落榜</v>
      </c>
      <c r="L15" s="12" t="s">
        <v>161</v>
      </c>
      <c r="M15" s="12">
        <v>63</v>
      </c>
      <c r="N15" s="107">
        <f>IF(OR(M15&gt;=60,M15&lt;=40),1000,0)</f>
        <v>1000</v>
      </c>
      <c r="O15" s="50"/>
      <c r="P15" s="41" t="s">
        <v>164</v>
      </c>
      <c r="Q15" s="41"/>
      <c r="R15" s="41"/>
      <c r="S15" s="41"/>
      <c r="T15" s="41"/>
      <c r="U15" s="15"/>
    </row>
    <row r="16" spans="1:21" ht="15.6" customHeight="1" x14ac:dyDescent="0.3">
      <c r="A16" s="98" t="s">
        <v>79</v>
      </c>
      <c r="B16" s="93" t="s">
        <v>85</v>
      </c>
      <c r="C16" s="93" t="str">
        <f t="shared" si="0"/>
        <v>CJ</v>
      </c>
      <c r="D16" s="95" t="s">
        <v>96</v>
      </c>
      <c r="E16" s="95" t="s">
        <v>77</v>
      </c>
      <c r="F16" s="95" t="str">
        <f t="shared" si="1"/>
        <v>女士</v>
      </c>
      <c r="G16" s="95" t="s">
        <v>87</v>
      </c>
      <c r="H16" s="95">
        <v>112</v>
      </c>
      <c r="I16" s="95">
        <f t="shared" si="3"/>
        <v>122</v>
      </c>
      <c r="J16" s="99" t="str">
        <f t="shared" si="2"/>
        <v>落榜</v>
      </c>
      <c r="L16" s="12" t="s">
        <v>163</v>
      </c>
      <c r="M16" s="12">
        <v>50</v>
      </c>
      <c r="N16" s="77">
        <f>IF(OR(M16&gt;=60,M16&lt;=40),1000,0)</f>
        <v>0</v>
      </c>
      <c r="O16" s="50"/>
      <c r="P16" s="15"/>
      <c r="Q16" s="15"/>
      <c r="R16" s="15"/>
      <c r="S16" s="15"/>
      <c r="T16" s="15"/>
      <c r="U16" s="15"/>
    </row>
    <row r="17" spans="1:21" ht="15.6" customHeight="1" x14ac:dyDescent="0.3">
      <c r="A17" s="98" t="s">
        <v>69</v>
      </c>
      <c r="B17" s="93" t="s">
        <v>83</v>
      </c>
      <c r="C17" s="93" t="str">
        <f t="shared" si="0"/>
        <v>WK</v>
      </c>
      <c r="D17" s="95" t="s">
        <v>97</v>
      </c>
      <c r="E17" s="95" t="s">
        <v>77</v>
      </c>
      <c r="F17" s="95" t="str">
        <f t="shared" si="1"/>
        <v>女士</v>
      </c>
      <c r="G17" s="95" t="s">
        <v>81</v>
      </c>
      <c r="H17" s="95">
        <v>396</v>
      </c>
      <c r="I17" s="95">
        <f t="shared" si="3"/>
        <v>416</v>
      </c>
      <c r="J17" s="99" t="str">
        <f t="shared" si="2"/>
        <v>第二批</v>
      </c>
      <c r="L17" s="108" t="s">
        <v>161</v>
      </c>
      <c r="M17" s="12">
        <v>38</v>
      </c>
      <c r="N17" s="77">
        <f>IF(OR(M17&gt;=60,M17&lt;=40),1000,0)</f>
        <v>1000</v>
      </c>
      <c r="O17" s="50"/>
      <c r="P17" s="15"/>
      <c r="Q17" s="15"/>
      <c r="R17" s="15"/>
      <c r="S17" s="15"/>
      <c r="T17" s="15"/>
      <c r="U17" s="15"/>
    </row>
    <row r="18" spans="1:21" ht="15.6" customHeight="1" x14ac:dyDescent="0.3">
      <c r="A18" s="98" t="s">
        <v>75</v>
      </c>
      <c r="B18" s="93" t="s">
        <v>70</v>
      </c>
      <c r="C18" s="93" t="str">
        <f t="shared" si="0"/>
        <v>LG</v>
      </c>
      <c r="D18" s="95" t="s">
        <v>98</v>
      </c>
      <c r="E18" s="95" t="s">
        <v>77</v>
      </c>
      <c r="F18" s="95" t="str">
        <f t="shared" si="1"/>
        <v>女士</v>
      </c>
      <c r="G18" s="95" t="s">
        <v>73</v>
      </c>
      <c r="H18" s="95">
        <v>712</v>
      </c>
      <c r="I18" s="95">
        <f t="shared" si="3"/>
        <v>742</v>
      </c>
      <c r="J18" s="99" t="str">
        <f t="shared" si="2"/>
        <v>第一批</v>
      </c>
      <c r="L18" s="12" t="s">
        <v>163</v>
      </c>
      <c r="M18" s="12">
        <v>32</v>
      </c>
      <c r="N18" s="77">
        <f>IF(OR(M18&gt;=60,M18&lt;=40),1000,0)</f>
        <v>1000</v>
      </c>
      <c r="O18" s="50"/>
      <c r="U18" s="15"/>
    </row>
    <row r="19" spans="1:21" ht="15.6" customHeight="1" x14ac:dyDescent="0.3">
      <c r="A19" s="98" t="s">
        <v>79</v>
      </c>
      <c r="B19" s="93" t="s">
        <v>83</v>
      </c>
      <c r="C19" s="93" t="str">
        <f t="shared" si="0"/>
        <v>WK</v>
      </c>
      <c r="D19" s="95" t="s">
        <v>99</v>
      </c>
      <c r="E19" s="95" t="s">
        <v>77</v>
      </c>
      <c r="F19" s="95" t="str">
        <f t="shared" si="1"/>
        <v>女士</v>
      </c>
      <c r="G19" s="95" t="s">
        <v>81</v>
      </c>
      <c r="H19" s="95">
        <v>354</v>
      </c>
      <c r="I19" s="95">
        <f t="shared" si="3"/>
        <v>374</v>
      </c>
      <c r="J19" s="99" t="str">
        <f t="shared" si="2"/>
        <v>落榜</v>
      </c>
      <c r="O19" s="50"/>
      <c r="P19" s="15"/>
      <c r="Q19" s="15"/>
      <c r="R19" s="15"/>
      <c r="S19" s="15"/>
      <c r="T19" s="15"/>
      <c r="U19" s="15"/>
    </row>
    <row r="20" spans="1:21" ht="15.6" customHeight="1" x14ac:dyDescent="0.3">
      <c r="A20" s="98" t="s">
        <v>69</v>
      </c>
      <c r="B20" s="93" t="s">
        <v>83</v>
      </c>
      <c r="C20" s="93" t="str">
        <f t="shared" si="0"/>
        <v>WK</v>
      </c>
      <c r="D20" s="95" t="s">
        <v>100</v>
      </c>
      <c r="E20" s="95" t="s">
        <v>72</v>
      </c>
      <c r="F20" s="95" t="str">
        <f t="shared" si="1"/>
        <v>先生</v>
      </c>
      <c r="G20" s="95" t="s">
        <v>73</v>
      </c>
      <c r="H20" s="95">
        <v>793</v>
      </c>
      <c r="I20" s="95">
        <f t="shared" si="3"/>
        <v>823</v>
      </c>
      <c r="J20" s="99" t="str">
        <f t="shared" si="2"/>
        <v>第一批</v>
      </c>
      <c r="L20" s="12" t="s">
        <v>63</v>
      </c>
      <c r="M20" s="12" t="s">
        <v>160</v>
      </c>
      <c r="N20" s="77" t="s">
        <v>147</v>
      </c>
      <c r="O20" s="50"/>
      <c r="P20" s="15"/>
      <c r="Q20" s="15"/>
      <c r="R20" s="15"/>
      <c r="S20" s="15"/>
      <c r="T20" s="15"/>
      <c r="U20" s="15"/>
    </row>
    <row r="21" spans="1:21" ht="15.6" customHeight="1" x14ac:dyDescent="0.3">
      <c r="A21" s="98" t="s">
        <v>75</v>
      </c>
      <c r="B21" s="93" t="s">
        <v>70</v>
      </c>
      <c r="C21" s="93" t="str">
        <f t="shared" si="0"/>
        <v>LG</v>
      </c>
      <c r="D21" s="95" t="s">
        <v>101</v>
      </c>
      <c r="E21" s="95" t="s">
        <v>77</v>
      </c>
      <c r="F21" s="95" t="str">
        <f t="shared" si="1"/>
        <v>女士</v>
      </c>
      <c r="G21" s="95" t="s">
        <v>73</v>
      </c>
      <c r="H21" s="95">
        <v>654</v>
      </c>
      <c r="I21" s="95">
        <f t="shared" si="3"/>
        <v>684</v>
      </c>
      <c r="J21" s="99" t="str">
        <f t="shared" si="2"/>
        <v>第一批</v>
      </c>
      <c r="L21" s="12" t="s">
        <v>161</v>
      </c>
      <c r="M21" s="12">
        <v>63</v>
      </c>
      <c r="N21" s="107">
        <f>IF(OR(AND(M21&gt;=60,L21="男"),AND(M21&lt;=40,L21="女")),1000,0)</f>
        <v>1000</v>
      </c>
      <c r="O21" s="50"/>
      <c r="P21" s="41" t="s">
        <v>165</v>
      </c>
      <c r="Q21" s="41"/>
      <c r="R21" s="41"/>
      <c r="S21" s="41"/>
      <c r="T21" s="41"/>
      <c r="U21" s="41"/>
    </row>
    <row r="22" spans="1:21" ht="15.6" customHeight="1" x14ac:dyDescent="0.3">
      <c r="A22" s="98" t="s">
        <v>79</v>
      </c>
      <c r="B22" s="93" t="s">
        <v>70</v>
      </c>
      <c r="C22" s="93" t="str">
        <f t="shared" si="0"/>
        <v>LG</v>
      </c>
      <c r="D22" s="95" t="s">
        <v>102</v>
      </c>
      <c r="E22" s="95" t="s">
        <v>77</v>
      </c>
      <c r="F22" s="95" t="str">
        <f t="shared" si="1"/>
        <v>女士</v>
      </c>
      <c r="G22" s="95" t="s">
        <v>87</v>
      </c>
      <c r="H22" s="95">
        <v>300</v>
      </c>
      <c r="I22" s="95">
        <f t="shared" si="3"/>
        <v>310</v>
      </c>
      <c r="J22" s="99" t="str">
        <f t="shared" si="2"/>
        <v>落榜</v>
      </c>
      <c r="L22" s="12" t="s">
        <v>163</v>
      </c>
      <c r="M22" s="12">
        <v>62</v>
      </c>
      <c r="N22" s="109">
        <f t="shared" ref="N22:N24" si="4">IF(OR(AND(M22&gt;=60,L22="男"),AND(M22&lt;=40,L22="女")),1000,0)</f>
        <v>0</v>
      </c>
      <c r="O22" s="50"/>
      <c r="P22" s="15"/>
      <c r="Q22" s="15"/>
      <c r="R22" s="15"/>
      <c r="S22" s="15"/>
      <c r="T22" s="15"/>
      <c r="U22" s="15"/>
    </row>
    <row r="23" spans="1:21" ht="15.6" customHeight="1" x14ac:dyDescent="0.3">
      <c r="A23" s="98" t="s">
        <v>69</v>
      </c>
      <c r="B23" s="93" t="s">
        <v>70</v>
      </c>
      <c r="C23" s="93" t="str">
        <f t="shared" si="0"/>
        <v>LG</v>
      </c>
      <c r="D23" s="95" t="s">
        <v>103</v>
      </c>
      <c r="E23" s="95" t="s">
        <v>77</v>
      </c>
      <c r="F23" s="95" t="str">
        <f t="shared" si="1"/>
        <v>女士</v>
      </c>
      <c r="G23" s="95" t="s">
        <v>73</v>
      </c>
      <c r="H23" s="95">
        <v>528</v>
      </c>
      <c r="I23" s="95">
        <f t="shared" si="3"/>
        <v>558</v>
      </c>
      <c r="J23" s="99" t="str">
        <f t="shared" si="2"/>
        <v>第二批</v>
      </c>
      <c r="L23" s="108" t="s">
        <v>161</v>
      </c>
      <c r="M23" s="12">
        <v>38</v>
      </c>
      <c r="N23" s="109">
        <f t="shared" si="4"/>
        <v>0</v>
      </c>
      <c r="O23" s="50"/>
      <c r="P23" s="15"/>
      <c r="Q23" s="15"/>
      <c r="R23" s="15"/>
      <c r="S23" s="15"/>
      <c r="T23" s="15"/>
      <c r="U23" s="15"/>
    </row>
    <row r="24" spans="1:21" ht="15.6" customHeight="1" x14ac:dyDescent="0.3">
      <c r="A24" s="98" t="s">
        <v>75</v>
      </c>
      <c r="B24" s="93" t="s">
        <v>85</v>
      </c>
      <c r="C24" s="93" t="str">
        <f t="shared" si="0"/>
        <v>CJ</v>
      </c>
      <c r="D24" s="95" t="s">
        <v>104</v>
      </c>
      <c r="E24" s="95" t="s">
        <v>72</v>
      </c>
      <c r="F24" s="95" t="str">
        <f t="shared" si="1"/>
        <v>先生</v>
      </c>
      <c r="G24" s="95" t="s">
        <v>73</v>
      </c>
      <c r="H24" s="95">
        <v>578</v>
      </c>
      <c r="I24" s="95">
        <f t="shared" si="3"/>
        <v>608</v>
      </c>
      <c r="J24" s="99" t="str">
        <f t="shared" si="2"/>
        <v>第一批</v>
      </c>
      <c r="L24" s="12" t="s">
        <v>163</v>
      </c>
      <c r="M24" s="12">
        <v>32</v>
      </c>
      <c r="N24" s="109">
        <f t="shared" si="4"/>
        <v>1000</v>
      </c>
      <c r="O24" s="50"/>
      <c r="P24" s="15"/>
      <c r="Q24" s="15"/>
      <c r="R24" s="15"/>
      <c r="S24" s="15"/>
      <c r="T24" s="15"/>
      <c r="U24" s="15"/>
    </row>
    <row r="25" spans="1:21" ht="15.6" customHeight="1" x14ac:dyDescent="0.25">
      <c r="A25" s="98" t="s">
        <v>79</v>
      </c>
      <c r="B25" s="93" t="s">
        <v>85</v>
      </c>
      <c r="C25" s="93" t="str">
        <f t="shared" si="0"/>
        <v>CJ</v>
      </c>
      <c r="D25" s="95" t="s">
        <v>105</v>
      </c>
      <c r="E25" s="95" t="s">
        <v>77</v>
      </c>
      <c r="F25" s="95" t="str">
        <f t="shared" si="1"/>
        <v>女士</v>
      </c>
      <c r="G25" s="95" t="s">
        <v>87</v>
      </c>
      <c r="H25" s="95">
        <v>77</v>
      </c>
      <c r="I25" s="95">
        <f t="shared" si="3"/>
        <v>87</v>
      </c>
      <c r="J25" s="99" t="str">
        <f t="shared" si="2"/>
        <v>落榜</v>
      </c>
    </row>
    <row r="26" spans="1:21" ht="15.6" customHeight="1" x14ac:dyDescent="0.25">
      <c r="A26" s="98" t="s">
        <v>69</v>
      </c>
      <c r="B26" s="93" t="s">
        <v>70</v>
      </c>
      <c r="C26" s="93" t="str">
        <f t="shared" si="0"/>
        <v>LG</v>
      </c>
      <c r="D26" s="95" t="s">
        <v>106</v>
      </c>
      <c r="E26" s="95" t="s">
        <v>77</v>
      </c>
      <c r="F26" s="95" t="str">
        <f t="shared" si="1"/>
        <v>女士</v>
      </c>
      <c r="G26" s="95" t="s">
        <v>73</v>
      </c>
      <c r="H26" s="95">
        <v>539</v>
      </c>
      <c r="I26" s="95">
        <f t="shared" si="3"/>
        <v>569</v>
      </c>
      <c r="J26" s="99" t="str">
        <f t="shared" si="2"/>
        <v>第二批</v>
      </c>
    </row>
    <row r="27" spans="1:21" ht="15.6" customHeight="1" x14ac:dyDescent="0.3">
      <c r="A27" s="98" t="s">
        <v>75</v>
      </c>
      <c r="B27" s="93" t="s">
        <v>70</v>
      </c>
      <c r="C27" s="93" t="str">
        <f t="shared" si="0"/>
        <v>LG</v>
      </c>
      <c r="D27" s="95" t="s">
        <v>107</v>
      </c>
      <c r="E27" s="95" t="s">
        <v>72</v>
      </c>
      <c r="F27" s="95" t="str">
        <f t="shared" si="1"/>
        <v>先生</v>
      </c>
      <c r="G27" s="95" t="s">
        <v>81</v>
      </c>
      <c r="H27" s="95">
        <v>495</v>
      </c>
      <c r="I27" s="95">
        <f t="shared" si="3"/>
        <v>515</v>
      </c>
      <c r="J27" s="99" t="str">
        <f t="shared" si="2"/>
        <v>第二批</v>
      </c>
      <c r="L27" s="12" t="s">
        <v>145</v>
      </c>
      <c r="M27" s="100" t="s">
        <v>263</v>
      </c>
      <c r="N27" s="100" t="s">
        <v>264</v>
      </c>
      <c r="O27" s="100" t="s">
        <v>146</v>
      </c>
      <c r="P27" s="15"/>
      <c r="Q27" s="15"/>
      <c r="R27" s="15"/>
      <c r="S27" s="15"/>
      <c r="T27" s="15"/>
      <c r="U27" s="15"/>
    </row>
    <row r="28" spans="1:21" ht="15.6" customHeight="1" x14ac:dyDescent="0.3">
      <c r="A28" s="98" t="s">
        <v>79</v>
      </c>
      <c r="B28" s="93" t="s">
        <v>83</v>
      </c>
      <c r="C28" s="93" t="str">
        <f t="shared" si="0"/>
        <v>WK</v>
      </c>
      <c r="D28" s="95" t="s">
        <v>108</v>
      </c>
      <c r="E28" s="95" t="s">
        <v>72</v>
      </c>
      <c r="F28" s="95" t="str">
        <f t="shared" si="1"/>
        <v>先生</v>
      </c>
      <c r="G28" s="95" t="s">
        <v>81</v>
      </c>
      <c r="H28" s="95">
        <v>309</v>
      </c>
      <c r="I28" s="95">
        <f t="shared" si="3"/>
        <v>329</v>
      </c>
      <c r="J28" s="99" t="str">
        <f t="shared" si="2"/>
        <v>落榜</v>
      </c>
      <c r="L28" s="12" t="s">
        <v>148</v>
      </c>
      <c r="M28" s="100"/>
      <c r="N28" s="100">
        <v>24336000</v>
      </c>
      <c r="O28" s="101">
        <f t="shared" ref="O28:O37" si="5">IF(ISERROR(N28/M28),0,N28/M28)</f>
        <v>0</v>
      </c>
      <c r="P28" s="15"/>
      <c r="Q28" s="8" t="s">
        <v>149</v>
      </c>
      <c r="R28" s="8"/>
      <c r="S28" s="8"/>
      <c r="T28" s="8"/>
      <c r="U28" s="8"/>
    </row>
    <row r="29" spans="1:21" ht="15.6" customHeight="1" x14ac:dyDescent="0.3">
      <c r="A29" s="98" t="s">
        <v>69</v>
      </c>
      <c r="B29" s="93" t="s">
        <v>85</v>
      </c>
      <c r="C29" s="93" t="str">
        <f t="shared" si="0"/>
        <v>CJ</v>
      </c>
      <c r="D29" s="95" t="s">
        <v>109</v>
      </c>
      <c r="E29" s="95" t="s">
        <v>77</v>
      </c>
      <c r="F29" s="95" t="str">
        <f t="shared" si="1"/>
        <v>女士</v>
      </c>
      <c r="G29" s="95" t="s">
        <v>73</v>
      </c>
      <c r="H29" s="95">
        <v>753</v>
      </c>
      <c r="I29" s="95">
        <f t="shared" si="3"/>
        <v>783</v>
      </c>
      <c r="J29" s="99" t="str">
        <f t="shared" si="2"/>
        <v>第一批</v>
      </c>
      <c r="L29" s="12" t="s">
        <v>150</v>
      </c>
      <c r="M29" s="100">
        <v>107</v>
      </c>
      <c r="N29" s="100">
        <v>26096000</v>
      </c>
      <c r="O29" s="102">
        <f t="shared" si="5"/>
        <v>243887.85046728971</v>
      </c>
      <c r="P29" s="15"/>
      <c r="Q29" s="15"/>
      <c r="R29" s="15"/>
      <c r="S29" s="15"/>
      <c r="T29" s="15"/>
      <c r="U29" s="15"/>
    </row>
    <row r="30" spans="1:21" ht="15.6" customHeight="1" x14ac:dyDescent="0.3">
      <c r="A30" s="98" t="s">
        <v>75</v>
      </c>
      <c r="B30" s="93" t="s">
        <v>85</v>
      </c>
      <c r="C30" s="93" t="str">
        <f t="shared" si="0"/>
        <v>CJ</v>
      </c>
      <c r="D30" s="95" t="s">
        <v>110</v>
      </c>
      <c r="E30" s="95" t="s">
        <v>77</v>
      </c>
      <c r="F30" s="95" t="str">
        <f t="shared" si="1"/>
        <v>女士</v>
      </c>
      <c r="G30" s="95" t="s">
        <v>73</v>
      </c>
      <c r="H30" s="95">
        <v>675</v>
      </c>
      <c r="I30" s="95">
        <f t="shared" si="3"/>
        <v>705</v>
      </c>
      <c r="J30" s="99" t="str">
        <f t="shared" si="2"/>
        <v>第一批</v>
      </c>
      <c r="L30" s="12" t="s">
        <v>151</v>
      </c>
      <c r="M30" s="100">
        <v>90</v>
      </c>
      <c r="N30" s="100">
        <v>6480000</v>
      </c>
      <c r="O30" s="102">
        <f t="shared" si="5"/>
        <v>72000</v>
      </c>
      <c r="P30" s="15"/>
      <c r="Q30" s="15"/>
      <c r="R30" s="15"/>
      <c r="S30" s="15"/>
      <c r="T30" s="15"/>
      <c r="U30" s="15"/>
    </row>
    <row r="31" spans="1:21" ht="15.6" customHeight="1" x14ac:dyDescent="0.3">
      <c r="A31" s="98" t="s">
        <v>79</v>
      </c>
      <c r="B31" s="93" t="s">
        <v>70</v>
      </c>
      <c r="C31" s="93" t="str">
        <f t="shared" si="0"/>
        <v>LG</v>
      </c>
      <c r="D31" s="95" t="s">
        <v>111</v>
      </c>
      <c r="E31" s="95" t="s">
        <v>72</v>
      </c>
      <c r="F31" s="95" t="str">
        <f t="shared" si="1"/>
        <v>先生</v>
      </c>
      <c r="G31" s="95" t="s">
        <v>87</v>
      </c>
      <c r="H31" s="95">
        <v>176</v>
      </c>
      <c r="I31" s="95">
        <f t="shared" si="3"/>
        <v>186</v>
      </c>
      <c r="J31" s="99" t="str">
        <f t="shared" si="2"/>
        <v>落榜</v>
      </c>
      <c r="L31" s="12" t="s">
        <v>153</v>
      </c>
      <c r="M31" s="100">
        <v>1271</v>
      </c>
      <c r="N31" s="100">
        <v>218008000</v>
      </c>
      <c r="O31" s="102">
        <f t="shared" si="5"/>
        <v>171524.78363493312</v>
      </c>
      <c r="P31" s="15"/>
      <c r="Q31" s="15"/>
      <c r="R31" s="15"/>
      <c r="S31" s="15"/>
      <c r="T31" s="15"/>
      <c r="U31" s="15"/>
    </row>
    <row r="32" spans="1:21" ht="15.6" customHeight="1" x14ac:dyDescent="0.3">
      <c r="A32" s="98" t="s">
        <v>69</v>
      </c>
      <c r="B32" s="93" t="s">
        <v>85</v>
      </c>
      <c r="C32" s="93" t="str">
        <f t="shared" si="0"/>
        <v>CJ</v>
      </c>
      <c r="D32" s="95" t="s">
        <v>112</v>
      </c>
      <c r="E32" s="95" t="s">
        <v>77</v>
      </c>
      <c r="F32" s="95" t="str">
        <f t="shared" si="1"/>
        <v>女士</v>
      </c>
      <c r="G32" s="95" t="s">
        <v>73</v>
      </c>
      <c r="H32" s="95">
        <v>550</v>
      </c>
      <c r="I32" s="95">
        <f t="shared" si="3"/>
        <v>580</v>
      </c>
      <c r="J32" s="99" t="str">
        <f t="shared" si="2"/>
        <v>第二批</v>
      </c>
      <c r="L32" s="12" t="s">
        <v>154</v>
      </c>
      <c r="M32" s="100">
        <v>353</v>
      </c>
      <c r="N32" s="100">
        <v>91352000</v>
      </c>
      <c r="O32" s="102">
        <f t="shared" si="5"/>
        <v>258787.53541076486</v>
      </c>
      <c r="P32" s="15"/>
      <c r="Q32" s="15"/>
      <c r="R32" s="15"/>
      <c r="S32" s="15"/>
      <c r="T32" s="15"/>
      <c r="U32" s="15"/>
    </row>
    <row r="33" spans="1:21" ht="15.6" customHeight="1" x14ac:dyDescent="0.3">
      <c r="A33" s="98" t="s">
        <v>75</v>
      </c>
      <c r="B33" s="93" t="s">
        <v>70</v>
      </c>
      <c r="C33" s="93" t="str">
        <f t="shared" si="0"/>
        <v>LG</v>
      </c>
      <c r="D33" s="95" t="s">
        <v>113</v>
      </c>
      <c r="E33" s="95" t="s">
        <v>77</v>
      </c>
      <c r="F33" s="95" t="str">
        <f t="shared" si="1"/>
        <v>女士</v>
      </c>
      <c r="G33" s="95" t="s">
        <v>73</v>
      </c>
      <c r="H33" s="95">
        <v>510</v>
      </c>
      <c r="I33" s="95">
        <f t="shared" si="3"/>
        <v>540</v>
      </c>
      <c r="J33" s="99" t="str">
        <f t="shared" si="2"/>
        <v>第二批</v>
      </c>
      <c r="L33" s="12" t="s">
        <v>155</v>
      </c>
      <c r="M33" s="100">
        <v>128</v>
      </c>
      <c r="N33" s="100">
        <v>49624000</v>
      </c>
      <c r="O33" s="102">
        <f t="shared" si="5"/>
        <v>387687.5</v>
      </c>
      <c r="P33" s="15"/>
      <c r="Q33" s="15"/>
      <c r="R33" s="15"/>
      <c r="S33" s="15"/>
      <c r="T33" s="15"/>
      <c r="U33" s="15"/>
    </row>
    <row r="34" spans="1:21" ht="15.6" customHeight="1" x14ac:dyDescent="0.3">
      <c r="A34" s="98" t="s">
        <v>79</v>
      </c>
      <c r="B34" s="93" t="s">
        <v>70</v>
      </c>
      <c r="C34" s="93" t="str">
        <f t="shared" si="0"/>
        <v>LG</v>
      </c>
      <c r="D34" s="95" t="s">
        <v>114</v>
      </c>
      <c r="E34" s="95" t="s">
        <v>72</v>
      </c>
      <c r="F34" s="95" t="str">
        <f t="shared" si="1"/>
        <v>先生</v>
      </c>
      <c r="G34" s="95" t="s">
        <v>87</v>
      </c>
      <c r="H34" s="95">
        <v>191</v>
      </c>
      <c r="I34" s="95">
        <f t="shared" si="3"/>
        <v>201</v>
      </c>
      <c r="J34" s="99" t="str">
        <f t="shared" si="2"/>
        <v>落榜</v>
      </c>
      <c r="L34" s="12" t="s">
        <v>156</v>
      </c>
      <c r="M34" s="100"/>
      <c r="N34" s="100">
        <v>51474400</v>
      </c>
      <c r="O34" s="102">
        <f t="shared" si="5"/>
        <v>0</v>
      </c>
      <c r="P34" s="15"/>
      <c r="Q34" s="15"/>
      <c r="R34" s="15"/>
      <c r="S34" s="15"/>
      <c r="T34" s="15"/>
      <c r="U34" s="15"/>
    </row>
    <row r="35" spans="1:21" ht="15.6" customHeight="1" x14ac:dyDescent="0.3">
      <c r="A35" s="98" t="s">
        <v>69</v>
      </c>
      <c r="B35" s="93" t="s">
        <v>85</v>
      </c>
      <c r="C35" s="93" t="str">
        <f t="shared" si="0"/>
        <v>CJ</v>
      </c>
      <c r="D35" s="95" t="s">
        <v>115</v>
      </c>
      <c r="E35" s="95" t="s">
        <v>72</v>
      </c>
      <c r="F35" s="95" t="str">
        <f t="shared" si="1"/>
        <v>先生</v>
      </c>
      <c r="G35" s="95" t="s">
        <v>87</v>
      </c>
      <c r="H35" s="95">
        <v>113</v>
      </c>
      <c r="I35" s="95">
        <f t="shared" si="3"/>
        <v>123</v>
      </c>
      <c r="J35" s="99" t="str">
        <f t="shared" si="2"/>
        <v>落榜</v>
      </c>
      <c r="L35" s="12" t="s">
        <v>157</v>
      </c>
      <c r="M35" s="100">
        <v>498</v>
      </c>
      <c r="N35" s="100">
        <v>45524800</v>
      </c>
      <c r="O35" s="102">
        <f t="shared" si="5"/>
        <v>91415.261044176703</v>
      </c>
      <c r="P35" s="15"/>
      <c r="Q35" s="15"/>
      <c r="R35" s="15"/>
      <c r="S35" s="15"/>
      <c r="T35" s="15"/>
      <c r="U35" s="15"/>
    </row>
    <row r="36" spans="1:21" ht="15.6" customHeight="1" x14ac:dyDescent="0.3">
      <c r="A36" s="98" t="s">
        <v>75</v>
      </c>
      <c r="B36" s="93" t="s">
        <v>83</v>
      </c>
      <c r="C36" s="93" t="str">
        <f t="shared" si="0"/>
        <v>WK</v>
      </c>
      <c r="D36" s="95" t="s">
        <v>116</v>
      </c>
      <c r="E36" s="95" t="s">
        <v>77</v>
      </c>
      <c r="F36" s="95" t="str">
        <f t="shared" si="1"/>
        <v>女士</v>
      </c>
      <c r="G36" s="95" t="s">
        <v>73</v>
      </c>
      <c r="H36" s="95">
        <v>582</v>
      </c>
      <c r="I36" s="95">
        <f t="shared" si="3"/>
        <v>612</v>
      </c>
      <c r="J36" s="99" t="str">
        <f t="shared" si="2"/>
        <v>第一批</v>
      </c>
      <c r="L36" s="12" t="s">
        <v>158</v>
      </c>
      <c r="M36" s="100">
        <v>656</v>
      </c>
      <c r="N36" s="100">
        <v>78914400</v>
      </c>
      <c r="O36" s="102">
        <f t="shared" si="5"/>
        <v>120296.34146341463</v>
      </c>
      <c r="P36" s="15"/>
      <c r="Q36" s="15"/>
      <c r="R36" s="15"/>
      <c r="S36" s="15"/>
      <c r="T36" s="15"/>
      <c r="U36" s="15"/>
    </row>
    <row r="37" spans="1:21" ht="15.6" customHeight="1" x14ac:dyDescent="0.3">
      <c r="A37" s="98" t="s">
        <v>79</v>
      </c>
      <c r="B37" s="93" t="s">
        <v>83</v>
      </c>
      <c r="C37" s="93" t="str">
        <f t="shared" si="0"/>
        <v>WK</v>
      </c>
      <c r="D37" s="95" t="s">
        <v>117</v>
      </c>
      <c r="E37" s="95" t="s">
        <v>77</v>
      </c>
      <c r="F37" s="95" t="str">
        <f t="shared" si="1"/>
        <v>女士</v>
      </c>
      <c r="G37" s="95" t="s">
        <v>73</v>
      </c>
      <c r="H37" s="95">
        <v>565</v>
      </c>
      <c r="I37" s="95">
        <f t="shared" si="3"/>
        <v>595</v>
      </c>
      <c r="J37" s="99" t="str">
        <f t="shared" si="2"/>
        <v>第二批</v>
      </c>
      <c r="L37" s="12" t="s">
        <v>159</v>
      </c>
      <c r="M37" s="100"/>
      <c r="N37" s="100">
        <v>29760</v>
      </c>
      <c r="O37" s="102">
        <f t="shared" si="5"/>
        <v>0</v>
      </c>
      <c r="P37" s="15"/>
      <c r="Q37" s="15"/>
      <c r="R37" s="15"/>
      <c r="S37" s="15"/>
      <c r="T37" s="15"/>
      <c r="U37" s="15"/>
    </row>
    <row r="38" spans="1:21" ht="15.6" customHeight="1" x14ac:dyDescent="0.25">
      <c r="A38" s="98" t="s">
        <v>69</v>
      </c>
      <c r="B38" s="93" t="s">
        <v>85</v>
      </c>
      <c r="C38" s="93" t="str">
        <f t="shared" si="0"/>
        <v>CJ</v>
      </c>
      <c r="D38" s="95" t="s">
        <v>118</v>
      </c>
      <c r="E38" s="95" t="s">
        <v>72</v>
      </c>
      <c r="F38" s="95" t="str">
        <f t="shared" si="1"/>
        <v>先生</v>
      </c>
      <c r="G38" s="95" t="s">
        <v>73</v>
      </c>
      <c r="H38" s="95">
        <v>662</v>
      </c>
      <c r="I38" s="95">
        <f t="shared" si="3"/>
        <v>692</v>
      </c>
      <c r="J38" s="99" t="str">
        <f t="shared" si="2"/>
        <v>第一批</v>
      </c>
    </row>
    <row r="39" spans="1:21" ht="15.6" customHeight="1" x14ac:dyDescent="0.25">
      <c r="A39" s="98" t="s">
        <v>75</v>
      </c>
      <c r="B39" s="93" t="s">
        <v>83</v>
      </c>
      <c r="C39" s="93" t="str">
        <f t="shared" si="0"/>
        <v>WK</v>
      </c>
      <c r="D39" s="95" t="s">
        <v>119</v>
      </c>
      <c r="E39" s="95" t="s">
        <v>72</v>
      </c>
      <c r="F39" s="95" t="str">
        <f t="shared" si="1"/>
        <v>先生</v>
      </c>
      <c r="G39" s="95" t="s">
        <v>81</v>
      </c>
      <c r="H39" s="95">
        <v>522</v>
      </c>
      <c r="I39" s="95">
        <f t="shared" si="3"/>
        <v>542</v>
      </c>
      <c r="J39" s="99" t="str">
        <f t="shared" si="2"/>
        <v>第二批</v>
      </c>
    </row>
    <row r="40" spans="1:21" ht="15.6" customHeight="1" x14ac:dyDescent="0.25">
      <c r="A40" s="98" t="s">
        <v>79</v>
      </c>
      <c r="B40" s="93" t="s">
        <v>70</v>
      </c>
      <c r="C40" s="93" t="str">
        <f t="shared" si="0"/>
        <v>LG</v>
      </c>
      <c r="D40" s="95" t="s">
        <v>120</v>
      </c>
      <c r="E40" s="95" t="s">
        <v>77</v>
      </c>
      <c r="F40" s="95" t="str">
        <f t="shared" si="1"/>
        <v>女士</v>
      </c>
      <c r="G40" s="95" t="s">
        <v>73</v>
      </c>
      <c r="H40" s="95">
        <v>723</v>
      </c>
      <c r="I40" s="95">
        <f t="shared" si="3"/>
        <v>753</v>
      </c>
      <c r="J40" s="99" t="str">
        <f t="shared" si="2"/>
        <v>第一批</v>
      </c>
    </row>
    <row r="41" spans="1:21" ht="15.6" customHeight="1" x14ac:dyDescent="0.25">
      <c r="A41" s="98" t="s">
        <v>69</v>
      </c>
      <c r="B41" s="93" t="s">
        <v>85</v>
      </c>
      <c r="C41" s="93" t="str">
        <f t="shared" si="0"/>
        <v>CJ</v>
      </c>
      <c r="D41" s="95" t="s">
        <v>121</v>
      </c>
      <c r="E41" s="95" t="s">
        <v>77</v>
      </c>
      <c r="F41" s="95" t="str">
        <f t="shared" si="1"/>
        <v>女士</v>
      </c>
      <c r="G41" s="95" t="s">
        <v>73</v>
      </c>
      <c r="H41" s="95">
        <v>526</v>
      </c>
      <c r="I41" s="95">
        <f t="shared" si="3"/>
        <v>556</v>
      </c>
      <c r="J41" s="99" t="str">
        <f t="shared" si="2"/>
        <v>第二批</v>
      </c>
    </row>
    <row r="42" spans="1:21" ht="15.6" customHeight="1" x14ac:dyDescent="0.25">
      <c r="A42" s="98" t="s">
        <v>75</v>
      </c>
      <c r="B42" s="93" t="s">
        <v>85</v>
      </c>
      <c r="C42" s="93" t="str">
        <f t="shared" si="0"/>
        <v>CJ</v>
      </c>
      <c r="D42" s="95" t="s">
        <v>122</v>
      </c>
      <c r="E42" s="95" t="s">
        <v>77</v>
      </c>
      <c r="F42" s="95" t="str">
        <f t="shared" si="1"/>
        <v>女士</v>
      </c>
      <c r="G42" s="95" t="s">
        <v>81</v>
      </c>
      <c r="H42" s="95">
        <v>506</v>
      </c>
      <c r="I42" s="95">
        <f t="shared" si="3"/>
        <v>526</v>
      </c>
      <c r="J42" s="99" t="str">
        <f t="shared" si="2"/>
        <v>第二批</v>
      </c>
    </row>
    <row r="43" spans="1:21" ht="15.6" customHeight="1" x14ac:dyDescent="0.25">
      <c r="A43" s="98" t="s">
        <v>79</v>
      </c>
      <c r="B43" s="93" t="s">
        <v>83</v>
      </c>
      <c r="C43" s="93" t="str">
        <f t="shared" si="0"/>
        <v>WK</v>
      </c>
      <c r="D43" s="95" t="s">
        <v>123</v>
      </c>
      <c r="E43" s="95" t="s">
        <v>77</v>
      </c>
      <c r="F43" s="95" t="str">
        <f t="shared" si="1"/>
        <v>女士</v>
      </c>
      <c r="G43" s="95" t="s">
        <v>87</v>
      </c>
      <c r="H43" s="95">
        <v>251</v>
      </c>
      <c r="I43" s="95">
        <f t="shared" si="3"/>
        <v>261</v>
      </c>
      <c r="J43" s="99" t="str">
        <f t="shared" si="2"/>
        <v>落榜</v>
      </c>
    </row>
    <row r="44" spans="1:21" ht="15.6" customHeight="1" x14ac:dyDescent="0.25">
      <c r="A44" s="98" t="s">
        <v>69</v>
      </c>
      <c r="B44" s="93" t="s">
        <v>83</v>
      </c>
      <c r="C44" s="93" t="str">
        <f t="shared" si="0"/>
        <v>WK</v>
      </c>
      <c r="D44" s="95" t="s">
        <v>124</v>
      </c>
      <c r="E44" s="95" t="s">
        <v>72</v>
      </c>
      <c r="F44" s="95" t="str">
        <f t="shared" si="1"/>
        <v>先生</v>
      </c>
      <c r="G44" s="95" t="s">
        <v>87</v>
      </c>
      <c r="H44" s="95">
        <v>128</v>
      </c>
      <c r="I44" s="95">
        <f t="shared" si="3"/>
        <v>138</v>
      </c>
      <c r="J44" s="99" t="str">
        <f t="shared" si="2"/>
        <v>落榜</v>
      </c>
    </row>
    <row r="45" spans="1:21" ht="15.6" customHeight="1" x14ac:dyDescent="0.25">
      <c r="A45" s="98" t="s">
        <v>75</v>
      </c>
      <c r="B45" s="93" t="s">
        <v>83</v>
      </c>
      <c r="C45" s="93" t="str">
        <f t="shared" si="0"/>
        <v>WK</v>
      </c>
      <c r="D45" s="95" t="s">
        <v>125</v>
      </c>
      <c r="E45" s="95" t="s">
        <v>72</v>
      </c>
      <c r="F45" s="95" t="str">
        <f t="shared" si="1"/>
        <v>先生</v>
      </c>
      <c r="G45" s="95" t="s">
        <v>73</v>
      </c>
      <c r="H45" s="95">
        <v>618</v>
      </c>
      <c r="I45" s="95">
        <f t="shared" si="3"/>
        <v>648</v>
      </c>
      <c r="J45" s="99" t="str">
        <f t="shared" si="2"/>
        <v>第一批</v>
      </c>
    </row>
    <row r="46" spans="1:21" ht="15.6" customHeight="1" x14ac:dyDescent="0.25">
      <c r="A46" s="98" t="s">
        <v>79</v>
      </c>
      <c r="B46" s="93" t="s">
        <v>83</v>
      </c>
      <c r="C46" s="93" t="str">
        <f t="shared" si="0"/>
        <v>WK</v>
      </c>
      <c r="D46" s="95" t="s">
        <v>126</v>
      </c>
      <c r="E46" s="95" t="s">
        <v>77</v>
      </c>
      <c r="F46" s="95" t="str">
        <f t="shared" si="1"/>
        <v>女士</v>
      </c>
      <c r="G46" s="95" t="s">
        <v>81</v>
      </c>
      <c r="H46" s="95">
        <v>581</v>
      </c>
      <c r="I46" s="95">
        <f t="shared" si="3"/>
        <v>601</v>
      </c>
      <c r="J46" s="99" t="str">
        <f t="shared" si="2"/>
        <v>第一批</v>
      </c>
    </row>
    <row r="47" spans="1:21" ht="15.6" customHeight="1" x14ac:dyDescent="0.25">
      <c r="A47" s="98" t="s">
        <v>69</v>
      </c>
      <c r="B47" s="93" t="s">
        <v>85</v>
      </c>
      <c r="C47" s="93" t="str">
        <f t="shared" si="0"/>
        <v>CJ</v>
      </c>
      <c r="D47" s="95" t="s">
        <v>127</v>
      </c>
      <c r="E47" s="95" t="s">
        <v>77</v>
      </c>
      <c r="F47" s="95" t="str">
        <f t="shared" si="1"/>
        <v>女士</v>
      </c>
      <c r="G47" s="95" t="s">
        <v>73</v>
      </c>
      <c r="H47" s="95">
        <v>778</v>
      </c>
      <c r="I47" s="95">
        <f t="shared" si="3"/>
        <v>808</v>
      </c>
      <c r="J47" s="99" t="str">
        <f t="shared" si="2"/>
        <v>第一批</v>
      </c>
    </row>
    <row r="48" spans="1:21" ht="15.6" customHeight="1" x14ac:dyDescent="0.25">
      <c r="A48" s="98" t="s">
        <v>75</v>
      </c>
      <c r="B48" s="93" t="s">
        <v>70</v>
      </c>
      <c r="C48" s="93" t="str">
        <f t="shared" si="0"/>
        <v>LG</v>
      </c>
      <c r="D48" s="95" t="s">
        <v>128</v>
      </c>
      <c r="E48" s="95" t="s">
        <v>72</v>
      </c>
      <c r="F48" s="95" t="str">
        <f t="shared" si="1"/>
        <v>先生</v>
      </c>
      <c r="G48" s="95" t="s">
        <v>73</v>
      </c>
      <c r="H48" s="95">
        <v>672</v>
      </c>
      <c r="I48" s="95">
        <f t="shared" si="3"/>
        <v>702</v>
      </c>
      <c r="J48" s="99" t="str">
        <f t="shared" si="2"/>
        <v>第一批</v>
      </c>
    </row>
    <row r="49" spans="1:10" ht="15.6" customHeight="1" x14ac:dyDescent="0.25">
      <c r="A49" s="98" t="s">
        <v>79</v>
      </c>
      <c r="B49" s="93" t="s">
        <v>85</v>
      </c>
      <c r="C49" s="93" t="str">
        <f t="shared" si="0"/>
        <v>CJ</v>
      </c>
      <c r="D49" s="95" t="s">
        <v>129</v>
      </c>
      <c r="E49" s="95" t="s">
        <v>72</v>
      </c>
      <c r="F49" s="95" t="str">
        <f t="shared" si="1"/>
        <v>先生</v>
      </c>
      <c r="G49" s="95" t="s">
        <v>73</v>
      </c>
      <c r="H49" s="95">
        <v>522</v>
      </c>
      <c r="I49" s="95">
        <f t="shared" si="3"/>
        <v>552</v>
      </c>
      <c r="J49" s="99" t="str">
        <f t="shared" si="2"/>
        <v>第二批</v>
      </c>
    </row>
    <row r="50" spans="1:10" ht="15.6" customHeight="1" x14ac:dyDescent="0.25">
      <c r="A50" s="98" t="s">
        <v>69</v>
      </c>
      <c r="B50" s="93" t="s">
        <v>70</v>
      </c>
      <c r="C50" s="93" t="str">
        <f t="shared" si="0"/>
        <v>LG</v>
      </c>
      <c r="D50" s="95" t="s">
        <v>130</v>
      </c>
      <c r="E50" s="95" t="s">
        <v>72</v>
      </c>
      <c r="F50" s="95" t="str">
        <f t="shared" si="1"/>
        <v>先生</v>
      </c>
      <c r="G50" s="95" t="s">
        <v>73</v>
      </c>
      <c r="H50" s="95">
        <v>620</v>
      </c>
      <c r="I50" s="95">
        <f t="shared" si="3"/>
        <v>650</v>
      </c>
      <c r="J50" s="99" t="str">
        <f t="shared" si="2"/>
        <v>第一批</v>
      </c>
    </row>
    <row r="51" spans="1:10" ht="15.6" customHeight="1" x14ac:dyDescent="0.25">
      <c r="A51" s="98" t="s">
        <v>75</v>
      </c>
      <c r="B51" s="93" t="s">
        <v>70</v>
      </c>
      <c r="C51" s="93" t="str">
        <f t="shared" si="0"/>
        <v>LG</v>
      </c>
      <c r="D51" s="95" t="s">
        <v>131</v>
      </c>
      <c r="E51" s="95" t="s">
        <v>77</v>
      </c>
      <c r="F51" s="95" t="str">
        <f t="shared" si="1"/>
        <v>女士</v>
      </c>
      <c r="G51" s="95" t="s">
        <v>73</v>
      </c>
      <c r="H51" s="95">
        <v>784</v>
      </c>
      <c r="I51" s="95">
        <f t="shared" si="3"/>
        <v>814</v>
      </c>
      <c r="J51" s="99" t="str">
        <f t="shared" si="2"/>
        <v>第一批</v>
      </c>
    </row>
    <row r="52" spans="1:10" ht="15.6" customHeight="1" x14ac:dyDescent="0.25">
      <c r="A52" s="98" t="s">
        <v>79</v>
      </c>
      <c r="B52" s="93" t="s">
        <v>85</v>
      </c>
      <c r="C52" s="93" t="str">
        <f t="shared" si="0"/>
        <v>CJ</v>
      </c>
      <c r="D52" s="95" t="s">
        <v>132</v>
      </c>
      <c r="E52" s="95" t="s">
        <v>77</v>
      </c>
      <c r="F52" s="95" t="str">
        <f t="shared" si="1"/>
        <v>女士</v>
      </c>
      <c r="G52" s="95" t="s">
        <v>81</v>
      </c>
      <c r="H52" s="95">
        <v>433</v>
      </c>
      <c r="I52" s="95">
        <f t="shared" si="3"/>
        <v>453</v>
      </c>
      <c r="J52" s="99" t="str">
        <f t="shared" si="2"/>
        <v>第二批</v>
      </c>
    </row>
    <row r="53" spans="1:10" ht="15.6" customHeight="1" x14ac:dyDescent="0.25">
      <c r="A53" s="98" t="s">
        <v>69</v>
      </c>
      <c r="B53" s="93" t="s">
        <v>83</v>
      </c>
      <c r="C53" s="93" t="str">
        <f t="shared" si="0"/>
        <v>WK</v>
      </c>
      <c r="D53" s="95" t="s">
        <v>133</v>
      </c>
      <c r="E53" s="95" t="s">
        <v>77</v>
      </c>
      <c r="F53" s="95" t="str">
        <f t="shared" si="1"/>
        <v>女士</v>
      </c>
      <c r="G53" s="95" t="s">
        <v>73</v>
      </c>
      <c r="H53" s="95">
        <v>515</v>
      </c>
      <c r="I53" s="95">
        <f t="shared" si="3"/>
        <v>545</v>
      </c>
      <c r="J53" s="99" t="str">
        <f t="shared" si="2"/>
        <v>第二批</v>
      </c>
    </row>
    <row r="54" spans="1:10" ht="15.6" customHeight="1" x14ac:dyDescent="0.25">
      <c r="A54" s="98" t="s">
        <v>75</v>
      </c>
      <c r="B54" s="93" t="s">
        <v>85</v>
      </c>
      <c r="C54" s="93" t="str">
        <f t="shared" si="0"/>
        <v>CJ</v>
      </c>
      <c r="D54" s="95" t="s">
        <v>134</v>
      </c>
      <c r="E54" s="95" t="s">
        <v>72</v>
      </c>
      <c r="F54" s="95" t="str">
        <f t="shared" si="1"/>
        <v>先生</v>
      </c>
      <c r="G54" s="95" t="s">
        <v>73</v>
      </c>
      <c r="H54" s="95">
        <v>789</v>
      </c>
      <c r="I54" s="95">
        <f t="shared" si="3"/>
        <v>819</v>
      </c>
      <c r="J54" s="99" t="str">
        <f t="shared" si="2"/>
        <v>第一批</v>
      </c>
    </row>
    <row r="55" spans="1:10" ht="15.6" customHeight="1" x14ac:dyDescent="0.25">
      <c r="A55" s="98" t="s">
        <v>79</v>
      </c>
      <c r="B55" s="93" t="s">
        <v>85</v>
      </c>
      <c r="C55" s="93" t="str">
        <f t="shared" si="0"/>
        <v>CJ</v>
      </c>
      <c r="D55" s="95" t="s">
        <v>135</v>
      </c>
      <c r="E55" s="95" t="s">
        <v>77</v>
      </c>
      <c r="F55" s="95" t="str">
        <f t="shared" si="1"/>
        <v>女士</v>
      </c>
      <c r="G55" s="95" t="s">
        <v>73</v>
      </c>
      <c r="H55" s="95">
        <v>651</v>
      </c>
      <c r="I55" s="95">
        <f t="shared" si="3"/>
        <v>681</v>
      </c>
      <c r="J55" s="99" t="str">
        <f t="shared" si="2"/>
        <v>第一批</v>
      </c>
    </row>
    <row r="56" spans="1:10" ht="15.6" customHeight="1" x14ac:dyDescent="0.25">
      <c r="A56" s="98" t="s">
        <v>69</v>
      </c>
      <c r="B56" s="93" t="s">
        <v>83</v>
      </c>
      <c r="C56" s="93" t="str">
        <f t="shared" si="0"/>
        <v>WK</v>
      </c>
      <c r="D56" s="95" t="s">
        <v>136</v>
      </c>
      <c r="E56" s="95" t="s">
        <v>72</v>
      </c>
      <c r="F56" s="95" t="str">
        <f t="shared" si="1"/>
        <v>先生</v>
      </c>
      <c r="G56" s="95" t="s">
        <v>87</v>
      </c>
      <c r="H56" s="95">
        <v>202</v>
      </c>
      <c r="I56" s="95">
        <f t="shared" si="3"/>
        <v>212</v>
      </c>
      <c r="J56" s="99" t="str">
        <f t="shared" si="2"/>
        <v>落榜</v>
      </c>
    </row>
    <row r="57" spans="1:10" ht="15.6" customHeight="1" x14ac:dyDescent="0.25">
      <c r="A57" s="98" t="s">
        <v>75</v>
      </c>
      <c r="B57" s="93" t="s">
        <v>85</v>
      </c>
      <c r="C57" s="93" t="str">
        <f t="shared" si="0"/>
        <v>CJ</v>
      </c>
      <c r="D57" s="95" t="s">
        <v>137</v>
      </c>
      <c r="E57" s="95" t="s">
        <v>72</v>
      </c>
      <c r="F57" s="95" t="str">
        <f t="shared" si="1"/>
        <v>先生</v>
      </c>
      <c r="G57" s="95" t="s">
        <v>73</v>
      </c>
      <c r="H57" s="95">
        <v>673</v>
      </c>
      <c r="I57" s="95">
        <f t="shared" si="3"/>
        <v>703</v>
      </c>
      <c r="J57" s="99" t="str">
        <f t="shared" si="2"/>
        <v>第一批</v>
      </c>
    </row>
    <row r="58" spans="1:10" ht="15.6" customHeight="1" x14ac:dyDescent="0.25">
      <c r="A58" s="98" t="s">
        <v>79</v>
      </c>
      <c r="B58" s="93" t="s">
        <v>83</v>
      </c>
      <c r="C58" s="93" t="str">
        <f t="shared" si="0"/>
        <v>WK</v>
      </c>
      <c r="D58" s="95" t="s">
        <v>138</v>
      </c>
      <c r="E58" s="95" t="s">
        <v>72</v>
      </c>
      <c r="F58" s="95" t="str">
        <f t="shared" si="1"/>
        <v>先生</v>
      </c>
      <c r="G58" s="95" t="s">
        <v>73</v>
      </c>
      <c r="H58" s="95">
        <v>654</v>
      </c>
      <c r="I58" s="95">
        <f t="shared" si="3"/>
        <v>684</v>
      </c>
      <c r="J58" s="99" t="str">
        <f t="shared" si="2"/>
        <v>第一批</v>
      </c>
    </row>
    <row r="59" spans="1:10" ht="15.6" customHeight="1" x14ac:dyDescent="0.25">
      <c r="A59" s="98" t="s">
        <v>69</v>
      </c>
      <c r="B59" s="93" t="s">
        <v>83</v>
      </c>
      <c r="C59" s="93" t="str">
        <f t="shared" si="0"/>
        <v>WK</v>
      </c>
      <c r="D59" s="95" t="s">
        <v>139</v>
      </c>
      <c r="E59" s="95" t="s">
        <v>77</v>
      </c>
      <c r="F59" s="95" t="str">
        <f t="shared" si="1"/>
        <v>女士</v>
      </c>
      <c r="G59" s="95" t="s">
        <v>73</v>
      </c>
      <c r="H59" s="95">
        <v>643</v>
      </c>
      <c r="I59" s="95">
        <f t="shared" si="3"/>
        <v>673</v>
      </c>
      <c r="J59" s="99" t="str">
        <f t="shared" si="2"/>
        <v>第一批</v>
      </c>
    </row>
    <row r="60" spans="1:10" ht="15.6" customHeight="1" x14ac:dyDescent="0.25">
      <c r="A60" s="98" t="s">
        <v>75</v>
      </c>
      <c r="B60" s="93" t="s">
        <v>85</v>
      </c>
      <c r="C60" s="93" t="str">
        <f t="shared" si="0"/>
        <v>CJ</v>
      </c>
      <c r="D60" s="95" t="s">
        <v>140</v>
      </c>
      <c r="E60" s="95" t="s">
        <v>77</v>
      </c>
      <c r="F60" s="95" t="str">
        <f t="shared" si="1"/>
        <v>女士</v>
      </c>
      <c r="G60" s="95" t="s">
        <v>73</v>
      </c>
      <c r="H60" s="95">
        <v>645</v>
      </c>
      <c r="I60" s="95">
        <f t="shared" si="3"/>
        <v>675</v>
      </c>
      <c r="J60" s="99" t="str">
        <f t="shared" si="2"/>
        <v>第一批</v>
      </c>
    </row>
    <row r="61" spans="1:10" ht="15.6" customHeight="1" x14ac:dyDescent="0.25">
      <c r="A61" s="98" t="s">
        <v>79</v>
      </c>
      <c r="B61" s="93" t="s">
        <v>85</v>
      </c>
      <c r="C61" s="93" t="str">
        <f t="shared" si="0"/>
        <v>CJ</v>
      </c>
      <c r="D61" s="95" t="s">
        <v>141</v>
      </c>
      <c r="E61" s="95" t="s">
        <v>72</v>
      </c>
      <c r="F61" s="95" t="str">
        <f t="shared" si="1"/>
        <v>先生</v>
      </c>
      <c r="G61" s="95" t="s">
        <v>87</v>
      </c>
      <c r="H61" s="95">
        <v>116</v>
      </c>
      <c r="I61" s="95">
        <f t="shared" si="3"/>
        <v>126</v>
      </c>
      <c r="J61" s="99" t="str">
        <f t="shared" si="2"/>
        <v>落榜</v>
      </c>
    </row>
    <row r="62" spans="1:10" ht="15.6" customHeight="1" x14ac:dyDescent="0.25">
      <c r="A62" s="98" t="s">
        <v>69</v>
      </c>
      <c r="B62" s="93" t="s">
        <v>70</v>
      </c>
      <c r="C62" s="93" t="str">
        <f t="shared" si="0"/>
        <v>LG</v>
      </c>
      <c r="D62" s="95" t="s">
        <v>142</v>
      </c>
      <c r="E62" s="95" t="s">
        <v>77</v>
      </c>
      <c r="F62" s="95" t="str">
        <f t="shared" si="1"/>
        <v>女士</v>
      </c>
      <c r="G62" s="95" t="s">
        <v>73</v>
      </c>
      <c r="H62" s="95">
        <v>646</v>
      </c>
      <c r="I62" s="95">
        <f t="shared" si="3"/>
        <v>676</v>
      </c>
      <c r="J62" s="99" t="str">
        <f t="shared" si="2"/>
        <v>第一批</v>
      </c>
    </row>
    <row r="63" spans="1:10" ht="15.6" customHeight="1" x14ac:dyDescent="0.25">
      <c r="A63" s="98" t="s">
        <v>75</v>
      </c>
      <c r="B63" s="93" t="s">
        <v>83</v>
      </c>
      <c r="C63" s="93" t="str">
        <f t="shared" si="0"/>
        <v>WK</v>
      </c>
      <c r="D63" s="95" t="s">
        <v>143</v>
      </c>
      <c r="E63" s="95" t="s">
        <v>72</v>
      </c>
      <c r="F63" s="95" t="str">
        <f t="shared" si="1"/>
        <v>先生</v>
      </c>
      <c r="G63" s="95" t="s">
        <v>73</v>
      </c>
      <c r="H63" s="95">
        <v>696</v>
      </c>
      <c r="I63" s="95">
        <f t="shared" si="3"/>
        <v>726</v>
      </c>
      <c r="J63" s="99" t="str">
        <f t="shared" si="2"/>
        <v>第一批</v>
      </c>
    </row>
    <row r="64" spans="1:10" ht="15.6" customHeight="1" x14ac:dyDescent="0.25">
      <c r="A64" s="98" t="s">
        <v>79</v>
      </c>
      <c r="B64" s="93" t="s">
        <v>85</v>
      </c>
      <c r="C64" s="93" t="str">
        <f t="shared" si="0"/>
        <v>CJ</v>
      </c>
      <c r="D64" s="95" t="s">
        <v>144</v>
      </c>
      <c r="E64" s="95" t="s">
        <v>77</v>
      </c>
      <c r="F64" s="95" t="str">
        <f t="shared" si="1"/>
        <v>女士</v>
      </c>
      <c r="G64" s="95" t="s">
        <v>73</v>
      </c>
      <c r="H64" s="95">
        <v>701</v>
      </c>
      <c r="I64" s="95">
        <f t="shared" si="3"/>
        <v>731</v>
      </c>
      <c r="J64" s="99" t="str">
        <f t="shared" si="2"/>
        <v>第一批</v>
      </c>
    </row>
  </sheetData>
  <mergeCells count="2">
    <mergeCell ref="P9:S9"/>
    <mergeCell ref="L2:R2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994A2-1ED3-4BD2-A694-90A12187E83A}">
  <dimension ref="A1:Z69"/>
  <sheetViews>
    <sheetView topLeftCell="A40" workbookViewId="0">
      <selection activeCell="I6" sqref="I6"/>
    </sheetView>
  </sheetViews>
  <sheetFormatPr defaultColWidth="9" defaultRowHeight="15.6" customHeight="1" x14ac:dyDescent="0.25"/>
  <cols>
    <col min="1" max="6" width="9.796875" style="13" customWidth="1"/>
    <col min="7" max="7" width="9" style="13"/>
    <col min="8" max="8" width="9.19921875" style="13" customWidth="1"/>
    <col min="9" max="11" width="9" style="13"/>
    <col min="12" max="14" width="8" style="13" customWidth="1"/>
    <col min="15" max="15" width="9.19921875" style="13" customWidth="1"/>
    <col min="16" max="17" width="8" style="13" customWidth="1"/>
    <col min="18" max="222" width="9" style="13"/>
    <col min="223" max="223" width="3" style="13" customWidth="1"/>
    <col min="224" max="224" width="12.19921875" style="13" bestFit="1" customWidth="1"/>
    <col min="225" max="225" width="9.69921875" style="13" bestFit="1" customWidth="1"/>
    <col min="226" max="227" width="7.5" style="13" bestFit="1" customWidth="1"/>
    <col min="228" max="228" width="4.69921875" style="13" bestFit="1" customWidth="1"/>
    <col min="229" max="232" width="9" style="13"/>
    <col min="233" max="233" width="11.19921875" style="13" customWidth="1"/>
    <col min="234" max="234" width="11.19921875" style="13" bestFit="1" customWidth="1"/>
    <col min="235" max="236" width="8" style="13" bestFit="1" customWidth="1"/>
    <col min="237" max="237" width="4.69921875" style="13" bestFit="1" customWidth="1"/>
    <col min="238" max="239" width="11.19921875" style="13" bestFit="1" customWidth="1"/>
    <col min="240" max="478" width="9" style="13"/>
    <col min="479" max="479" width="3" style="13" customWidth="1"/>
    <col min="480" max="480" width="12.19921875" style="13" bestFit="1" customWidth="1"/>
    <col min="481" max="481" width="9.69921875" style="13" bestFit="1" customWidth="1"/>
    <col min="482" max="483" width="7.5" style="13" bestFit="1" customWidth="1"/>
    <col min="484" max="484" width="4.69921875" style="13" bestFit="1" customWidth="1"/>
    <col min="485" max="488" width="9" style="13"/>
    <col min="489" max="489" width="11.19921875" style="13" customWidth="1"/>
    <col min="490" max="490" width="11.19921875" style="13" bestFit="1" customWidth="1"/>
    <col min="491" max="492" width="8" style="13" bestFit="1" customWidth="1"/>
    <col min="493" max="493" width="4.69921875" style="13" bestFit="1" customWidth="1"/>
    <col min="494" max="495" width="11.19921875" style="13" bestFit="1" customWidth="1"/>
    <col min="496" max="734" width="9" style="13"/>
    <col min="735" max="735" width="3" style="13" customWidth="1"/>
    <col min="736" max="736" width="12.19921875" style="13" bestFit="1" customWidth="1"/>
    <col min="737" max="737" width="9.69921875" style="13" bestFit="1" customWidth="1"/>
    <col min="738" max="739" width="7.5" style="13" bestFit="1" customWidth="1"/>
    <col min="740" max="740" width="4.69921875" style="13" bestFit="1" customWidth="1"/>
    <col min="741" max="744" width="9" style="13"/>
    <col min="745" max="745" width="11.19921875" style="13" customWidth="1"/>
    <col min="746" max="746" width="11.19921875" style="13" bestFit="1" customWidth="1"/>
    <col min="747" max="748" width="8" style="13" bestFit="1" customWidth="1"/>
    <col min="749" max="749" width="4.69921875" style="13" bestFit="1" customWidth="1"/>
    <col min="750" max="751" width="11.19921875" style="13" bestFit="1" customWidth="1"/>
    <col min="752" max="990" width="9" style="13"/>
    <col min="991" max="991" width="3" style="13" customWidth="1"/>
    <col min="992" max="992" width="12.19921875" style="13" bestFit="1" customWidth="1"/>
    <col min="993" max="993" width="9.69921875" style="13" bestFit="1" customWidth="1"/>
    <col min="994" max="995" width="7.5" style="13" bestFit="1" customWidth="1"/>
    <col min="996" max="996" width="4.69921875" style="13" bestFit="1" customWidth="1"/>
    <col min="997" max="1000" width="9" style="13"/>
    <col min="1001" max="1001" width="11.19921875" style="13" customWidth="1"/>
    <col min="1002" max="1002" width="11.19921875" style="13" bestFit="1" customWidth="1"/>
    <col min="1003" max="1004" width="8" style="13" bestFit="1" customWidth="1"/>
    <col min="1005" max="1005" width="4.69921875" style="13" bestFit="1" customWidth="1"/>
    <col min="1006" max="1007" width="11.19921875" style="13" bestFit="1" customWidth="1"/>
    <col min="1008" max="1246" width="9" style="13"/>
    <col min="1247" max="1247" width="3" style="13" customWidth="1"/>
    <col min="1248" max="1248" width="12.19921875" style="13" bestFit="1" customWidth="1"/>
    <col min="1249" max="1249" width="9.69921875" style="13" bestFit="1" customWidth="1"/>
    <col min="1250" max="1251" width="7.5" style="13" bestFit="1" customWidth="1"/>
    <col min="1252" max="1252" width="4.69921875" style="13" bestFit="1" customWidth="1"/>
    <col min="1253" max="1256" width="9" style="13"/>
    <col min="1257" max="1257" width="11.19921875" style="13" customWidth="1"/>
    <col min="1258" max="1258" width="11.19921875" style="13" bestFit="1" customWidth="1"/>
    <col min="1259" max="1260" width="8" style="13" bestFit="1" customWidth="1"/>
    <col min="1261" max="1261" width="4.69921875" style="13" bestFit="1" customWidth="1"/>
    <col min="1262" max="1263" width="11.19921875" style="13" bestFit="1" customWidth="1"/>
    <col min="1264" max="1502" width="9" style="13"/>
    <col min="1503" max="1503" width="3" style="13" customWidth="1"/>
    <col min="1504" max="1504" width="12.19921875" style="13" bestFit="1" customWidth="1"/>
    <col min="1505" max="1505" width="9.69921875" style="13" bestFit="1" customWidth="1"/>
    <col min="1506" max="1507" width="7.5" style="13" bestFit="1" customWidth="1"/>
    <col min="1508" max="1508" width="4.69921875" style="13" bestFit="1" customWidth="1"/>
    <col min="1509" max="1512" width="9" style="13"/>
    <col min="1513" max="1513" width="11.19921875" style="13" customWidth="1"/>
    <col min="1514" max="1514" width="11.19921875" style="13" bestFit="1" customWidth="1"/>
    <col min="1515" max="1516" width="8" style="13" bestFit="1" customWidth="1"/>
    <col min="1517" max="1517" width="4.69921875" style="13" bestFit="1" customWidth="1"/>
    <col min="1518" max="1519" width="11.19921875" style="13" bestFit="1" customWidth="1"/>
    <col min="1520" max="1758" width="9" style="13"/>
    <col min="1759" max="1759" width="3" style="13" customWidth="1"/>
    <col min="1760" max="1760" width="12.19921875" style="13" bestFit="1" customWidth="1"/>
    <col min="1761" max="1761" width="9.69921875" style="13" bestFit="1" customWidth="1"/>
    <col min="1762" max="1763" width="7.5" style="13" bestFit="1" customWidth="1"/>
    <col min="1764" max="1764" width="4.69921875" style="13" bestFit="1" customWidth="1"/>
    <col min="1765" max="1768" width="9" style="13"/>
    <col min="1769" max="1769" width="11.19921875" style="13" customWidth="1"/>
    <col min="1770" max="1770" width="11.19921875" style="13" bestFit="1" customWidth="1"/>
    <col min="1771" max="1772" width="8" style="13" bestFit="1" customWidth="1"/>
    <col min="1773" max="1773" width="4.69921875" style="13" bestFit="1" customWidth="1"/>
    <col min="1774" max="1775" width="11.19921875" style="13" bestFit="1" customWidth="1"/>
    <col min="1776" max="2014" width="9" style="13"/>
    <col min="2015" max="2015" width="3" style="13" customWidth="1"/>
    <col min="2016" max="2016" width="12.19921875" style="13" bestFit="1" customWidth="1"/>
    <col min="2017" max="2017" width="9.69921875" style="13" bestFit="1" customWidth="1"/>
    <col min="2018" max="2019" width="7.5" style="13" bestFit="1" customWidth="1"/>
    <col min="2020" max="2020" width="4.69921875" style="13" bestFit="1" customWidth="1"/>
    <col min="2021" max="2024" width="9" style="13"/>
    <col min="2025" max="2025" width="11.19921875" style="13" customWidth="1"/>
    <col min="2026" max="2026" width="11.19921875" style="13" bestFit="1" customWidth="1"/>
    <col min="2027" max="2028" width="8" style="13" bestFit="1" customWidth="1"/>
    <col min="2029" max="2029" width="4.69921875" style="13" bestFit="1" customWidth="1"/>
    <col min="2030" max="2031" width="11.19921875" style="13" bestFit="1" customWidth="1"/>
    <col min="2032" max="2270" width="9" style="13"/>
    <col min="2271" max="2271" width="3" style="13" customWidth="1"/>
    <col min="2272" max="2272" width="12.19921875" style="13" bestFit="1" customWidth="1"/>
    <col min="2273" max="2273" width="9.69921875" style="13" bestFit="1" customWidth="1"/>
    <col min="2274" max="2275" width="7.5" style="13" bestFit="1" customWidth="1"/>
    <col min="2276" max="2276" width="4.69921875" style="13" bestFit="1" customWidth="1"/>
    <col min="2277" max="2280" width="9" style="13"/>
    <col min="2281" max="2281" width="11.19921875" style="13" customWidth="1"/>
    <col min="2282" max="2282" width="11.19921875" style="13" bestFit="1" customWidth="1"/>
    <col min="2283" max="2284" width="8" style="13" bestFit="1" customWidth="1"/>
    <col min="2285" max="2285" width="4.69921875" style="13" bestFit="1" customWidth="1"/>
    <col min="2286" max="2287" width="11.19921875" style="13" bestFit="1" customWidth="1"/>
    <col min="2288" max="2526" width="9" style="13"/>
    <col min="2527" max="2527" width="3" style="13" customWidth="1"/>
    <col min="2528" max="2528" width="12.19921875" style="13" bestFit="1" customWidth="1"/>
    <col min="2529" max="2529" width="9.69921875" style="13" bestFit="1" customWidth="1"/>
    <col min="2530" max="2531" width="7.5" style="13" bestFit="1" customWidth="1"/>
    <col min="2532" max="2532" width="4.69921875" style="13" bestFit="1" customWidth="1"/>
    <col min="2533" max="2536" width="9" style="13"/>
    <col min="2537" max="2537" width="11.19921875" style="13" customWidth="1"/>
    <col min="2538" max="2538" width="11.19921875" style="13" bestFit="1" customWidth="1"/>
    <col min="2539" max="2540" width="8" style="13" bestFit="1" customWidth="1"/>
    <col min="2541" max="2541" width="4.69921875" style="13" bestFit="1" customWidth="1"/>
    <col min="2542" max="2543" width="11.19921875" style="13" bestFit="1" customWidth="1"/>
    <col min="2544" max="2782" width="9" style="13"/>
    <col min="2783" max="2783" width="3" style="13" customWidth="1"/>
    <col min="2784" max="2784" width="12.19921875" style="13" bestFit="1" customWidth="1"/>
    <col min="2785" max="2785" width="9.69921875" style="13" bestFit="1" customWidth="1"/>
    <col min="2786" max="2787" width="7.5" style="13" bestFit="1" customWidth="1"/>
    <col min="2788" max="2788" width="4.69921875" style="13" bestFit="1" customWidth="1"/>
    <col min="2789" max="2792" width="9" style="13"/>
    <col min="2793" max="2793" width="11.19921875" style="13" customWidth="1"/>
    <col min="2794" max="2794" width="11.19921875" style="13" bestFit="1" customWidth="1"/>
    <col min="2795" max="2796" width="8" style="13" bestFit="1" customWidth="1"/>
    <col min="2797" max="2797" width="4.69921875" style="13" bestFit="1" customWidth="1"/>
    <col min="2798" max="2799" width="11.19921875" style="13" bestFit="1" customWidth="1"/>
    <col min="2800" max="3038" width="9" style="13"/>
    <col min="3039" max="3039" width="3" style="13" customWidth="1"/>
    <col min="3040" max="3040" width="12.19921875" style="13" bestFit="1" customWidth="1"/>
    <col min="3041" max="3041" width="9.69921875" style="13" bestFit="1" customWidth="1"/>
    <col min="3042" max="3043" width="7.5" style="13" bestFit="1" customWidth="1"/>
    <col min="3044" max="3044" width="4.69921875" style="13" bestFit="1" customWidth="1"/>
    <col min="3045" max="3048" width="9" style="13"/>
    <col min="3049" max="3049" width="11.19921875" style="13" customWidth="1"/>
    <col min="3050" max="3050" width="11.19921875" style="13" bestFit="1" customWidth="1"/>
    <col min="3051" max="3052" width="8" style="13" bestFit="1" customWidth="1"/>
    <col min="3053" max="3053" width="4.69921875" style="13" bestFit="1" customWidth="1"/>
    <col min="3054" max="3055" width="11.19921875" style="13" bestFit="1" customWidth="1"/>
    <col min="3056" max="3294" width="9" style="13"/>
    <col min="3295" max="3295" width="3" style="13" customWidth="1"/>
    <col min="3296" max="3296" width="12.19921875" style="13" bestFit="1" customWidth="1"/>
    <col min="3297" max="3297" width="9.69921875" style="13" bestFit="1" customWidth="1"/>
    <col min="3298" max="3299" width="7.5" style="13" bestFit="1" customWidth="1"/>
    <col min="3300" max="3300" width="4.69921875" style="13" bestFit="1" customWidth="1"/>
    <col min="3301" max="3304" width="9" style="13"/>
    <col min="3305" max="3305" width="11.19921875" style="13" customWidth="1"/>
    <col min="3306" max="3306" width="11.19921875" style="13" bestFit="1" customWidth="1"/>
    <col min="3307" max="3308" width="8" style="13" bestFit="1" customWidth="1"/>
    <col min="3309" max="3309" width="4.69921875" style="13" bestFit="1" customWidth="1"/>
    <col min="3310" max="3311" width="11.19921875" style="13" bestFit="1" customWidth="1"/>
    <col min="3312" max="3550" width="9" style="13"/>
    <col min="3551" max="3551" width="3" style="13" customWidth="1"/>
    <col min="3552" max="3552" width="12.19921875" style="13" bestFit="1" customWidth="1"/>
    <col min="3553" max="3553" width="9.69921875" style="13" bestFit="1" customWidth="1"/>
    <col min="3554" max="3555" width="7.5" style="13" bestFit="1" customWidth="1"/>
    <col min="3556" max="3556" width="4.69921875" style="13" bestFit="1" customWidth="1"/>
    <col min="3557" max="3560" width="9" style="13"/>
    <col min="3561" max="3561" width="11.19921875" style="13" customWidth="1"/>
    <col min="3562" max="3562" width="11.19921875" style="13" bestFit="1" customWidth="1"/>
    <col min="3563" max="3564" width="8" style="13" bestFit="1" customWidth="1"/>
    <col min="3565" max="3565" width="4.69921875" style="13" bestFit="1" customWidth="1"/>
    <col min="3566" max="3567" width="11.19921875" style="13" bestFit="1" customWidth="1"/>
    <col min="3568" max="3806" width="9" style="13"/>
    <col min="3807" max="3807" width="3" style="13" customWidth="1"/>
    <col min="3808" max="3808" width="12.19921875" style="13" bestFit="1" customWidth="1"/>
    <col min="3809" max="3809" width="9.69921875" style="13" bestFit="1" customWidth="1"/>
    <col min="3810" max="3811" width="7.5" style="13" bestFit="1" customWidth="1"/>
    <col min="3812" max="3812" width="4.69921875" style="13" bestFit="1" customWidth="1"/>
    <col min="3813" max="3816" width="9" style="13"/>
    <col min="3817" max="3817" width="11.19921875" style="13" customWidth="1"/>
    <col min="3818" max="3818" width="11.19921875" style="13" bestFit="1" customWidth="1"/>
    <col min="3819" max="3820" width="8" style="13" bestFit="1" customWidth="1"/>
    <col min="3821" max="3821" width="4.69921875" style="13" bestFit="1" customWidth="1"/>
    <col min="3822" max="3823" width="11.19921875" style="13" bestFit="1" customWidth="1"/>
    <col min="3824" max="4062" width="9" style="13"/>
    <col min="4063" max="4063" width="3" style="13" customWidth="1"/>
    <col min="4064" max="4064" width="12.19921875" style="13" bestFit="1" customWidth="1"/>
    <col min="4065" max="4065" width="9.69921875" style="13" bestFit="1" customWidth="1"/>
    <col min="4066" max="4067" width="7.5" style="13" bestFit="1" customWidth="1"/>
    <col min="4068" max="4068" width="4.69921875" style="13" bestFit="1" customWidth="1"/>
    <col min="4069" max="4072" width="9" style="13"/>
    <col min="4073" max="4073" width="11.19921875" style="13" customWidth="1"/>
    <col min="4074" max="4074" width="11.19921875" style="13" bestFit="1" customWidth="1"/>
    <col min="4075" max="4076" width="8" style="13" bestFit="1" customWidth="1"/>
    <col min="4077" max="4077" width="4.69921875" style="13" bestFit="1" customWidth="1"/>
    <col min="4078" max="4079" width="11.19921875" style="13" bestFit="1" customWidth="1"/>
    <col min="4080" max="4318" width="9" style="13"/>
    <col min="4319" max="4319" width="3" style="13" customWidth="1"/>
    <col min="4320" max="4320" width="12.19921875" style="13" bestFit="1" customWidth="1"/>
    <col min="4321" max="4321" width="9.69921875" style="13" bestFit="1" customWidth="1"/>
    <col min="4322" max="4323" width="7.5" style="13" bestFit="1" customWidth="1"/>
    <col min="4324" max="4324" width="4.69921875" style="13" bestFit="1" customWidth="1"/>
    <col min="4325" max="4328" width="9" style="13"/>
    <col min="4329" max="4329" width="11.19921875" style="13" customWidth="1"/>
    <col min="4330" max="4330" width="11.19921875" style="13" bestFit="1" customWidth="1"/>
    <col min="4331" max="4332" width="8" style="13" bestFit="1" customWidth="1"/>
    <col min="4333" max="4333" width="4.69921875" style="13" bestFit="1" customWidth="1"/>
    <col min="4334" max="4335" width="11.19921875" style="13" bestFit="1" customWidth="1"/>
    <col min="4336" max="4574" width="9" style="13"/>
    <col min="4575" max="4575" width="3" style="13" customWidth="1"/>
    <col min="4576" max="4576" width="12.19921875" style="13" bestFit="1" customWidth="1"/>
    <col min="4577" max="4577" width="9.69921875" style="13" bestFit="1" customWidth="1"/>
    <col min="4578" max="4579" width="7.5" style="13" bestFit="1" customWidth="1"/>
    <col min="4580" max="4580" width="4.69921875" style="13" bestFit="1" customWidth="1"/>
    <col min="4581" max="4584" width="9" style="13"/>
    <col min="4585" max="4585" width="11.19921875" style="13" customWidth="1"/>
    <col min="4586" max="4586" width="11.19921875" style="13" bestFit="1" customWidth="1"/>
    <col min="4587" max="4588" width="8" style="13" bestFit="1" customWidth="1"/>
    <col min="4589" max="4589" width="4.69921875" style="13" bestFit="1" customWidth="1"/>
    <col min="4590" max="4591" width="11.19921875" style="13" bestFit="1" customWidth="1"/>
    <col min="4592" max="4830" width="9" style="13"/>
    <col min="4831" max="4831" width="3" style="13" customWidth="1"/>
    <col min="4832" max="4832" width="12.19921875" style="13" bestFit="1" customWidth="1"/>
    <col min="4833" max="4833" width="9.69921875" style="13" bestFit="1" customWidth="1"/>
    <col min="4834" max="4835" width="7.5" style="13" bestFit="1" customWidth="1"/>
    <col min="4836" max="4836" width="4.69921875" style="13" bestFit="1" customWidth="1"/>
    <col min="4837" max="4840" width="9" style="13"/>
    <col min="4841" max="4841" width="11.19921875" style="13" customWidth="1"/>
    <col min="4842" max="4842" width="11.19921875" style="13" bestFit="1" customWidth="1"/>
    <col min="4843" max="4844" width="8" style="13" bestFit="1" customWidth="1"/>
    <col min="4845" max="4845" width="4.69921875" style="13" bestFit="1" customWidth="1"/>
    <col min="4846" max="4847" width="11.19921875" style="13" bestFit="1" customWidth="1"/>
    <col min="4848" max="5086" width="9" style="13"/>
    <col min="5087" max="5087" width="3" style="13" customWidth="1"/>
    <col min="5088" max="5088" width="12.19921875" style="13" bestFit="1" customWidth="1"/>
    <col min="5089" max="5089" width="9.69921875" style="13" bestFit="1" customWidth="1"/>
    <col min="5090" max="5091" width="7.5" style="13" bestFit="1" customWidth="1"/>
    <col min="5092" max="5092" width="4.69921875" style="13" bestFit="1" customWidth="1"/>
    <col min="5093" max="5096" width="9" style="13"/>
    <col min="5097" max="5097" width="11.19921875" style="13" customWidth="1"/>
    <col min="5098" max="5098" width="11.19921875" style="13" bestFit="1" customWidth="1"/>
    <col min="5099" max="5100" width="8" style="13" bestFit="1" customWidth="1"/>
    <col min="5101" max="5101" width="4.69921875" style="13" bestFit="1" customWidth="1"/>
    <col min="5102" max="5103" width="11.19921875" style="13" bestFit="1" customWidth="1"/>
    <col min="5104" max="5342" width="9" style="13"/>
    <col min="5343" max="5343" width="3" style="13" customWidth="1"/>
    <col min="5344" max="5344" width="12.19921875" style="13" bestFit="1" customWidth="1"/>
    <col min="5345" max="5345" width="9.69921875" style="13" bestFit="1" customWidth="1"/>
    <col min="5346" max="5347" width="7.5" style="13" bestFit="1" customWidth="1"/>
    <col min="5348" max="5348" width="4.69921875" style="13" bestFit="1" customWidth="1"/>
    <col min="5349" max="5352" width="9" style="13"/>
    <col min="5353" max="5353" width="11.19921875" style="13" customWidth="1"/>
    <col min="5354" max="5354" width="11.19921875" style="13" bestFit="1" customWidth="1"/>
    <col min="5355" max="5356" width="8" style="13" bestFit="1" customWidth="1"/>
    <col min="5357" max="5357" width="4.69921875" style="13" bestFit="1" customWidth="1"/>
    <col min="5358" max="5359" width="11.19921875" style="13" bestFit="1" customWidth="1"/>
    <col min="5360" max="5598" width="9" style="13"/>
    <col min="5599" max="5599" width="3" style="13" customWidth="1"/>
    <col min="5600" max="5600" width="12.19921875" style="13" bestFit="1" customWidth="1"/>
    <col min="5601" max="5601" width="9.69921875" style="13" bestFit="1" customWidth="1"/>
    <col min="5602" max="5603" width="7.5" style="13" bestFit="1" customWidth="1"/>
    <col min="5604" max="5604" width="4.69921875" style="13" bestFit="1" customWidth="1"/>
    <col min="5605" max="5608" width="9" style="13"/>
    <col min="5609" max="5609" width="11.19921875" style="13" customWidth="1"/>
    <col min="5610" max="5610" width="11.19921875" style="13" bestFit="1" customWidth="1"/>
    <col min="5611" max="5612" width="8" style="13" bestFit="1" customWidth="1"/>
    <col min="5613" max="5613" width="4.69921875" style="13" bestFit="1" customWidth="1"/>
    <col min="5614" max="5615" width="11.19921875" style="13" bestFit="1" customWidth="1"/>
    <col min="5616" max="5854" width="9" style="13"/>
    <col min="5855" max="5855" width="3" style="13" customWidth="1"/>
    <col min="5856" max="5856" width="12.19921875" style="13" bestFit="1" customWidth="1"/>
    <col min="5857" max="5857" width="9.69921875" style="13" bestFit="1" customWidth="1"/>
    <col min="5858" max="5859" width="7.5" style="13" bestFit="1" customWidth="1"/>
    <col min="5860" max="5860" width="4.69921875" style="13" bestFit="1" customWidth="1"/>
    <col min="5861" max="5864" width="9" style="13"/>
    <col min="5865" max="5865" width="11.19921875" style="13" customWidth="1"/>
    <col min="5866" max="5866" width="11.19921875" style="13" bestFit="1" customWidth="1"/>
    <col min="5867" max="5868" width="8" style="13" bestFit="1" customWidth="1"/>
    <col min="5869" max="5869" width="4.69921875" style="13" bestFit="1" customWidth="1"/>
    <col min="5870" max="5871" width="11.19921875" style="13" bestFit="1" customWidth="1"/>
    <col min="5872" max="6110" width="9" style="13"/>
    <col min="6111" max="6111" width="3" style="13" customWidth="1"/>
    <col min="6112" max="6112" width="12.19921875" style="13" bestFit="1" customWidth="1"/>
    <col min="6113" max="6113" width="9.69921875" style="13" bestFit="1" customWidth="1"/>
    <col min="6114" max="6115" width="7.5" style="13" bestFit="1" customWidth="1"/>
    <col min="6116" max="6116" width="4.69921875" style="13" bestFit="1" customWidth="1"/>
    <col min="6117" max="6120" width="9" style="13"/>
    <col min="6121" max="6121" width="11.19921875" style="13" customWidth="1"/>
    <col min="6122" max="6122" width="11.19921875" style="13" bestFit="1" customWidth="1"/>
    <col min="6123" max="6124" width="8" style="13" bestFit="1" customWidth="1"/>
    <col min="6125" max="6125" width="4.69921875" style="13" bestFit="1" customWidth="1"/>
    <col min="6126" max="6127" width="11.19921875" style="13" bestFit="1" customWidth="1"/>
    <col min="6128" max="6366" width="9" style="13"/>
    <col min="6367" max="6367" width="3" style="13" customWidth="1"/>
    <col min="6368" max="6368" width="12.19921875" style="13" bestFit="1" customWidth="1"/>
    <col min="6369" max="6369" width="9.69921875" style="13" bestFit="1" customWidth="1"/>
    <col min="6370" max="6371" width="7.5" style="13" bestFit="1" customWidth="1"/>
    <col min="6372" max="6372" width="4.69921875" style="13" bestFit="1" customWidth="1"/>
    <col min="6373" max="6376" width="9" style="13"/>
    <col min="6377" max="6377" width="11.19921875" style="13" customWidth="1"/>
    <col min="6378" max="6378" width="11.19921875" style="13" bestFit="1" customWidth="1"/>
    <col min="6379" max="6380" width="8" style="13" bestFit="1" customWidth="1"/>
    <col min="6381" max="6381" width="4.69921875" style="13" bestFit="1" customWidth="1"/>
    <col min="6382" max="6383" width="11.19921875" style="13" bestFit="1" customWidth="1"/>
    <col min="6384" max="6622" width="9" style="13"/>
    <col min="6623" max="6623" width="3" style="13" customWidth="1"/>
    <col min="6624" max="6624" width="12.19921875" style="13" bestFit="1" customWidth="1"/>
    <col min="6625" max="6625" width="9.69921875" style="13" bestFit="1" customWidth="1"/>
    <col min="6626" max="6627" width="7.5" style="13" bestFit="1" customWidth="1"/>
    <col min="6628" max="6628" width="4.69921875" style="13" bestFit="1" customWidth="1"/>
    <col min="6629" max="6632" width="9" style="13"/>
    <col min="6633" max="6633" width="11.19921875" style="13" customWidth="1"/>
    <col min="6634" max="6634" width="11.19921875" style="13" bestFit="1" customWidth="1"/>
    <col min="6635" max="6636" width="8" style="13" bestFit="1" customWidth="1"/>
    <col min="6637" max="6637" width="4.69921875" style="13" bestFit="1" customWidth="1"/>
    <col min="6638" max="6639" width="11.19921875" style="13" bestFit="1" customWidth="1"/>
    <col min="6640" max="6878" width="9" style="13"/>
    <col min="6879" max="6879" width="3" style="13" customWidth="1"/>
    <col min="6880" max="6880" width="12.19921875" style="13" bestFit="1" customWidth="1"/>
    <col min="6881" max="6881" width="9.69921875" style="13" bestFit="1" customWidth="1"/>
    <col min="6882" max="6883" width="7.5" style="13" bestFit="1" customWidth="1"/>
    <col min="6884" max="6884" width="4.69921875" style="13" bestFit="1" customWidth="1"/>
    <col min="6885" max="6888" width="9" style="13"/>
    <col min="6889" max="6889" width="11.19921875" style="13" customWidth="1"/>
    <col min="6890" max="6890" width="11.19921875" style="13" bestFit="1" customWidth="1"/>
    <col min="6891" max="6892" width="8" style="13" bestFit="1" customWidth="1"/>
    <col min="6893" max="6893" width="4.69921875" style="13" bestFit="1" customWidth="1"/>
    <col min="6894" max="6895" width="11.19921875" style="13" bestFit="1" customWidth="1"/>
    <col min="6896" max="7134" width="9" style="13"/>
    <col min="7135" max="7135" width="3" style="13" customWidth="1"/>
    <col min="7136" max="7136" width="12.19921875" style="13" bestFit="1" customWidth="1"/>
    <col min="7137" max="7137" width="9.69921875" style="13" bestFit="1" customWidth="1"/>
    <col min="7138" max="7139" width="7.5" style="13" bestFit="1" customWidth="1"/>
    <col min="7140" max="7140" width="4.69921875" style="13" bestFit="1" customWidth="1"/>
    <col min="7141" max="7144" width="9" style="13"/>
    <col min="7145" max="7145" width="11.19921875" style="13" customWidth="1"/>
    <col min="7146" max="7146" width="11.19921875" style="13" bestFit="1" customWidth="1"/>
    <col min="7147" max="7148" width="8" style="13" bestFit="1" customWidth="1"/>
    <col min="7149" max="7149" width="4.69921875" style="13" bestFit="1" customWidth="1"/>
    <col min="7150" max="7151" width="11.19921875" style="13" bestFit="1" customWidth="1"/>
    <col min="7152" max="7390" width="9" style="13"/>
    <col min="7391" max="7391" width="3" style="13" customWidth="1"/>
    <col min="7392" max="7392" width="12.19921875" style="13" bestFit="1" customWidth="1"/>
    <col min="7393" max="7393" width="9.69921875" style="13" bestFit="1" customWidth="1"/>
    <col min="7394" max="7395" width="7.5" style="13" bestFit="1" customWidth="1"/>
    <col min="7396" max="7396" width="4.69921875" style="13" bestFit="1" customWidth="1"/>
    <col min="7397" max="7400" width="9" style="13"/>
    <col min="7401" max="7401" width="11.19921875" style="13" customWidth="1"/>
    <col min="7402" max="7402" width="11.19921875" style="13" bestFit="1" customWidth="1"/>
    <col min="7403" max="7404" width="8" style="13" bestFit="1" customWidth="1"/>
    <col min="7405" max="7405" width="4.69921875" style="13" bestFit="1" customWidth="1"/>
    <col min="7406" max="7407" width="11.19921875" style="13" bestFit="1" customWidth="1"/>
    <col min="7408" max="7646" width="9" style="13"/>
    <col min="7647" max="7647" width="3" style="13" customWidth="1"/>
    <col min="7648" max="7648" width="12.19921875" style="13" bestFit="1" customWidth="1"/>
    <col min="7649" max="7649" width="9.69921875" style="13" bestFit="1" customWidth="1"/>
    <col min="7650" max="7651" width="7.5" style="13" bestFit="1" customWidth="1"/>
    <col min="7652" max="7652" width="4.69921875" style="13" bestFit="1" customWidth="1"/>
    <col min="7653" max="7656" width="9" style="13"/>
    <col min="7657" max="7657" width="11.19921875" style="13" customWidth="1"/>
    <col min="7658" max="7658" width="11.19921875" style="13" bestFit="1" customWidth="1"/>
    <col min="7659" max="7660" width="8" style="13" bestFit="1" customWidth="1"/>
    <col min="7661" max="7661" width="4.69921875" style="13" bestFit="1" customWidth="1"/>
    <col min="7662" max="7663" width="11.19921875" style="13" bestFit="1" customWidth="1"/>
    <col min="7664" max="7902" width="9" style="13"/>
    <col min="7903" max="7903" width="3" style="13" customWidth="1"/>
    <col min="7904" max="7904" width="12.19921875" style="13" bestFit="1" customWidth="1"/>
    <col min="7905" max="7905" width="9.69921875" style="13" bestFit="1" customWidth="1"/>
    <col min="7906" max="7907" width="7.5" style="13" bestFit="1" customWidth="1"/>
    <col min="7908" max="7908" width="4.69921875" style="13" bestFit="1" customWidth="1"/>
    <col min="7909" max="7912" width="9" style="13"/>
    <col min="7913" max="7913" width="11.19921875" style="13" customWidth="1"/>
    <col min="7914" max="7914" width="11.19921875" style="13" bestFit="1" customWidth="1"/>
    <col min="7915" max="7916" width="8" style="13" bestFit="1" customWidth="1"/>
    <col min="7917" max="7917" width="4.69921875" style="13" bestFit="1" customWidth="1"/>
    <col min="7918" max="7919" width="11.19921875" style="13" bestFit="1" customWidth="1"/>
    <col min="7920" max="8158" width="9" style="13"/>
    <col min="8159" max="8159" width="3" style="13" customWidth="1"/>
    <col min="8160" max="8160" width="12.19921875" style="13" bestFit="1" customWidth="1"/>
    <col min="8161" max="8161" width="9.69921875" style="13" bestFit="1" customWidth="1"/>
    <col min="8162" max="8163" width="7.5" style="13" bestFit="1" customWidth="1"/>
    <col min="8164" max="8164" width="4.69921875" style="13" bestFit="1" customWidth="1"/>
    <col min="8165" max="8168" width="9" style="13"/>
    <col min="8169" max="8169" width="11.19921875" style="13" customWidth="1"/>
    <col min="8170" max="8170" width="11.19921875" style="13" bestFit="1" customWidth="1"/>
    <col min="8171" max="8172" width="8" style="13" bestFit="1" customWidth="1"/>
    <col min="8173" max="8173" width="4.69921875" style="13" bestFit="1" customWidth="1"/>
    <col min="8174" max="8175" width="11.19921875" style="13" bestFit="1" customWidth="1"/>
    <col min="8176" max="8414" width="9" style="13"/>
    <col min="8415" max="8415" width="3" style="13" customWidth="1"/>
    <col min="8416" max="8416" width="12.19921875" style="13" bestFit="1" customWidth="1"/>
    <col min="8417" max="8417" width="9.69921875" style="13" bestFit="1" customWidth="1"/>
    <col min="8418" max="8419" width="7.5" style="13" bestFit="1" customWidth="1"/>
    <col min="8420" max="8420" width="4.69921875" style="13" bestFit="1" customWidth="1"/>
    <col min="8421" max="8424" width="9" style="13"/>
    <col min="8425" max="8425" width="11.19921875" style="13" customWidth="1"/>
    <col min="8426" max="8426" width="11.19921875" style="13" bestFit="1" customWidth="1"/>
    <col min="8427" max="8428" width="8" style="13" bestFit="1" customWidth="1"/>
    <col min="8429" max="8429" width="4.69921875" style="13" bestFit="1" customWidth="1"/>
    <col min="8430" max="8431" width="11.19921875" style="13" bestFit="1" customWidth="1"/>
    <col min="8432" max="8670" width="9" style="13"/>
    <col min="8671" max="8671" width="3" style="13" customWidth="1"/>
    <col min="8672" max="8672" width="12.19921875" style="13" bestFit="1" customWidth="1"/>
    <col min="8673" max="8673" width="9.69921875" style="13" bestFit="1" customWidth="1"/>
    <col min="8674" max="8675" width="7.5" style="13" bestFit="1" customWidth="1"/>
    <col min="8676" max="8676" width="4.69921875" style="13" bestFit="1" customWidth="1"/>
    <col min="8677" max="8680" width="9" style="13"/>
    <col min="8681" max="8681" width="11.19921875" style="13" customWidth="1"/>
    <col min="8682" max="8682" width="11.19921875" style="13" bestFit="1" customWidth="1"/>
    <col min="8683" max="8684" width="8" style="13" bestFit="1" customWidth="1"/>
    <col min="8685" max="8685" width="4.69921875" style="13" bestFit="1" customWidth="1"/>
    <col min="8686" max="8687" width="11.19921875" style="13" bestFit="1" customWidth="1"/>
    <col min="8688" max="8926" width="9" style="13"/>
    <col min="8927" max="8927" width="3" style="13" customWidth="1"/>
    <col min="8928" max="8928" width="12.19921875" style="13" bestFit="1" customWidth="1"/>
    <col min="8929" max="8929" width="9.69921875" style="13" bestFit="1" customWidth="1"/>
    <col min="8930" max="8931" width="7.5" style="13" bestFit="1" customWidth="1"/>
    <col min="8932" max="8932" width="4.69921875" style="13" bestFit="1" customWidth="1"/>
    <col min="8933" max="8936" width="9" style="13"/>
    <col min="8937" max="8937" width="11.19921875" style="13" customWidth="1"/>
    <col min="8938" max="8938" width="11.19921875" style="13" bestFit="1" customWidth="1"/>
    <col min="8939" max="8940" width="8" style="13" bestFit="1" customWidth="1"/>
    <col min="8941" max="8941" width="4.69921875" style="13" bestFit="1" customWidth="1"/>
    <col min="8942" max="8943" width="11.19921875" style="13" bestFit="1" customWidth="1"/>
    <col min="8944" max="9182" width="9" style="13"/>
    <col min="9183" max="9183" width="3" style="13" customWidth="1"/>
    <col min="9184" max="9184" width="12.19921875" style="13" bestFit="1" customWidth="1"/>
    <col min="9185" max="9185" width="9.69921875" style="13" bestFit="1" customWidth="1"/>
    <col min="9186" max="9187" width="7.5" style="13" bestFit="1" customWidth="1"/>
    <col min="9188" max="9188" width="4.69921875" style="13" bestFit="1" customWidth="1"/>
    <col min="9189" max="9192" width="9" style="13"/>
    <col min="9193" max="9193" width="11.19921875" style="13" customWidth="1"/>
    <col min="9194" max="9194" width="11.19921875" style="13" bestFit="1" customWidth="1"/>
    <col min="9195" max="9196" width="8" style="13" bestFit="1" customWidth="1"/>
    <col min="9197" max="9197" width="4.69921875" style="13" bestFit="1" customWidth="1"/>
    <col min="9198" max="9199" width="11.19921875" style="13" bestFit="1" customWidth="1"/>
    <col min="9200" max="9438" width="9" style="13"/>
    <col min="9439" max="9439" width="3" style="13" customWidth="1"/>
    <col min="9440" max="9440" width="12.19921875" style="13" bestFit="1" customWidth="1"/>
    <col min="9441" max="9441" width="9.69921875" style="13" bestFit="1" customWidth="1"/>
    <col min="9442" max="9443" width="7.5" style="13" bestFit="1" customWidth="1"/>
    <col min="9444" max="9444" width="4.69921875" style="13" bestFit="1" customWidth="1"/>
    <col min="9445" max="9448" width="9" style="13"/>
    <col min="9449" max="9449" width="11.19921875" style="13" customWidth="1"/>
    <col min="9450" max="9450" width="11.19921875" style="13" bestFit="1" customWidth="1"/>
    <col min="9451" max="9452" width="8" style="13" bestFit="1" customWidth="1"/>
    <col min="9453" max="9453" width="4.69921875" style="13" bestFit="1" customWidth="1"/>
    <col min="9454" max="9455" width="11.19921875" style="13" bestFit="1" customWidth="1"/>
    <col min="9456" max="9694" width="9" style="13"/>
    <col min="9695" max="9695" width="3" style="13" customWidth="1"/>
    <col min="9696" max="9696" width="12.19921875" style="13" bestFit="1" customWidth="1"/>
    <col min="9697" max="9697" width="9.69921875" style="13" bestFit="1" customWidth="1"/>
    <col min="9698" max="9699" width="7.5" style="13" bestFit="1" customWidth="1"/>
    <col min="9700" max="9700" width="4.69921875" style="13" bestFit="1" customWidth="1"/>
    <col min="9701" max="9704" width="9" style="13"/>
    <col min="9705" max="9705" width="11.19921875" style="13" customWidth="1"/>
    <col min="9706" max="9706" width="11.19921875" style="13" bestFit="1" customWidth="1"/>
    <col min="9707" max="9708" width="8" style="13" bestFit="1" customWidth="1"/>
    <col min="9709" max="9709" width="4.69921875" style="13" bestFit="1" customWidth="1"/>
    <col min="9710" max="9711" width="11.19921875" style="13" bestFit="1" customWidth="1"/>
    <col min="9712" max="9950" width="9" style="13"/>
    <col min="9951" max="9951" width="3" style="13" customWidth="1"/>
    <col min="9952" max="9952" width="12.19921875" style="13" bestFit="1" customWidth="1"/>
    <col min="9953" max="9953" width="9.69921875" style="13" bestFit="1" customWidth="1"/>
    <col min="9954" max="9955" width="7.5" style="13" bestFit="1" customWidth="1"/>
    <col min="9956" max="9956" width="4.69921875" style="13" bestFit="1" customWidth="1"/>
    <col min="9957" max="9960" width="9" style="13"/>
    <col min="9961" max="9961" width="11.19921875" style="13" customWidth="1"/>
    <col min="9962" max="9962" width="11.19921875" style="13" bestFit="1" customWidth="1"/>
    <col min="9963" max="9964" width="8" style="13" bestFit="1" customWidth="1"/>
    <col min="9965" max="9965" width="4.69921875" style="13" bestFit="1" customWidth="1"/>
    <col min="9966" max="9967" width="11.19921875" style="13" bestFit="1" customWidth="1"/>
    <col min="9968" max="10206" width="9" style="13"/>
    <col min="10207" max="10207" width="3" style="13" customWidth="1"/>
    <col min="10208" max="10208" width="12.19921875" style="13" bestFit="1" customWidth="1"/>
    <col min="10209" max="10209" width="9.69921875" style="13" bestFit="1" customWidth="1"/>
    <col min="10210" max="10211" width="7.5" style="13" bestFit="1" customWidth="1"/>
    <col min="10212" max="10212" width="4.69921875" style="13" bestFit="1" customWidth="1"/>
    <col min="10213" max="10216" width="9" style="13"/>
    <col min="10217" max="10217" width="11.19921875" style="13" customWidth="1"/>
    <col min="10218" max="10218" width="11.19921875" style="13" bestFit="1" customWidth="1"/>
    <col min="10219" max="10220" width="8" style="13" bestFit="1" customWidth="1"/>
    <col min="10221" max="10221" width="4.69921875" style="13" bestFit="1" customWidth="1"/>
    <col min="10222" max="10223" width="11.19921875" style="13" bestFit="1" customWidth="1"/>
    <col min="10224" max="10462" width="9" style="13"/>
    <col min="10463" max="10463" width="3" style="13" customWidth="1"/>
    <col min="10464" max="10464" width="12.19921875" style="13" bestFit="1" customWidth="1"/>
    <col min="10465" max="10465" width="9.69921875" style="13" bestFit="1" customWidth="1"/>
    <col min="10466" max="10467" width="7.5" style="13" bestFit="1" customWidth="1"/>
    <col min="10468" max="10468" width="4.69921875" style="13" bestFit="1" customWidth="1"/>
    <col min="10469" max="10472" width="9" style="13"/>
    <col min="10473" max="10473" width="11.19921875" style="13" customWidth="1"/>
    <col min="10474" max="10474" width="11.19921875" style="13" bestFit="1" customWidth="1"/>
    <col min="10475" max="10476" width="8" style="13" bestFit="1" customWidth="1"/>
    <col min="10477" max="10477" width="4.69921875" style="13" bestFit="1" customWidth="1"/>
    <col min="10478" max="10479" width="11.19921875" style="13" bestFit="1" customWidth="1"/>
    <col min="10480" max="10718" width="9" style="13"/>
    <col min="10719" max="10719" width="3" style="13" customWidth="1"/>
    <col min="10720" max="10720" width="12.19921875" style="13" bestFit="1" customWidth="1"/>
    <col min="10721" max="10721" width="9.69921875" style="13" bestFit="1" customWidth="1"/>
    <col min="10722" max="10723" width="7.5" style="13" bestFit="1" customWidth="1"/>
    <col min="10724" max="10724" width="4.69921875" style="13" bestFit="1" customWidth="1"/>
    <col min="10725" max="10728" width="9" style="13"/>
    <col min="10729" max="10729" width="11.19921875" style="13" customWidth="1"/>
    <col min="10730" max="10730" width="11.19921875" style="13" bestFit="1" customWidth="1"/>
    <col min="10731" max="10732" width="8" style="13" bestFit="1" customWidth="1"/>
    <col min="10733" max="10733" width="4.69921875" style="13" bestFit="1" customWidth="1"/>
    <col min="10734" max="10735" width="11.19921875" style="13" bestFit="1" customWidth="1"/>
    <col min="10736" max="10974" width="9" style="13"/>
    <col min="10975" max="10975" width="3" style="13" customWidth="1"/>
    <col min="10976" max="10976" width="12.19921875" style="13" bestFit="1" customWidth="1"/>
    <col min="10977" max="10977" width="9.69921875" style="13" bestFit="1" customWidth="1"/>
    <col min="10978" max="10979" width="7.5" style="13" bestFit="1" customWidth="1"/>
    <col min="10980" max="10980" width="4.69921875" style="13" bestFit="1" customWidth="1"/>
    <col min="10981" max="10984" width="9" style="13"/>
    <col min="10985" max="10985" width="11.19921875" style="13" customWidth="1"/>
    <col min="10986" max="10986" width="11.19921875" style="13" bestFit="1" customWidth="1"/>
    <col min="10987" max="10988" width="8" style="13" bestFit="1" customWidth="1"/>
    <col min="10989" max="10989" width="4.69921875" style="13" bestFit="1" customWidth="1"/>
    <col min="10990" max="10991" width="11.19921875" style="13" bestFit="1" customWidth="1"/>
    <col min="10992" max="11230" width="9" style="13"/>
    <col min="11231" max="11231" width="3" style="13" customWidth="1"/>
    <col min="11232" max="11232" width="12.19921875" style="13" bestFit="1" customWidth="1"/>
    <col min="11233" max="11233" width="9.69921875" style="13" bestFit="1" customWidth="1"/>
    <col min="11234" max="11235" width="7.5" style="13" bestFit="1" customWidth="1"/>
    <col min="11236" max="11236" width="4.69921875" style="13" bestFit="1" customWidth="1"/>
    <col min="11237" max="11240" width="9" style="13"/>
    <col min="11241" max="11241" width="11.19921875" style="13" customWidth="1"/>
    <col min="11242" max="11242" width="11.19921875" style="13" bestFit="1" customWidth="1"/>
    <col min="11243" max="11244" width="8" style="13" bestFit="1" customWidth="1"/>
    <col min="11245" max="11245" width="4.69921875" style="13" bestFit="1" customWidth="1"/>
    <col min="11246" max="11247" width="11.19921875" style="13" bestFit="1" customWidth="1"/>
    <col min="11248" max="11486" width="9" style="13"/>
    <col min="11487" max="11487" width="3" style="13" customWidth="1"/>
    <col min="11488" max="11488" width="12.19921875" style="13" bestFit="1" customWidth="1"/>
    <col min="11489" max="11489" width="9.69921875" style="13" bestFit="1" customWidth="1"/>
    <col min="11490" max="11491" width="7.5" style="13" bestFit="1" customWidth="1"/>
    <col min="11492" max="11492" width="4.69921875" style="13" bestFit="1" customWidth="1"/>
    <col min="11493" max="11496" width="9" style="13"/>
    <col min="11497" max="11497" width="11.19921875" style="13" customWidth="1"/>
    <col min="11498" max="11498" width="11.19921875" style="13" bestFit="1" customWidth="1"/>
    <col min="11499" max="11500" width="8" style="13" bestFit="1" customWidth="1"/>
    <col min="11501" max="11501" width="4.69921875" style="13" bestFit="1" customWidth="1"/>
    <col min="11502" max="11503" width="11.19921875" style="13" bestFit="1" customWidth="1"/>
    <col min="11504" max="11742" width="9" style="13"/>
    <col min="11743" max="11743" width="3" style="13" customWidth="1"/>
    <col min="11744" max="11744" width="12.19921875" style="13" bestFit="1" customWidth="1"/>
    <col min="11745" max="11745" width="9.69921875" style="13" bestFit="1" customWidth="1"/>
    <col min="11746" max="11747" width="7.5" style="13" bestFit="1" customWidth="1"/>
    <col min="11748" max="11748" width="4.69921875" style="13" bestFit="1" customWidth="1"/>
    <col min="11749" max="11752" width="9" style="13"/>
    <col min="11753" max="11753" width="11.19921875" style="13" customWidth="1"/>
    <col min="11754" max="11754" width="11.19921875" style="13" bestFit="1" customWidth="1"/>
    <col min="11755" max="11756" width="8" style="13" bestFit="1" customWidth="1"/>
    <col min="11757" max="11757" width="4.69921875" style="13" bestFit="1" customWidth="1"/>
    <col min="11758" max="11759" width="11.19921875" style="13" bestFit="1" customWidth="1"/>
    <col min="11760" max="11998" width="9" style="13"/>
    <col min="11999" max="11999" width="3" style="13" customWidth="1"/>
    <col min="12000" max="12000" width="12.19921875" style="13" bestFit="1" customWidth="1"/>
    <col min="12001" max="12001" width="9.69921875" style="13" bestFit="1" customWidth="1"/>
    <col min="12002" max="12003" width="7.5" style="13" bestFit="1" customWidth="1"/>
    <col min="12004" max="12004" width="4.69921875" style="13" bestFit="1" customWidth="1"/>
    <col min="12005" max="12008" width="9" style="13"/>
    <col min="12009" max="12009" width="11.19921875" style="13" customWidth="1"/>
    <col min="12010" max="12010" width="11.19921875" style="13" bestFit="1" customWidth="1"/>
    <col min="12011" max="12012" width="8" style="13" bestFit="1" customWidth="1"/>
    <col min="12013" max="12013" width="4.69921875" style="13" bestFit="1" customWidth="1"/>
    <col min="12014" max="12015" width="11.19921875" style="13" bestFit="1" customWidth="1"/>
    <col min="12016" max="12254" width="9" style="13"/>
    <col min="12255" max="12255" width="3" style="13" customWidth="1"/>
    <col min="12256" max="12256" width="12.19921875" style="13" bestFit="1" customWidth="1"/>
    <col min="12257" max="12257" width="9.69921875" style="13" bestFit="1" customWidth="1"/>
    <col min="12258" max="12259" width="7.5" style="13" bestFit="1" customWidth="1"/>
    <col min="12260" max="12260" width="4.69921875" style="13" bestFit="1" customWidth="1"/>
    <col min="12261" max="12264" width="9" style="13"/>
    <col min="12265" max="12265" width="11.19921875" style="13" customWidth="1"/>
    <col min="12266" max="12266" width="11.19921875" style="13" bestFit="1" customWidth="1"/>
    <col min="12267" max="12268" width="8" style="13" bestFit="1" customWidth="1"/>
    <col min="12269" max="12269" width="4.69921875" style="13" bestFit="1" customWidth="1"/>
    <col min="12270" max="12271" width="11.19921875" style="13" bestFit="1" customWidth="1"/>
    <col min="12272" max="12510" width="9" style="13"/>
    <col min="12511" max="12511" width="3" style="13" customWidth="1"/>
    <col min="12512" max="12512" width="12.19921875" style="13" bestFit="1" customWidth="1"/>
    <col min="12513" max="12513" width="9.69921875" style="13" bestFit="1" customWidth="1"/>
    <col min="12514" max="12515" width="7.5" style="13" bestFit="1" customWidth="1"/>
    <col min="12516" max="12516" width="4.69921875" style="13" bestFit="1" customWidth="1"/>
    <col min="12517" max="12520" width="9" style="13"/>
    <col min="12521" max="12521" width="11.19921875" style="13" customWidth="1"/>
    <col min="12522" max="12522" width="11.19921875" style="13" bestFit="1" customWidth="1"/>
    <col min="12523" max="12524" width="8" style="13" bestFit="1" customWidth="1"/>
    <col min="12525" max="12525" width="4.69921875" style="13" bestFit="1" customWidth="1"/>
    <col min="12526" max="12527" width="11.19921875" style="13" bestFit="1" customWidth="1"/>
    <col min="12528" max="12766" width="9" style="13"/>
    <col min="12767" max="12767" width="3" style="13" customWidth="1"/>
    <col min="12768" max="12768" width="12.19921875" style="13" bestFit="1" customWidth="1"/>
    <col min="12769" max="12769" width="9.69921875" style="13" bestFit="1" customWidth="1"/>
    <col min="12770" max="12771" width="7.5" style="13" bestFit="1" customWidth="1"/>
    <col min="12772" max="12772" width="4.69921875" style="13" bestFit="1" customWidth="1"/>
    <col min="12773" max="12776" width="9" style="13"/>
    <col min="12777" max="12777" width="11.19921875" style="13" customWidth="1"/>
    <col min="12778" max="12778" width="11.19921875" style="13" bestFit="1" customWidth="1"/>
    <col min="12779" max="12780" width="8" style="13" bestFit="1" customWidth="1"/>
    <col min="12781" max="12781" width="4.69921875" style="13" bestFit="1" customWidth="1"/>
    <col min="12782" max="12783" width="11.19921875" style="13" bestFit="1" customWidth="1"/>
    <col min="12784" max="13022" width="9" style="13"/>
    <col min="13023" max="13023" width="3" style="13" customWidth="1"/>
    <col min="13024" max="13024" width="12.19921875" style="13" bestFit="1" customWidth="1"/>
    <col min="13025" max="13025" width="9.69921875" style="13" bestFit="1" customWidth="1"/>
    <col min="13026" max="13027" width="7.5" style="13" bestFit="1" customWidth="1"/>
    <col min="13028" max="13028" width="4.69921875" style="13" bestFit="1" customWidth="1"/>
    <col min="13029" max="13032" width="9" style="13"/>
    <col min="13033" max="13033" width="11.19921875" style="13" customWidth="1"/>
    <col min="13034" max="13034" width="11.19921875" style="13" bestFit="1" customWidth="1"/>
    <col min="13035" max="13036" width="8" style="13" bestFit="1" customWidth="1"/>
    <col min="13037" max="13037" width="4.69921875" style="13" bestFit="1" customWidth="1"/>
    <col min="13038" max="13039" width="11.19921875" style="13" bestFit="1" customWidth="1"/>
    <col min="13040" max="13278" width="9" style="13"/>
    <col min="13279" max="13279" width="3" style="13" customWidth="1"/>
    <col min="13280" max="13280" width="12.19921875" style="13" bestFit="1" customWidth="1"/>
    <col min="13281" max="13281" width="9.69921875" style="13" bestFit="1" customWidth="1"/>
    <col min="13282" max="13283" width="7.5" style="13" bestFit="1" customWidth="1"/>
    <col min="13284" max="13284" width="4.69921875" style="13" bestFit="1" customWidth="1"/>
    <col min="13285" max="13288" width="9" style="13"/>
    <col min="13289" max="13289" width="11.19921875" style="13" customWidth="1"/>
    <col min="13290" max="13290" width="11.19921875" style="13" bestFit="1" customWidth="1"/>
    <col min="13291" max="13292" width="8" style="13" bestFit="1" customWidth="1"/>
    <col min="13293" max="13293" width="4.69921875" style="13" bestFit="1" customWidth="1"/>
    <col min="13294" max="13295" width="11.19921875" style="13" bestFit="1" customWidth="1"/>
    <col min="13296" max="13534" width="9" style="13"/>
    <col min="13535" max="13535" width="3" style="13" customWidth="1"/>
    <col min="13536" max="13536" width="12.19921875" style="13" bestFit="1" customWidth="1"/>
    <col min="13537" max="13537" width="9.69921875" style="13" bestFit="1" customWidth="1"/>
    <col min="13538" max="13539" width="7.5" style="13" bestFit="1" customWidth="1"/>
    <col min="13540" max="13540" width="4.69921875" style="13" bestFit="1" customWidth="1"/>
    <col min="13541" max="13544" width="9" style="13"/>
    <col min="13545" max="13545" width="11.19921875" style="13" customWidth="1"/>
    <col min="13546" max="13546" width="11.19921875" style="13" bestFit="1" customWidth="1"/>
    <col min="13547" max="13548" width="8" style="13" bestFit="1" customWidth="1"/>
    <col min="13549" max="13549" width="4.69921875" style="13" bestFit="1" customWidth="1"/>
    <col min="13550" max="13551" width="11.19921875" style="13" bestFit="1" customWidth="1"/>
    <col min="13552" max="13790" width="9" style="13"/>
    <col min="13791" max="13791" width="3" style="13" customWidth="1"/>
    <col min="13792" max="13792" width="12.19921875" style="13" bestFit="1" customWidth="1"/>
    <col min="13793" max="13793" width="9.69921875" style="13" bestFit="1" customWidth="1"/>
    <col min="13794" max="13795" width="7.5" style="13" bestFit="1" customWidth="1"/>
    <col min="13796" max="13796" width="4.69921875" style="13" bestFit="1" customWidth="1"/>
    <col min="13797" max="13800" width="9" style="13"/>
    <col min="13801" max="13801" width="11.19921875" style="13" customWidth="1"/>
    <col min="13802" max="13802" width="11.19921875" style="13" bestFit="1" customWidth="1"/>
    <col min="13803" max="13804" width="8" style="13" bestFit="1" customWidth="1"/>
    <col min="13805" max="13805" width="4.69921875" style="13" bestFit="1" customWidth="1"/>
    <col min="13806" max="13807" width="11.19921875" style="13" bestFit="1" customWidth="1"/>
    <col min="13808" max="14046" width="9" style="13"/>
    <col min="14047" max="14047" width="3" style="13" customWidth="1"/>
    <col min="14048" max="14048" width="12.19921875" style="13" bestFit="1" customWidth="1"/>
    <col min="14049" max="14049" width="9.69921875" style="13" bestFit="1" customWidth="1"/>
    <col min="14050" max="14051" width="7.5" style="13" bestFit="1" customWidth="1"/>
    <col min="14052" max="14052" width="4.69921875" style="13" bestFit="1" customWidth="1"/>
    <col min="14053" max="14056" width="9" style="13"/>
    <col min="14057" max="14057" width="11.19921875" style="13" customWidth="1"/>
    <col min="14058" max="14058" width="11.19921875" style="13" bestFit="1" customWidth="1"/>
    <col min="14059" max="14060" width="8" style="13" bestFit="1" customWidth="1"/>
    <col min="14061" max="14061" width="4.69921875" style="13" bestFit="1" customWidth="1"/>
    <col min="14062" max="14063" width="11.19921875" style="13" bestFit="1" customWidth="1"/>
    <col min="14064" max="14302" width="9" style="13"/>
    <col min="14303" max="14303" width="3" style="13" customWidth="1"/>
    <col min="14304" max="14304" width="12.19921875" style="13" bestFit="1" customWidth="1"/>
    <col min="14305" max="14305" width="9.69921875" style="13" bestFit="1" customWidth="1"/>
    <col min="14306" max="14307" width="7.5" style="13" bestFit="1" customWidth="1"/>
    <col min="14308" max="14308" width="4.69921875" style="13" bestFit="1" customWidth="1"/>
    <col min="14309" max="14312" width="9" style="13"/>
    <col min="14313" max="14313" width="11.19921875" style="13" customWidth="1"/>
    <col min="14314" max="14314" width="11.19921875" style="13" bestFit="1" customWidth="1"/>
    <col min="14315" max="14316" width="8" style="13" bestFit="1" customWidth="1"/>
    <col min="14317" max="14317" width="4.69921875" style="13" bestFit="1" customWidth="1"/>
    <col min="14318" max="14319" width="11.19921875" style="13" bestFit="1" customWidth="1"/>
    <col min="14320" max="14558" width="9" style="13"/>
    <col min="14559" max="14559" width="3" style="13" customWidth="1"/>
    <col min="14560" max="14560" width="12.19921875" style="13" bestFit="1" customWidth="1"/>
    <col min="14561" max="14561" width="9.69921875" style="13" bestFit="1" customWidth="1"/>
    <col min="14562" max="14563" width="7.5" style="13" bestFit="1" customWidth="1"/>
    <col min="14564" max="14564" width="4.69921875" style="13" bestFit="1" customWidth="1"/>
    <col min="14565" max="14568" width="9" style="13"/>
    <col min="14569" max="14569" width="11.19921875" style="13" customWidth="1"/>
    <col min="14570" max="14570" width="11.19921875" style="13" bestFit="1" customWidth="1"/>
    <col min="14571" max="14572" width="8" style="13" bestFit="1" customWidth="1"/>
    <col min="14573" max="14573" width="4.69921875" style="13" bestFit="1" customWidth="1"/>
    <col min="14574" max="14575" width="11.19921875" style="13" bestFit="1" customWidth="1"/>
    <col min="14576" max="14814" width="9" style="13"/>
    <col min="14815" max="14815" width="3" style="13" customWidth="1"/>
    <col min="14816" max="14816" width="12.19921875" style="13" bestFit="1" customWidth="1"/>
    <col min="14817" max="14817" width="9.69921875" style="13" bestFit="1" customWidth="1"/>
    <col min="14818" max="14819" width="7.5" style="13" bestFit="1" customWidth="1"/>
    <col min="14820" max="14820" width="4.69921875" style="13" bestFit="1" customWidth="1"/>
    <col min="14821" max="14824" width="9" style="13"/>
    <col min="14825" max="14825" width="11.19921875" style="13" customWidth="1"/>
    <col min="14826" max="14826" width="11.19921875" style="13" bestFit="1" customWidth="1"/>
    <col min="14827" max="14828" width="8" style="13" bestFit="1" customWidth="1"/>
    <col min="14829" max="14829" width="4.69921875" style="13" bestFit="1" customWidth="1"/>
    <col min="14830" max="14831" width="11.19921875" style="13" bestFit="1" customWidth="1"/>
    <col min="14832" max="15070" width="9" style="13"/>
    <col min="15071" max="15071" width="3" style="13" customWidth="1"/>
    <col min="15072" max="15072" width="12.19921875" style="13" bestFit="1" customWidth="1"/>
    <col min="15073" max="15073" width="9.69921875" style="13" bestFit="1" customWidth="1"/>
    <col min="15074" max="15075" width="7.5" style="13" bestFit="1" customWidth="1"/>
    <col min="15076" max="15076" width="4.69921875" style="13" bestFit="1" customWidth="1"/>
    <col min="15077" max="15080" width="9" style="13"/>
    <col min="15081" max="15081" width="11.19921875" style="13" customWidth="1"/>
    <col min="15082" max="15082" width="11.19921875" style="13" bestFit="1" customWidth="1"/>
    <col min="15083" max="15084" width="8" style="13" bestFit="1" customWidth="1"/>
    <col min="15085" max="15085" width="4.69921875" style="13" bestFit="1" customWidth="1"/>
    <col min="15086" max="15087" width="11.19921875" style="13" bestFit="1" customWidth="1"/>
    <col min="15088" max="15326" width="9" style="13"/>
    <col min="15327" max="15327" width="3" style="13" customWidth="1"/>
    <col min="15328" max="15328" width="12.19921875" style="13" bestFit="1" customWidth="1"/>
    <col min="15329" max="15329" width="9.69921875" style="13" bestFit="1" customWidth="1"/>
    <col min="15330" max="15331" width="7.5" style="13" bestFit="1" customWidth="1"/>
    <col min="15332" max="15332" width="4.69921875" style="13" bestFit="1" customWidth="1"/>
    <col min="15333" max="15336" width="9" style="13"/>
    <col min="15337" max="15337" width="11.19921875" style="13" customWidth="1"/>
    <col min="15338" max="15338" width="11.19921875" style="13" bestFit="1" customWidth="1"/>
    <col min="15339" max="15340" width="8" style="13" bestFit="1" customWidth="1"/>
    <col min="15341" max="15341" width="4.69921875" style="13" bestFit="1" customWidth="1"/>
    <col min="15342" max="15343" width="11.19921875" style="13" bestFit="1" customWidth="1"/>
    <col min="15344" max="15582" width="9" style="13"/>
    <col min="15583" max="15583" width="3" style="13" customWidth="1"/>
    <col min="15584" max="15584" width="12.19921875" style="13" bestFit="1" customWidth="1"/>
    <col min="15585" max="15585" width="9.69921875" style="13" bestFit="1" customWidth="1"/>
    <col min="15586" max="15587" width="7.5" style="13" bestFit="1" customWidth="1"/>
    <col min="15588" max="15588" width="4.69921875" style="13" bestFit="1" customWidth="1"/>
    <col min="15589" max="15592" width="9" style="13"/>
    <col min="15593" max="15593" width="11.19921875" style="13" customWidth="1"/>
    <col min="15594" max="15594" width="11.19921875" style="13" bestFit="1" customWidth="1"/>
    <col min="15595" max="15596" width="8" style="13" bestFit="1" customWidth="1"/>
    <col min="15597" max="15597" width="4.69921875" style="13" bestFit="1" customWidth="1"/>
    <col min="15598" max="15599" width="11.19921875" style="13" bestFit="1" customWidth="1"/>
    <col min="15600" max="15838" width="9" style="13"/>
    <col min="15839" max="15839" width="3" style="13" customWidth="1"/>
    <col min="15840" max="15840" width="12.19921875" style="13" bestFit="1" customWidth="1"/>
    <col min="15841" max="15841" width="9.69921875" style="13" bestFit="1" customWidth="1"/>
    <col min="15842" max="15843" width="7.5" style="13" bestFit="1" customWidth="1"/>
    <col min="15844" max="15844" width="4.69921875" style="13" bestFit="1" customWidth="1"/>
    <col min="15845" max="15848" width="9" style="13"/>
    <col min="15849" max="15849" width="11.19921875" style="13" customWidth="1"/>
    <col min="15850" max="15850" width="11.19921875" style="13" bestFit="1" customWidth="1"/>
    <col min="15851" max="15852" width="8" style="13" bestFit="1" customWidth="1"/>
    <col min="15853" max="15853" width="4.69921875" style="13" bestFit="1" customWidth="1"/>
    <col min="15854" max="15855" width="11.19921875" style="13" bestFit="1" customWidth="1"/>
    <col min="15856" max="16094" width="9" style="13"/>
    <col min="16095" max="16095" width="3" style="13" customWidth="1"/>
    <col min="16096" max="16096" width="12.19921875" style="13" bestFit="1" customWidth="1"/>
    <col min="16097" max="16097" width="9.69921875" style="13" bestFit="1" customWidth="1"/>
    <col min="16098" max="16099" width="7.5" style="13" bestFit="1" customWidth="1"/>
    <col min="16100" max="16100" width="4.69921875" style="13" bestFit="1" customWidth="1"/>
    <col min="16101" max="16104" width="9" style="13"/>
    <col min="16105" max="16105" width="11.19921875" style="13" customWidth="1"/>
    <col min="16106" max="16106" width="11.19921875" style="13" bestFit="1" customWidth="1"/>
    <col min="16107" max="16108" width="8" style="13" bestFit="1" customWidth="1"/>
    <col min="16109" max="16109" width="4.69921875" style="13" bestFit="1" customWidth="1"/>
    <col min="16110" max="16111" width="11.19921875" style="13" bestFit="1" customWidth="1"/>
    <col min="16112" max="16384" width="9" style="13"/>
  </cols>
  <sheetData>
    <row r="1" spans="1:19" ht="15.6" customHeight="1" x14ac:dyDescent="0.25">
      <c r="A1" s="57" t="s">
        <v>167</v>
      </c>
      <c r="B1" s="57" t="s">
        <v>168</v>
      </c>
      <c r="C1" s="57" t="s">
        <v>17</v>
      </c>
      <c r="D1" s="57" t="s">
        <v>18</v>
      </c>
      <c r="E1" s="57" t="s">
        <v>169</v>
      </c>
      <c r="F1" s="68" t="s">
        <v>20</v>
      </c>
      <c r="H1" s="3" t="s">
        <v>170</v>
      </c>
      <c r="I1" s="3"/>
      <c r="L1" s="78" t="s">
        <v>171</v>
      </c>
      <c r="M1" s="79" t="s">
        <v>5</v>
      </c>
      <c r="N1" s="79" t="s">
        <v>6</v>
      </c>
      <c r="O1" s="79" t="s">
        <v>7</v>
      </c>
      <c r="P1" s="57" t="s">
        <v>172</v>
      </c>
      <c r="Q1" s="57" t="s">
        <v>173</v>
      </c>
    </row>
    <row r="2" spans="1:19" ht="15.6" customHeight="1" x14ac:dyDescent="0.25">
      <c r="A2" s="12" t="s">
        <v>174</v>
      </c>
      <c r="B2" s="12" t="s">
        <v>175</v>
      </c>
      <c r="C2" s="12" t="s">
        <v>21</v>
      </c>
      <c r="D2" s="12" t="s">
        <v>22</v>
      </c>
      <c r="E2" s="12" t="s">
        <v>23</v>
      </c>
      <c r="F2" s="69">
        <v>5</v>
      </c>
      <c r="H2" s="57" t="s">
        <v>176</v>
      </c>
      <c r="L2" s="79" t="s">
        <v>8</v>
      </c>
      <c r="M2" s="80">
        <v>39</v>
      </c>
      <c r="N2" s="80">
        <v>55</v>
      </c>
      <c r="O2" s="80">
        <v>90</v>
      </c>
      <c r="P2" s="17">
        <f>COUNT(M2:O2)</f>
        <v>3</v>
      </c>
      <c r="Q2" s="14">
        <f>COUNTIF(M2:O2,"&gt;=60")</f>
        <v>1</v>
      </c>
    </row>
    <row r="3" spans="1:19" ht="15.6" customHeight="1" x14ac:dyDescent="0.25">
      <c r="A3" s="12" t="s">
        <v>174</v>
      </c>
      <c r="B3" s="12" t="s">
        <v>175</v>
      </c>
      <c r="C3" s="12" t="s">
        <v>24</v>
      </c>
      <c r="D3" s="12" t="s">
        <v>22</v>
      </c>
      <c r="E3" s="12" t="s">
        <v>177</v>
      </c>
      <c r="F3" s="69">
        <v>14.8</v>
      </c>
      <c r="H3" s="17">
        <f>COUNT(F2:F53)</f>
        <v>52</v>
      </c>
      <c r="L3" s="79" t="s">
        <v>9</v>
      </c>
      <c r="M3" s="80">
        <v>60</v>
      </c>
      <c r="N3" s="80">
        <v>64</v>
      </c>
      <c r="O3" s="80">
        <v>77</v>
      </c>
      <c r="P3" s="12">
        <f t="shared" ref="P3:P13" si="0">COUNT(M3:O3)</f>
        <v>3</v>
      </c>
      <c r="Q3" s="12">
        <f t="shared" ref="Q3:Q13" si="1">COUNTIF(M3:O3,"&gt;=60")</f>
        <v>3</v>
      </c>
    </row>
    <row r="4" spans="1:19" ht="15.6" customHeight="1" x14ac:dyDescent="0.25">
      <c r="A4" s="12" t="s">
        <v>174</v>
      </c>
      <c r="B4" s="12" t="s">
        <v>178</v>
      </c>
      <c r="C4" s="12" t="s">
        <v>26</v>
      </c>
      <c r="D4" s="12" t="s">
        <v>27</v>
      </c>
      <c r="E4" s="12" t="s">
        <v>23</v>
      </c>
      <c r="F4" s="69">
        <v>20</v>
      </c>
      <c r="H4" s="167" t="s">
        <v>179</v>
      </c>
      <c r="I4" s="168"/>
      <c r="L4" s="79" t="s">
        <v>10</v>
      </c>
      <c r="M4" s="80">
        <v>86</v>
      </c>
      <c r="N4" s="80">
        <v>79</v>
      </c>
      <c r="O4" s="80">
        <v>98</v>
      </c>
      <c r="P4" s="12">
        <f t="shared" si="0"/>
        <v>3</v>
      </c>
      <c r="Q4" s="12">
        <f t="shared" si="1"/>
        <v>3</v>
      </c>
    </row>
    <row r="5" spans="1:19" ht="15.6" customHeight="1" x14ac:dyDescent="0.25">
      <c r="A5" s="12" t="s">
        <v>174</v>
      </c>
      <c r="B5" s="12" t="s">
        <v>175</v>
      </c>
      <c r="C5" s="12" t="s">
        <v>28</v>
      </c>
      <c r="D5" s="12" t="s">
        <v>27</v>
      </c>
      <c r="E5" s="12" t="s">
        <v>29</v>
      </c>
      <c r="F5" s="69">
        <v>50</v>
      </c>
      <c r="H5" s="57" t="s">
        <v>169</v>
      </c>
      <c r="I5" s="57" t="s">
        <v>180</v>
      </c>
      <c r="L5" s="79" t="s">
        <v>11</v>
      </c>
      <c r="M5" s="80">
        <v>77</v>
      </c>
      <c r="N5" s="80">
        <v>85</v>
      </c>
      <c r="O5" s="80">
        <v>83</v>
      </c>
      <c r="P5" s="12">
        <f t="shared" si="0"/>
        <v>3</v>
      </c>
      <c r="Q5" s="12">
        <f t="shared" si="1"/>
        <v>3</v>
      </c>
    </row>
    <row r="6" spans="1:19" ht="15.6" customHeight="1" x14ac:dyDescent="0.25">
      <c r="A6" s="12" t="s">
        <v>174</v>
      </c>
      <c r="B6" s="12" t="s">
        <v>175</v>
      </c>
      <c r="C6" s="12" t="s">
        <v>21</v>
      </c>
      <c r="D6" s="12" t="s">
        <v>27</v>
      </c>
      <c r="E6" s="12" t="s">
        <v>30</v>
      </c>
      <c r="F6" s="69">
        <v>56</v>
      </c>
      <c r="H6" s="12" t="s">
        <v>23</v>
      </c>
      <c r="I6" s="14">
        <f>COUNTIF($E$2:$E$53,H6)</f>
        <v>4</v>
      </c>
      <c r="L6" s="79" t="s">
        <v>12</v>
      </c>
      <c r="M6" s="80">
        <v>43</v>
      </c>
      <c r="N6" s="80">
        <v>47</v>
      </c>
      <c r="O6" s="80">
        <v>54</v>
      </c>
      <c r="P6" s="12">
        <f t="shared" si="0"/>
        <v>3</v>
      </c>
      <c r="Q6" s="12">
        <f t="shared" si="1"/>
        <v>0</v>
      </c>
    </row>
    <row r="7" spans="1:19" ht="15.6" customHeight="1" x14ac:dyDescent="0.25">
      <c r="A7" s="12" t="s">
        <v>174</v>
      </c>
      <c r="B7" s="12" t="s">
        <v>181</v>
      </c>
      <c r="C7" s="12" t="s">
        <v>31</v>
      </c>
      <c r="D7" s="12" t="s">
        <v>182</v>
      </c>
      <c r="E7" s="12" t="s">
        <v>32</v>
      </c>
      <c r="F7" s="69">
        <v>65</v>
      </c>
      <c r="H7" s="12" t="s">
        <v>32</v>
      </c>
      <c r="I7" s="81">
        <f t="shared" ref="I7:I8" si="2">COUNTIF($E$2:$E$53,H7)</f>
        <v>2</v>
      </c>
      <c r="L7" s="79" t="s">
        <v>13</v>
      </c>
      <c r="M7" s="80">
        <v>56</v>
      </c>
      <c r="N7" s="80">
        <v>71</v>
      </c>
      <c r="O7" s="80"/>
      <c r="P7" s="12">
        <f t="shared" si="0"/>
        <v>2</v>
      </c>
      <c r="Q7" s="12">
        <f t="shared" si="1"/>
        <v>1</v>
      </c>
    </row>
    <row r="8" spans="1:19" ht="15.6" customHeight="1" x14ac:dyDescent="0.25">
      <c r="A8" s="12" t="s">
        <v>174</v>
      </c>
      <c r="B8" s="12" t="s">
        <v>175</v>
      </c>
      <c r="C8" s="12" t="s">
        <v>24</v>
      </c>
      <c r="D8" s="12" t="s">
        <v>27</v>
      </c>
      <c r="E8" s="12" t="s">
        <v>29</v>
      </c>
      <c r="F8" s="69">
        <v>70</v>
      </c>
      <c r="H8" s="12" t="s">
        <v>29</v>
      </c>
      <c r="I8" s="81">
        <f t="shared" si="2"/>
        <v>4</v>
      </c>
      <c r="L8" s="79" t="s">
        <v>14</v>
      </c>
      <c r="M8" s="80">
        <v>90</v>
      </c>
      <c r="N8" s="80">
        <v>89</v>
      </c>
      <c r="O8" s="80">
        <v>98</v>
      </c>
      <c r="P8" s="12">
        <f t="shared" si="0"/>
        <v>3</v>
      </c>
      <c r="Q8" s="12">
        <f t="shared" si="1"/>
        <v>3</v>
      </c>
    </row>
    <row r="9" spans="1:19" ht="15.6" customHeight="1" x14ac:dyDescent="0.25">
      <c r="A9" s="12" t="s">
        <v>174</v>
      </c>
      <c r="B9" s="12" t="s">
        <v>175</v>
      </c>
      <c r="C9" s="12" t="s">
        <v>28</v>
      </c>
      <c r="D9" s="12" t="s">
        <v>33</v>
      </c>
      <c r="E9" s="12" t="s">
        <v>183</v>
      </c>
      <c r="F9" s="69">
        <v>78</v>
      </c>
      <c r="H9" s="10" t="s">
        <v>184</v>
      </c>
      <c r="I9" s="10"/>
      <c r="J9" s="10"/>
      <c r="K9" s="41"/>
      <c r="L9" s="79" t="s">
        <v>152</v>
      </c>
      <c r="M9" s="80">
        <v>45</v>
      </c>
      <c r="N9" s="80">
        <v>67</v>
      </c>
      <c r="O9" s="80">
        <v>88</v>
      </c>
      <c r="P9" s="12">
        <f t="shared" si="0"/>
        <v>3</v>
      </c>
      <c r="Q9" s="12">
        <f t="shared" si="1"/>
        <v>2</v>
      </c>
    </row>
    <row r="10" spans="1:19" ht="15.6" customHeight="1" x14ac:dyDescent="0.25">
      <c r="A10" s="12" t="s">
        <v>174</v>
      </c>
      <c r="B10" s="12" t="s">
        <v>175</v>
      </c>
      <c r="C10" s="12" t="s">
        <v>28</v>
      </c>
      <c r="D10" s="12" t="s">
        <v>35</v>
      </c>
      <c r="E10" s="12" t="s">
        <v>36</v>
      </c>
      <c r="F10" s="69">
        <v>150</v>
      </c>
      <c r="H10" s="57" t="s">
        <v>18</v>
      </c>
      <c r="I10" s="57" t="s">
        <v>169</v>
      </c>
      <c r="J10" s="57" t="s">
        <v>180</v>
      </c>
      <c r="K10" s="3"/>
      <c r="L10" s="79" t="s">
        <v>185</v>
      </c>
      <c r="M10" s="80">
        <v>77</v>
      </c>
      <c r="N10" s="80">
        <v>88</v>
      </c>
      <c r="O10" s="80">
        <v>67</v>
      </c>
      <c r="P10" s="12">
        <f t="shared" si="0"/>
        <v>3</v>
      </c>
      <c r="Q10" s="12">
        <f t="shared" si="1"/>
        <v>3</v>
      </c>
    </row>
    <row r="11" spans="1:19" ht="15.6" customHeight="1" x14ac:dyDescent="0.25">
      <c r="A11" s="12" t="s">
        <v>174</v>
      </c>
      <c r="B11" s="12" t="s">
        <v>175</v>
      </c>
      <c r="C11" s="12" t="s">
        <v>37</v>
      </c>
      <c r="D11" s="12" t="s">
        <v>27</v>
      </c>
      <c r="E11" s="12" t="s">
        <v>23</v>
      </c>
      <c r="F11" s="69">
        <v>150</v>
      </c>
      <c r="H11" s="12" t="s">
        <v>22</v>
      </c>
      <c r="I11" s="12" t="s">
        <v>23</v>
      </c>
      <c r="J11" s="74">
        <f>COUNTIFS(E:E,I11,D:D,H11)</f>
        <v>1</v>
      </c>
      <c r="L11" s="79" t="s">
        <v>186</v>
      </c>
      <c r="M11" s="80">
        <v>65</v>
      </c>
      <c r="N11" s="80">
        <v>55</v>
      </c>
      <c r="O11" s="80">
        <v>44</v>
      </c>
      <c r="P11" s="12">
        <f t="shared" si="0"/>
        <v>3</v>
      </c>
      <c r="Q11" s="12">
        <f t="shared" si="1"/>
        <v>1</v>
      </c>
    </row>
    <row r="12" spans="1:19" ht="15.6" customHeight="1" x14ac:dyDescent="0.25">
      <c r="A12" s="12" t="s">
        <v>174</v>
      </c>
      <c r="B12" s="12" t="s">
        <v>181</v>
      </c>
      <c r="C12" s="12" t="s">
        <v>31</v>
      </c>
      <c r="D12" s="12" t="s">
        <v>27</v>
      </c>
      <c r="E12" s="12" t="s">
        <v>38</v>
      </c>
      <c r="F12" s="69">
        <v>180</v>
      </c>
      <c r="H12" s="12" t="s">
        <v>27</v>
      </c>
      <c r="I12" s="12" t="s">
        <v>32</v>
      </c>
      <c r="J12" s="12">
        <f>COUNTIFS(E:E,I12,D:D,H12)</f>
        <v>0</v>
      </c>
      <c r="L12" s="79" t="s">
        <v>187</v>
      </c>
      <c r="M12" s="80">
        <v>95</v>
      </c>
      <c r="N12" s="80">
        <v>96</v>
      </c>
      <c r="O12" s="80">
        <v>94</v>
      </c>
      <c r="P12" s="12">
        <f t="shared" si="0"/>
        <v>3</v>
      </c>
      <c r="Q12" s="12">
        <f t="shared" si="1"/>
        <v>3</v>
      </c>
    </row>
    <row r="13" spans="1:19" ht="15.6" customHeight="1" x14ac:dyDescent="0.25">
      <c r="A13" s="12" t="s">
        <v>174</v>
      </c>
      <c r="B13" s="12" t="s">
        <v>175</v>
      </c>
      <c r="C13" s="12" t="s">
        <v>24</v>
      </c>
      <c r="D13" s="12" t="s">
        <v>39</v>
      </c>
      <c r="E13" s="12" t="s">
        <v>40</v>
      </c>
      <c r="F13" s="69">
        <v>258</v>
      </c>
      <c r="H13" s="12" t="s">
        <v>27</v>
      </c>
      <c r="I13" s="12" t="s">
        <v>29</v>
      </c>
      <c r="J13" s="12">
        <f>COUNTIFS(E:E,I13,D:D,H13)</f>
        <v>4</v>
      </c>
      <c r="L13" s="79" t="s">
        <v>188</v>
      </c>
      <c r="M13" s="80">
        <v>78</v>
      </c>
      <c r="N13" s="80"/>
      <c r="O13" s="80">
        <v>82</v>
      </c>
      <c r="P13" s="12">
        <f t="shared" si="0"/>
        <v>2</v>
      </c>
      <c r="Q13" s="12">
        <f t="shared" si="1"/>
        <v>2</v>
      </c>
    </row>
    <row r="14" spans="1:19" ht="15.6" customHeight="1" x14ac:dyDescent="0.25">
      <c r="A14" s="12" t="s">
        <v>174</v>
      </c>
      <c r="B14" s="12" t="s">
        <v>178</v>
      </c>
      <c r="C14" s="12" t="s">
        <v>41</v>
      </c>
      <c r="D14" s="12" t="s">
        <v>27</v>
      </c>
      <c r="E14" s="12" t="s">
        <v>42</v>
      </c>
      <c r="F14" s="69">
        <v>258.5</v>
      </c>
    </row>
    <row r="15" spans="1:19" ht="15.6" customHeight="1" x14ac:dyDescent="0.3">
      <c r="A15" s="12" t="s">
        <v>174</v>
      </c>
      <c r="B15" s="12" t="s">
        <v>181</v>
      </c>
      <c r="C15" s="12" t="s">
        <v>31</v>
      </c>
      <c r="D15" s="12" t="s">
        <v>182</v>
      </c>
      <c r="E15" s="12" t="s">
        <v>43</v>
      </c>
      <c r="F15" s="69">
        <v>267.08</v>
      </c>
      <c r="H15" s="8" t="s">
        <v>265</v>
      </c>
      <c r="I15" s="8"/>
      <c r="J15" s="8"/>
      <c r="K15" s="8"/>
      <c r="L15" s="8"/>
      <c r="M15" s="8"/>
      <c r="N15" s="8"/>
      <c r="O15" s="8"/>
      <c r="P15" s="39"/>
      <c r="Q15" s="15"/>
      <c r="R15" s="15"/>
      <c r="S15" s="15"/>
    </row>
    <row r="16" spans="1:19" ht="15.6" customHeight="1" x14ac:dyDescent="0.4">
      <c r="A16" s="12" t="s">
        <v>174</v>
      </c>
      <c r="B16" s="12" t="s">
        <v>175</v>
      </c>
      <c r="C16" s="12" t="s">
        <v>44</v>
      </c>
      <c r="D16" s="12" t="s">
        <v>27</v>
      </c>
      <c r="E16" s="12" t="s">
        <v>25</v>
      </c>
      <c r="F16" s="69">
        <v>277.7</v>
      </c>
      <c r="H16" s="171" t="s">
        <v>189</v>
      </c>
      <c r="I16" s="172"/>
      <c r="J16" s="57" t="s">
        <v>190</v>
      </c>
      <c r="K16" s="15"/>
      <c r="L16" s="57" t="s">
        <v>191</v>
      </c>
      <c r="M16" s="57" t="s">
        <v>192</v>
      </c>
      <c r="N16" s="57"/>
      <c r="O16" s="57" t="s">
        <v>193</v>
      </c>
      <c r="P16" s="2"/>
      <c r="Q16" s="2"/>
      <c r="R16" s="2"/>
      <c r="S16" s="15"/>
    </row>
    <row r="17" spans="1:26" ht="15.6" customHeight="1" x14ac:dyDescent="0.4">
      <c r="A17" s="12" t="s">
        <v>174</v>
      </c>
      <c r="B17" s="12" t="s">
        <v>178</v>
      </c>
      <c r="C17" s="12" t="s">
        <v>41</v>
      </c>
      <c r="D17" s="12" t="s">
        <v>35</v>
      </c>
      <c r="E17" s="12" t="s">
        <v>45</v>
      </c>
      <c r="F17" s="69">
        <v>278</v>
      </c>
      <c r="H17" s="173" t="s">
        <v>194</v>
      </c>
      <c r="I17" s="174"/>
      <c r="J17" s="14">
        <f t="shared" ref="J17:J29" si="3">COUNTIF($H$17:$H$29,H17&amp;"*")</f>
        <v>1</v>
      </c>
      <c r="K17" s="2"/>
      <c r="L17" s="12" t="s">
        <v>195</v>
      </c>
      <c r="M17" s="14" t="str">
        <f t="shared" ref="M17:M29" si="4">IF(COUNTIF($O$17:$O$22,L17)=1,"是","否")</f>
        <v>否</v>
      </c>
      <c r="N17" s="12"/>
      <c r="O17" s="12" t="s">
        <v>196</v>
      </c>
      <c r="P17" s="2"/>
      <c r="Q17" s="2"/>
      <c r="R17" s="15"/>
      <c r="S17" s="15"/>
      <c r="T17" s="15"/>
      <c r="U17" s="15"/>
      <c r="V17" s="15"/>
      <c r="W17" s="15"/>
      <c r="X17" s="15"/>
      <c r="Y17" s="15"/>
      <c r="Z17" s="15"/>
    </row>
    <row r="18" spans="1:26" ht="15.6" customHeight="1" x14ac:dyDescent="0.4">
      <c r="A18" s="12" t="s">
        <v>174</v>
      </c>
      <c r="B18" s="12" t="s">
        <v>178</v>
      </c>
      <c r="C18" s="12" t="s">
        <v>26</v>
      </c>
      <c r="D18" s="12" t="s">
        <v>33</v>
      </c>
      <c r="E18" s="12" t="s">
        <v>36</v>
      </c>
      <c r="F18" s="69">
        <v>350</v>
      </c>
      <c r="H18" s="173" t="s">
        <v>197</v>
      </c>
      <c r="I18" s="174"/>
      <c r="J18" s="12">
        <f t="shared" si="3"/>
        <v>1</v>
      </c>
      <c r="K18" s="2"/>
      <c r="L18" s="12" t="s">
        <v>198</v>
      </c>
      <c r="M18" s="12" t="str">
        <f t="shared" si="4"/>
        <v>是</v>
      </c>
      <c r="N18" s="12"/>
      <c r="O18" s="12" t="s">
        <v>199</v>
      </c>
      <c r="P18" s="3"/>
      <c r="Q18" s="3"/>
      <c r="R18" s="3"/>
      <c r="S18" s="3"/>
      <c r="T18" s="15"/>
      <c r="U18" s="15"/>
      <c r="V18" s="15"/>
      <c r="W18" s="15"/>
      <c r="X18" s="15"/>
      <c r="Y18" s="15"/>
      <c r="Z18" s="15"/>
    </row>
    <row r="19" spans="1:26" ht="15.6" customHeight="1" x14ac:dyDescent="0.3">
      <c r="A19" s="12" t="s">
        <v>174</v>
      </c>
      <c r="B19" s="12" t="s">
        <v>175</v>
      </c>
      <c r="C19" s="12" t="s">
        <v>44</v>
      </c>
      <c r="D19" s="12" t="s">
        <v>33</v>
      </c>
      <c r="E19" s="12" t="s">
        <v>34</v>
      </c>
      <c r="F19" s="69">
        <v>408</v>
      </c>
      <c r="H19" s="175" t="s">
        <v>200</v>
      </c>
      <c r="I19" s="176"/>
      <c r="J19" s="12">
        <f t="shared" si="3"/>
        <v>2</v>
      </c>
      <c r="K19" s="87"/>
      <c r="L19" s="12" t="s">
        <v>201</v>
      </c>
      <c r="M19" s="12" t="str">
        <f t="shared" si="4"/>
        <v>否</v>
      </c>
      <c r="N19" s="12"/>
      <c r="O19" s="12" t="s">
        <v>202</v>
      </c>
      <c r="P19" s="3"/>
      <c r="Q19" s="3"/>
      <c r="R19" s="3"/>
      <c r="S19" s="3"/>
      <c r="T19" s="15"/>
      <c r="U19" s="15"/>
      <c r="V19" s="15"/>
      <c r="W19" s="15"/>
      <c r="X19" s="15"/>
      <c r="Y19" s="15"/>
      <c r="Z19" s="15"/>
    </row>
    <row r="20" spans="1:26" ht="15.6" customHeight="1" x14ac:dyDescent="0.3">
      <c r="A20" s="12" t="s">
        <v>174</v>
      </c>
      <c r="B20" s="12" t="s">
        <v>175</v>
      </c>
      <c r="C20" s="12" t="s">
        <v>28</v>
      </c>
      <c r="D20" s="12" t="s">
        <v>33</v>
      </c>
      <c r="E20" s="12" t="s">
        <v>34</v>
      </c>
      <c r="F20" s="69">
        <v>560</v>
      </c>
      <c r="H20" s="175" t="s">
        <v>203</v>
      </c>
      <c r="I20" s="176"/>
      <c r="J20" s="12">
        <f t="shared" si="3"/>
        <v>2</v>
      </c>
      <c r="K20" s="3"/>
      <c r="L20" s="12" t="s">
        <v>204</v>
      </c>
      <c r="M20" s="12" t="str">
        <f t="shared" si="4"/>
        <v>是</v>
      </c>
      <c r="N20" s="12"/>
      <c r="O20" s="12" t="s">
        <v>198</v>
      </c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</row>
    <row r="21" spans="1:26" ht="15.6" customHeight="1" x14ac:dyDescent="0.3">
      <c r="A21" s="12" t="s">
        <v>174</v>
      </c>
      <c r="B21" s="12" t="s">
        <v>175</v>
      </c>
      <c r="C21" s="12" t="s">
        <v>28</v>
      </c>
      <c r="D21" s="12" t="s">
        <v>27</v>
      </c>
      <c r="E21" s="12" t="s">
        <v>46</v>
      </c>
      <c r="F21" s="69">
        <v>600</v>
      </c>
      <c r="H21" s="82" t="s">
        <v>205</v>
      </c>
      <c r="I21" s="83"/>
      <c r="J21" s="12">
        <f t="shared" si="3"/>
        <v>1</v>
      </c>
      <c r="K21" s="15"/>
      <c r="L21" s="12" t="s">
        <v>206</v>
      </c>
      <c r="M21" s="12" t="str">
        <f t="shared" si="4"/>
        <v>否</v>
      </c>
      <c r="N21" s="12"/>
      <c r="O21" s="12" t="s">
        <v>204</v>
      </c>
      <c r="P21" s="15"/>
      <c r="Q21" s="15"/>
      <c r="R21" s="15"/>
      <c r="S21" s="15"/>
      <c r="T21" s="3"/>
      <c r="U21" s="3"/>
      <c r="V21" s="3"/>
      <c r="W21" s="3"/>
      <c r="X21" s="3"/>
      <c r="Y21" s="3"/>
      <c r="Z21" s="3"/>
    </row>
    <row r="22" spans="1:26" ht="15.6" customHeight="1" x14ac:dyDescent="0.3">
      <c r="A22" s="12" t="s">
        <v>174</v>
      </c>
      <c r="B22" s="12" t="s">
        <v>181</v>
      </c>
      <c r="C22" s="12" t="s">
        <v>31</v>
      </c>
      <c r="D22" s="12" t="s">
        <v>182</v>
      </c>
      <c r="E22" s="12" t="s">
        <v>47</v>
      </c>
      <c r="F22" s="69">
        <v>925</v>
      </c>
      <c r="H22" s="82" t="s">
        <v>207</v>
      </c>
      <c r="I22" s="83"/>
      <c r="J22" s="12">
        <f t="shared" si="3"/>
        <v>1</v>
      </c>
      <c r="K22" s="15"/>
      <c r="L22" s="12" t="s">
        <v>196</v>
      </c>
      <c r="M22" s="12" t="str">
        <f t="shared" si="4"/>
        <v>是</v>
      </c>
      <c r="N22" s="12"/>
      <c r="O22" s="12" t="s">
        <v>208</v>
      </c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</row>
    <row r="23" spans="1:26" ht="15.6" customHeight="1" x14ac:dyDescent="0.3">
      <c r="A23" s="12" t="s">
        <v>174</v>
      </c>
      <c r="B23" s="12" t="s">
        <v>175</v>
      </c>
      <c r="C23" s="12" t="s">
        <v>44</v>
      </c>
      <c r="D23" s="12" t="s">
        <v>35</v>
      </c>
      <c r="E23" s="12" t="s">
        <v>45</v>
      </c>
      <c r="F23" s="69">
        <v>953</v>
      </c>
      <c r="H23" s="82" t="s">
        <v>209</v>
      </c>
      <c r="I23" s="83"/>
      <c r="J23" s="12">
        <f t="shared" si="3"/>
        <v>1</v>
      </c>
      <c r="K23" s="15"/>
      <c r="L23" s="12" t="s">
        <v>210</v>
      </c>
      <c r="M23" s="12" t="str">
        <f t="shared" si="4"/>
        <v>否</v>
      </c>
      <c r="N23" s="12"/>
      <c r="O23" s="12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</row>
    <row r="24" spans="1:26" ht="15.6" customHeight="1" x14ac:dyDescent="0.3">
      <c r="A24" s="12" t="s">
        <v>174</v>
      </c>
      <c r="B24" s="12" t="s">
        <v>175</v>
      </c>
      <c r="C24" s="12" t="s">
        <v>28</v>
      </c>
      <c r="D24" s="12" t="s">
        <v>27</v>
      </c>
      <c r="E24" s="12" t="s">
        <v>29</v>
      </c>
      <c r="F24" s="69">
        <v>1010</v>
      </c>
      <c r="H24" s="82" t="s">
        <v>211</v>
      </c>
      <c r="I24" s="83"/>
      <c r="J24" s="12">
        <f t="shared" si="3"/>
        <v>1</v>
      </c>
      <c r="K24" s="15"/>
      <c r="L24" s="12" t="s">
        <v>199</v>
      </c>
      <c r="M24" s="12" t="str">
        <f t="shared" si="4"/>
        <v>是</v>
      </c>
      <c r="N24" s="12"/>
      <c r="O24" s="12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</row>
    <row r="25" spans="1:26" ht="15.6" customHeight="1" x14ac:dyDescent="0.3">
      <c r="A25" s="12" t="s">
        <v>174</v>
      </c>
      <c r="B25" s="12" t="s">
        <v>175</v>
      </c>
      <c r="C25" s="12" t="s">
        <v>28</v>
      </c>
      <c r="D25" s="12" t="s">
        <v>27</v>
      </c>
      <c r="E25" s="12" t="s">
        <v>46</v>
      </c>
      <c r="F25" s="69">
        <v>1016.78</v>
      </c>
      <c r="H25" s="175" t="s">
        <v>200</v>
      </c>
      <c r="I25" s="176"/>
      <c r="J25" s="12">
        <f t="shared" si="3"/>
        <v>2</v>
      </c>
      <c r="K25" s="15"/>
      <c r="L25" s="12" t="s">
        <v>212</v>
      </c>
      <c r="M25" s="12" t="str">
        <f t="shared" si="4"/>
        <v>否</v>
      </c>
      <c r="N25" s="12"/>
      <c r="O25" s="12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</row>
    <row r="26" spans="1:26" ht="15.6" customHeight="1" x14ac:dyDescent="0.3">
      <c r="A26" s="12" t="s">
        <v>174</v>
      </c>
      <c r="B26" s="12" t="s">
        <v>175</v>
      </c>
      <c r="C26" s="12" t="s">
        <v>37</v>
      </c>
      <c r="D26" s="12" t="s">
        <v>27</v>
      </c>
      <c r="E26" s="12" t="s">
        <v>23</v>
      </c>
      <c r="F26" s="69">
        <v>1046</v>
      </c>
      <c r="H26" s="82" t="s">
        <v>213</v>
      </c>
      <c r="I26" s="83"/>
      <c r="J26" s="12">
        <f t="shared" si="3"/>
        <v>1</v>
      </c>
      <c r="K26" s="15"/>
      <c r="L26" s="12" t="s">
        <v>208</v>
      </c>
      <c r="M26" s="12" t="str">
        <f t="shared" si="4"/>
        <v>是</v>
      </c>
      <c r="N26" s="12"/>
      <c r="O26" s="12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</row>
    <row r="27" spans="1:26" ht="15.6" customHeight="1" x14ac:dyDescent="0.3">
      <c r="A27" s="12" t="s">
        <v>174</v>
      </c>
      <c r="B27" s="12" t="s">
        <v>181</v>
      </c>
      <c r="C27" s="12" t="s">
        <v>31</v>
      </c>
      <c r="D27" s="12" t="s">
        <v>39</v>
      </c>
      <c r="E27" s="12" t="s">
        <v>48</v>
      </c>
      <c r="F27" s="69">
        <v>1066.25</v>
      </c>
      <c r="H27" s="82" t="s">
        <v>214</v>
      </c>
      <c r="I27" s="83"/>
      <c r="J27" s="12">
        <f t="shared" si="3"/>
        <v>1</v>
      </c>
      <c r="K27" s="15"/>
      <c r="L27" s="12" t="s">
        <v>215</v>
      </c>
      <c r="M27" s="12" t="str">
        <f t="shared" si="4"/>
        <v>否</v>
      </c>
      <c r="N27" s="12"/>
      <c r="O27" s="12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</row>
    <row r="28" spans="1:26" ht="15.6" customHeight="1" x14ac:dyDescent="0.3">
      <c r="A28" s="12" t="s">
        <v>174</v>
      </c>
      <c r="B28" s="12" t="s">
        <v>181</v>
      </c>
      <c r="C28" s="12" t="s">
        <v>31</v>
      </c>
      <c r="D28" s="12" t="s">
        <v>39</v>
      </c>
      <c r="E28" s="12" t="s">
        <v>49</v>
      </c>
      <c r="F28" s="69">
        <v>1068</v>
      </c>
      <c r="H28" s="82" t="s">
        <v>216</v>
      </c>
      <c r="I28" s="83"/>
      <c r="J28" s="12">
        <f t="shared" si="3"/>
        <v>1</v>
      </c>
      <c r="K28" s="15"/>
      <c r="L28" s="12" t="s">
        <v>202</v>
      </c>
      <c r="M28" s="12" t="str">
        <f t="shared" si="4"/>
        <v>是</v>
      </c>
      <c r="N28" s="12"/>
      <c r="O28" s="12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 ht="15.6" customHeight="1" x14ac:dyDescent="0.3">
      <c r="A29" s="12" t="s">
        <v>174</v>
      </c>
      <c r="B29" s="12" t="s">
        <v>175</v>
      </c>
      <c r="C29" s="12" t="s">
        <v>21</v>
      </c>
      <c r="D29" s="12" t="s">
        <v>33</v>
      </c>
      <c r="E29" s="12" t="s">
        <v>34</v>
      </c>
      <c r="F29" s="69">
        <v>1256.3</v>
      </c>
      <c r="H29" s="175" t="s">
        <v>203</v>
      </c>
      <c r="I29" s="176"/>
      <c r="J29" s="12">
        <f t="shared" si="3"/>
        <v>2</v>
      </c>
      <c r="K29" s="15"/>
      <c r="L29" s="12" t="s">
        <v>217</v>
      </c>
      <c r="M29" s="12" t="str">
        <f t="shared" si="4"/>
        <v>否</v>
      </c>
      <c r="N29" s="12"/>
      <c r="O29" s="12"/>
      <c r="T29" s="15"/>
      <c r="U29" s="15"/>
      <c r="V29" s="15"/>
      <c r="W29" s="15"/>
      <c r="X29" s="15"/>
      <c r="Y29" s="15"/>
      <c r="Z29" s="15"/>
    </row>
    <row r="30" spans="1:26" ht="15.6" customHeight="1" x14ac:dyDescent="0.3">
      <c r="A30" s="12" t="s">
        <v>174</v>
      </c>
      <c r="B30" s="12" t="s">
        <v>175</v>
      </c>
      <c r="C30" s="12" t="s">
        <v>50</v>
      </c>
      <c r="D30" s="12" t="s">
        <v>27</v>
      </c>
      <c r="E30" s="12" t="s">
        <v>51</v>
      </c>
      <c r="F30" s="69">
        <v>1260</v>
      </c>
      <c r="H30" s="8"/>
      <c r="I30" s="8"/>
      <c r="J30" s="8"/>
      <c r="K30" s="8"/>
      <c r="L30" s="8"/>
      <c r="M30" s="8"/>
      <c r="N30" s="8"/>
      <c r="O30" s="8"/>
      <c r="P30" s="8"/>
      <c r="Q30" s="41"/>
      <c r="T30" s="15"/>
      <c r="U30" s="15"/>
      <c r="V30" s="15"/>
      <c r="W30" s="15"/>
      <c r="X30" s="15"/>
      <c r="Y30" s="15"/>
      <c r="Z30" s="15"/>
    </row>
    <row r="31" spans="1:26" ht="15.6" customHeight="1" x14ac:dyDescent="0.25">
      <c r="A31" s="12" t="s">
        <v>174</v>
      </c>
      <c r="B31" s="12" t="s">
        <v>178</v>
      </c>
      <c r="C31" s="12" t="s">
        <v>26</v>
      </c>
      <c r="D31" s="12" t="s">
        <v>52</v>
      </c>
      <c r="E31" s="12" t="s">
        <v>36</v>
      </c>
      <c r="F31" s="69">
        <v>1300</v>
      </c>
    </row>
    <row r="32" spans="1:26" ht="15.6" customHeight="1" x14ac:dyDescent="0.25">
      <c r="A32" s="12" t="s">
        <v>174</v>
      </c>
      <c r="B32" s="12" t="s">
        <v>175</v>
      </c>
      <c r="C32" s="12" t="s">
        <v>53</v>
      </c>
      <c r="D32" s="12" t="s">
        <v>33</v>
      </c>
      <c r="E32" s="12" t="s">
        <v>34</v>
      </c>
      <c r="F32" s="69">
        <v>1328.9</v>
      </c>
      <c r="H32" s="169" t="s">
        <v>244</v>
      </c>
      <c r="I32" s="170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21" ht="15.6" customHeight="1" x14ac:dyDescent="0.25">
      <c r="A33" s="12" t="s">
        <v>174</v>
      </c>
      <c r="B33" s="12" t="s">
        <v>181</v>
      </c>
      <c r="C33" s="12" t="s">
        <v>31</v>
      </c>
      <c r="D33" s="12" t="s">
        <v>182</v>
      </c>
      <c r="E33" s="12" t="s">
        <v>218</v>
      </c>
      <c r="F33" s="69">
        <v>1421.66</v>
      </c>
      <c r="H33" s="8" t="s">
        <v>704</v>
      </c>
    </row>
    <row r="34" spans="1:21" ht="15.6" customHeight="1" x14ac:dyDescent="0.25">
      <c r="A34" s="12" t="s">
        <v>174</v>
      </c>
      <c r="B34" s="12" t="s">
        <v>175</v>
      </c>
      <c r="C34" s="12" t="s">
        <v>37</v>
      </c>
      <c r="D34" s="12" t="s">
        <v>33</v>
      </c>
      <c r="E34" s="12" t="s">
        <v>34</v>
      </c>
      <c r="F34" s="69">
        <v>1755</v>
      </c>
      <c r="H34" s="8" t="s">
        <v>705</v>
      </c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41"/>
      <c r="U34" s="41"/>
    </row>
    <row r="35" spans="1:21" ht="15.6" customHeight="1" x14ac:dyDescent="0.25">
      <c r="A35" s="12" t="s">
        <v>174</v>
      </c>
      <c r="B35" s="12" t="s">
        <v>175</v>
      </c>
      <c r="C35" s="12" t="s">
        <v>37</v>
      </c>
      <c r="D35" s="12" t="s">
        <v>33</v>
      </c>
      <c r="E35" s="12" t="s">
        <v>34</v>
      </c>
      <c r="F35" s="69">
        <v>2220</v>
      </c>
      <c r="G35" s="84" t="s">
        <v>219</v>
      </c>
    </row>
    <row r="36" spans="1:21" ht="15.6" customHeight="1" x14ac:dyDescent="0.25">
      <c r="A36" s="12" t="s">
        <v>174</v>
      </c>
      <c r="B36" s="12" t="s">
        <v>175</v>
      </c>
      <c r="C36" s="12" t="s">
        <v>24</v>
      </c>
      <c r="D36" s="12" t="s">
        <v>35</v>
      </c>
      <c r="E36" s="12" t="s">
        <v>45</v>
      </c>
      <c r="F36" s="69">
        <v>2561</v>
      </c>
    </row>
    <row r="37" spans="1:21" ht="15.6" customHeight="1" x14ac:dyDescent="0.25">
      <c r="A37" s="12" t="s">
        <v>174</v>
      </c>
      <c r="B37" s="12" t="s">
        <v>175</v>
      </c>
      <c r="C37" s="12" t="s">
        <v>21</v>
      </c>
      <c r="D37" s="12" t="s">
        <v>52</v>
      </c>
      <c r="E37" s="12" t="s">
        <v>34</v>
      </c>
      <c r="F37" s="69">
        <v>2977.9</v>
      </c>
      <c r="H37" s="169" t="s">
        <v>243</v>
      </c>
      <c r="I37" s="170"/>
      <c r="J37" s="41"/>
    </row>
    <row r="38" spans="1:21" ht="15.6" customHeight="1" x14ac:dyDescent="0.25">
      <c r="A38" s="12" t="s">
        <v>174</v>
      </c>
      <c r="B38" s="12" t="s">
        <v>178</v>
      </c>
      <c r="C38" s="12" t="s">
        <v>220</v>
      </c>
      <c r="D38" s="12" t="s">
        <v>52</v>
      </c>
      <c r="E38" s="12" t="s">
        <v>34</v>
      </c>
      <c r="F38" s="69">
        <v>3048.4</v>
      </c>
      <c r="H38" s="8" t="s">
        <v>706</v>
      </c>
      <c r="I38" s="8"/>
      <c r="J38" s="8"/>
      <c r="K38" s="8"/>
      <c r="L38" s="8"/>
      <c r="M38" s="8"/>
      <c r="N38" s="8"/>
      <c r="O38" s="8"/>
      <c r="P38" s="8"/>
      <c r="Q38" s="8"/>
      <c r="R38" s="41"/>
    </row>
    <row r="39" spans="1:21" ht="15.6" customHeight="1" x14ac:dyDescent="0.25">
      <c r="A39" s="12" t="s">
        <v>174</v>
      </c>
      <c r="B39" s="12" t="s">
        <v>221</v>
      </c>
      <c r="C39" s="12" t="s">
        <v>222</v>
      </c>
      <c r="D39" s="12" t="s">
        <v>27</v>
      </c>
      <c r="E39" s="12" t="s">
        <v>223</v>
      </c>
      <c r="F39" s="69">
        <v>3600</v>
      </c>
      <c r="H39" s="8" t="s">
        <v>707</v>
      </c>
      <c r="I39" s="8"/>
      <c r="J39" s="8"/>
      <c r="K39" s="8"/>
      <c r="L39" s="8"/>
      <c r="M39" s="8"/>
      <c r="N39" s="8"/>
      <c r="O39" s="8"/>
      <c r="P39" s="8"/>
      <c r="Q39" s="8"/>
      <c r="R39" s="8"/>
      <c r="S39" s="41"/>
    </row>
    <row r="40" spans="1:21" ht="15.6" customHeight="1" x14ac:dyDescent="0.25">
      <c r="A40" s="12" t="s">
        <v>174</v>
      </c>
      <c r="B40" s="12" t="s">
        <v>178</v>
      </c>
      <c r="C40" s="12" t="s">
        <v>224</v>
      </c>
      <c r="D40" s="12" t="s">
        <v>52</v>
      </c>
      <c r="E40" s="12" t="s">
        <v>34</v>
      </c>
      <c r="F40" s="69">
        <v>6058.9</v>
      </c>
      <c r="S40" s="8"/>
      <c r="T40" s="41"/>
    </row>
    <row r="41" spans="1:21" ht="15.6" customHeight="1" x14ac:dyDescent="0.25">
      <c r="A41" s="12" t="s">
        <v>174</v>
      </c>
      <c r="B41" s="12" t="s">
        <v>181</v>
      </c>
      <c r="C41" s="12" t="s">
        <v>31</v>
      </c>
      <c r="D41" s="12" t="s">
        <v>182</v>
      </c>
      <c r="E41" s="12" t="s">
        <v>225</v>
      </c>
      <c r="F41" s="69">
        <v>15783</v>
      </c>
    </row>
    <row r="42" spans="1:21" ht="15.6" customHeight="1" x14ac:dyDescent="0.25">
      <c r="A42" s="12" t="s">
        <v>174</v>
      </c>
      <c r="B42" s="12" t="s">
        <v>175</v>
      </c>
      <c r="C42" s="12" t="s">
        <v>226</v>
      </c>
      <c r="D42" s="12" t="s">
        <v>22</v>
      </c>
      <c r="E42" s="12" t="s">
        <v>227</v>
      </c>
      <c r="F42" s="69">
        <v>31330.77</v>
      </c>
    </row>
    <row r="43" spans="1:21" ht="15.6" customHeight="1" x14ac:dyDescent="0.25">
      <c r="A43" s="12" t="s">
        <v>228</v>
      </c>
      <c r="B43" s="12" t="s">
        <v>229</v>
      </c>
      <c r="C43" s="12" t="s">
        <v>230</v>
      </c>
      <c r="D43" s="12" t="s">
        <v>22</v>
      </c>
      <c r="E43" s="12" t="s">
        <v>42</v>
      </c>
      <c r="F43" s="69">
        <v>18</v>
      </c>
    </row>
    <row r="44" spans="1:21" ht="15.6" customHeight="1" x14ac:dyDescent="0.25">
      <c r="A44" s="12" t="s">
        <v>228</v>
      </c>
      <c r="B44" s="12" t="s">
        <v>231</v>
      </c>
      <c r="C44" s="12" t="s">
        <v>232</v>
      </c>
      <c r="D44" s="12" t="s">
        <v>33</v>
      </c>
      <c r="E44" s="12" t="s">
        <v>34</v>
      </c>
      <c r="F44" s="69">
        <v>36</v>
      </c>
    </row>
    <row r="45" spans="1:21" ht="15.6" customHeight="1" x14ac:dyDescent="0.25">
      <c r="A45" s="12" t="s">
        <v>228</v>
      </c>
      <c r="B45" s="12" t="s">
        <v>233</v>
      </c>
      <c r="C45" s="12" t="s">
        <v>234</v>
      </c>
      <c r="D45" s="12" t="s">
        <v>35</v>
      </c>
      <c r="E45" s="12" t="s">
        <v>45</v>
      </c>
      <c r="F45" s="69">
        <v>52</v>
      </c>
    </row>
    <row r="46" spans="1:21" ht="15.6" customHeight="1" x14ac:dyDescent="0.25">
      <c r="A46" s="12" t="s">
        <v>228</v>
      </c>
      <c r="B46" s="12" t="s">
        <v>233</v>
      </c>
      <c r="C46" s="12" t="s">
        <v>234</v>
      </c>
      <c r="D46" s="12" t="s">
        <v>35</v>
      </c>
      <c r="E46" s="12" t="s">
        <v>45</v>
      </c>
      <c r="F46" s="69">
        <v>60</v>
      </c>
    </row>
    <row r="47" spans="1:21" ht="15.6" customHeight="1" x14ac:dyDescent="0.25">
      <c r="A47" s="12" t="s">
        <v>228</v>
      </c>
      <c r="B47" s="12" t="s">
        <v>235</v>
      </c>
      <c r="C47" s="12" t="s">
        <v>26</v>
      </c>
      <c r="D47" s="12" t="s">
        <v>182</v>
      </c>
      <c r="E47" s="12" t="s">
        <v>32</v>
      </c>
      <c r="F47" s="69">
        <v>65</v>
      </c>
    </row>
    <row r="48" spans="1:21" ht="15.6" customHeight="1" x14ac:dyDescent="0.25">
      <c r="A48" s="12" t="s">
        <v>228</v>
      </c>
      <c r="B48" s="12" t="s">
        <v>235</v>
      </c>
      <c r="C48" s="12" t="s">
        <v>24</v>
      </c>
      <c r="D48" s="12" t="s">
        <v>33</v>
      </c>
      <c r="E48" s="12" t="s">
        <v>34</v>
      </c>
      <c r="F48" s="69">
        <v>78</v>
      </c>
    </row>
    <row r="49" spans="1:7" ht="15.6" customHeight="1" x14ac:dyDescent="0.25">
      <c r="A49" s="12" t="s">
        <v>228</v>
      </c>
      <c r="B49" s="12" t="s">
        <v>174</v>
      </c>
      <c r="C49" s="12" t="s">
        <v>236</v>
      </c>
      <c r="D49" s="12" t="s">
        <v>35</v>
      </c>
      <c r="E49" s="12" t="s">
        <v>45</v>
      </c>
      <c r="F49" s="69">
        <v>80</v>
      </c>
    </row>
    <row r="50" spans="1:7" ht="15.6" customHeight="1" x14ac:dyDescent="0.25">
      <c r="A50" s="12" t="s">
        <v>228</v>
      </c>
      <c r="B50" s="12" t="s">
        <v>237</v>
      </c>
      <c r="C50" s="12" t="s">
        <v>238</v>
      </c>
      <c r="D50" s="12" t="s">
        <v>27</v>
      </c>
      <c r="E50" s="12" t="s">
        <v>239</v>
      </c>
      <c r="F50" s="69">
        <v>95</v>
      </c>
    </row>
    <row r="51" spans="1:7" ht="15.6" customHeight="1" x14ac:dyDescent="0.25">
      <c r="A51" s="12" t="s">
        <v>228</v>
      </c>
      <c r="B51" s="12" t="s">
        <v>233</v>
      </c>
      <c r="C51" s="12" t="s">
        <v>240</v>
      </c>
      <c r="D51" s="12" t="s">
        <v>33</v>
      </c>
      <c r="E51" s="12" t="s">
        <v>34</v>
      </c>
      <c r="F51" s="69">
        <v>108</v>
      </c>
    </row>
    <row r="52" spans="1:7" ht="15.6" customHeight="1" x14ac:dyDescent="0.25">
      <c r="A52" s="12" t="s">
        <v>228</v>
      </c>
      <c r="B52" s="12" t="s">
        <v>233</v>
      </c>
      <c r="C52" s="12" t="s">
        <v>234</v>
      </c>
      <c r="D52" s="12" t="s">
        <v>27</v>
      </c>
      <c r="E52" s="12" t="s">
        <v>25</v>
      </c>
      <c r="F52" s="69">
        <v>120.7</v>
      </c>
    </row>
    <row r="53" spans="1:7" ht="15.6" customHeight="1" x14ac:dyDescent="0.25">
      <c r="A53" s="12" t="s">
        <v>228</v>
      </c>
      <c r="B53" s="12" t="s">
        <v>241</v>
      </c>
      <c r="C53" s="12" t="s">
        <v>242</v>
      </c>
      <c r="D53" s="12" t="s">
        <v>27</v>
      </c>
      <c r="E53" s="12" t="s">
        <v>29</v>
      </c>
      <c r="F53" s="69">
        <v>133</v>
      </c>
    </row>
    <row r="55" spans="1:7" ht="15.6" customHeight="1" x14ac:dyDescent="0.25">
      <c r="G55" s="85"/>
    </row>
    <row r="56" spans="1:7" ht="15.6" customHeight="1" x14ac:dyDescent="0.25">
      <c r="G56" s="86"/>
    </row>
    <row r="57" spans="1:7" ht="15.6" customHeight="1" x14ac:dyDescent="0.25">
      <c r="G57" s="86"/>
    </row>
    <row r="58" spans="1:7" ht="15.6" customHeight="1" x14ac:dyDescent="0.25">
      <c r="G58" s="86"/>
    </row>
    <row r="59" spans="1:7" ht="15.6" customHeight="1" x14ac:dyDescent="0.25">
      <c r="G59" s="86"/>
    </row>
    <row r="60" spans="1:7" ht="15.6" customHeight="1" x14ac:dyDescent="0.25">
      <c r="G60" s="86"/>
    </row>
    <row r="61" spans="1:7" ht="15.6" customHeight="1" x14ac:dyDescent="0.25">
      <c r="G61" s="86"/>
    </row>
    <row r="62" spans="1:7" ht="15.6" customHeight="1" x14ac:dyDescent="0.25">
      <c r="G62" s="86"/>
    </row>
    <row r="63" spans="1:7" ht="15.6" customHeight="1" x14ac:dyDescent="0.25">
      <c r="G63" s="86"/>
    </row>
    <row r="64" spans="1:7" ht="15.6" customHeight="1" x14ac:dyDescent="0.25">
      <c r="G64" s="86"/>
    </row>
    <row r="65" spans="7:7" ht="15.6" customHeight="1" x14ac:dyDescent="0.25">
      <c r="G65" s="86"/>
    </row>
    <row r="66" spans="7:7" ht="15.6" customHeight="1" x14ac:dyDescent="0.25">
      <c r="G66" s="86"/>
    </row>
    <row r="67" spans="7:7" ht="15.6" customHeight="1" x14ac:dyDescent="0.25">
      <c r="G67" s="86"/>
    </row>
    <row r="68" spans="7:7" ht="15.6" customHeight="1" x14ac:dyDescent="0.25">
      <c r="G68" s="86"/>
    </row>
    <row r="69" spans="7:7" ht="15.6" customHeight="1" x14ac:dyDescent="0.25">
      <c r="G69" s="86"/>
    </row>
  </sheetData>
  <mergeCells count="10">
    <mergeCell ref="H4:I4"/>
    <mergeCell ref="H37:I37"/>
    <mergeCell ref="H32:I32"/>
    <mergeCell ref="H16:I16"/>
    <mergeCell ref="H17:I17"/>
    <mergeCell ref="H18:I18"/>
    <mergeCell ref="H19:I19"/>
    <mergeCell ref="H20:I20"/>
    <mergeCell ref="H25:I25"/>
    <mergeCell ref="H29:I29"/>
  </mergeCells>
  <phoneticPr fontId="1" type="noConversion"/>
  <conditionalFormatting sqref="H17:H29">
    <cfRule type="expression" dxfId="16" priority="2">
      <formula>COUNTIF($H$17:$H$29,H17&amp;"*")&gt;1</formula>
    </cfRule>
    <cfRule type="expression" dxfId="15" priority="3">
      <formula>COUNTIF($H$17:$H$29,$H$17&amp;"*")&gt;1</formula>
    </cfRule>
    <cfRule type="expression" dxfId="14" priority="4">
      <formula>COUNTIF($A$2:$A$14,H17&amp;"*")&gt;1</formula>
    </cfRule>
  </conditionalFormatting>
  <conditionalFormatting sqref="L17:L29">
    <cfRule type="expression" dxfId="13" priority="1">
      <formula>COUNTIF($O$17:$O$22,L17)=0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61589-EA39-45A3-BBAB-766F80EB3FAF}">
  <dimension ref="A1:U54"/>
  <sheetViews>
    <sheetView topLeftCell="A40" workbookViewId="0">
      <selection activeCell="H25" sqref="H25"/>
    </sheetView>
  </sheetViews>
  <sheetFormatPr defaultRowHeight="15.6" customHeight="1" x14ac:dyDescent="0.25"/>
  <cols>
    <col min="1" max="4" width="9.19921875" style="13" customWidth="1"/>
    <col min="5" max="5" width="9.59765625" style="13" customWidth="1"/>
    <col min="6" max="6" width="9.19921875" style="13" customWidth="1"/>
    <col min="7" max="7" width="8.796875" style="13"/>
    <col min="8" max="8" width="9.8984375" style="41" customWidth="1"/>
    <col min="9" max="11" width="8.796875" style="13"/>
    <col min="12" max="12" width="9.09765625" style="13" customWidth="1"/>
    <col min="13" max="13" width="9.796875" style="13" customWidth="1"/>
    <col min="14" max="224" width="8.796875" style="13"/>
    <col min="225" max="225" width="3" style="13" customWidth="1"/>
    <col min="226" max="226" width="12.19921875" style="13" bestFit="1" customWidth="1"/>
    <col min="227" max="227" width="9.69921875" style="13" bestFit="1" customWidth="1"/>
    <col min="228" max="229" width="7.5" style="13" bestFit="1" customWidth="1"/>
    <col min="230" max="230" width="4.69921875" style="13" bestFit="1" customWidth="1"/>
    <col min="231" max="234" width="8.796875" style="13"/>
    <col min="235" max="235" width="11.19921875" style="13" customWidth="1"/>
    <col min="236" max="236" width="11.19921875" style="13" bestFit="1" customWidth="1"/>
    <col min="237" max="238" width="8" style="13" bestFit="1" customWidth="1"/>
    <col min="239" max="239" width="4.69921875" style="13" bestFit="1" customWidth="1"/>
    <col min="240" max="241" width="11.19921875" style="13" bestFit="1" customWidth="1"/>
    <col min="242" max="480" width="8.796875" style="13"/>
    <col min="481" max="481" width="3" style="13" customWidth="1"/>
    <col min="482" max="482" width="12.19921875" style="13" bestFit="1" customWidth="1"/>
    <col min="483" max="483" width="9.69921875" style="13" bestFit="1" customWidth="1"/>
    <col min="484" max="485" width="7.5" style="13" bestFit="1" customWidth="1"/>
    <col min="486" max="486" width="4.69921875" style="13" bestFit="1" customWidth="1"/>
    <col min="487" max="490" width="8.796875" style="13"/>
    <col min="491" max="491" width="11.19921875" style="13" customWidth="1"/>
    <col min="492" max="492" width="11.19921875" style="13" bestFit="1" customWidth="1"/>
    <col min="493" max="494" width="8" style="13" bestFit="1" customWidth="1"/>
    <col min="495" max="495" width="4.69921875" style="13" bestFit="1" customWidth="1"/>
    <col min="496" max="497" width="11.19921875" style="13" bestFit="1" customWidth="1"/>
    <col min="498" max="736" width="8.796875" style="13"/>
    <col min="737" max="737" width="3" style="13" customWidth="1"/>
    <col min="738" max="738" width="12.19921875" style="13" bestFit="1" customWidth="1"/>
    <col min="739" max="739" width="9.69921875" style="13" bestFit="1" customWidth="1"/>
    <col min="740" max="741" width="7.5" style="13" bestFit="1" customWidth="1"/>
    <col min="742" max="742" width="4.69921875" style="13" bestFit="1" customWidth="1"/>
    <col min="743" max="746" width="8.796875" style="13"/>
    <col min="747" max="747" width="11.19921875" style="13" customWidth="1"/>
    <col min="748" max="748" width="11.19921875" style="13" bestFit="1" customWidth="1"/>
    <col min="749" max="750" width="8" style="13" bestFit="1" customWidth="1"/>
    <col min="751" max="751" width="4.69921875" style="13" bestFit="1" customWidth="1"/>
    <col min="752" max="753" width="11.19921875" style="13" bestFit="1" customWidth="1"/>
    <col min="754" max="992" width="8.796875" style="13"/>
    <col min="993" max="993" width="3" style="13" customWidth="1"/>
    <col min="994" max="994" width="12.19921875" style="13" bestFit="1" customWidth="1"/>
    <col min="995" max="995" width="9.69921875" style="13" bestFit="1" customWidth="1"/>
    <col min="996" max="997" width="7.5" style="13" bestFit="1" customWidth="1"/>
    <col min="998" max="998" width="4.69921875" style="13" bestFit="1" customWidth="1"/>
    <col min="999" max="1002" width="8.796875" style="13"/>
    <col min="1003" max="1003" width="11.19921875" style="13" customWidth="1"/>
    <col min="1004" max="1004" width="11.19921875" style="13" bestFit="1" customWidth="1"/>
    <col min="1005" max="1006" width="8" style="13" bestFit="1" customWidth="1"/>
    <col min="1007" max="1007" width="4.69921875" style="13" bestFit="1" customWidth="1"/>
    <col min="1008" max="1009" width="11.19921875" style="13" bestFit="1" customWidth="1"/>
    <col min="1010" max="1248" width="8.796875" style="13"/>
    <col min="1249" max="1249" width="3" style="13" customWidth="1"/>
    <col min="1250" max="1250" width="12.19921875" style="13" bestFit="1" customWidth="1"/>
    <col min="1251" max="1251" width="9.69921875" style="13" bestFit="1" customWidth="1"/>
    <col min="1252" max="1253" width="7.5" style="13" bestFit="1" customWidth="1"/>
    <col min="1254" max="1254" width="4.69921875" style="13" bestFit="1" customWidth="1"/>
    <col min="1255" max="1258" width="8.796875" style="13"/>
    <col min="1259" max="1259" width="11.19921875" style="13" customWidth="1"/>
    <col min="1260" max="1260" width="11.19921875" style="13" bestFit="1" customWidth="1"/>
    <col min="1261" max="1262" width="8" style="13" bestFit="1" customWidth="1"/>
    <col min="1263" max="1263" width="4.69921875" style="13" bestFit="1" customWidth="1"/>
    <col min="1264" max="1265" width="11.19921875" style="13" bestFit="1" customWidth="1"/>
    <col min="1266" max="1504" width="8.796875" style="13"/>
    <col min="1505" max="1505" width="3" style="13" customWidth="1"/>
    <col min="1506" max="1506" width="12.19921875" style="13" bestFit="1" customWidth="1"/>
    <col min="1507" max="1507" width="9.69921875" style="13" bestFit="1" customWidth="1"/>
    <col min="1508" max="1509" width="7.5" style="13" bestFit="1" customWidth="1"/>
    <col min="1510" max="1510" width="4.69921875" style="13" bestFit="1" customWidth="1"/>
    <col min="1511" max="1514" width="8.796875" style="13"/>
    <col min="1515" max="1515" width="11.19921875" style="13" customWidth="1"/>
    <col min="1516" max="1516" width="11.19921875" style="13" bestFit="1" customWidth="1"/>
    <col min="1517" max="1518" width="8" style="13" bestFit="1" customWidth="1"/>
    <col min="1519" max="1519" width="4.69921875" style="13" bestFit="1" customWidth="1"/>
    <col min="1520" max="1521" width="11.19921875" style="13" bestFit="1" customWidth="1"/>
    <col min="1522" max="1760" width="8.796875" style="13"/>
    <col min="1761" max="1761" width="3" style="13" customWidth="1"/>
    <col min="1762" max="1762" width="12.19921875" style="13" bestFit="1" customWidth="1"/>
    <col min="1763" max="1763" width="9.69921875" style="13" bestFit="1" customWidth="1"/>
    <col min="1764" max="1765" width="7.5" style="13" bestFit="1" customWidth="1"/>
    <col min="1766" max="1766" width="4.69921875" style="13" bestFit="1" customWidth="1"/>
    <col min="1767" max="1770" width="8.796875" style="13"/>
    <col min="1771" max="1771" width="11.19921875" style="13" customWidth="1"/>
    <col min="1772" max="1772" width="11.19921875" style="13" bestFit="1" customWidth="1"/>
    <col min="1773" max="1774" width="8" style="13" bestFit="1" customWidth="1"/>
    <col min="1775" max="1775" width="4.69921875" style="13" bestFit="1" customWidth="1"/>
    <col min="1776" max="1777" width="11.19921875" style="13" bestFit="1" customWidth="1"/>
    <col min="1778" max="2016" width="8.796875" style="13"/>
    <col min="2017" max="2017" width="3" style="13" customWidth="1"/>
    <col min="2018" max="2018" width="12.19921875" style="13" bestFit="1" customWidth="1"/>
    <col min="2019" max="2019" width="9.69921875" style="13" bestFit="1" customWidth="1"/>
    <col min="2020" max="2021" width="7.5" style="13" bestFit="1" customWidth="1"/>
    <col min="2022" max="2022" width="4.69921875" style="13" bestFit="1" customWidth="1"/>
    <col min="2023" max="2026" width="8.796875" style="13"/>
    <col min="2027" max="2027" width="11.19921875" style="13" customWidth="1"/>
    <col min="2028" max="2028" width="11.19921875" style="13" bestFit="1" customWidth="1"/>
    <col min="2029" max="2030" width="8" style="13" bestFit="1" customWidth="1"/>
    <col min="2031" max="2031" width="4.69921875" style="13" bestFit="1" customWidth="1"/>
    <col min="2032" max="2033" width="11.19921875" style="13" bestFit="1" customWidth="1"/>
    <col min="2034" max="2272" width="8.796875" style="13"/>
    <col min="2273" max="2273" width="3" style="13" customWidth="1"/>
    <col min="2274" max="2274" width="12.19921875" style="13" bestFit="1" customWidth="1"/>
    <col min="2275" max="2275" width="9.69921875" style="13" bestFit="1" customWidth="1"/>
    <col min="2276" max="2277" width="7.5" style="13" bestFit="1" customWidth="1"/>
    <col min="2278" max="2278" width="4.69921875" style="13" bestFit="1" customWidth="1"/>
    <col min="2279" max="2282" width="8.796875" style="13"/>
    <col min="2283" max="2283" width="11.19921875" style="13" customWidth="1"/>
    <col min="2284" max="2284" width="11.19921875" style="13" bestFit="1" customWidth="1"/>
    <col min="2285" max="2286" width="8" style="13" bestFit="1" customWidth="1"/>
    <col min="2287" max="2287" width="4.69921875" style="13" bestFit="1" customWidth="1"/>
    <col min="2288" max="2289" width="11.19921875" style="13" bestFit="1" customWidth="1"/>
    <col min="2290" max="2528" width="8.796875" style="13"/>
    <col min="2529" max="2529" width="3" style="13" customWidth="1"/>
    <col min="2530" max="2530" width="12.19921875" style="13" bestFit="1" customWidth="1"/>
    <col min="2531" max="2531" width="9.69921875" style="13" bestFit="1" customWidth="1"/>
    <col min="2532" max="2533" width="7.5" style="13" bestFit="1" customWidth="1"/>
    <col min="2534" max="2534" width="4.69921875" style="13" bestFit="1" customWidth="1"/>
    <col min="2535" max="2538" width="8.796875" style="13"/>
    <col min="2539" max="2539" width="11.19921875" style="13" customWidth="1"/>
    <col min="2540" max="2540" width="11.19921875" style="13" bestFit="1" customWidth="1"/>
    <col min="2541" max="2542" width="8" style="13" bestFit="1" customWidth="1"/>
    <col min="2543" max="2543" width="4.69921875" style="13" bestFit="1" customWidth="1"/>
    <col min="2544" max="2545" width="11.19921875" style="13" bestFit="1" customWidth="1"/>
    <col min="2546" max="2784" width="8.796875" style="13"/>
    <col min="2785" max="2785" width="3" style="13" customWidth="1"/>
    <col min="2786" max="2786" width="12.19921875" style="13" bestFit="1" customWidth="1"/>
    <col min="2787" max="2787" width="9.69921875" style="13" bestFit="1" customWidth="1"/>
    <col min="2788" max="2789" width="7.5" style="13" bestFit="1" customWidth="1"/>
    <col min="2790" max="2790" width="4.69921875" style="13" bestFit="1" customWidth="1"/>
    <col min="2791" max="2794" width="8.796875" style="13"/>
    <col min="2795" max="2795" width="11.19921875" style="13" customWidth="1"/>
    <col min="2796" max="2796" width="11.19921875" style="13" bestFit="1" customWidth="1"/>
    <col min="2797" max="2798" width="8" style="13" bestFit="1" customWidth="1"/>
    <col min="2799" max="2799" width="4.69921875" style="13" bestFit="1" customWidth="1"/>
    <col min="2800" max="2801" width="11.19921875" style="13" bestFit="1" customWidth="1"/>
    <col min="2802" max="3040" width="8.796875" style="13"/>
    <col min="3041" max="3041" width="3" style="13" customWidth="1"/>
    <col min="3042" max="3042" width="12.19921875" style="13" bestFit="1" customWidth="1"/>
    <col min="3043" max="3043" width="9.69921875" style="13" bestFit="1" customWidth="1"/>
    <col min="3044" max="3045" width="7.5" style="13" bestFit="1" customWidth="1"/>
    <col min="3046" max="3046" width="4.69921875" style="13" bestFit="1" customWidth="1"/>
    <col min="3047" max="3050" width="8.796875" style="13"/>
    <col min="3051" max="3051" width="11.19921875" style="13" customWidth="1"/>
    <col min="3052" max="3052" width="11.19921875" style="13" bestFit="1" customWidth="1"/>
    <col min="3053" max="3054" width="8" style="13" bestFit="1" customWidth="1"/>
    <col min="3055" max="3055" width="4.69921875" style="13" bestFit="1" customWidth="1"/>
    <col min="3056" max="3057" width="11.19921875" style="13" bestFit="1" customWidth="1"/>
    <col min="3058" max="3296" width="8.796875" style="13"/>
    <col min="3297" max="3297" width="3" style="13" customWidth="1"/>
    <col min="3298" max="3298" width="12.19921875" style="13" bestFit="1" customWidth="1"/>
    <col min="3299" max="3299" width="9.69921875" style="13" bestFit="1" customWidth="1"/>
    <col min="3300" max="3301" width="7.5" style="13" bestFit="1" customWidth="1"/>
    <col min="3302" max="3302" width="4.69921875" style="13" bestFit="1" customWidth="1"/>
    <col min="3303" max="3306" width="8.796875" style="13"/>
    <col min="3307" max="3307" width="11.19921875" style="13" customWidth="1"/>
    <col min="3308" max="3308" width="11.19921875" style="13" bestFit="1" customWidth="1"/>
    <col min="3309" max="3310" width="8" style="13" bestFit="1" customWidth="1"/>
    <col min="3311" max="3311" width="4.69921875" style="13" bestFit="1" customWidth="1"/>
    <col min="3312" max="3313" width="11.19921875" style="13" bestFit="1" customWidth="1"/>
    <col min="3314" max="3552" width="8.796875" style="13"/>
    <col min="3553" max="3553" width="3" style="13" customWidth="1"/>
    <col min="3554" max="3554" width="12.19921875" style="13" bestFit="1" customWidth="1"/>
    <col min="3555" max="3555" width="9.69921875" style="13" bestFit="1" customWidth="1"/>
    <col min="3556" max="3557" width="7.5" style="13" bestFit="1" customWidth="1"/>
    <col min="3558" max="3558" width="4.69921875" style="13" bestFit="1" customWidth="1"/>
    <col min="3559" max="3562" width="8.796875" style="13"/>
    <col min="3563" max="3563" width="11.19921875" style="13" customWidth="1"/>
    <col min="3564" max="3564" width="11.19921875" style="13" bestFit="1" customWidth="1"/>
    <col min="3565" max="3566" width="8" style="13" bestFit="1" customWidth="1"/>
    <col min="3567" max="3567" width="4.69921875" style="13" bestFit="1" customWidth="1"/>
    <col min="3568" max="3569" width="11.19921875" style="13" bestFit="1" customWidth="1"/>
    <col min="3570" max="3808" width="8.796875" style="13"/>
    <col min="3809" max="3809" width="3" style="13" customWidth="1"/>
    <col min="3810" max="3810" width="12.19921875" style="13" bestFit="1" customWidth="1"/>
    <col min="3811" max="3811" width="9.69921875" style="13" bestFit="1" customWidth="1"/>
    <col min="3812" max="3813" width="7.5" style="13" bestFit="1" customWidth="1"/>
    <col min="3814" max="3814" width="4.69921875" style="13" bestFit="1" customWidth="1"/>
    <col min="3815" max="3818" width="8.796875" style="13"/>
    <col min="3819" max="3819" width="11.19921875" style="13" customWidth="1"/>
    <col min="3820" max="3820" width="11.19921875" style="13" bestFit="1" customWidth="1"/>
    <col min="3821" max="3822" width="8" style="13" bestFit="1" customWidth="1"/>
    <col min="3823" max="3823" width="4.69921875" style="13" bestFit="1" customWidth="1"/>
    <col min="3824" max="3825" width="11.19921875" style="13" bestFit="1" customWidth="1"/>
    <col min="3826" max="4064" width="8.796875" style="13"/>
    <col min="4065" max="4065" width="3" style="13" customWidth="1"/>
    <col min="4066" max="4066" width="12.19921875" style="13" bestFit="1" customWidth="1"/>
    <col min="4067" max="4067" width="9.69921875" style="13" bestFit="1" customWidth="1"/>
    <col min="4068" max="4069" width="7.5" style="13" bestFit="1" customWidth="1"/>
    <col min="4070" max="4070" width="4.69921875" style="13" bestFit="1" customWidth="1"/>
    <col min="4071" max="4074" width="8.796875" style="13"/>
    <col min="4075" max="4075" width="11.19921875" style="13" customWidth="1"/>
    <col min="4076" max="4076" width="11.19921875" style="13" bestFit="1" customWidth="1"/>
    <col min="4077" max="4078" width="8" style="13" bestFit="1" customWidth="1"/>
    <col min="4079" max="4079" width="4.69921875" style="13" bestFit="1" customWidth="1"/>
    <col min="4080" max="4081" width="11.19921875" style="13" bestFit="1" customWidth="1"/>
    <col min="4082" max="4320" width="8.796875" style="13"/>
    <col min="4321" max="4321" width="3" style="13" customWidth="1"/>
    <col min="4322" max="4322" width="12.19921875" style="13" bestFit="1" customWidth="1"/>
    <col min="4323" max="4323" width="9.69921875" style="13" bestFit="1" customWidth="1"/>
    <col min="4324" max="4325" width="7.5" style="13" bestFit="1" customWidth="1"/>
    <col min="4326" max="4326" width="4.69921875" style="13" bestFit="1" customWidth="1"/>
    <col min="4327" max="4330" width="8.796875" style="13"/>
    <col min="4331" max="4331" width="11.19921875" style="13" customWidth="1"/>
    <col min="4332" max="4332" width="11.19921875" style="13" bestFit="1" customWidth="1"/>
    <col min="4333" max="4334" width="8" style="13" bestFit="1" customWidth="1"/>
    <col min="4335" max="4335" width="4.69921875" style="13" bestFit="1" customWidth="1"/>
    <col min="4336" max="4337" width="11.19921875" style="13" bestFit="1" customWidth="1"/>
    <col min="4338" max="4576" width="8.796875" style="13"/>
    <col min="4577" max="4577" width="3" style="13" customWidth="1"/>
    <col min="4578" max="4578" width="12.19921875" style="13" bestFit="1" customWidth="1"/>
    <col min="4579" max="4579" width="9.69921875" style="13" bestFit="1" customWidth="1"/>
    <col min="4580" max="4581" width="7.5" style="13" bestFit="1" customWidth="1"/>
    <col min="4582" max="4582" width="4.69921875" style="13" bestFit="1" customWidth="1"/>
    <col min="4583" max="4586" width="8.796875" style="13"/>
    <col min="4587" max="4587" width="11.19921875" style="13" customWidth="1"/>
    <col min="4588" max="4588" width="11.19921875" style="13" bestFit="1" customWidth="1"/>
    <col min="4589" max="4590" width="8" style="13" bestFit="1" customWidth="1"/>
    <col min="4591" max="4591" width="4.69921875" style="13" bestFit="1" customWidth="1"/>
    <col min="4592" max="4593" width="11.19921875" style="13" bestFit="1" customWidth="1"/>
    <col min="4594" max="4832" width="8.796875" style="13"/>
    <col min="4833" max="4833" width="3" style="13" customWidth="1"/>
    <col min="4834" max="4834" width="12.19921875" style="13" bestFit="1" customWidth="1"/>
    <col min="4835" max="4835" width="9.69921875" style="13" bestFit="1" customWidth="1"/>
    <col min="4836" max="4837" width="7.5" style="13" bestFit="1" customWidth="1"/>
    <col min="4838" max="4838" width="4.69921875" style="13" bestFit="1" customWidth="1"/>
    <col min="4839" max="4842" width="8.796875" style="13"/>
    <col min="4843" max="4843" width="11.19921875" style="13" customWidth="1"/>
    <col min="4844" max="4844" width="11.19921875" style="13" bestFit="1" customWidth="1"/>
    <col min="4845" max="4846" width="8" style="13" bestFit="1" customWidth="1"/>
    <col min="4847" max="4847" width="4.69921875" style="13" bestFit="1" customWidth="1"/>
    <col min="4848" max="4849" width="11.19921875" style="13" bestFit="1" customWidth="1"/>
    <col min="4850" max="5088" width="8.796875" style="13"/>
    <col min="5089" max="5089" width="3" style="13" customWidth="1"/>
    <col min="5090" max="5090" width="12.19921875" style="13" bestFit="1" customWidth="1"/>
    <col min="5091" max="5091" width="9.69921875" style="13" bestFit="1" customWidth="1"/>
    <col min="5092" max="5093" width="7.5" style="13" bestFit="1" customWidth="1"/>
    <col min="5094" max="5094" width="4.69921875" style="13" bestFit="1" customWidth="1"/>
    <col min="5095" max="5098" width="8.796875" style="13"/>
    <col min="5099" max="5099" width="11.19921875" style="13" customWidth="1"/>
    <col min="5100" max="5100" width="11.19921875" style="13" bestFit="1" customWidth="1"/>
    <col min="5101" max="5102" width="8" style="13" bestFit="1" customWidth="1"/>
    <col min="5103" max="5103" width="4.69921875" style="13" bestFit="1" customWidth="1"/>
    <col min="5104" max="5105" width="11.19921875" style="13" bestFit="1" customWidth="1"/>
    <col min="5106" max="5344" width="8.796875" style="13"/>
    <col min="5345" max="5345" width="3" style="13" customWidth="1"/>
    <col min="5346" max="5346" width="12.19921875" style="13" bestFit="1" customWidth="1"/>
    <col min="5347" max="5347" width="9.69921875" style="13" bestFit="1" customWidth="1"/>
    <col min="5348" max="5349" width="7.5" style="13" bestFit="1" customWidth="1"/>
    <col min="5350" max="5350" width="4.69921875" style="13" bestFit="1" customWidth="1"/>
    <col min="5351" max="5354" width="8.796875" style="13"/>
    <col min="5355" max="5355" width="11.19921875" style="13" customWidth="1"/>
    <col min="5356" max="5356" width="11.19921875" style="13" bestFit="1" customWidth="1"/>
    <col min="5357" max="5358" width="8" style="13" bestFit="1" customWidth="1"/>
    <col min="5359" max="5359" width="4.69921875" style="13" bestFit="1" customWidth="1"/>
    <col min="5360" max="5361" width="11.19921875" style="13" bestFit="1" customWidth="1"/>
    <col min="5362" max="5600" width="8.796875" style="13"/>
    <col min="5601" max="5601" width="3" style="13" customWidth="1"/>
    <col min="5602" max="5602" width="12.19921875" style="13" bestFit="1" customWidth="1"/>
    <col min="5603" max="5603" width="9.69921875" style="13" bestFit="1" customWidth="1"/>
    <col min="5604" max="5605" width="7.5" style="13" bestFit="1" customWidth="1"/>
    <col min="5606" max="5606" width="4.69921875" style="13" bestFit="1" customWidth="1"/>
    <col min="5607" max="5610" width="8.796875" style="13"/>
    <col min="5611" max="5611" width="11.19921875" style="13" customWidth="1"/>
    <col min="5612" max="5612" width="11.19921875" style="13" bestFit="1" customWidth="1"/>
    <col min="5613" max="5614" width="8" style="13" bestFit="1" customWidth="1"/>
    <col min="5615" max="5615" width="4.69921875" style="13" bestFit="1" customWidth="1"/>
    <col min="5616" max="5617" width="11.19921875" style="13" bestFit="1" customWidth="1"/>
    <col min="5618" max="5856" width="8.796875" style="13"/>
    <col min="5857" max="5857" width="3" style="13" customWidth="1"/>
    <col min="5858" max="5858" width="12.19921875" style="13" bestFit="1" customWidth="1"/>
    <col min="5859" max="5859" width="9.69921875" style="13" bestFit="1" customWidth="1"/>
    <col min="5860" max="5861" width="7.5" style="13" bestFit="1" customWidth="1"/>
    <col min="5862" max="5862" width="4.69921875" style="13" bestFit="1" customWidth="1"/>
    <col min="5863" max="5866" width="8.796875" style="13"/>
    <col min="5867" max="5867" width="11.19921875" style="13" customWidth="1"/>
    <col min="5868" max="5868" width="11.19921875" style="13" bestFit="1" customWidth="1"/>
    <col min="5869" max="5870" width="8" style="13" bestFit="1" customWidth="1"/>
    <col min="5871" max="5871" width="4.69921875" style="13" bestFit="1" customWidth="1"/>
    <col min="5872" max="5873" width="11.19921875" style="13" bestFit="1" customWidth="1"/>
    <col min="5874" max="6112" width="8.796875" style="13"/>
    <col min="6113" max="6113" width="3" style="13" customWidth="1"/>
    <col min="6114" max="6114" width="12.19921875" style="13" bestFit="1" customWidth="1"/>
    <col min="6115" max="6115" width="9.69921875" style="13" bestFit="1" customWidth="1"/>
    <col min="6116" max="6117" width="7.5" style="13" bestFit="1" customWidth="1"/>
    <col min="6118" max="6118" width="4.69921875" style="13" bestFit="1" customWidth="1"/>
    <col min="6119" max="6122" width="8.796875" style="13"/>
    <col min="6123" max="6123" width="11.19921875" style="13" customWidth="1"/>
    <col min="6124" max="6124" width="11.19921875" style="13" bestFit="1" customWidth="1"/>
    <col min="6125" max="6126" width="8" style="13" bestFit="1" customWidth="1"/>
    <col min="6127" max="6127" width="4.69921875" style="13" bestFit="1" customWidth="1"/>
    <col min="6128" max="6129" width="11.19921875" style="13" bestFit="1" customWidth="1"/>
    <col min="6130" max="6368" width="8.796875" style="13"/>
    <col min="6369" max="6369" width="3" style="13" customWidth="1"/>
    <col min="6370" max="6370" width="12.19921875" style="13" bestFit="1" customWidth="1"/>
    <col min="6371" max="6371" width="9.69921875" style="13" bestFit="1" customWidth="1"/>
    <col min="6372" max="6373" width="7.5" style="13" bestFit="1" customWidth="1"/>
    <col min="6374" max="6374" width="4.69921875" style="13" bestFit="1" customWidth="1"/>
    <col min="6375" max="6378" width="8.796875" style="13"/>
    <col min="6379" max="6379" width="11.19921875" style="13" customWidth="1"/>
    <col min="6380" max="6380" width="11.19921875" style="13" bestFit="1" customWidth="1"/>
    <col min="6381" max="6382" width="8" style="13" bestFit="1" customWidth="1"/>
    <col min="6383" max="6383" width="4.69921875" style="13" bestFit="1" customWidth="1"/>
    <col min="6384" max="6385" width="11.19921875" style="13" bestFit="1" customWidth="1"/>
    <col min="6386" max="6624" width="8.796875" style="13"/>
    <col min="6625" max="6625" width="3" style="13" customWidth="1"/>
    <col min="6626" max="6626" width="12.19921875" style="13" bestFit="1" customWidth="1"/>
    <col min="6627" max="6627" width="9.69921875" style="13" bestFit="1" customWidth="1"/>
    <col min="6628" max="6629" width="7.5" style="13" bestFit="1" customWidth="1"/>
    <col min="6630" max="6630" width="4.69921875" style="13" bestFit="1" customWidth="1"/>
    <col min="6631" max="6634" width="8.796875" style="13"/>
    <col min="6635" max="6635" width="11.19921875" style="13" customWidth="1"/>
    <col min="6636" max="6636" width="11.19921875" style="13" bestFit="1" customWidth="1"/>
    <col min="6637" max="6638" width="8" style="13" bestFit="1" customWidth="1"/>
    <col min="6639" max="6639" width="4.69921875" style="13" bestFit="1" customWidth="1"/>
    <col min="6640" max="6641" width="11.19921875" style="13" bestFit="1" customWidth="1"/>
    <col min="6642" max="6880" width="8.796875" style="13"/>
    <col min="6881" max="6881" width="3" style="13" customWidth="1"/>
    <col min="6882" max="6882" width="12.19921875" style="13" bestFit="1" customWidth="1"/>
    <col min="6883" max="6883" width="9.69921875" style="13" bestFit="1" customWidth="1"/>
    <col min="6884" max="6885" width="7.5" style="13" bestFit="1" customWidth="1"/>
    <col min="6886" max="6886" width="4.69921875" style="13" bestFit="1" customWidth="1"/>
    <col min="6887" max="6890" width="8.796875" style="13"/>
    <col min="6891" max="6891" width="11.19921875" style="13" customWidth="1"/>
    <col min="6892" max="6892" width="11.19921875" style="13" bestFit="1" customWidth="1"/>
    <col min="6893" max="6894" width="8" style="13" bestFit="1" customWidth="1"/>
    <col min="6895" max="6895" width="4.69921875" style="13" bestFit="1" customWidth="1"/>
    <col min="6896" max="6897" width="11.19921875" style="13" bestFit="1" customWidth="1"/>
    <col min="6898" max="7136" width="8.796875" style="13"/>
    <col min="7137" max="7137" width="3" style="13" customWidth="1"/>
    <col min="7138" max="7138" width="12.19921875" style="13" bestFit="1" customWidth="1"/>
    <col min="7139" max="7139" width="9.69921875" style="13" bestFit="1" customWidth="1"/>
    <col min="7140" max="7141" width="7.5" style="13" bestFit="1" customWidth="1"/>
    <col min="7142" max="7142" width="4.69921875" style="13" bestFit="1" customWidth="1"/>
    <col min="7143" max="7146" width="8.796875" style="13"/>
    <col min="7147" max="7147" width="11.19921875" style="13" customWidth="1"/>
    <col min="7148" max="7148" width="11.19921875" style="13" bestFit="1" customWidth="1"/>
    <col min="7149" max="7150" width="8" style="13" bestFit="1" customWidth="1"/>
    <col min="7151" max="7151" width="4.69921875" style="13" bestFit="1" customWidth="1"/>
    <col min="7152" max="7153" width="11.19921875" style="13" bestFit="1" customWidth="1"/>
    <col min="7154" max="7392" width="8.796875" style="13"/>
    <col min="7393" max="7393" width="3" style="13" customWidth="1"/>
    <col min="7394" max="7394" width="12.19921875" style="13" bestFit="1" customWidth="1"/>
    <col min="7395" max="7395" width="9.69921875" style="13" bestFit="1" customWidth="1"/>
    <col min="7396" max="7397" width="7.5" style="13" bestFit="1" customWidth="1"/>
    <col min="7398" max="7398" width="4.69921875" style="13" bestFit="1" customWidth="1"/>
    <col min="7399" max="7402" width="8.796875" style="13"/>
    <col min="7403" max="7403" width="11.19921875" style="13" customWidth="1"/>
    <col min="7404" max="7404" width="11.19921875" style="13" bestFit="1" customWidth="1"/>
    <col min="7405" max="7406" width="8" style="13" bestFit="1" customWidth="1"/>
    <col min="7407" max="7407" width="4.69921875" style="13" bestFit="1" customWidth="1"/>
    <col min="7408" max="7409" width="11.19921875" style="13" bestFit="1" customWidth="1"/>
    <col min="7410" max="7648" width="8.796875" style="13"/>
    <col min="7649" max="7649" width="3" style="13" customWidth="1"/>
    <col min="7650" max="7650" width="12.19921875" style="13" bestFit="1" customWidth="1"/>
    <col min="7651" max="7651" width="9.69921875" style="13" bestFit="1" customWidth="1"/>
    <col min="7652" max="7653" width="7.5" style="13" bestFit="1" customWidth="1"/>
    <col min="7654" max="7654" width="4.69921875" style="13" bestFit="1" customWidth="1"/>
    <col min="7655" max="7658" width="8.796875" style="13"/>
    <col min="7659" max="7659" width="11.19921875" style="13" customWidth="1"/>
    <col min="7660" max="7660" width="11.19921875" style="13" bestFit="1" customWidth="1"/>
    <col min="7661" max="7662" width="8" style="13" bestFit="1" customWidth="1"/>
    <col min="7663" max="7663" width="4.69921875" style="13" bestFit="1" customWidth="1"/>
    <col min="7664" max="7665" width="11.19921875" style="13" bestFit="1" customWidth="1"/>
    <col min="7666" max="7904" width="8.796875" style="13"/>
    <col min="7905" max="7905" width="3" style="13" customWidth="1"/>
    <col min="7906" max="7906" width="12.19921875" style="13" bestFit="1" customWidth="1"/>
    <col min="7907" max="7907" width="9.69921875" style="13" bestFit="1" customWidth="1"/>
    <col min="7908" max="7909" width="7.5" style="13" bestFit="1" customWidth="1"/>
    <col min="7910" max="7910" width="4.69921875" style="13" bestFit="1" customWidth="1"/>
    <col min="7911" max="7914" width="8.796875" style="13"/>
    <col min="7915" max="7915" width="11.19921875" style="13" customWidth="1"/>
    <col min="7916" max="7916" width="11.19921875" style="13" bestFit="1" customWidth="1"/>
    <col min="7917" max="7918" width="8" style="13" bestFit="1" customWidth="1"/>
    <col min="7919" max="7919" width="4.69921875" style="13" bestFit="1" customWidth="1"/>
    <col min="7920" max="7921" width="11.19921875" style="13" bestFit="1" customWidth="1"/>
    <col min="7922" max="8160" width="8.796875" style="13"/>
    <col min="8161" max="8161" width="3" style="13" customWidth="1"/>
    <col min="8162" max="8162" width="12.19921875" style="13" bestFit="1" customWidth="1"/>
    <col min="8163" max="8163" width="9.69921875" style="13" bestFit="1" customWidth="1"/>
    <col min="8164" max="8165" width="7.5" style="13" bestFit="1" customWidth="1"/>
    <col min="8166" max="8166" width="4.69921875" style="13" bestFit="1" customWidth="1"/>
    <col min="8167" max="8170" width="8.796875" style="13"/>
    <col min="8171" max="8171" width="11.19921875" style="13" customWidth="1"/>
    <col min="8172" max="8172" width="11.19921875" style="13" bestFit="1" customWidth="1"/>
    <col min="8173" max="8174" width="8" style="13" bestFit="1" customWidth="1"/>
    <col min="8175" max="8175" width="4.69921875" style="13" bestFit="1" customWidth="1"/>
    <col min="8176" max="8177" width="11.19921875" style="13" bestFit="1" customWidth="1"/>
    <col min="8178" max="8416" width="8.796875" style="13"/>
    <col min="8417" max="8417" width="3" style="13" customWidth="1"/>
    <col min="8418" max="8418" width="12.19921875" style="13" bestFit="1" customWidth="1"/>
    <col min="8419" max="8419" width="9.69921875" style="13" bestFit="1" customWidth="1"/>
    <col min="8420" max="8421" width="7.5" style="13" bestFit="1" customWidth="1"/>
    <col min="8422" max="8422" width="4.69921875" style="13" bestFit="1" customWidth="1"/>
    <col min="8423" max="8426" width="8.796875" style="13"/>
    <col min="8427" max="8427" width="11.19921875" style="13" customWidth="1"/>
    <col min="8428" max="8428" width="11.19921875" style="13" bestFit="1" customWidth="1"/>
    <col min="8429" max="8430" width="8" style="13" bestFit="1" customWidth="1"/>
    <col min="8431" max="8431" width="4.69921875" style="13" bestFit="1" customWidth="1"/>
    <col min="8432" max="8433" width="11.19921875" style="13" bestFit="1" customWidth="1"/>
    <col min="8434" max="8672" width="8.796875" style="13"/>
    <col min="8673" max="8673" width="3" style="13" customWidth="1"/>
    <col min="8674" max="8674" width="12.19921875" style="13" bestFit="1" customWidth="1"/>
    <col min="8675" max="8675" width="9.69921875" style="13" bestFit="1" customWidth="1"/>
    <col min="8676" max="8677" width="7.5" style="13" bestFit="1" customWidth="1"/>
    <col min="8678" max="8678" width="4.69921875" style="13" bestFit="1" customWidth="1"/>
    <col min="8679" max="8682" width="8.796875" style="13"/>
    <col min="8683" max="8683" width="11.19921875" style="13" customWidth="1"/>
    <col min="8684" max="8684" width="11.19921875" style="13" bestFit="1" customWidth="1"/>
    <col min="8685" max="8686" width="8" style="13" bestFit="1" customWidth="1"/>
    <col min="8687" max="8687" width="4.69921875" style="13" bestFit="1" customWidth="1"/>
    <col min="8688" max="8689" width="11.19921875" style="13" bestFit="1" customWidth="1"/>
    <col min="8690" max="8928" width="8.796875" style="13"/>
    <col min="8929" max="8929" width="3" style="13" customWidth="1"/>
    <col min="8930" max="8930" width="12.19921875" style="13" bestFit="1" customWidth="1"/>
    <col min="8931" max="8931" width="9.69921875" style="13" bestFit="1" customWidth="1"/>
    <col min="8932" max="8933" width="7.5" style="13" bestFit="1" customWidth="1"/>
    <col min="8934" max="8934" width="4.69921875" style="13" bestFit="1" customWidth="1"/>
    <col min="8935" max="8938" width="8.796875" style="13"/>
    <col min="8939" max="8939" width="11.19921875" style="13" customWidth="1"/>
    <col min="8940" max="8940" width="11.19921875" style="13" bestFit="1" customWidth="1"/>
    <col min="8941" max="8942" width="8" style="13" bestFit="1" customWidth="1"/>
    <col min="8943" max="8943" width="4.69921875" style="13" bestFit="1" customWidth="1"/>
    <col min="8944" max="8945" width="11.19921875" style="13" bestFit="1" customWidth="1"/>
    <col min="8946" max="9184" width="8.796875" style="13"/>
    <col min="9185" max="9185" width="3" style="13" customWidth="1"/>
    <col min="9186" max="9186" width="12.19921875" style="13" bestFit="1" customWidth="1"/>
    <col min="9187" max="9187" width="9.69921875" style="13" bestFit="1" customWidth="1"/>
    <col min="9188" max="9189" width="7.5" style="13" bestFit="1" customWidth="1"/>
    <col min="9190" max="9190" width="4.69921875" style="13" bestFit="1" customWidth="1"/>
    <col min="9191" max="9194" width="8.796875" style="13"/>
    <col min="9195" max="9195" width="11.19921875" style="13" customWidth="1"/>
    <col min="9196" max="9196" width="11.19921875" style="13" bestFit="1" customWidth="1"/>
    <col min="9197" max="9198" width="8" style="13" bestFit="1" customWidth="1"/>
    <col min="9199" max="9199" width="4.69921875" style="13" bestFit="1" customWidth="1"/>
    <col min="9200" max="9201" width="11.19921875" style="13" bestFit="1" customWidth="1"/>
    <col min="9202" max="9440" width="8.796875" style="13"/>
    <col min="9441" max="9441" width="3" style="13" customWidth="1"/>
    <col min="9442" max="9442" width="12.19921875" style="13" bestFit="1" customWidth="1"/>
    <col min="9443" max="9443" width="9.69921875" style="13" bestFit="1" customWidth="1"/>
    <col min="9444" max="9445" width="7.5" style="13" bestFit="1" customWidth="1"/>
    <col min="9446" max="9446" width="4.69921875" style="13" bestFit="1" customWidth="1"/>
    <col min="9447" max="9450" width="8.796875" style="13"/>
    <col min="9451" max="9451" width="11.19921875" style="13" customWidth="1"/>
    <col min="9452" max="9452" width="11.19921875" style="13" bestFit="1" customWidth="1"/>
    <col min="9453" max="9454" width="8" style="13" bestFit="1" customWidth="1"/>
    <col min="9455" max="9455" width="4.69921875" style="13" bestFit="1" customWidth="1"/>
    <col min="9456" max="9457" width="11.19921875" style="13" bestFit="1" customWidth="1"/>
    <col min="9458" max="9696" width="8.796875" style="13"/>
    <col min="9697" max="9697" width="3" style="13" customWidth="1"/>
    <col min="9698" max="9698" width="12.19921875" style="13" bestFit="1" customWidth="1"/>
    <col min="9699" max="9699" width="9.69921875" style="13" bestFit="1" customWidth="1"/>
    <col min="9700" max="9701" width="7.5" style="13" bestFit="1" customWidth="1"/>
    <col min="9702" max="9702" width="4.69921875" style="13" bestFit="1" customWidth="1"/>
    <col min="9703" max="9706" width="8.796875" style="13"/>
    <col min="9707" max="9707" width="11.19921875" style="13" customWidth="1"/>
    <col min="9708" max="9708" width="11.19921875" style="13" bestFit="1" customWidth="1"/>
    <col min="9709" max="9710" width="8" style="13" bestFit="1" customWidth="1"/>
    <col min="9711" max="9711" width="4.69921875" style="13" bestFit="1" customWidth="1"/>
    <col min="9712" max="9713" width="11.19921875" style="13" bestFit="1" customWidth="1"/>
    <col min="9714" max="9952" width="8.796875" style="13"/>
    <col min="9953" max="9953" width="3" style="13" customWidth="1"/>
    <col min="9954" max="9954" width="12.19921875" style="13" bestFit="1" customWidth="1"/>
    <col min="9955" max="9955" width="9.69921875" style="13" bestFit="1" customWidth="1"/>
    <col min="9956" max="9957" width="7.5" style="13" bestFit="1" customWidth="1"/>
    <col min="9958" max="9958" width="4.69921875" style="13" bestFit="1" customWidth="1"/>
    <col min="9959" max="9962" width="8.796875" style="13"/>
    <col min="9963" max="9963" width="11.19921875" style="13" customWidth="1"/>
    <col min="9964" max="9964" width="11.19921875" style="13" bestFit="1" customWidth="1"/>
    <col min="9965" max="9966" width="8" style="13" bestFit="1" customWidth="1"/>
    <col min="9967" max="9967" width="4.69921875" style="13" bestFit="1" customWidth="1"/>
    <col min="9968" max="9969" width="11.19921875" style="13" bestFit="1" customWidth="1"/>
    <col min="9970" max="10208" width="8.796875" style="13"/>
    <col min="10209" max="10209" width="3" style="13" customWidth="1"/>
    <col min="10210" max="10210" width="12.19921875" style="13" bestFit="1" customWidth="1"/>
    <col min="10211" max="10211" width="9.69921875" style="13" bestFit="1" customWidth="1"/>
    <col min="10212" max="10213" width="7.5" style="13" bestFit="1" customWidth="1"/>
    <col min="10214" max="10214" width="4.69921875" style="13" bestFit="1" customWidth="1"/>
    <col min="10215" max="10218" width="8.796875" style="13"/>
    <col min="10219" max="10219" width="11.19921875" style="13" customWidth="1"/>
    <col min="10220" max="10220" width="11.19921875" style="13" bestFit="1" customWidth="1"/>
    <col min="10221" max="10222" width="8" style="13" bestFit="1" customWidth="1"/>
    <col min="10223" max="10223" width="4.69921875" style="13" bestFit="1" customWidth="1"/>
    <col min="10224" max="10225" width="11.19921875" style="13" bestFit="1" customWidth="1"/>
    <col min="10226" max="10464" width="8.796875" style="13"/>
    <col min="10465" max="10465" width="3" style="13" customWidth="1"/>
    <col min="10466" max="10466" width="12.19921875" style="13" bestFit="1" customWidth="1"/>
    <col min="10467" max="10467" width="9.69921875" style="13" bestFit="1" customWidth="1"/>
    <col min="10468" max="10469" width="7.5" style="13" bestFit="1" customWidth="1"/>
    <col min="10470" max="10470" width="4.69921875" style="13" bestFit="1" customWidth="1"/>
    <col min="10471" max="10474" width="8.796875" style="13"/>
    <col min="10475" max="10475" width="11.19921875" style="13" customWidth="1"/>
    <col min="10476" max="10476" width="11.19921875" style="13" bestFit="1" customWidth="1"/>
    <col min="10477" max="10478" width="8" style="13" bestFit="1" customWidth="1"/>
    <col min="10479" max="10479" width="4.69921875" style="13" bestFit="1" customWidth="1"/>
    <col min="10480" max="10481" width="11.19921875" style="13" bestFit="1" customWidth="1"/>
    <col min="10482" max="10720" width="8.796875" style="13"/>
    <col min="10721" max="10721" width="3" style="13" customWidth="1"/>
    <col min="10722" max="10722" width="12.19921875" style="13" bestFit="1" customWidth="1"/>
    <col min="10723" max="10723" width="9.69921875" style="13" bestFit="1" customWidth="1"/>
    <col min="10724" max="10725" width="7.5" style="13" bestFit="1" customWidth="1"/>
    <col min="10726" max="10726" width="4.69921875" style="13" bestFit="1" customWidth="1"/>
    <col min="10727" max="10730" width="8.796875" style="13"/>
    <col min="10731" max="10731" width="11.19921875" style="13" customWidth="1"/>
    <col min="10732" max="10732" width="11.19921875" style="13" bestFit="1" customWidth="1"/>
    <col min="10733" max="10734" width="8" style="13" bestFit="1" customWidth="1"/>
    <col min="10735" max="10735" width="4.69921875" style="13" bestFit="1" customWidth="1"/>
    <col min="10736" max="10737" width="11.19921875" style="13" bestFit="1" customWidth="1"/>
    <col min="10738" max="10976" width="8.796875" style="13"/>
    <col min="10977" max="10977" width="3" style="13" customWidth="1"/>
    <col min="10978" max="10978" width="12.19921875" style="13" bestFit="1" customWidth="1"/>
    <col min="10979" max="10979" width="9.69921875" style="13" bestFit="1" customWidth="1"/>
    <col min="10980" max="10981" width="7.5" style="13" bestFit="1" customWidth="1"/>
    <col min="10982" max="10982" width="4.69921875" style="13" bestFit="1" customWidth="1"/>
    <col min="10983" max="10986" width="8.796875" style="13"/>
    <col min="10987" max="10987" width="11.19921875" style="13" customWidth="1"/>
    <col min="10988" max="10988" width="11.19921875" style="13" bestFit="1" customWidth="1"/>
    <col min="10989" max="10990" width="8" style="13" bestFit="1" customWidth="1"/>
    <col min="10991" max="10991" width="4.69921875" style="13" bestFit="1" customWidth="1"/>
    <col min="10992" max="10993" width="11.19921875" style="13" bestFit="1" customWidth="1"/>
    <col min="10994" max="11232" width="8.796875" style="13"/>
    <col min="11233" max="11233" width="3" style="13" customWidth="1"/>
    <col min="11234" max="11234" width="12.19921875" style="13" bestFit="1" customWidth="1"/>
    <col min="11235" max="11235" width="9.69921875" style="13" bestFit="1" customWidth="1"/>
    <col min="11236" max="11237" width="7.5" style="13" bestFit="1" customWidth="1"/>
    <col min="11238" max="11238" width="4.69921875" style="13" bestFit="1" customWidth="1"/>
    <col min="11239" max="11242" width="8.796875" style="13"/>
    <col min="11243" max="11243" width="11.19921875" style="13" customWidth="1"/>
    <col min="11244" max="11244" width="11.19921875" style="13" bestFit="1" customWidth="1"/>
    <col min="11245" max="11246" width="8" style="13" bestFit="1" customWidth="1"/>
    <col min="11247" max="11247" width="4.69921875" style="13" bestFit="1" customWidth="1"/>
    <col min="11248" max="11249" width="11.19921875" style="13" bestFit="1" customWidth="1"/>
    <col min="11250" max="11488" width="8.796875" style="13"/>
    <col min="11489" max="11489" width="3" style="13" customWidth="1"/>
    <col min="11490" max="11490" width="12.19921875" style="13" bestFit="1" customWidth="1"/>
    <col min="11491" max="11491" width="9.69921875" style="13" bestFit="1" customWidth="1"/>
    <col min="11492" max="11493" width="7.5" style="13" bestFit="1" customWidth="1"/>
    <col min="11494" max="11494" width="4.69921875" style="13" bestFit="1" customWidth="1"/>
    <col min="11495" max="11498" width="8.796875" style="13"/>
    <col min="11499" max="11499" width="11.19921875" style="13" customWidth="1"/>
    <col min="11500" max="11500" width="11.19921875" style="13" bestFit="1" customWidth="1"/>
    <col min="11501" max="11502" width="8" style="13" bestFit="1" customWidth="1"/>
    <col min="11503" max="11503" width="4.69921875" style="13" bestFit="1" customWidth="1"/>
    <col min="11504" max="11505" width="11.19921875" style="13" bestFit="1" customWidth="1"/>
    <col min="11506" max="11744" width="8.796875" style="13"/>
    <col min="11745" max="11745" width="3" style="13" customWidth="1"/>
    <col min="11746" max="11746" width="12.19921875" style="13" bestFit="1" customWidth="1"/>
    <col min="11747" max="11747" width="9.69921875" style="13" bestFit="1" customWidth="1"/>
    <col min="11748" max="11749" width="7.5" style="13" bestFit="1" customWidth="1"/>
    <col min="11750" max="11750" width="4.69921875" style="13" bestFit="1" customWidth="1"/>
    <col min="11751" max="11754" width="8.796875" style="13"/>
    <col min="11755" max="11755" width="11.19921875" style="13" customWidth="1"/>
    <col min="11756" max="11756" width="11.19921875" style="13" bestFit="1" customWidth="1"/>
    <col min="11757" max="11758" width="8" style="13" bestFit="1" customWidth="1"/>
    <col min="11759" max="11759" width="4.69921875" style="13" bestFit="1" customWidth="1"/>
    <col min="11760" max="11761" width="11.19921875" style="13" bestFit="1" customWidth="1"/>
    <col min="11762" max="12000" width="8.796875" style="13"/>
    <col min="12001" max="12001" width="3" style="13" customWidth="1"/>
    <col min="12002" max="12002" width="12.19921875" style="13" bestFit="1" customWidth="1"/>
    <col min="12003" max="12003" width="9.69921875" style="13" bestFit="1" customWidth="1"/>
    <col min="12004" max="12005" width="7.5" style="13" bestFit="1" customWidth="1"/>
    <col min="12006" max="12006" width="4.69921875" style="13" bestFit="1" customWidth="1"/>
    <col min="12007" max="12010" width="8.796875" style="13"/>
    <col min="12011" max="12011" width="11.19921875" style="13" customWidth="1"/>
    <col min="12012" max="12012" width="11.19921875" style="13" bestFit="1" customWidth="1"/>
    <col min="12013" max="12014" width="8" style="13" bestFit="1" customWidth="1"/>
    <col min="12015" max="12015" width="4.69921875" style="13" bestFit="1" customWidth="1"/>
    <col min="12016" max="12017" width="11.19921875" style="13" bestFit="1" customWidth="1"/>
    <col min="12018" max="12256" width="8.796875" style="13"/>
    <col min="12257" max="12257" width="3" style="13" customWidth="1"/>
    <col min="12258" max="12258" width="12.19921875" style="13" bestFit="1" customWidth="1"/>
    <col min="12259" max="12259" width="9.69921875" style="13" bestFit="1" customWidth="1"/>
    <col min="12260" max="12261" width="7.5" style="13" bestFit="1" customWidth="1"/>
    <col min="12262" max="12262" width="4.69921875" style="13" bestFit="1" customWidth="1"/>
    <col min="12263" max="12266" width="8.796875" style="13"/>
    <col min="12267" max="12267" width="11.19921875" style="13" customWidth="1"/>
    <col min="12268" max="12268" width="11.19921875" style="13" bestFit="1" customWidth="1"/>
    <col min="12269" max="12270" width="8" style="13" bestFit="1" customWidth="1"/>
    <col min="12271" max="12271" width="4.69921875" style="13" bestFit="1" customWidth="1"/>
    <col min="12272" max="12273" width="11.19921875" style="13" bestFit="1" customWidth="1"/>
    <col min="12274" max="12512" width="8.796875" style="13"/>
    <col min="12513" max="12513" width="3" style="13" customWidth="1"/>
    <col min="12514" max="12514" width="12.19921875" style="13" bestFit="1" customWidth="1"/>
    <col min="12515" max="12515" width="9.69921875" style="13" bestFit="1" customWidth="1"/>
    <col min="12516" max="12517" width="7.5" style="13" bestFit="1" customWidth="1"/>
    <col min="12518" max="12518" width="4.69921875" style="13" bestFit="1" customWidth="1"/>
    <col min="12519" max="12522" width="8.796875" style="13"/>
    <col min="12523" max="12523" width="11.19921875" style="13" customWidth="1"/>
    <col min="12524" max="12524" width="11.19921875" style="13" bestFit="1" customWidth="1"/>
    <col min="12525" max="12526" width="8" style="13" bestFit="1" customWidth="1"/>
    <col min="12527" max="12527" width="4.69921875" style="13" bestFit="1" customWidth="1"/>
    <col min="12528" max="12529" width="11.19921875" style="13" bestFit="1" customWidth="1"/>
    <col min="12530" max="12768" width="8.796875" style="13"/>
    <col min="12769" max="12769" width="3" style="13" customWidth="1"/>
    <col min="12770" max="12770" width="12.19921875" style="13" bestFit="1" customWidth="1"/>
    <col min="12771" max="12771" width="9.69921875" style="13" bestFit="1" customWidth="1"/>
    <col min="12772" max="12773" width="7.5" style="13" bestFit="1" customWidth="1"/>
    <col min="12774" max="12774" width="4.69921875" style="13" bestFit="1" customWidth="1"/>
    <col min="12775" max="12778" width="8.796875" style="13"/>
    <col min="12779" max="12779" width="11.19921875" style="13" customWidth="1"/>
    <col min="12780" max="12780" width="11.19921875" style="13" bestFit="1" customWidth="1"/>
    <col min="12781" max="12782" width="8" style="13" bestFit="1" customWidth="1"/>
    <col min="12783" max="12783" width="4.69921875" style="13" bestFit="1" customWidth="1"/>
    <col min="12784" max="12785" width="11.19921875" style="13" bestFit="1" customWidth="1"/>
    <col min="12786" max="13024" width="8.796875" style="13"/>
    <col min="13025" max="13025" width="3" style="13" customWidth="1"/>
    <col min="13026" max="13026" width="12.19921875" style="13" bestFit="1" customWidth="1"/>
    <col min="13027" max="13027" width="9.69921875" style="13" bestFit="1" customWidth="1"/>
    <col min="13028" max="13029" width="7.5" style="13" bestFit="1" customWidth="1"/>
    <col min="13030" max="13030" width="4.69921875" style="13" bestFit="1" customWidth="1"/>
    <col min="13031" max="13034" width="8.796875" style="13"/>
    <col min="13035" max="13035" width="11.19921875" style="13" customWidth="1"/>
    <col min="13036" max="13036" width="11.19921875" style="13" bestFit="1" customWidth="1"/>
    <col min="13037" max="13038" width="8" style="13" bestFit="1" customWidth="1"/>
    <col min="13039" max="13039" width="4.69921875" style="13" bestFit="1" customWidth="1"/>
    <col min="13040" max="13041" width="11.19921875" style="13" bestFit="1" customWidth="1"/>
    <col min="13042" max="13280" width="8.796875" style="13"/>
    <col min="13281" max="13281" width="3" style="13" customWidth="1"/>
    <col min="13282" max="13282" width="12.19921875" style="13" bestFit="1" customWidth="1"/>
    <col min="13283" max="13283" width="9.69921875" style="13" bestFit="1" customWidth="1"/>
    <col min="13284" max="13285" width="7.5" style="13" bestFit="1" customWidth="1"/>
    <col min="13286" max="13286" width="4.69921875" style="13" bestFit="1" customWidth="1"/>
    <col min="13287" max="13290" width="8.796875" style="13"/>
    <col min="13291" max="13291" width="11.19921875" style="13" customWidth="1"/>
    <col min="13292" max="13292" width="11.19921875" style="13" bestFit="1" customWidth="1"/>
    <col min="13293" max="13294" width="8" style="13" bestFit="1" customWidth="1"/>
    <col min="13295" max="13295" width="4.69921875" style="13" bestFit="1" customWidth="1"/>
    <col min="13296" max="13297" width="11.19921875" style="13" bestFit="1" customWidth="1"/>
    <col min="13298" max="13536" width="8.796875" style="13"/>
    <col min="13537" max="13537" width="3" style="13" customWidth="1"/>
    <col min="13538" max="13538" width="12.19921875" style="13" bestFit="1" customWidth="1"/>
    <col min="13539" max="13539" width="9.69921875" style="13" bestFit="1" customWidth="1"/>
    <col min="13540" max="13541" width="7.5" style="13" bestFit="1" customWidth="1"/>
    <col min="13542" max="13542" width="4.69921875" style="13" bestFit="1" customWidth="1"/>
    <col min="13543" max="13546" width="8.796875" style="13"/>
    <col min="13547" max="13547" width="11.19921875" style="13" customWidth="1"/>
    <col min="13548" max="13548" width="11.19921875" style="13" bestFit="1" customWidth="1"/>
    <col min="13549" max="13550" width="8" style="13" bestFit="1" customWidth="1"/>
    <col min="13551" max="13551" width="4.69921875" style="13" bestFit="1" customWidth="1"/>
    <col min="13552" max="13553" width="11.19921875" style="13" bestFit="1" customWidth="1"/>
    <col min="13554" max="13792" width="8.796875" style="13"/>
    <col min="13793" max="13793" width="3" style="13" customWidth="1"/>
    <col min="13794" max="13794" width="12.19921875" style="13" bestFit="1" customWidth="1"/>
    <col min="13795" max="13795" width="9.69921875" style="13" bestFit="1" customWidth="1"/>
    <col min="13796" max="13797" width="7.5" style="13" bestFit="1" customWidth="1"/>
    <col min="13798" max="13798" width="4.69921875" style="13" bestFit="1" customWidth="1"/>
    <col min="13799" max="13802" width="8.796875" style="13"/>
    <col min="13803" max="13803" width="11.19921875" style="13" customWidth="1"/>
    <col min="13804" max="13804" width="11.19921875" style="13" bestFit="1" customWidth="1"/>
    <col min="13805" max="13806" width="8" style="13" bestFit="1" customWidth="1"/>
    <col min="13807" max="13807" width="4.69921875" style="13" bestFit="1" customWidth="1"/>
    <col min="13808" max="13809" width="11.19921875" style="13" bestFit="1" customWidth="1"/>
    <col min="13810" max="14048" width="8.796875" style="13"/>
    <col min="14049" max="14049" width="3" style="13" customWidth="1"/>
    <col min="14050" max="14050" width="12.19921875" style="13" bestFit="1" customWidth="1"/>
    <col min="14051" max="14051" width="9.69921875" style="13" bestFit="1" customWidth="1"/>
    <col min="14052" max="14053" width="7.5" style="13" bestFit="1" customWidth="1"/>
    <col min="14054" max="14054" width="4.69921875" style="13" bestFit="1" customWidth="1"/>
    <col min="14055" max="14058" width="8.796875" style="13"/>
    <col min="14059" max="14059" width="11.19921875" style="13" customWidth="1"/>
    <col min="14060" max="14060" width="11.19921875" style="13" bestFit="1" customWidth="1"/>
    <col min="14061" max="14062" width="8" style="13" bestFit="1" customWidth="1"/>
    <col min="14063" max="14063" width="4.69921875" style="13" bestFit="1" customWidth="1"/>
    <col min="14064" max="14065" width="11.19921875" style="13" bestFit="1" customWidth="1"/>
    <col min="14066" max="14304" width="8.796875" style="13"/>
    <col min="14305" max="14305" width="3" style="13" customWidth="1"/>
    <col min="14306" max="14306" width="12.19921875" style="13" bestFit="1" customWidth="1"/>
    <col min="14307" max="14307" width="9.69921875" style="13" bestFit="1" customWidth="1"/>
    <col min="14308" max="14309" width="7.5" style="13" bestFit="1" customWidth="1"/>
    <col min="14310" max="14310" width="4.69921875" style="13" bestFit="1" customWidth="1"/>
    <col min="14311" max="14314" width="8.796875" style="13"/>
    <col min="14315" max="14315" width="11.19921875" style="13" customWidth="1"/>
    <col min="14316" max="14316" width="11.19921875" style="13" bestFit="1" customWidth="1"/>
    <col min="14317" max="14318" width="8" style="13" bestFit="1" customWidth="1"/>
    <col min="14319" max="14319" width="4.69921875" style="13" bestFit="1" customWidth="1"/>
    <col min="14320" max="14321" width="11.19921875" style="13" bestFit="1" customWidth="1"/>
    <col min="14322" max="14560" width="8.796875" style="13"/>
    <col min="14561" max="14561" width="3" style="13" customWidth="1"/>
    <col min="14562" max="14562" width="12.19921875" style="13" bestFit="1" customWidth="1"/>
    <col min="14563" max="14563" width="9.69921875" style="13" bestFit="1" customWidth="1"/>
    <col min="14564" max="14565" width="7.5" style="13" bestFit="1" customWidth="1"/>
    <col min="14566" max="14566" width="4.69921875" style="13" bestFit="1" customWidth="1"/>
    <col min="14567" max="14570" width="8.796875" style="13"/>
    <col min="14571" max="14571" width="11.19921875" style="13" customWidth="1"/>
    <col min="14572" max="14572" width="11.19921875" style="13" bestFit="1" customWidth="1"/>
    <col min="14573" max="14574" width="8" style="13" bestFit="1" customWidth="1"/>
    <col min="14575" max="14575" width="4.69921875" style="13" bestFit="1" customWidth="1"/>
    <col min="14576" max="14577" width="11.19921875" style="13" bestFit="1" customWidth="1"/>
    <col min="14578" max="14816" width="8.796875" style="13"/>
    <col min="14817" max="14817" width="3" style="13" customWidth="1"/>
    <col min="14818" max="14818" width="12.19921875" style="13" bestFit="1" customWidth="1"/>
    <col min="14819" max="14819" width="9.69921875" style="13" bestFit="1" customWidth="1"/>
    <col min="14820" max="14821" width="7.5" style="13" bestFit="1" customWidth="1"/>
    <col min="14822" max="14822" width="4.69921875" style="13" bestFit="1" customWidth="1"/>
    <col min="14823" max="14826" width="8.796875" style="13"/>
    <col min="14827" max="14827" width="11.19921875" style="13" customWidth="1"/>
    <col min="14828" max="14828" width="11.19921875" style="13" bestFit="1" customWidth="1"/>
    <col min="14829" max="14830" width="8" style="13" bestFit="1" customWidth="1"/>
    <col min="14831" max="14831" width="4.69921875" style="13" bestFit="1" customWidth="1"/>
    <col min="14832" max="14833" width="11.19921875" style="13" bestFit="1" customWidth="1"/>
    <col min="14834" max="15072" width="8.796875" style="13"/>
    <col min="15073" max="15073" width="3" style="13" customWidth="1"/>
    <col min="15074" max="15074" width="12.19921875" style="13" bestFit="1" customWidth="1"/>
    <col min="15075" max="15075" width="9.69921875" style="13" bestFit="1" customWidth="1"/>
    <col min="15076" max="15077" width="7.5" style="13" bestFit="1" customWidth="1"/>
    <col min="15078" max="15078" width="4.69921875" style="13" bestFit="1" customWidth="1"/>
    <col min="15079" max="15082" width="8.796875" style="13"/>
    <col min="15083" max="15083" width="11.19921875" style="13" customWidth="1"/>
    <col min="15084" max="15084" width="11.19921875" style="13" bestFit="1" customWidth="1"/>
    <col min="15085" max="15086" width="8" style="13" bestFit="1" customWidth="1"/>
    <col min="15087" max="15087" width="4.69921875" style="13" bestFit="1" customWidth="1"/>
    <col min="15088" max="15089" width="11.19921875" style="13" bestFit="1" customWidth="1"/>
    <col min="15090" max="15328" width="8.796875" style="13"/>
    <col min="15329" max="15329" width="3" style="13" customWidth="1"/>
    <col min="15330" max="15330" width="12.19921875" style="13" bestFit="1" customWidth="1"/>
    <col min="15331" max="15331" width="9.69921875" style="13" bestFit="1" customWidth="1"/>
    <col min="15332" max="15333" width="7.5" style="13" bestFit="1" customWidth="1"/>
    <col min="15334" max="15334" width="4.69921875" style="13" bestFit="1" customWidth="1"/>
    <col min="15335" max="15338" width="8.796875" style="13"/>
    <col min="15339" max="15339" width="11.19921875" style="13" customWidth="1"/>
    <col min="15340" max="15340" width="11.19921875" style="13" bestFit="1" customWidth="1"/>
    <col min="15341" max="15342" width="8" style="13" bestFit="1" customWidth="1"/>
    <col min="15343" max="15343" width="4.69921875" style="13" bestFit="1" customWidth="1"/>
    <col min="15344" max="15345" width="11.19921875" style="13" bestFit="1" customWidth="1"/>
    <col min="15346" max="15584" width="8.796875" style="13"/>
    <col min="15585" max="15585" width="3" style="13" customWidth="1"/>
    <col min="15586" max="15586" width="12.19921875" style="13" bestFit="1" customWidth="1"/>
    <col min="15587" max="15587" width="9.69921875" style="13" bestFit="1" customWidth="1"/>
    <col min="15588" max="15589" width="7.5" style="13" bestFit="1" customWidth="1"/>
    <col min="15590" max="15590" width="4.69921875" style="13" bestFit="1" customWidth="1"/>
    <col min="15591" max="15594" width="8.796875" style="13"/>
    <col min="15595" max="15595" width="11.19921875" style="13" customWidth="1"/>
    <col min="15596" max="15596" width="11.19921875" style="13" bestFit="1" customWidth="1"/>
    <col min="15597" max="15598" width="8" style="13" bestFit="1" customWidth="1"/>
    <col min="15599" max="15599" width="4.69921875" style="13" bestFit="1" customWidth="1"/>
    <col min="15600" max="15601" width="11.19921875" style="13" bestFit="1" customWidth="1"/>
    <col min="15602" max="15840" width="8.796875" style="13"/>
    <col min="15841" max="15841" width="3" style="13" customWidth="1"/>
    <col min="15842" max="15842" width="12.19921875" style="13" bestFit="1" customWidth="1"/>
    <col min="15843" max="15843" width="9.69921875" style="13" bestFit="1" customWidth="1"/>
    <col min="15844" max="15845" width="7.5" style="13" bestFit="1" customWidth="1"/>
    <col min="15846" max="15846" width="4.69921875" style="13" bestFit="1" customWidth="1"/>
    <col min="15847" max="15850" width="8.796875" style="13"/>
    <col min="15851" max="15851" width="11.19921875" style="13" customWidth="1"/>
    <col min="15852" max="15852" width="11.19921875" style="13" bestFit="1" customWidth="1"/>
    <col min="15853" max="15854" width="8" style="13" bestFit="1" customWidth="1"/>
    <col min="15855" max="15855" width="4.69921875" style="13" bestFit="1" customWidth="1"/>
    <col min="15856" max="15857" width="11.19921875" style="13" bestFit="1" customWidth="1"/>
    <col min="15858" max="16096" width="8.796875" style="13"/>
    <col min="16097" max="16097" width="3" style="13" customWidth="1"/>
    <col min="16098" max="16098" width="12.19921875" style="13" bestFit="1" customWidth="1"/>
    <col min="16099" max="16099" width="9.69921875" style="13" bestFit="1" customWidth="1"/>
    <col min="16100" max="16101" width="7.5" style="13" bestFit="1" customWidth="1"/>
    <col min="16102" max="16102" width="4.69921875" style="13" bestFit="1" customWidth="1"/>
    <col min="16103" max="16106" width="8.796875" style="13"/>
    <col min="16107" max="16107" width="11.19921875" style="13" customWidth="1"/>
    <col min="16108" max="16108" width="11.19921875" style="13" bestFit="1" customWidth="1"/>
    <col min="16109" max="16110" width="8" style="13" bestFit="1" customWidth="1"/>
    <col min="16111" max="16111" width="4.69921875" style="13" bestFit="1" customWidth="1"/>
    <col min="16112" max="16113" width="11.19921875" style="13" bestFit="1" customWidth="1"/>
    <col min="16114" max="16384" width="8.796875" style="13"/>
  </cols>
  <sheetData>
    <row r="1" spans="1:19" ht="15.6" customHeight="1" x14ac:dyDescent="0.25">
      <c r="A1" s="57" t="s">
        <v>167</v>
      </c>
      <c r="B1" s="57" t="s">
        <v>168</v>
      </c>
      <c r="C1" s="57" t="s">
        <v>17</v>
      </c>
      <c r="D1" s="57" t="s">
        <v>18</v>
      </c>
      <c r="E1" s="57" t="s">
        <v>169</v>
      </c>
      <c r="F1" s="68" t="s">
        <v>20</v>
      </c>
      <c r="H1" s="8" t="s">
        <v>245</v>
      </c>
      <c r="M1" s="57" t="s">
        <v>169</v>
      </c>
      <c r="N1" s="68" t="s">
        <v>20</v>
      </c>
      <c r="O1" s="57" t="s">
        <v>169</v>
      </c>
      <c r="P1" s="68" t="s">
        <v>20</v>
      </c>
    </row>
    <row r="2" spans="1:19" ht="15.6" customHeight="1" x14ac:dyDescent="0.25">
      <c r="A2" s="12" t="s">
        <v>174</v>
      </c>
      <c r="B2" s="12" t="s">
        <v>175</v>
      </c>
      <c r="C2" s="12" t="s">
        <v>21</v>
      </c>
      <c r="D2" s="12" t="s">
        <v>22</v>
      </c>
      <c r="E2" s="12" t="s">
        <v>23</v>
      </c>
      <c r="F2" s="69">
        <v>5</v>
      </c>
      <c r="H2" s="57" t="s">
        <v>54</v>
      </c>
      <c r="I2" s="70"/>
      <c r="M2" s="12" t="s">
        <v>23</v>
      </c>
      <c r="N2" s="69">
        <v>5</v>
      </c>
      <c r="O2" s="12" t="s">
        <v>23</v>
      </c>
      <c r="P2" s="69">
        <v>150</v>
      </c>
      <c r="R2" s="57" t="s">
        <v>169</v>
      </c>
      <c r="S2" s="57" t="s">
        <v>20</v>
      </c>
    </row>
    <row r="3" spans="1:19" ht="15.6" customHeight="1" x14ac:dyDescent="0.25">
      <c r="A3" s="12" t="s">
        <v>174</v>
      </c>
      <c r="B3" s="12" t="s">
        <v>175</v>
      </c>
      <c r="C3" s="12" t="s">
        <v>24</v>
      </c>
      <c r="D3" s="12" t="s">
        <v>22</v>
      </c>
      <c r="E3" s="12" t="s">
        <v>177</v>
      </c>
      <c r="F3" s="69">
        <v>14.8</v>
      </c>
      <c r="H3" s="71">
        <f>SUM(F:F)</f>
        <v>87928.639999999999</v>
      </c>
      <c r="I3" s="72"/>
      <c r="M3" s="12" t="s">
        <v>177</v>
      </c>
      <c r="N3" s="69">
        <v>14.8</v>
      </c>
      <c r="O3" s="12" t="s">
        <v>38</v>
      </c>
      <c r="P3" s="69">
        <v>180</v>
      </c>
      <c r="R3" s="12" t="s">
        <v>23</v>
      </c>
      <c r="S3" s="14">
        <f ca="1">SUMIF($M$1:$P$11,R3,$N$1)</f>
        <v>325</v>
      </c>
    </row>
    <row r="4" spans="1:19" ht="15.6" customHeight="1" x14ac:dyDescent="0.25">
      <c r="A4" s="12" t="s">
        <v>174</v>
      </c>
      <c r="B4" s="12" t="s">
        <v>178</v>
      </c>
      <c r="C4" s="12" t="s">
        <v>26</v>
      </c>
      <c r="D4" s="12" t="s">
        <v>27</v>
      </c>
      <c r="E4" s="12" t="s">
        <v>23</v>
      </c>
      <c r="F4" s="69">
        <v>20</v>
      </c>
      <c r="H4" s="159" t="s">
        <v>246</v>
      </c>
      <c r="I4" s="160"/>
      <c r="J4" s="160"/>
      <c r="M4" s="12" t="s">
        <v>23</v>
      </c>
      <c r="N4" s="69">
        <v>20</v>
      </c>
      <c r="O4" s="12" t="s">
        <v>40</v>
      </c>
      <c r="P4" s="69">
        <v>258</v>
      </c>
      <c r="R4" s="12" t="s">
        <v>32</v>
      </c>
      <c r="S4" s="12">
        <f ca="1">SUMIF($M$1:$P$11,R4,$N$1)</f>
        <v>65</v>
      </c>
    </row>
    <row r="5" spans="1:19" ht="15.6" customHeight="1" x14ac:dyDescent="0.25">
      <c r="A5" s="12" t="s">
        <v>174</v>
      </c>
      <c r="B5" s="12" t="s">
        <v>175</v>
      </c>
      <c r="C5" s="12" t="s">
        <v>28</v>
      </c>
      <c r="D5" s="12" t="s">
        <v>27</v>
      </c>
      <c r="E5" s="12" t="s">
        <v>29</v>
      </c>
      <c r="F5" s="69">
        <v>50</v>
      </c>
      <c r="H5" s="57" t="s">
        <v>169</v>
      </c>
      <c r="I5" s="57" t="s">
        <v>20</v>
      </c>
      <c r="M5" s="12" t="s">
        <v>29</v>
      </c>
      <c r="N5" s="69">
        <v>50</v>
      </c>
      <c r="O5" s="12" t="s">
        <v>42</v>
      </c>
      <c r="P5" s="69">
        <v>258.5</v>
      </c>
      <c r="R5" s="12" t="s">
        <v>29</v>
      </c>
      <c r="S5" s="12">
        <f ca="1">SUMIF($M$1:$P$11,R5,$N$1)</f>
        <v>120</v>
      </c>
    </row>
    <row r="6" spans="1:19" ht="15.6" customHeight="1" x14ac:dyDescent="0.25">
      <c r="A6" s="12" t="s">
        <v>174</v>
      </c>
      <c r="B6" s="12" t="s">
        <v>175</v>
      </c>
      <c r="C6" s="12" t="s">
        <v>21</v>
      </c>
      <c r="D6" s="12" t="s">
        <v>27</v>
      </c>
      <c r="E6" s="12" t="s">
        <v>30</v>
      </c>
      <c r="F6" s="69">
        <v>56</v>
      </c>
      <c r="H6" s="12" t="s">
        <v>23</v>
      </c>
      <c r="I6" s="14">
        <f>SUMIF(E:E,H6,F:F)</f>
        <v>1221</v>
      </c>
      <c r="M6" s="12" t="s">
        <v>30</v>
      </c>
      <c r="N6" s="69">
        <v>56</v>
      </c>
      <c r="O6" s="12" t="s">
        <v>43</v>
      </c>
      <c r="P6" s="69">
        <v>267.08</v>
      </c>
      <c r="R6" s="12" t="s">
        <v>36</v>
      </c>
      <c r="S6" s="12">
        <f ca="1">SUMIF($M$1:$P$11,R6,$N$1)</f>
        <v>500</v>
      </c>
    </row>
    <row r="7" spans="1:19" ht="15.6" customHeight="1" x14ac:dyDescent="0.25">
      <c r="A7" s="12" t="s">
        <v>174</v>
      </c>
      <c r="B7" s="12" t="s">
        <v>181</v>
      </c>
      <c r="C7" s="12" t="s">
        <v>31</v>
      </c>
      <c r="D7" s="12" t="s">
        <v>182</v>
      </c>
      <c r="E7" s="12" t="s">
        <v>32</v>
      </c>
      <c r="F7" s="69">
        <v>65</v>
      </c>
      <c r="H7" s="12" t="s">
        <v>32</v>
      </c>
      <c r="I7" s="12">
        <f>SUMIF(E:E,H7,F:F)</f>
        <v>130</v>
      </c>
      <c r="M7" s="12" t="s">
        <v>32</v>
      </c>
      <c r="N7" s="69">
        <v>65</v>
      </c>
      <c r="O7" s="12" t="s">
        <v>25</v>
      </c>
      <c r="P7" s="69">
        <v>277.7</v>
      </c>
    </row>
    <row r="8" spans="1:19" ht="15.6" customHeight="1" x14ac:dyDescent="0.25">
      <c r="A8" s="12" t="s">
        <v>174</v>
      </c>
      <c r="B8" s="12" t="s">
        <v>175</v>
      </c>
      <c r="C8" s="12" t="s">
        <v>24</v>
      </c>
      <c r="D8" s="12" t="s">
        <v>27</v>
      </c>
      <c r="E8" s="12" t="s">
        <v>29</v>
      </c>
      <c r="F8" s="69">
        <v>70</v>
      </c>
      <c r="H8" s="12" t="s">
        <v>29</v>
      </c>
      <c r="I8" s="12">
        <f>SUMIF(E:E,H8,F:F)</f>
        <v>1263</v>
      </c>
      <c r="M8" s="12" t="s">
        <v>29</v>
      </c>
      <c r="N8" s="69">
        <v>70</v>
      </c>
      <c r="O8" s="12" t="s">
        <v>45</v>
      </c>
      <c r="P8" s="69">
        <v>278</v>
      </c>
    </row>
    <row r="9" spans="1:19" ht="15.6" customHeight="1" x14ac:dyDescent="0.25">
      <c r="A9" s="12" t="s">
        <v>174</v>
      </c>
      <c r="B9" s="12" t="s">
        <v>175</v>
      </c>
      <c r="C9" s="12" t="s">
        <v>28</v>
      </c>
      <c r="D9" s="12" t="s">
        <v>33</v>
      </c>
      <c r="E9" s="12" t="s">
        <v>183</v>
      </c>
      <c r="F9" s="69">
        <v>78</v>
      </c>
      <c r="H9" s="8" t="s">
        <v>247</v>
      </c>
      <c r="I9" s="8"/>
      <c r="J9" s="8"/>
      <c r="K9" s="8"/>
      <c r="M9" s="12" t="s">
        <v>183</v>
      </c>
      <c r="N9" s="69">
        <v>78</v>
      </c>
      <c r="O9" s="12" t="s">
        <v>36</v>
      </c>
      <c r="P9" s="69">
        <v>350</v>
      </c>
    </row>
    <row r="10" spans="1:19" ht="15.6" customHeight="1" x14ac:dyDescent="0.25">
      <c r="A10" s="12" t="s">
        <v>174</v>
      </c>
      <c r="B10" s="12" t="s">
        <v>175</v>
      </c>
      <c r="C10" s="12" t="s">
        <v>28</v>
      </c>
      <c r="D10" s="12" t="s">
        <v>35</v>
      </c>
      <c r="E10" s="12" t="s">
        <v>36</v>
      </c>
      <c r="F10" s="69">
        <v>150</v>
      </c>
      <c r="H10" s="57" t="s">
        <v>248</v>
      </c>
      <c r="M10" s="12" t="s">
        <v>36</v>
      </c>
      <c r="N10" s="69">
        <v>150</v>
      </c>
      <c r="O10" s="12" t="s">
        <v>34</v>
      </c>
      <c r="P10" s="69">
        <v>408</v>
      </c>
    </row>
    <row r="11" spans="1:19" ht="15.6" customHeight="1" x14ac:dyDescent="0.25">
      <c r="A11" s="12" t="s">
        <v>174</v>
      </c>
      <c r="B11" s="12" t="s">
        <v>175</v>
      </c>
      <c r="C11" s="12" t="s">
        <v>37</v>
      </c>
      <c r="D11" s="12" t="s">
        <v>27</v>
      </c>
      <c r="E11" s="12" t="s">
        <v>23</v>
      </c>
      <c r="F11" s="69">
        <v>150</v>
      </c>
      <c r="H11" s="73">
        <f>SUMIF(F:F,"&gt;500")</f>
        <v>84146.86</v>
      </c>
      <c r="M11" s="12" t="s">
        <v>23</v>
      </c>
      <c r="N11" s="69">
        <v>150</v>
      </c>
      <c r="O11" s="12" t="s">
        <v>34</v>
      </c>
      <c r="P11" s="69">
        <v>560</v>
      </c>
    </row>
    <row r="12" spans="1:19" ht="15.6" customHeight="1" x14ac:dyDescent="0.25">
      <c r="A12" s="12" t="s">
        <v>174</v>
      </c>
      <c r="B12" s="12" t="s">
        <v>181</v>
      </c>
      <c r="C12" s="12" t="s">
        <v>31</v>
      </c>
      <c r="D12" s="12" t="s">
        <v>27</v>
      </c>
      <c r="E12" s="12" t="s">
        <v>38</v>
      </c>
      <c r="F12" s="69">
        <v>180</v>
      </c>
      <c r="H12" s="8" t="s">
        <v>249</v>
      </c>
      <c r="I12" s="8"/>
      <c r="J12" s="8"/>
      <c r="K12" s="8"/>
      <c r="L12" s="8"/>
      <c r="M12" s="41"/>
    </row>
    <row r="13" spans="1:19" ht="15.6" customHeight="1" x14ac:dyDescent="0.25">
      <c r="A13" s="12" t="s">
        <v>174</v>
      </c>
      <c r="B13" s="12" t="s">
        <v>175</v>
      </c>
      <c r="C13" s="12" t="s">
        <v>24</v>
      </c>
      <c r="D13" s="12" t="s">
        <v>39</v>
      </c>
      <c r="E13" s="12" t="s">
        <v>40</v>
      </c>
      <c r="F13" s="69">
        <v>258</v>
      </c>
      <c r="H13" s="57" t="s">
        <v>18</v>
      </c>
      <c r="I13" s="57" t="s">
        <v>169</v>
      </c>
      <c r="J13" s="57" t="s">
        <v>20</v>
      </c>
    </row>
    <row r="14" spans="1:19" ht="15.6" customHeight="1" x14ac:dyDescent="0.25">
      <c r="A14" s="12" t="s">
        <v>174</v>
      </c>
      <c r="B14" s="12" t="s">
        <v>178</v>
      </c>
      <c r="C14" s="12" t="s">
        <v>41</v>
      </c>
      <c r="D14" s="12" t="s">
        <v>27</v>
      </c>
      <c r="E14" s="12" t="s">
        <v>42</v>
      </c>
      <c r="F14" s="69">
        <v>258.5</v>
      </c>
      <c r="H14" s="12" t="s">
        <v>22</v>
      </c>
      <c r="I14" s="12" t="s">
        <v>23</v>
      </c>
      <c r="J14" s="74">
        <f>SUMIFS(F:F,D:D,H14,E:E,I14)</f>
        <v>5</v>
      </c>
    </row>
    <row r="15" spans="1:19" ht="15.6" customHeight="1" x14ac:dyDescent="0.25">
      <c r="A15" s="12" t="s">
        <v>174</v>
      </c>
      <c r="B15" s="12" t="s">
        <v>181</v>
      </c>
      <c r="C15" s="12" t="s">
        <v>31</v>
      </c>
      <c r="D15" s="12" t="s">
        <v>182</v>
      </c>
      <c r="E15" s="12" t="s">
        <v>43</v>
      </c>
      <c r="F15" s="69">
        <v>267.08</v>
      </c>
      <c r="H15" s="12" t="s">
        <v>27</v>
      </c>
      <c r="I15" s="12" t="s">
        <v>32</v>
      </c>
      <c r="J15" s="12">
        <f>SUMIFS(F:F,D:D,H15,E:E,I15)</f>
        <v>0</v>
      </c>
    </row>
    <row r="16" spans="1:19" ht="15.6" customHeight="1" x14ac:dyDescent="0.25">
      <c r="A16" s="12" t="s">
        <v>174</v>
      </c>
      <c r="B16" s="12" t="s">
        <v>175</v>
      </c>
      <c r="C16" s="12" t="s">
        <v>44</v>
      </c>
      <c r="D16" s="12" t="s">
        <v>27</v>
      </c>
      <c r="E16" s="12" t="s">
        <v>25</v>
      </c>
      <c r="F16" s="69">
        <v>277.7</v>
      </c>
      <c r="H16" s="12" t="s">
        <v>27</v>
      </c>
      <c r="I16" s="12" t="s">
        <v>29</v>
      </c>
      <c r="J16" s="12">
        <f>SUMIFS(F:F,D:D,H16,E:E,I16)</f>
        <v>1263</v>
      </c>
    </row>
    <row r="17" spans="1:14" ht="15.6" customHeight="1" x14ac:dyDescent="0.25">
      <c r="A17" s="12" t="s">
        <v>174</v>
      </c>
      <c r="B17" s="12" t="s">
        <v>178</v>
      </c>
      <c r="C17" s="12" t="s">
        <v>41</v>
      </c>
      <c r="D17" s="12" t="s">
        <v>35</v>
      </c>
      <c r="E17" s="12" t="s">
        <v>45</v>
      </c>
      <c r="F17" s="69">
        <v>278</v>
      </c>
    </row>
    <row r="18" spans="1:14" ht="15.6" customHeight="1" x14ac:dyDescent="0.3">
      <c r="A18" s="12" t="s">
        <v>174</v>
      </c>
      <c r="B18" s="12" t="s">
        <v>178</v>
      </c>
      <c r="C18" s="12" t="s">
        <v>26</v>
      </c>
      <c r="D18" s="12" t="s">
        <v>33</v>
      </c>
      <c r="E18" s="12" t="s">
        <v>36</v>
      </c>
      <c r="F18" s="69">
        <v>350</v>
      </c>
      <c r="H18" s="171" t="s">
        <v>189</v>
      </c>
      <c r="I18" s="172"/>
      <c r="J18" s="57" t="s">
        <v>250</v>
      </c>
      <c r="K18" s="15"/>
      <c r="L18" s="50"/>
    </row>
    <row r="19" spans="1:14" ht="15.6" customHeight="1" x14ac:dyDescent="0.25">
      <c r="A19" s="12" t="s">
        <v>174</v>
      </c>
      <c r="B19" s="12" t="s">
        <v>175</v>
      </c>
      <c r="C19" s="12" t="s">
        <v>44</v>
      </c>
      <c r="D19" s="12" t="s">
        <v>33</v>
      </c>
      <c r="E19" s="12" t="s">
        <v>34</v>
      </c>
      <c r="F19" s="69">
        <v>408</v>
      </c>
      <c r="H19" s="75" t="s">
        <v>194</v>
      </c>
      <c r="I19" s="12"/>
      <c r="J19" s="12">
        <v>1000</v>
      </c>
      <c r="L19" s="171" t="s">
        <v>189</v>
      </c>
      <c r="M19" s="172"/>
      <c r="N19" s="57" t="s">
        <v>251</v>
      </c>
    </row>
    <row r="20" spans="1:14" ht="15.6" customHeight="1" x14ac:dyDescent="0.25">
      <c r="A20" s="12" t="s">
        <v>174</v>
      </c>
      <c r="B20" s="12" t="s">
        <v>175</v>
      </c>
      <c r="C20" s="12" t="s">
        <v>28</v>
      </c>
      <c r="D20" s="12" t="s">
        <v>33</v>
      </c>
      <c r="E20" s="12" t="s">
        <v>34</v>
      </c>
      <c r="F20" s="69">
        <v>560</v>
      </c>
      <c r="H20" s="75" t="s">
        <v>197</v>
      </c>
      <c r="I20" s="12"/>
      <c r="J20" s="12">
        <v>1000</v>
      </c>
      <c r="L20" s="75" t="s">
        <v>194</v>
      </c>
      <c r="M20" s="12"/>
      <c r="N20" s="14">
        <f ca="1">SUMIF($H$19:$I$31,L20&amp;"*",$J$19:$J$31)</f>
        <v>4000</v>
      </c>
    </row>
    <row r="21" spans="1:14" ht="15.6" customHeight="1" x14ac:dyDescent="0.25">
      <c r="A21" s="12" t="s">
        <v>174</v>
      </c>
      <c r="B21" s="12" t="s">
        <v>175</v>
      </c>
      <c r="C21" s="12" t="s">
        <v>28</v>
      </c>
      <c r="D21" s="12" t="s">
        <v>27</v>
      </c>
      <c r="E21" s="12" t="s">
        <v>46</v>
      </c>
      <c r="F21" s="69">
        <v>600</v>
      </c>
      <c r="H21" s="75" t="s">
        <v>200</v>
      </c>
      <c r="I21" s="12"/>
      <c r="J21" s="12">
        <v>1000</v>
      </c>
      <c r="L21" s="75" t="s">
        <v>197</v>
      </c>
      <c r="M21" s="12"/>
      <c r="N21" s="12">
        <f t="shared" ref="N21:N23" ca="1" si="0">SUMIF($H$19:$I$31,L21&amp;"*",$J$19:$J$31)</f>
        <v>2000</v>
      </c>
    </row>
    <row r="22" spans="1:14" ht="15.6" customHeight="1" x14ac:dyDescent="0.25">
      <c r="A22" s="12" t="s">
        <v>174</v>
      </c>
      <c r="B22" s="12" t="s">
        <v>181</v>
      </c>
      <c r="C22" s="12" t="s">
        <v>31</v>
      </c>
      <c r="D22" s="12" t="s">
        <v>182</v>
      </c>
      <c r="E22" s="12" t="s">
        <v>47</v>
      </c>
      <c r="F22" s="69">
        <v>925</v>
      </c>
      <c r="H22" s="75" t="s">
        <v>203</v>
      </c>
      <c r="I22" s="12"/>
      <c r="J22" s="12">
        <v>1000</v>
      </c>
      <c r="L22" s="75" t="s">
        <v>200</v>
      </c>
      <c r="M22" s="12"/>
      <c r="N22" s="12">
        <f t="shared" ca="1" si="0"/>
        <v>4000</v>
      </c>
    </row>
    <row r="23" spans="1:14" ht="15.6" customHeight="1" x14ac:dyDescent="0.25">
      <c r="A23" s="12" t="s">
        <v>174</v>
      </c>
      <c r="B23" s="12" t="s">
        <v>175</v>
      </c>
      <c r="C23" s="12" t="s">
        <v>44</v>
      </c>
      <c r="D23" s="12" t="s">
        <v>35</v>
      </c>
      <c r="E23" s="12" t="s">
        <v>45</v>
      </c>
      <c r="F23" s="69">
        <v>953</v>
      </c>
      <c r="H23" s="75" t="s">
        <v>194</v>
      </c>
      <c r="I23" s="12"/>
      <c r="J23" s="12">
        <v>1000</v>
      </c>
      <c r="L23" s="75" t="s">
        <v>203</v>
      </c>
      <c r="M23" s="12"/>
      <c r="N23" s="12">
        <f t="shared" ca="1" si="0"/>
        <v>3000</v>
      </c>
    </row>
    <row r="24" spans="1:14" ht="15.6" customHeight="1" x14ac:dyDescent="0.25">
      <c r="A24" s="12" t="s">
        <v>174</v>
      </c>
      <c r="B24" s="12" t="s">
        <v>175</v>
      </c>
      <c r="C24" s="12" t="s">
        <v>28</v>
      </c>
      <c r="D24" s="12" t="s">
        <v>27</v>
      </c>
      <c r="E24" s="12" t="s">
        <v>29</v>
      </c>
      <c r="F24" s="69">
        <v>1010</v>
      </c>
      <c r="H24" s="75" t="s">
        <v>200</v>
      </c>
      <c r="I24" s="12"/>
      <c r="J24" s="12">
        <v>1000</v>
      </c>
      <c r="K24" s="76"/>
    </row>
    <row r="25" spans="1:14" ht="15.6" customHeight="1" x14ac:dyDescent="0.25">
      <c r="A25" s="12" t="s">
        <v>174</v>
      </c>
      <c r="B25" s="12" t="s">
        <v>175</v>
      </c>
      <c r="C25" s="12" t="s">
        <v>28</v>
      </c>
      <c r="D25" s="12" t="s">
        <v>27</v>
      </c>
      <c r="E25" s="12" t="s">
        <v>46</v>
      </c>
      <c r="F25" s="69">
        <v>1016.78</v>
      </c>
      <c r="H25" s="75" t="s">
        <v>197</v>
      </c>
      <c r="I25" s="12"/>
      <c r="J25" s="12">
        <v>1000</v>
      </c>
      <c r="K25" s="76"/>
    </row>
    <row r="26" spans="1:14" ht="15.6" customHeight="1" x14ac:dyDescent="0.25">
      <c r="A26" s="12" t="s">
        <v>174</v>
      </c>
      <c r="B26" s="12" t="s">
        <v>175</v>
      </c>
      <c r="C26" s="12" t="s">
        <v>37</v>
      </c>
      <c r="D26" s="12" t="s">
        <v>27</v>
      </c>
      <c r="E26" s="12" t="s">
        <v>23</v>
      </c>
      <c r="F26" s="69">
        <v>1046</v>
      </c>
      <c r="H26" s="75" t="s">
        <v>194</v>
      </c>
      <c r="I26" s="12"/>
      <c r="J26" s="12">
        <v>1000</v>
      </c>
      <c r="K26" s="76"/>
    </row>
    <row r="27" spans="1:14" ht="15.6" customHeight="1" x14ac:dyDescent="0.25">
      <c r="A27" s="12" t="s">
        <v>174</v>
      </c>
      <c r="B27" s="12" t="s">
        <v>181</v>
      </c>
      <c r="C27" s="12" t="s">
        <v>31</v>
      </c>
      <c r="D27" s="12" t="s">
        <v>39</v>
      </c>
      <c r="E27" s="12" t="s">
        <v>48</v>
      </c>
      <c r="F27" s="69">
        <v>1066.25</v>
      </c>
      <c r="H27" s="75" t="s">
        <v>200</v>
      </c>
      <c r="I27" s="12"/>
      <c r="J27" s="12">
        <v>1000</v>
      </c>
      <c r="K27" s="76"/>
    </row>
    <row r="28" spans="1:14" ht="15.6" customHeight="1" x14ac:dyDescent="0.25">
      <c r="A28" s="12" t="s">
        <v>174</v>
      </c>
      <c r="B28" s="12" t="s">
        <v>181</v>
      </c>
      <c r="C28" s="12" t="s">
        <v>31</v>
      </c>
      <c r="D28" s="12" t="s">
        <v>39</v>
      </c>
      <c r="E28" s="12" t="s">
        <v>49</v>
      </c>
      <c r="F28" s="69">
        <v>1068</v>
      </c>
      <c r="H28" s="75" t="s">
        <v>203</v>
      </c>
      <c r="I28" s="12"/>
      <c r="J28" s="12">
        <v>1000</v>
      </c>
      <c r="K28" s="76"/>
    </row>
    <row r="29" spans="1:14" ht="15.6" customHeight="1" x14ac:dyDescent="0.25">
      <c r="A29" s="12" t="s">
        <v>174</v>
      </c>
      <c r="B29" s="12" t="s">
        <v>175</v>
      </c>
      <c r="C29" s="12" t="s">
        <v>21</v>
      </c>
      <c r="D29" s="12" t="s">
        <v>33</v>
      </c>
      <c r="E29" s="12" t="s">
        <v>34</v>
      </c>
      <c r="F29" s="69">
        <v>1256.3</v>
      </c>
      <c r="H29" s="75" t="s">
        <v>200</v>
      </c>
      <c r="I29" s="12"/>
      <c r="J29" s="12">
        <v>1000</v>
      </c>
      <c r="K29" s="76"/>
    </row>
    <row r="30" spans="1:14" ht="15.6" customHeight="1" x14ac:dyDescent="0.25">
      <c r="A30" s="12" t="s">
        <v>174</v>
      </c>
      <c r="B30" s="12" t="s">
        <v>175</v>
      </c>
      <c r="C30" s="12" t="s">
        <v>50</v>
      </c>
      <c r="D30" s="12" t="s">
        <v>27</v>
      </c>
      <c r="E30" s="12" t="s">
        <v>51</v>
      </c>
      <c r="F30" s="69">
        <v>1260</v>
      </c>
      <c r="H30" s="75" t="s">
        <v>194</v>
      </c>
      <c r="I30" s="12"/>
      <c r="J30" s="12">
        <v>1000</v>
      </c>
      <c r="K30" s="41"/>
    </row>
    <row r="31" spans="1:14" ht="15.6" customHeight="1" x14ac:dyDescent="0.25">
      <c r="A31" s="12" t="s">
        <v>174</v>
      </c>
      <c r="B31" s="12" t="s">
        <v>178</v>
      </c>
      <c r="C31" s="12" t="s">
        <v>26</v>
      </c>
      <c r="D31" s="12" t="s">
        <v>52</v>
      </c>
      <c r="E31" s="12" t="s">
        <v>36</v>
      </c>
      <c r="F31" s="69">
        <v>1300</v>
      </c>
      <c r="H31" s="75" t="s">
        <v>203</v>
      </c>
      <c r="I31" s="12"/>
      <c r="J31" s="12">
        <v>1000</v>
      </c>
      <c r="K31" s="41"/>
    </row>
    <row r="32" spans="1:14" ht="15.6" customHeight="1" x14ac:dyDescent="0.25">
      <c r="A32" s="12" t="s">
        <v>174</v>
      </c>
      <c r="B32" s="12" t="s">
        <v>175</v>
      </c>
      <c r="C32" s="12" t="s">
        <v>53</v>
      </c>
      <c r="D32" s="12" t="s">
        <v>33</v>
      </c>
      <c r="E32" s="12" t="s">
        <v>34</v>
      </c>
      <c r="F32" s="69">
        <v>1328.9</v>
      </c>
    </row>
    <row r="33" spans="1:21" ht="15.6" customHeight="1" x14ac:dyDescent="0.25">
      <c r="A33" s="12" t="s">
        <v>174</v>
      </c>
      <c r="B33" s="12" t="s">
        <v>181</v>
      </c>
      <c r="C33" s="12" t="s">
        <v>31</v>
      </c>
      <c r="D33" s="12" t="s">
        <v>182</v>
      </c>
      <c r="E33" s="12" t="s">
        <v>218</v>
      </c>
      <c r="F33" s="69">
        <v>1421.66</v>
      </c>
      <c r="H33" s="169" t="s">
        <v>252</v>
      </c>
      <c r="I33" s="170"/>
    </row>
    <row r="34" spans="1:21" ht="15.6" customHeight="1" x14ac:dyDescent="0.3">
      <c r="A34" s="12" t="s">
        <v>174</v>
      </c>
      <c r="B34" s="12" t="s">
        <v>175</v>
      </c>
      <c r="C34" s="12" t="s">
        <v>37</v>
      </c>
      <c r="D34" s="12" t="s">
        <v>33</v>
      </c>
      <c r="E34" s="12" t="s">
        <v>34</v>
      </c>
      <c r="F34" s="69">
        <v>1755</v>
      </c>
      <c r="H34" s="177" t="s">
        <v>253</v>
      </c>
      <c r="I34" s="178"/>
      <c r="J34" s="50"/>
      <c r="K34" s="177" t="s">
        <v>254</v>
      </c>
      <c r="L34" s="178"/>
    </row>
    <row r="35" spans="1:21" ht="15.6" customHeight="1" x14ac:dyDescent="0.3">
      <c r="A35" s="12" t="s">
        <v>174</v>
      </c>
      <c r="B35" s="12" t="s">
        <v>175</v>
      </c>
      <c r="C35" s="12" t="s">
        <v>37</v>
      </c>
      <c r="D35" s="12" t="s">
        <v>33</v>
      </c>
      <c r="E35" s="12" t="s">
        <v>34</v>
      </c>
      <c r="F35" s="69">
        <v>2220</v>
      </c>
      <c r="H35" s="12" t="s">
        <v>255</v>
      </c>
      <c r="I35" s="12">
        <v>44855</v>
      </c>
      <c r="J35" s="50"/>
      <c r="K35" s="74" t="s">
        <v>256</v>
      </c>
      <c r="L35" s="74" t="s">
        <v>257</v>
      </c>
    </row>
    <row r="36" spans="1:21" ht="15.6" customHeight="1" x14ac:dyDescent="0.3">
      <c r="A36" s="12" t="s">
        <v>174</v>
      </c>
      <c r="B36" s="12" t="s">
        <v>175</v>
      </c>
      <c r="C36" s="12" t="s">
        <v>24</v>
      </c>
      <c r="D36" s="12" t="s">
        <v>35</v>
      </c>
      <c r="E36" s="12" t="s">
        <v>45</v>
      </c>
      <c r="F36" s="69">
        <v>2561</v>
      </c>
      <c r="H36" s="12" t="s">
        <v>258</v>
      </c>
      <c r="I36" s="12">
        <v>48595</v>
      </c>
      <c r="J36" s="50"/>
      <c r="K36" s="77" t="s">
        <v>255</v>
      </c>
      <c r="L36" s="77">
        <v>44854</v>
      </c>
    </row>
    <row r="37" spans="1:21" ht="15.6" customHeight="1" x14ac:dyDescent="0.3">
      <c r="A37" s="12" t="s">
        <v>174</v>
      </c>
      <c r="B37" s="12" t="s">
        <v>175</v>
      </c>
      <c r="C37" s="12" t="s">
        <v>21</v>
      </c>
      <c r="D37" s="12" t="s">
        <v>52</v>
      </c>
      <c r="E37" s="12" t="s">
        <v>34</v>
      </c>
      <c r="F37" s="69">
        <v>2977.9</v>
      </c>
      <c r="H37" s="12" t="s">
        <v>259</v>
      </c>
      <c r="I37" s="12">
        <v>6902</v>
      </c>
      <c r="J37" s="50"/>
      <c r="K37" s="77" t="s">
        <v>255</v>
      </c>
      <c r="L37" s="77"/>
    </row>
    <row r="38" spans="1:21" ht="15.6" customHeight="1" x14ac:dyDescent="0.3">
      <c r="A38" s="12" t="s">
        <v>174</v>
      </c>
      <c r="B38" s="12" t="s">
        <v>178</v>
      </c>
      <c r="C38" s="12" t="s">
        <v>220</v>
      </c>
      <c r="D38" s="12" t="s">
        <v>52</v>
      </c>
      <c r="E38" s="12" t="s">
        <v>34</v>
      </c>
      <c r="F38" s="69">
        <v>3048.4</v>
      </c>
      <c r="H38" s="12" t="s">
        <v>260</v>
      </c>
      <c r="I38" s="12">
        <v>48619</v>
      </c>
      <c r="J38" s="50"/>
      <c r="K38" s="77" t="s">
        <v>258</v>
      </c>
      <c r="L38" s="77">
        <v>48594</v>
      </c>
    </row>
    <row r="39" spans="1:21" ht="15.6" customHeight="1" x14ac:dyDescent="0.3">
      <c r="A39" s="12" t="s">
        <v>174</v>
      </c>
      <c r="B39" s="12" t="s">
        <v>221</v>
      </c>
      <c r="C39" s="12" t="s">
        <v>222</v>
      </c>
      <c r="D39" s="12" t="s">
        <v>27</v>
      </c>
      <c r="E39" s="12" t="s">
        <v>223</v>
      </c>
      <c r="F39" s="69">
        <v>3600</v>
      </c>
      <c r="H39" s="12" t="s">
        <v>261</v>
      </c>
      <c r="I39" s="12">
        <v>68462</v>
      </c>
      <c r="J39" s="50"/>
      <c r="K39" s="77" t="s">
        <v>258</v>
      </c>
      <c r="L39" s="77"/>
    </row>
    <row r="40" spans="1:21" ht="15.6" customHeight="1" x14ac:dyDescent="0.3">
      <c r="A40" s="12" t="s">
        <v>174</v>
      </c>
      <c r="B40" s="12" t="s">
        <v>178</v>
      </c>
      <c r="C40" s="12" t="s">
        <v>224</v>
      </c>
      <c r="D40" s="12" t="s">
        <v>52</v>
      </c>
      <c r="E40" s="12" t="s">
        <v>34</v>
      </c>
      <c r="F40" s="69">
        <v>6058.9</v>
      </c>
      <c r="H40" s="12" t="s">
        <v>262</v>
      </c>
      <c r="I40" s="12">
        <v>147161</v>
      </c>
      <c r="J40" s="50"/>
      <c r="K40" s="77"/>
      <c r="L40" s="77"/>
    </row>
    <row r="41" spans="1:21" ht="15.6" customHeight="1" x14ac:dyDescent="0.25">
      <c r="A41" s="12" t="s">
        <v>174</v>
      </c>
      <c r="B41" s="12" t="s">
        <v>181</v>
      </c>
      <c r="C41" s="12" t="s">
        <v>31</v>
      </c>
      <c r="D41" s="12" t="s">
        <v>182</v>
      </c>
      <c r="E41" s="12" t="s">
        <v>225</v>
      </c>
      <c r="F41" s="69">
        <v>15783</v>
      </c>
    </row>
    <row r="42" spans="1:21" ht="15.6" customHeight="1" x14ac:dyDescent="0.25">
      <c r="A42" s="12" t="s">
        <v>174</v>
      </c>
      <c r="B42" s="12" t="s">
        <v>175</v>
      </c>
      <c r="C42" s="12" t="s">
        <v>226</v>
      </c>
      <c r="D42" s="12" t="s">
        <v>22</v>
      </c>
      <c r="E42" s="12" t="s">
        <v>227</v>
      </c>
      <c r="F42" s="69">
        <v>31330.77</v>
      </c>
      <c r="H42" s="159" t="s">
        <v>702</v>
      </c>
      <c r="I42" s="160"/>
      <c r="J42" s="160"/>
      <c r="K42" s="160"/>
      <c r="L42" s="160"/>
      <c r="M42" s="160"/>
      <c r="N42" s="160"/>
    </row>
    <row r="43" spans="1:21" ht="15.6" customHeight="1" x14ac:dyDescent="0.25">
      <c r="A43" s="12" t="s">
        <v>228</v>
      </c>
      <c r="B43" s="12" t="s">
        <v>229</v>
      </c>
      <c r="C43" s="12" t="s">
        <v>230</v>
      </c>
      <c r="D43" s="12" t="s">
        <v>22</v>
      </c>
      <c r="E43" s="12" t="s">
        <v>42</v>
      </c>
      <c r="F43" s="69">
        <v>18</v>
      </c>
      <c r="H43" s="8" t="s">
        <v>703</v>
      </c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41"/>
    </row>
    <row r="44" spans="1:21" ht="15.6" customHeight="1" x14ac:dyDescent="0.25">
      <c r="A44" s="12" t="s">
        <v>228</v>
      </c>
      <c r="B44" s="12" t="s">
        <v>231</v>
      </c>
      <c r="C44" s="12" t="s">
        <v>232</v>
      </c>
      <c r="D44" s="12" t="s">
        <v>33</v>
      </c>
      <c r="E44" s="12" t="s">
        <v>34</v>
      </c>
      <c r="F44" s="69">
        <v>36</v>
      </c>
    </row>
    <row r="45" spans="1:21" ht="15.6" customHeight="1" x14ac:dyDescent="0.25">
      <c r="A45" s="12" t="s">
        <v>228</v>
      </c>
      <c r="B45" s="12" t="s">
        <v>233</v>
      </c>
      <c r="C45" s="12" t="s">
        <v>234</v>
      </c>
      <c r="D45" s="12" t="s">
        <v>35</v>
      </c>
      <c r="E45" s="12" t="s">
        <v>45</v>
      </c>
      <c r="F45" s="69">
        <v>52</v>
      </c>
    </row>
    <row r="46" spans="1:21" ht="15.6" customHeight="1" x14ac:dyDescent="0.25">
      <c r="A46" s="12" t="s">
        <v>228</v>
      </c>
      <c r="B46" s="12" t="s">
        <v>233</v>
      </c>
      <c r="C46" s="12" t="s">
        <v>234</v>
      </c>
      <c r="D46" s="12" t="s">
        <v>35</v>
      </c>
      <c r="E46" s="12" t="s">
        <v>45</v>
      </c>
      <c r="F46" s="69">
        <v>60</v>
      </c>
    </row>
    <row r="47" spans="1:21" ht="15.6" customHeight="1" x14ac:dyDescent="0.25">
      <c r="A47" s="12" t="s">
        <v>228</v>
      </c>
      <c r="B47" s="12" t="s">
        <v>235</v>
      </c>
      <c r="C47" s="12" t="s">
        <v>26</v>
      </c>
      <c r="D47" s="12" t="s">
        <v>182</v>
      </c>
      <c r="E47" s="12" t="s">
        <v>32</v>
      </c>
      <c r="F47" s="69">
        <v>65</v>
      </c>
    </row>
    <row r="48" spans="1:21" ht="15.6" customHeight="1" x14ac:dyDescent="0.25">
      <c r="A48" s="12" t="s">
        <v>228</v>
      </c>
      <c r="B48" s="12" t="s">
        <v>235</v>
      </c>
      <c r="C48" s="12" t="s">
        <v>24</v>
      </c>
      <c r="D48" s="12" t="s">
        <v>33</v>
      </c>
      <c r="E48" s="12" t="s">
        <v>34</v>
      </c>
      <c r="F48" s="69">
        <v>78</v>
      </c>
    </row>
    <row r="49" spans="1:6" ht="15.6" customHeight="1" x14ac:dyDescent="0.25">
      <c r="A49" s="12" t="s">
        <v>228</v>
      </c>
      <c r="B49" s="12" t="s">
        <v>174</v>
      </c>
      <c r="C49" s="12" t="s">
        <v>236</v>
      </c>
      <c r="D49" s="12" t="s">
        <v>35</v>
      </c>
      <c r="E49" s="12" t="s">
        <v>45</v>
      </c>
      <c r="F49" s="69">
        <v>80</v>
      </c>
    </row>
    <row r="50" spans="1:6" ht="15.6" customHeight="1" x14ac:dyDescent="0.25">
      <c r="A50" s="12" t="s">
        <v>228</v>
      </c>
      <c r="B50" s="12" t="s">
        <v>237</v>
      </c>
      <c r="C50" s="12" t="s">
        <v>238</v>
      </c>
      <c r="D50" s="12" t="s">
        <v>27</v>
      </c>
      <c r="E50" s="12" t="s">
        <v>239</v>
      </c>
      <c r="F50" s="69">
        <v>95</v>
      </c>
    </row>
    <row r="51" spans="1:6" ht="15.6" customHeight="1" x14ac:dyDescent="0.25">
      <c r="A51" s="12" t="s">
        <v>228</v>
      </c>
      <c r="B51" s="12" t="s">
        <v>233</v>
      </c>
      <c r="C51" s="12" t="s">
        <v>240</v>
      </c>
      <c r="D51" s="12" t="s">
        <v>33</v>
      </c>
      <c r="E51" s="12" t="s">
        <v>34</v>
      </c>
      <c r="F51" s="69">
        <v>108</v>
      </c>
    </row>
    <row r="52" spans="1:6" ht="15.6" customHeight="1" x14ac:dyDescent="0.25">
      <c r="A52" s="12" t="s">
        <v>228</v>
      </c>
      <c r="B52" s="12" t="s">
        <v>233</v>
      </c>
      <c r="C52" s="12" t="s">
        <v>234</v>
      </c>
      <c r="D52" s="12" t="s">
        <v>27</v>
      </c>
      <c r="E52" s="12" t="s">
        <v>25</v>
      </c>
      <c r="F52" s="69">
        <v>120.7</v>
      </c>
    </row>
    <row r="53" spans="1:6" ht="15.6" customHeight="1" x14ac:dyDescent="0.25">
      <c r="A53" s="12" t="s">
        <v>228</v>
      </c>
      <c r="B53" s="12" t="s">
        <v>241</v>
      </c>
      <c r="C53" s="12" t="s">
        <v>242</v>
      </c>
      <c r="D53" s="12" t="s">
        <v>27</v>
      </c>
      <c r="E53" s="12" t="s">
        <v>29</v>
      </c>
      <c r="F53" s="69">
        <v>133</v>
      </c>
    </row>
    <row r="54" spans="1:6" ht="15.6" customHeight="1" x14ac:dyDescent="0.25">
      <c r="F54" s="72"/>
    </row>
  </sheetData>
  <mergeCells count="7">
    <mergeCell ref="H42:N42"/>
    <mergeCell ref="H4:J4"/>
    <mergeCell ref="H18:I18"/>
    <mergeCell ref="L19:M19"/>
    <mergeCell ref="H33:I33"/>
    <mergeCell ref="H34:I34"/>
    <mergeCell ref="K34:L34"/>
  </mergeCells>
  <phoneticPr fontId="1" type="noConversion"/>
  <dataValidations count="3">
    <dataValidation type="custom" allowBlank="1" showInputMessage="1" showErrorMessage="1" sqref="L36:L40" xr:uid="{5FC03B8D-79D4-42A7-BEA7-DFA7B228154C}">
      <formula1>SUMIF($K$36:$K$40,K36,$L$36:$L$40)&lt;=SUMIF($H$35:$H$40,K36,$I$35:$I$40)</formula1>
    </dataValidation>
    <dataValidation type="list" allowBlank="1" showInputMessage="1" showErrorMessage="1" sqref="K36:K40" xr:uid="{04B7EA47-58FC-47B6-998C-BB9731F112E8}">
      <formula1>$H$35:$H$40</formula1>
    </dataValidation>
    <dataValidation type="custom" allowBlank="1" showInputMessage="1" showErrorMessage="1" sqref="L35" xr:uid="{09D0BA93-0161-4FC1-86AC-458DC164BBC5}">
      <formula1>SUMIF($F$3:$F$7,K36,$G$2:$G$6)&lt;=SUMIF($A$2:$A$7,K36,$B$2:$B$7)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6A391-5DA6-45C6-9B21-52C1CEE60EC2}">
  <dimension ref="A1:U91"/>
  <sheetViews>
    <sheetView workbookViewId="0">
      <selection activeCell="R57" sqref="R57"/>
    </sheetView>
  </sheetViews>
  <sheetFormatPr defaultRowHeight="16.05" customHeight="1" x14ac:dyDescent="0.3"/>
  <cols>
    <col min="1" max="1" width="7.5" style="13" bestFit="1" customWidth="1"/>
    <col min="2" max="2" width="13.296875" style="13" customWidth="1"/>
    <col min="3" max="3" width="8.3984375" style="13" customWidth="1"/>
    <col min="4" max="4" width="9.3984375" style="13" customWidth="1"/>
    <col min="5" max="5" width="13.5" style="13" customWidth="1"/>
    <col min="6" max="6" width="5.8984375" style="13" bestFit="1" customWidth="1"/>
    <col min="7" max="7" width="4.8984375" style="13" customWidth="1"/>
    <col min="8" max="8" width="5.09765625" style="13" customWidth="1"/>
    <col min="9" max="9" width="6.69921875" style="15" customWidth="1"/>
    <col min="10" max="10" width="8.59765625" style="39" bestFit="1" customWidth="1"/>
    <col min="11" max="11" width="10.3984375" style="13" customWidth="1"/>
    <col min="12" max="12" width="8.8984375" style="39" customWidth="1"/>
    <col min="13" max="14" width="9.8984375" style="39" customWidth="1"/>
    <col min="15" max="15" width="8.69921875" style="41" bestFit="1" customWidth="1"/>
    <col min="16" max="16" width="8.8984375" style="39" customWidth="1"/>
    <col min="17" max="17" width="9.19921875" style="15" customWidth="1"/>
    <col min="18" max="18" width="9.796875" style="15" customWidth="1"/>
    <col min="19" max="19" width="10.5" style="15" customWidth="1"/>
    <col min="20" max="20" width="9.19921875" style="15" customWidth="1"/>
    <col min="21" max="252" width="8.796875" style="15"/>
    <col min="253" max="253" width="6.796875" style="15" bestFit="1" customWidth="1"/>
    <col min="254" max="254" width="15.296875" style="15" customWidth="1"/>
    <col min="255" max="255" width="8.69921875" style="15" bestFit="1" customWidth="1"/>
    <col min="256" max="256" width="11.09765625" style="15" bestFit="1" customWidth="1"/>
    <col min="257" max="257" width="15.296875" style="15" bestFit="1" customWidth="1"/>
    <col min="258" max="258" width="5.69921875" style="15" bestFit="1" customWidth="1"/>
    <col min="259" max="259" width="4.19921875" style="15" bestFit="1" customWidth="1"/>
    <col min="260" max="260" width="7.19921875" style="15" bestFit="1" customWidth="1"/>
    <col min="261" max="261" width="4.19921875" style="15" bestFit="1" customWidth="1"/>
    <col min="262" max="263" width="13.5" style="15" bestFit="1" customWidth="1"/>
    <col min="264" max="508" width="8.796875" style="15"/>
    <col min="509" max="509" width="6.796875" style="15" bestFit="1" customWidth="1"/>
    <col min="510" max="510" width="15.296875" style="15" customWidth="1"/>
    <col min="511" max="511" width="8.69921875" style="15" bestFit="1" customWidth="1"/>
    <col min="512" max="512" width="11.09765625" style="15" bestFit="1" customWidth="1"/>
    <col min="513" max="513" width="15.296875" style="15" bestFit="1" customWidth="1"/>
    <col min="514" max="514" width="5.69921875" style="15" bestFit="1" customWidth="1"/>
    <col min="515" max="515" width="4.19921875" style="15" bestFit="1" customWidth="1"/>
    <col min="516" max="516" width="7.19921875" style="15" bestFit="1" customWidth="1"/>
    <col min="517" max="517" width="4.19921875" style="15" bestFit="1" customWidth="1"/>
    <col min="518" max="519" width="13.5" style="15" bestFit="1" customWidth="1"/>
    <col min="520" max="764" width="8.796875" style="15"/>
    <col min="765" max="765" width="6.796875" style="15" bestFit="1" customWidth="1"/>
    <col min="766" max="766" width="15.296875" style="15" customWidth="1"/>
    <col min="767" max="767" width="8.69921875" style="15" bestFit="1" customWidth="1"/>
    <col min="768" max="768" width="11.09765625" style="15" bestFit="1" customWidth="1"/>
    <col min="769" max="769" width="15.296875" style="15" bestFit="1" customWidth="1"/>
    <col min="770" max="770" width="5.69921875" style="15" bestFit="1" customWidth="1"/>
    <col min="771" max="771" width="4.19921875" style="15" bestFit="1" customWidth="1"/>
    <col min="772" max="772" width="7.19921875" style="15" bestFit="1" customWidth="1"/>
    <col min="773" max="773" width="4.19921875" style="15" bestFit="1" customWidth="1"/>
    <col min="774" max="775" width="13.5" style="15" bestFit="1" customWidth="1"/>
    <col min="776" max="1020" width="8.796875" style="15"/>
    <col min="1021" max="1021" width="6.796875" style="15" bestFit="1" customWidth="1"/>
    <col min="1022" max="1022" width="15.296875" style="15" customWidth="1"/>
    <col min="1023" max="1023" width="8.69921875" style="15" bestFit="1" customWidth="1"/>
    <col min="1024" max="1024" width="11.09765625" style="15" bestFit="1" customWidth="1"/>
    <col min="1025" max="1025" width="15.296875" style="15" bestFit="1" customWidth="1"/>
    <col min="1026" max="1026" width="5.69921875" style="15" bestFit="1" customWidth="1"/>
    <col min="1027" max="1027" width="4.19921875" style="15" bestFit="1" customWidth="1"/>
    <col min="1028" max="1028" width="7.19921875" style="15" bestFit="1" customWidth="1"/>
    <col min="1029" max="1029" width="4.19921875" style="15" bestFit="1" customWidth="1"/>
    <col min="1030" max="1031" width="13.5" style="15" bestFit="1" customWidth="1"/>
    <col min="1032" max="1276" width="8.796875" style="15"/>
    <col min="1277" max="1277" width="6.796875" style="15" bestFit="1" customWidth="1"/>
    <col min="1278" max="1278" width="15.296875" style="15" customWidth="1"/>
    <col min="1279" max="1279" width="8.69921875" style="15" bestFit="1" customWidth="1"/>
    <col min="1280" max="1280" width="11.09765625" style="15" bestFit="1" customWidth="1"/>
    <col min="1281" max="1281" width="15.296875" style="15" bestFit="1" customWidth="1"/>
    <col min="1282" max="1282" width="5.69921875" style="15" bestFit="1" customWidth="1"/>
    <col min="1283" max="1283" width="4.19921875" style="15" bestFit="1" customWidth="1"/>
    <col min="1284" max="1284" width="7.19921875" style="15" bestFit="1" customWidth="1"/>
    <col min="1285" max="1285" width="4.19921875" style="15" bestFit="1" customWidth="1"/>
    <col min="1286" max="1287" width="13.5" style="15" bestFit="1" customWidth="1"/>
    <col min="1288" max="1532" width="8.796875" style="15"/>
    <col min="1533" max="1533" width="6.796875" style="15" bestFit="1" customWidth="1"/>
    <col min="1534" max="1534" width="15.296875" style="15" customWidth="1"/>
    <col min="1535" max="1535" width="8.69921875" style="15" bestFit="1" customWidth="1"/>
    <col min="1536" max="1536" width="11.09765625" style="15" bestFit="1" customWidth="1"/>
    <col min="1537" max="1537" width="15.296875" style="15" bestFit="1" customWidth="1"/>
    <col min="1538" max="1538" width="5.69921875" style="15" bestFit="1" customWidth="1"/>
    <col min="1539" max="1539" width="4.19921875" style="15" bestFit="1" customWidth="1"/>
    <col min="1540" max="1540" width="7.19921875" style="15" bestFit="1" customWidth="1"/>
    <col min="1541" max="1541" width="4.19921875" style="15" bestFit="1" customWidth="1"/>
    <col min="1542" max="1543" width="13.5" style="15" bestFit="1" customWidth="1"/>
    <col min="1544" max="1788" width="8.796875" style="15"/>
    <col min="1789" max="1789" width="6.796875" style="15" bestFit="1" customWidth="1"/>
    <col min="1790" max="1790" width="15.296875" style="15" customWidth="1"/>
    <col min="1791" max="1791" width="8.69921875" style="15" bestFit="1" customWidth="1"/>
    <col min="1792" max="1792" width="11.09765625" style="15" bestFit="1" customWidth="1"/>
    <col min="1793" max="1793" width="15.296875" style="15" bestFit="1" customWidth="1"/>
    <col min="1794" max="1794" width="5.69921875" style="15" bestFit="1" customWidth="1"/>
    <col min="1795" max="1795" width="4.19921875" style="15" bestFit="1" customWidth="1"/>
    <col min="1796" max="1796" width="7.19921875" style="15" bestFit="1" customWidth="1"/>
    <col min="1797" max="1797" width="4.19921875" style="15" bestFit="1" customWidth="1"/>
    <col min="1798" max="1799" width="13.5" style="15" bestFit="1" customWidth="1"/>
    <col min="1800" max="2044" width="8.796875" style="15"/>
    <col min="2045" max="2045" width="6.796875" style="15" bestFit="1" customWidth="1"/>
    <col min="2046" max="2046" width="15.296875" style="15" customWidth="1"/>
    <col min="2047" max="2047" width="8.69921875" style="15" bestFit="1" customWidth="1"/>
    <col min="2048" max="2048" width="11.09765625" style="15" bestFit="1" customWidth="1"/>
    <col min="2049" max="2049" width="15.296875" style="15" bestFit="1" customWidth="1"/>
    <col min="2050" max="2050" width="5.69921875" style="15" bestFit="1" customWidth="1"/>
    <col min="2051" max="2051" width="4.19921875" style="15" bestFit="1" customWidth="1"/>
    <col min="2052" max="2052" width="7.19921875" style="15" bestFit="1" customWidth="1"/>
    <col min="2053" max="2053" width="4.19921875" style="15" bestFit="1" customWidth="1"/>
    <col min="2054" max="2055" width="13.5" style="15" bestFit="1" customWidth="1"/>
    <col min="2056" max="2300" width="8.796875" style="15"/>
    <col min="2301" max="2301" width="6.796875" style="15" bestFit="1" customWidth="1"/>
    <col min="2302" max="2302" width="15.296875" style="15" customWidth="1"/>
    <col min="2303" max="2303" width="8.69921875" style="15" bestFit="1" customWidth="1"/>
    <col min="2304" max="2304" width="11.09765625" style="15" bestFit="1" customWidth="1"/>
    <col min="2305" max="2305" width="15.296875" style="15" bestFit="1" customWidth="1"/>
    <col min="2306" max="2306" width="5.69921875" style="15" bestFit="1" customWidth="1"/>
    <col min="2307" max="2307" width="4.19921875" style="15" bestFit="1" customWidth="1"/>
    <col min="2308" max="2308" width="7.19921875" style="15" bestFit="1" customWidth="1"/>
    <col min="2309" max="2309" width="4.19921875" style="15" bestFit="1" customWidth="1"/>
    <col min="2310" max="2311" width="13.5" style="15" bestFit="1" customWidth="1"/>
    <col min="2312" max="2556" width="8.796875" style="15"/>
    <col min="2557" max="2557" width="6.796875" style="15" bestFit="1" customWidth="1"/>
    <col min="2558" max="2558" width="15.296875" style="15" customWidth="1"/>
    <col min="2559" max="2559" width="8.69921875" style="15" bestFit="1" customWidth="1"/>
    <col min="2560" max="2560" width="11.09765625" style="15" bestFit="1" customWidth="1"/>
    <col min="2561" max="2561" width="15.296875" style="15" bestFit="1" customWidth="1"/>
    <col min="2562" max="2562" width="5.69921875" style="15" bestFit="1" customWidth="1"/>
    <col min="2563" max="2563" width="4.19921875" style="15" bestFit="1" customWidth="1"/>
    <col min="2564" max="2564" width="7.19921875" style="15" bestFit="1" customWidth="1"/>
    <col min="2565" max="2565" width="4.19921875" style="15" bestFit="1" customWidth="1"/>
    <col min="2566" max="2567" width="13.5" style="15" bestFit="1" customWidth="1"/>
    <col min="2568" max="2812" width="8.796875" style="15"/>
    <col min="2813" max="2813" width="6.796875" style="15" bestFit="1" customWidth="1"/>
    <col min="2814" max="2814" width="15.296875" style="15" customWidth="1"/>
    <col min="2815" max="2815" width="8.69921875" style="15" bestFit="1" customWidth="1"/>
    <col min="2816" max="2816" width="11.09765625" style="15" bestFit="1" customWidth="1"/>
    <col min="2817" max="2817" width="15.296875" style="15" bestFit="1" customWidth="1"/>
    <col min="2818" max="2818" width="5.69921875" style="15" bestFit="1" customWidth="1"/>
    <col min="2819" max="2819" width="4.19921875" style="15" bestFit="1" customWidth="1"/>
    <col min="2820" max="2820" width="7.19921875" style="15" bestFit="1" customWidth="1"/>
    <col min="2821" max="2821" width="4.19921875" style="15" bestFit="1" customWidth="1"/>
    <col min="2822" max="2823" width="13.5" style="15" bestFit="1" customWidth="1"/>
    <col min="2824" max="3068" width="8.796875" style="15"/>
    <col min="3069" max="3069" width="6.796875" style="15" bestFit="1" customWidth="1"/>
    <col min="3070" max="3070" width="15.296875" style="15" customWidth="1"/>
    <col min="3071" max="3071" width="8.69921875" style="15" bestFit="1" customWidth="1"/>
    <col min="3072" max="3072" width="11.09765625" style="15" bestFit="1" customWidth="1"/>
    <col min="3073" max="3073" width="15.296875" style="15" bestFit="1" customWidth="1"/>
    <col min="3074" max="3074" width="5.69921875" style="15" bestFit="1" customWidth="1"/>
    <col min="3075" max="3075" width="4.19921875" style="15" bestFit="1" customWidth="1"/>
    <col min="3076" max="3076" width="7.19921875" style="15" bestFit="1" customWidth="1"/>
    <col min="3077" max="3077" width="4.19921875" style="15" bestFit="1" customWidth="1"/>
    <col min="3078" max="3079" width="13.5" style="15" bestFit="1" customWidth="1"/>
    <col min="3080" max="3324" width="8.796875" style="15"/>
    <col min="3325" max="3325" width="6.796875" style="15" bestFit="1" customWidth="1"/>
    <col min="3326" max="3326" width="15.296875" style="15" customWidth="1"/>
    <col min="3327" max="3327" width="8.69921875" style="15" bestFit="1" customWidth="1"/>
    <col min="3328" max="3328" width="11.09765625" style="15" bestFit="1" customWidth="1"/>
    <col min="3329" max="3329" width="15.296875" style="15" bestFit="1" customWidth="1"/>
    <col min="3330" max="3330" width="5.69921875" style="15" bestFit="1" customWidth="1"/>
    <col min="3331" max="3331" width="4.19921875" style="15" bestFit="1" customWidth="1"/>
    <col min="3332" max="3332" width="7.19921875" style="15" bestFit="1" customWidth="1"/>
    <col min="3333" max="3333" width="4.19921875" style="15" bestFit="1" customWidth="1"/>
    <col min="3334" max="3335" width="13.5" style="15" bestFit="1" customWidth="1"/>
    <col min="3336" max="3580" width="8.796875" style="15"/>
    <col min="3581" max="3581" width="6.796875" style="15" bestFit="1" customWidth="1"/>
    <col min="3582" max="3582" width="15.296875" style="15" customWidth="1"/>
    <col min="3583" max="3583" width="8.69921875" style="15" bestFit="1" customWidth="1"/>
    <col min="3584" max="3584" width="11.09765625" style="15" bestFit="1" customWidth="1"/>
    <col min="3585" max="3585" width="15.296875" style="15" bestFit="1" customWidth="1"/>
    <col min="3586" max="3586" width="5.69921875" style="15" bestFit="1" customWidth="1"/>
    <col min="3587" max="3587" width="4.19921875" style="15" bestFit="1" customWidth="1"/>
    <col min="3588" max="3588" width="7.19921875" style="15" bestFit="1" customWidth="1"/>
    <col min="3589" max="3589" width="4.19921875" style="15" bestFit="1" customWidth="1"/>
    <col min="3590" max="3591" width="13.5" style="15" bestFit="1" customWidth="1"/>
    <col min="3592" max="3836" width="8.796875" style="15"/>
    <col min="3837" max="3837" width="6.796875" style="15" bestFit="1" customWidth="1"/>
    <col min="3838" max="3838" width="15.296875" style="15" customWidth="1"/>
    <col min="3839" max="3839" width="8.69921875" style="15" bestFit="1" customWidth="1"/>
    <col min="3840" max="3840" width="11.09765625" style="15" bestFit="1" customWidth="1"/>
    <col min="3841" max="3841" width="15.296875" style="15" bestFit="1" customWidth="1"/>
    <col min="3842" max="3842" width="5.69921875" style="15" bestFit="1" customWidth="1"/>
    <col min="3843" max="3843" width="4.19921875" style="15" bestFit="1" customWidth="1"/>
    <col min="3844" max="3844" width="7.19921875" style="15" bestFit="1" customWidth="1"/>
    <col min="3845" max="3845" width="4.19921875" style="15" bestFit="1" customWidth="1"/>
    <col min="3846" max="3847" width="13.5" style="15" bestFit="1" customWidth="1"/>
    <col min="3848" max="4092" width="8.796875" style="15"/>
    <col min="4093" max="4093" width="6.796875" style="15" bestFit="1" customWidth="1"/>
    <col min="4094" max="4094" width="15.296875" style="15" customWidth="1"/>
    <col min="4095" max="4095" width="8.69921875" style="15" bestFit="1" customWidth="1"/>
    <col min="4096" max="4096" width="11.09765625" style="15" bestFit="1" customWidth="1"/>
    <col min="4097" max="4097" width="15.296875" style="15" bestFit="1" customWidth="1"/>
    <col min="4098" max="4098" width="5.69921875" style="15" bestFit="1" customWidth="1"/>
    <col min="4099" max="4099" width="4.19921875" style="15" bestFit="1" customWidth="1"/>
    <col min="4100" max="4100" width="7.19921875" style="15" bestFit="1" customWidth="1"/>
    <col min="4101" max="4101" width="4.19921875" style="15" bestFit="1" customWidth="1"/>
    <col min="4102" max="4103" width="13.5" style="15" bestFit="1" customWidth="1"/>
    <col min="4104" max="4348" width="8.796875" style="15"/>
    <col min="4349" max="4349" width="6.796875" style="15" bestFit="1" customWidth="1"/>
    <col min="4350" max="4350" width="15.296875" style="15" customWidth="1"/>
    <col min="4351" max="4351" width="8.69921875" style="15" bestFit="1" customWidth="1"/>
    <col min="4352" max="4352" width="11.09765625" style="15" bestFit="1" customWidth="1"/>
    <col min="4353" max="4353" width="15.296875" style="15" bestFit="1" customWidth="1"/>
    <col min="4354" max="4354" width="5.69921875" style="15" bestFit="1" customWidth="1"/>
    <col min="4355" max="4355" width="4.19921875" style="15" bestFit="1" customWidth="1"/>
    <col min="4356" max="4356" width="7.19921875" style="15" bestFit="1" customWidth="1"/>
    <col min="4357" max="4357" width="4.19921875" style="15" bestFit="1" customWidth="1"/>
    <col min="4358" max="4359" width="13.5" style="15" bestFit="1" customWidth="1"/>
    <col min="4360" max="4604" width="8.796875" style="15"/>
    <col min="4605" max="4605" width="6.796875" style="15" bestFit="1" customWidth="1"/>
    <col min="4606" max="4606" width="15.296875" style="15" customWidth="1"/>
    <col min="4607" max="4607" width="8.69921875" style="15" bestFit="1" customWidth="1"/>
    <col min="4608" max="4608" width="11.09765625" style="15" bestFit="1" customWidth="1"/>
    <col min="4609" max="4609" width="15.296875" style="15" bestFit="1" customWidth="1"/>
    <col min="4610" max="4610" width="5.69921875" style="15" bestFit="1" customWidth="1"/>
    <col min="4611" max="4611" width="4.19921875" style="15" bestFit="1" customWidth="1"/>
    <col min="4612" max="4612" width="7.19921875" style="15" bestFit="1" customWidth="1"/>
    <col min="4613" max="4613" width="4.19921875" style="15" bestFit="1" customWidth="1"/>
    <col min="4614" max="4615" width="13.5" style="15" bestFit="1" customWidth="1"/>
    <col min="4616" max="4860" width="8.796875" style="15"/>
    <col min="4861" max="4861" width="6.796875" style="15" bestFit="1" customWidth="1"/>
    <col min="4862" max="4862" width="15.296875" style="15" customWidth="1"/>
    <col min="4863" max="4863" width="8.69921875" style="15" bestFit="1" customWidth="1"/>
    <col min="4864" max="4864" width="11.09765625" style="15" bestFit="1" customWidth="1"/>
    <col min="4865" max="4865" width="15.296875" style="15" bestFit="1" customWidth="1"/>
    <col min="4866" max="4866" width="5.69921875" style="15" bestFit="1" customWidth="1"/>
    <col min="4867" max="4867" width="4.19921875" style="15" bestFit="1" customWidth="1"/>
    <col min="4868" max="4868" width="7.19921875" style="15" bestFit="1" customWidth="1"/>
    <col min="4869" max="4869" width="4.19921875" style="15" bestFit="1" customWidth="1"/>
    <col min="4870" max="4871" width="13.5" style="15" bestFit="1" customWidth="1"/>
    <col min="4872" max="5116" width="8.796875" style="15"/>
    <col min="5117" max="5117" width="6.796875" style="15" bestFit="1" customWidth="1"/>
    <col min="5118" max="5118" width="15.296875" style="15" customWidth="1"/>
    <col min="5119" max="5119" width="8.69921875" style="15" bestFit="1" customWidth="1"/>
    <col min="5120" max="5120" width="11.09765625" style="15" bestFit="1" customWidth="1"/>
    <col min="5121" max="5121" width="15.296875" style="15" bestFit="1" customWidth="1"/>
    <col min="5122" max="5122" width="5.69921875" style="15" bestFit="1" customWidth="1"/>
    <col min="5123" max="5123" width="4.19921875" style="15" bestFit="1" customWidth="1"/>
    <col min="5124" max="5124" width="7.19921875" style="15" bestFit="1" customWidth="1"/>
    <col min="5125" max="5125" width="4.19921875" style="15" bestFit="1" customWidth="1"/>
    <col min="5126" max="5127" width="13.5" style="15" bestFit="1" customWidth="1"/>
    <col min="5128" max="5372" width="8.796875" style="15"/>
    <col min="5373" max="5373" width="6.796875" style="15" bestFit="1" customWidth="1"/>
    <col min="5374" max="5374" width="15.296875" style="15" customWidth="1"/>
    <col min="5375" max="5375" width="8.69921875" style="15" bestFit="1" customWidth="1"/>
    <col min="5376" max="5376" width="11.09765625" style="15" bestFit="1" customWidth="1"/>
    <col min="5377" max="5377" width="15.296875" style="15" bestFit="1" customWidth="1"/>
    <col min="5378" max="5378" width="5.69921875" style="15" bestFit="1" customWidth="1"/>
    <col min="5379" max="5379" width="4.19921875" style="15" bestFit="1" customWidth="1"/>
    <col min="5380" max="5380" width="7.19921875" style="15" bestFit="1" customWidth="1"/>
    <col min="5381" max="5381" width="4.19921875" style="15" bestFit="1" customWidth="1"/>
    <col min="5382" max="5383" width="13.5" style="15" bestFit="1" customWidth="1"/>
    <col min="5384" max="5628" width="8.796875" style="15"/>
    <col min="5629" max="5629" width="6.796875" style="15" bestFit="1" customWidth="1"/>
    <col min="5630" max="5630" width="15.296875" style="15" customWidth="1"/>
    <col min="5631" max="5631" width="8.69921875" style="15" bestFit="1" customWidth="1"/>
    <col min="5632" max="5632" width="11.09765625" style="15" bestFit="1" customWidth="1"/>
    <col min="5633" max="5633" width="15.296875" style="15" bestFit="1" customWidth="1"/>
    <col min="5634" max="5634" width="5.69921875" style="15" bestFit="1" customWidth="1"/>
    <col min="5635" max="5635" width="4.19921875" style="15" bestFit="1" customWidth="1"/>
    <col min="5636" max="5636" width="7.19921875" style="15" bestFit="1" customWidth="1"/>
    <col min="5637" max="5637" width="4.19921875" style="15" bestFit="1" customWidth="1"/>
    <col min="5638" max="5639" width="13.5" style="15" bestFit="1" customWidth="1"/>
    <col min="5640" max="5884" width="8.796875" style="15"/>
    <col min="5885" max="5885" width="6.796875" style="15" bestFit="1" customWidth="1"/>
    <col min="5886" max="5886" width="15.296875" style="15" customWidth="1"/>
    <col min="5887" max="5887" width="8.69921875" style="15" bestFit="1" customWidth="1"/>
    <col min="5888" max="5888" width="11.09765625" style="15" bestFit="1" customWidth="1"/>
    <col min="5889" max="5889" width="15.296875" style="15" bestFit="1" customWidth="1"/>
    <col min="5890" max="5890" width="5.69921875" style="15" bestFit="1" customWidth="1"/>
    <col min="5891" max="5891" width="4.19921875" style="15" bestFit="1" customWidth="1"/>
    <col min="5892" max="5892" width="7.19921875" style="15" bestFit="1" customWidth="1"/>
    <col min="5893" max="5893" width="4.19921875" style="15" bestFit="1" customWidth="1"/>
    <col min="5894" max="5895" width="13.5" style="15" bestFit="1" customWidth="1"/>
    <col min="5896" max="6140" width="8.796875" style="15"/>
    <col min="6141" max="6141" width="6.796875" style="15" bestFit="1" customWidth="1"/>
    <col min="6142" max="6142" width="15.296875" style="15" customWidth="1"/>
    <col min="6143" max="6143" width="8.69921875" style="15" bestFit="1" customWidth="1"/>
    <col min="6144" max="6144" width="11.09765625" style="15" bestFit="1" customWidth="1"/>
    <col min="6145" max="6145" width="15.296875" style="15" bestFit="1" customWidth="1"/>
    <col min="6146" max="6146" width="5.69921875" style="15" bestFit="1" customWidth="1"/>
    <col min="6147" max="6147" width="4.19921875" style="15" bestFit="1" customWidth="1"/>
    <col min="6148" max="6148" width="7.19921875" style="15" bestFit="1" customWidth="1"/>
    <col min="6149" max="6149" width="4.19921875" style="15" bestFit="1" customWidth="1"/>
    <col min="6150" max="6151" width="13.5" style="15" bestFit="1" customWidth="1"/>
    <col min="6152" max="6396" width="8.796875" style="15"/>
    <col min="6397" max="6397" width="6.796875" style="15" bestFit="1" customWidth="1"/>
    <col min="6398" max="6398" width="15.296875" style="15" customWidth="1"/>
    <col min="6399" max="6399" width="8.69921875" style="15" bestFit="1" customWidth="1"/>
    <col min="6400" max="6400" width="11.09765625" style="15" bestFit="1" customWidth="1"/>
    <col min="6401" max="6401" width="15.296875" style="15" bestFit="1" customWidth="1"/>
    <col min="6402" max="6402" width="5.69921875" style="15" bestFit="1" customWidth="1"/>
    <col min="6403" max="6403" width="4.19921875" style="15" bestFit="1" customWidth="1"/>
    <col min="6404" max="6404" width="7.19921875" style="15" bestFit="1" customWidth="1"/>
    <col min="6405" max="6405" width="4.19921875" style="15" bestFit="1" customWidth="1"/>
    <col min="6406" max="6407" width="13.5" style="15" bestFit="1" customWidth="1"/>
    <col min="6408" max="6652" width="8.796875" style="15"/>
    <col min="6653" max="6653" width="6.796875" style="15" bestFit="1" customWidth="1"/>
    <col min="6654" max="6654" width="15.296875" style="15" customWidth="1"/>
    <col min="6655" max="6655" width="8.69921875" style="15" bestFit="1" customWidth="1"/>
    <col min="6656" max="6656" width="11.09765625" style="15" bestFit="1" customWidth="1"/>
    <col min="6657" max="6657" width="15.296875" style="15" bestFit="1" customWidth="1"/>
    <col min="6658" max="6658" width="5.69921875" style="15" bestFit="1" customWidth="1"/>
    <col min="6659" max="6659" width="4.19921875" style="15" bestFit="1" customWidth="1"/>
    <col min="6660" max="6660" width="7.19921875" style="15" bestFit="1" customWidth="1"/>
    <col min="6661" max="6661" width="4.19921875" style="15" bestFit="1" customWidth="1"/>
    <col min="6662" max="6663" width="13.5" style="15" bestFit="1" customWidth="1"/>
    <col min="6664" max="6908" width="8.796875" style="15"/>
    <col min="6909" max="6909" width="6.796875" style="15" bestFit="1" customWidth="1"/>
    <col min="6910" max="6910" width="15.296875" style="15" customWidth="1"/>
    <col min="6911" max="6911" width="8.69921875" style="15" bestFit="1" customWidth="1"/>
    <col min="6912" max="6912" width="11.09765625" style="15" bestFit="1" customWidth="1"/>
    <col min="6913" max="6913" width="15.296875" style="15" bestFit="1" customWidth="1"/>
    <col min="6914" max="6914" width="5.69921875" style="15" bestFit="1" customWidth="1"/>
    <col min="6915" max="6915" width="4.19921875" style="15" bestFit="1" customWidth="1"/>
    <col min="6916" max="6916" width="7.19921875" style="15" bestFit="1" customWidth="1"/>
    <col min="6917" max="6917" width="4.19921875" style="15" bestFit="1" customWidth="1"/>
    <col min="6918" max="6919" width="13.5" style="15" bestFit="1" customWidth="1"/>
    <col min="6920" max="7164" width="8.796875" style="15"/>
    <col min="7165" max="7165" width="6.796875" style="15" bestFit="1" customWidth="1"/>
    <col min="7166" max="7166" width="15.296875" style="15" customWidth="1"/>
    <col min="7167" max="7167" width="8.69921875" style="15" bestFit="1" customWidth="1"/>
    <col min="7168" max="7168" width="11.09765625" style="15" bestFit="1" customWidth="1"/>
    <col min="7169" max="7169" width="15.296875" style="15" bestFit="1" customWidth="1"/>
    <col min="7170" max="7170" width="5.69921875" style="15" bestFit="1" customWidth="1"/>
    <col min="7171" max="7171" width="4.19921875" style="15" bestFit="1" customWidth="1"/>
    <col min="7172" max="7172" width="7.19921875" style="15" bestFit="1" customWidth="1"/>
    <col min="7173" max="7173" width="4.19921875" style="15" bestFit="1" customWidth="1"/>
    <col min="7174" max="7175" width="13.5" style="15" bestFit="1" customWidth="1"/>
    <col min="7176" max="7420" width="8.796875" style="15"/>
    <col min="7421" max="7421" width="6.796875" style="15" bestFit="1" customWidth="1"/>
    <col min="7422" max="7422" width="15.296875" style="15" customWidth="1"/>
    <col min="7423" max="7423" width="8.69921875" style="15" bestFit="1" customWidth="1"/>
    <col min="7424" max="7424" width="11.09765625" style="15" bestFit="1" customWidth="1"/>
    <col min="7425" max="7425" width="15.296875" style="15" bestFit="1" customWidth="1"/>
    <col min="7426" max="7426" width="5.69921875" style="15" bestFit="1" customWidth="1"/>
    <col min="7427" max="7427" width="4.19921875" style="15" bestFit="1" customWidth="1"/>
    <col min="7428" max="7428" width="7.19921875" style="15" bestFit="1" customWidth="1"/>
    <col min="7429" max="7429" width="4.19921875" style="15" bestFit="1" customWidth="1"/>
    <col min="7430" max="7431" width="13.5" style="15" bestFit="1" customWidth="1"/>
    <col min="7432" max="7676" width="8.796875" style="15"/>
    <col min="7677" max="7677" width="6.796875" style="15" bestFit="1" customWidth="1"/>
    <col min="7678" max="7678" width="15.296875" style="15" customWidth="1"/>
    <col min="7679" max="7679" width="8.69921875" style="15" bestFit="1" customWidth="1"/>
    <col min="7680" max="7680" width="11.09765625" style="15" bestFit="1" customWidth="1"/>
    <col min="7681" max="7681" width="15.296875" style="15" bestFit="1" customWidth="1"/>
    <col min="7682" max="7682" width="5.69921875" style="15" bestFit="1" customWidth="1"/>
    <col min="7683" max="7683" width="4.19921875" style="15" bestFit="1" customWidth="1"/>
    <col min="7684" max="7684" width="7.19921875" style="15" bestFit="1" customWidth="1"/>
    <col min="7685" max="7685" width="4.19921875" style="15" bestFit="1" customWidth="1"/>
    <col min="7686" max="7687" width="13.5" style="15" bestFit="1" customWidth="1"/>
    <col min="7688" max="7932" width="8.796875" style="15"/>
    <col min="7933" max="7933" width="6.796875" style="15" bestFit="1" customWidth="1"/>
    <col min="7934" max="7934" width="15.296875" style="15" customWidth="1"/>
    <col min="7935" max="7935" width="8.69921875" style="15" bestFit="1" customWidth="1"/>
    <col min="7936" max="7936" width="11.09765625" style="15" bestFit="1" customWidth="1"/>
    <col min="7937" max="7937" width="15.296875" style="15" bestFit="1" customWidth="1"/>
    <col min="7938" max="7938" width="5.69921875" style="15" bestFit="1" customWidth="1"/>
    <col min="7939" max="7939" width="4.19921875" style="15" bestFit="1" customWidth="1"/>
    <col min="7940" max="7940" width="7.19921875" style="15" bestFit="1" customWidth="1"/>
    <col min="7941" max="7941" width="4.19921875" style="15" bestFit="1" customWidth="1"/>
    <col min="7942" max="7943" width="13.5" style="15" bestFit="1" customWidth="1"/>
    <col min="7944" max="8188" width="8.796875" style="15"/>
    <col min="8189" max="8189" width="6.796875" style="15" bestFit="1" customWidth="1"/>
    <col min="8190" max="8190" width="15.296875" style="15" customWidth="1"/>
    <col min="8191" max="8191" width="8.69921875" style="15" bestFit="1" customWidth="1"/>
    <col min="8192" max="8192" width="11.09765625" style="15" bestFit="1" customWidth="1"/>
    <col min="8193" max="8193" width="15.296875" style="15" bestFit="1" customWidth="1"/>
    <col min="8194" max="8194" width="5.69921875" style="15" bestFit="1" customWidth="1"/>
    <col min="8195" max="8195" width="4.19921875" style="15" bestFit="1" customWidth="1"/>
    <col min="8196" max="8196" width="7.19921875" style="15" bestFit="1" customWidth="1"/>
    <col min="8197" max="8197" width="4.19921875" style="15" bestFit="1" customWidth="1"/>
    <col min="8198" max="8199" width="13.5" style="15" bestFit="1" customWidth="1"/>
    <col min="8200" max="8444" width="8.796875" style="15"/>
    <col min="8445" max="8445" width="6.796875" style="15" bestFit="1" customWidth="1"/>
    <col min="8446" max="8446" width="15.296875" style="15" customWidth="1"/>
    <col min="8447" max="8447" width="8.69921875" style="15" bestFit="1" customWidth="1"/>
    <col min="8448" max="8448" width="11.09765625" style="15" bestFit="1" customWidth="1"/>
    <col min="8449" max="8449" width="15.296875" style="15" bestFit="1" customWidth="1"/>
    <col min="8450" max="8450" width="5.69921875" style="15" bestFit="1" customWidth="1"/>
    <col min="8451" max="8451" width="4.19921875" style="15" bestFit="1" customWidth="1"/>
    <col min="8452" max="8452" width="7.19921875" style="15" bestFit="1" customWidth="1"/>
    <col min="8453" max="8453" width="4.19921875" style="15" bestFit="1" customWidth="1"/>
    <col min="8454" max="8455" width="13.5" style="15" bestFit="1" customWidth="1"/>
    <col min="8456" max="8700" width="8.796875" style="15"/>
    <col min="8701" max="8701" width="6.796875" style="15" bestFit="1" customWidth="1"/>
    <col min="8702" max="8702" width="15.296875" style="15" customWidth="1"/>
    <col min="8703" max="8703" width="8.69921875" style="15" bestFit="1" customWidth="1"/>
    <col min="8704" max="8704" width="11.09765625" style="15" bestFit="1" customWidth="1"/>
    <col min="8705" max="8705" width="15.296875" style="15" bestFit="1" customWidth="1"/>
    <col min="8706" max="8706" width="5.69921875" style="15" bestFit="1" customWidth="1"/>
    <col min="8707" max="8707" width="4.19921875" style="15" bestFit="1" customWidth="1"/>
    <col min="8708" max="8708" width="7.19921875" style="15" bestFit="1" customWidth="1"/>
    <col min="8709" max="8709" width="4.19921875" style="15" bestFit="1" customWidth="1"/>
    <col min="8710" max="8711" width="13.5" style="15" bestFit="1" customWidth="1"/>
    <col min="8712" max="8956" width="8.796875" style="15"/>
    <col min="8957" max="8957" width="6.796875" style="15" bestFit="1" customWidth="1"/>
    <col min="8958" max="8958" width="15.296875" style="15" customWidth="1"/>
    <col min="8959" max="8959" width="8.69921875" style="15" bestFit="1" customWidth="1"/>
    <col min="8960" max="8960" width="11.09765625" style="15" bestFit="1" customWidth="1"/>
    <col min="8961" max="8961" width="15.296875" style="15" bestFit="1" customWidth="1"/>
    <col min="8962" max="8962" width="5.69921875" style="15" bestFit="1" customWidth="1"/>
    <col min="8963" max="8963" width="4.19921875" style="15" bestFit="1" customWidth="1"/>
    <col min="8964" max="8964" width="7.19921875" style="15" bestFit="1" customWidth="1"/>
    <col min="8965" max="8965" width="4.19921875" style="15" bestFit="1" customWidth="1"/>
    <col min="8966" max="8967" width="13.5" style="15" bestFit="1" customWidth="1"/>
    <col min="8968" max="9212" width="8.796875" style="15"/>
    <col min="9213" max="9213" width="6.796875" style="15" bestFit="1" customWidth="1"/>
    <col min="9214" max="9214" width="15.296875" style="15" customWidth="1"/>
    <col min="9215" max="9215" width="8.69921875" style="15" bestFit="1" customWidth="1"/>
    <col min="9216" max="9216" width="11.09765625" style="15" bestFit="1" customWidth="1"/>
    <col min="9217" max="9217" width="15.296875" style="15" bestFit="1" customWidth="1"/>
    <col min="9218" max="9218" width="5.69921875" style="15" bestFit="1" customWidth="1"/>
    <col min="9219" max="9219" width="4.19921875" style="15" bestFit="1" customWidth="1"/>
    <col min="9220" max="9220" width="7.19921875" style="15" bestFit="1" customWidth="1"/>
    <col min="9221" max="9221" width="4.19921875" style="15" bestFit="1" customWidth="1"/>
    <col min="9222" max="9223" width="13.5" style="15" bestFit="1" customWidth="1"/>
    <col min="9224" max="9468" width="8.796875" style="15"/>
    <col min="9469" max="9469" width="6.796875" style="15" bestFit="1" customWidth="1"/>
    <col min="9470" max="9470" width="15.296875" style="15" customWidth="1"/>
    <col min="9471" max="9471" width="8.69921875" style="15" bestFit="1" customWidth="1"/>
    <col min="9472" max="9472" width="11.09765625" style="15" bestFit="1" customWidth="1"/>
    <col min="9473" max="9473" width="15.296875" style="15" bestFit="1" customWidth="1"/>
    <col min="9474" max="9474" width="5.69921875" style="15" bestFit="1" customWidth="1"/>
    <col min="9475" max="9475" width="4.19921875" style="15" bestFit="1" customWidth="1"/>
    <col min="9476" max="9476" width="7.19921875" style="15" bestFit="1" customWidth="1"/>
    <col min="9477" max="9477" width="4.19921875" style="15" bestFit="1" customWidth="1"/>
    <col min="9478" max="9479" width="13.5" style="15" bestFit="1" customWidth="1"/>
    <col min="9480" max="9724" width="8.796875" style="15"/>
    <col min="9725" max="9725" width="6.796875" style="15" bestFit="1" customWidth="1"/>
    <col min="9726" max="9726" width="15.296875" style="15" customWidth="1"/>
    <col min="9727" max="9727" width="8.69921875" style="15" bestFit="1" customWidth="1"/>
    <col min="9728" max="9728" width="11.09765625" style="15" bestFit="1" customWidth="1"/>
    <col min="9729" max="9729" width="15.296875" style="15" bestFit="1" customWidth="1"/>
    <col min="9730" max="9730" width="5.69921875" style="15" bestFit="1" customWidth="1"/>
    <col min="9731" max="9731" width="4.19921875" style="15" bestFit="1" customWidth="1"/>
    <col min="9732" max="9732" width="7.19921875" style="15" bestFit="1" customWidth="1"/>
    <col min="9733" max="9733" width="4.19921875" style="15" bestFit="1" customWidth="1"/>
    <col min="9734" max="9735" width="13.5" style="15" bestFit="1" customWidth="1"/>
    <col min="9736" max="9980" width="8.796875" style="15"/>
    <col min="9981" max="9981" width="6.796875" style="15" bestFit="1" customWidth="1"/>
    <col min="9982" max="9982" width="15.296875" style="15" customWidth="1"/>
    <col min="9983" max="9983" width="8.69921875" style="15" bestFit="1" customWidth="1"/>
    <col min="9984" max="9984" width="11.09765625" style="15" bestFit="1" customWidth="1"/>
    <col min="9985" max="9985" width="15.296875" style="15" bestFit="1" customWidth="1"/>
    <col min="9986" max="9986" width="5.69921875" style="15" bestFit="1" customWidth="1"/>
    <col min="9987" max="9987" width="4.19921875" style="15" bestFit="1" customWidth="1"/>
    <col min="9988" max="9988" width="7.19921875" style="15" bestFit="1" customWidth="1"/>
    <col min="9989" max="9989" width="4.19921875" style="15" bestFit="1" customWidth="1"/>
    <col min="9990" max="9991" width="13.5" style="15" bestFit="1" customWidth="1"/>
    <col min="9992" max="10236" width="8.796875" style="15"/>
    <col min="10237" max="10237" width="6.796875" style="15" bestFit="1" customWidth="1"/>
    <col min="10238" max="10238" width="15.296875" style="15" customWidth="1"/>
    <col min="10239" max="10239" width="8.69921875" style="15" bestFit="1" customWidth="1"/>
    <col min="10240" max="10240" width="11.09765625" style="15" bestFit="1" customWidth="1"/>
    <col min="10241" max="10241" width="15.296875" style="15" bestFit="1" customWidth="1"/>
    <col min="10242" max="10242" width="5.69921875" style="15" bestFit="1" customWidth="1"/>
    <col min="10243" max="10243" width="4.19921875" style="15" bestFit="1" customWidth="1"/>
    <col min="10244" max="10244" width="7.19921875" style="15" bestFit="1" customWidth="1"/>
    <col min="10245" max="10245" width="4.19921875" style="15" bestFit="1" customWidth="1"/>
    <col min="10246" max="10247" width="13.5" style="15" bestFit="1" customWidth="1"/>
    <col min="10248" max="10492" width="8.796875" style="15"/>
    <col min="10493" max="10493" width="6.796875" style="15" bestFit="1" customWidth="1"/>
    <col min="10494" max="10494" width="15.296875" style="15" customWidth="1"/>
    <col min="10495" max="10495" width="8.69921875" style="15" bestFit="1" customWidth="1"/>
    <col min="10496" max="10496" width="11.09765625" style="15" bestFit="1" customWidth="1"/>
    <col min="10497" max="10497" width="15.296875" style="15" bestFit="1" customWidth="1"/>
    <col min="10498" max="10498" width="5.69921875" style="15" bestFit="1" customWidth="1"/>
    <col min="10499" max="10499" width="4.19921875" style="15" bestFit="1" customWidth="1"/>
    <col min="10500" max="10500" width="7.19921875" style="15" bestFit="1" customWidth="1"/>
    <col min="10501" max="10501" width="4.19921875" style="15" bestFit="1" customWidth="1"/>
    <col min="10502" max="10503" width="13.5" style="15" bestFit="1" customWidth="1"/>
    <col min="10504" max="10748" width="8.796875" style="15"/>
    <col min="10749" max="10749" width="6.796875" style="15" bestFit="1" customWidth="1"/>
    <col min="10750" max="10750" width="15.296875" style="15" customWidth="1"/>
    <col min="10751" max="10751" width="8.69921875" style="15" bestFit="1" customWidth="1"/>
    <col min="10752" max="10752" width="11.09765625" style="15" bestFit="1" customWidth="1"/>
    <col min="10753" max="10753" width="15.296875" style="15" bestFit="1" customWidth="1"/>
    <col min="10754" max="10754" width="5.69921875" style="15" bestFit="1" customWidth="1"/>
    <col min="10755" max="10755" width="4.19921875" style="15" bestFit="1" customWidth="1"/>
    <col min="10756" max="10756" width="7.19921875" style="15" bestFit="1" customWidth="1"/>
    <col min="10757" max="10757" width="4.19921875" style="15" bestFit="1" customWidth="1"/>
    <col min="10758" max="10759" width="13.5" style="15" bestFit="1" customWidth="1"/>
    <col min="10760" max="11004" width="8.796875" style="15"/>
    <col min="11005" max="11005" width="6.796875" style="15" bestFit="1" customWidth="1"/>
    <col min="11006" max="11006" width="15.296875" style="15" customWidth="1"/>
    <col min="11007" max="11007" width="8.69921875" style="15" bestFit="1" customWidth="1"/>
    <col min="11008" max="11008" width="11.09765625" style="15" bestFit="1" customWidth="1"/>
    <col min="11009" max="11009" width="15.296875" style="15" bestFit="1" customWidth="1"/>
    <col min="11010" max="11010" width="5.69921875" style="15" bestFit="1" customWidth="1"/>
    <col min="11011" max="11011" width="4.19921875" style="15" bestFit="1" customWidth="1"/>
    <col min="11012" max="11012" width="7.19921875" style="15" bestFit="1" customWidth="1"/>
    <col min="11013" max="11013" width="4.19921875" style="15" bestFit="1" customWidth="1"/>
    <col min="11014" max="11015" width="13.5" style="15" bestFit="1" customWidth="1"/>
    <col min="11016" max="11260" width="8.796875" style="15"/>
    <col min="11261" max="11261" width="6.796875" style="15" bestFit="1" customWidth="1"/>
    <col min="11262" max="11262" width="15.296875" style="15" customWidth="1"/>
    <col min="11263" max="11263" width="8.69921875" style="15" bestFit="1" customWidth="1"/>
    <col min="11264" max="11264" width="11.09765625" style="15" bestFit="1" customWidth="1"/>
    <col min="11265" max="11265" width="15.296875" style="15" bestFit="1" customWidth="1"/>
    <col min="11266" max="11266" width="5.69921875" style="15" bestFit="1" customWidth="1"/>
    <col min="11267" max="11267" width="4.19921875" style="15" bestFit="1" customWidth="1"/>
    <col min="11268" max="11268" width="7.19921875" style="15" bestFit="1" customWidth="1"/>
    <col min="11269" max="11269" width="4.19921875" style="15" bestFit="1" customWidth="1"/>
    <col min="11270" max="11271" width="13.5" style="15" bestFit="1" customWidth="1"/>
    <col min="11272" max="11516" width="8.796875" style="15"/>
    <col min="11517" max="11517" width="6.796875" style="15" bestFit="1" customWidth="1"/>
    <col min="11518" max="11518" width="15.296875" style="15" customWidth="1"/>
    <col min="11519" max="11519" width="8.69921875" style="15" bestFit="1" customWidth="1"/>
    <col min="11520" max="11520" width="11.09765625" style="15" bestFit="1" customWidth="1"/>
    <col min="11521" max="11521" width="15.296875" style="15" bestFit="1" customWidth="1"/>
    <col min="11522" max="11522" width="5.69921875" style="15" bestFit="1" customWidth="1"/>
    <col min="11523" max="11523" width="4.19921875" style="15" bestFit="1" customWidth="1"/>
    <col min="11524" max="11524" width="7.19921875" style="15" bestFit="1" customWidth="1"/>
    <col min="11525" max="11525" width="4.19921875" style="15" bestFit="1" customWidth="1"/>
    <col min="11526" max="11527" width="13.5" style="15" bestFit="1" customWidth="1"/>
    <col min="11528" max="11772" width="8.796875" style="15"/>
    <col min="11773" max="11773" width="6.796875" style="15" bestFit="1" customWidth="1"/>
    <col min="11774" max="11774" width="15.296875" style="15" customWidth="1"/>
    <col min="11775" max="11775" width="8.69921875" style="15" bestFit="1" customWidth="1"/>
    <col min="11776" max="11776" width="11.09765625" style="15" bestFit="1" customWidth="1"/>
    <col min="11777" max="11777" width="15.296875" style="15" bestFit="1" customWidth="1"/>
    <col min="11778" max="11778" width="5.69921875" style="15" bestFit="1" customWidth="1"/>
    <col min="11779" max="11779" width="4.19921875" style="15" bestFit="1" customWidth="1"/>
    <col min="11780" max="11780" width="7.19921875" style="15" bestFit="1" customWidth="1"/>
    <col min="11781" max="11781" width="4.19921875" style="15" bestFit="1" customWidth="1"/>
    <col min="11782" max="11783" width="13.5" style="15" bestFit="1" customWidth="1"/>
    <col min="11784" max="12028" width="8.796875" style="15"/>
    <col min="12029" max="12029" width="6.796875" style="15" bestFit="1" customWidth="1"/>
    <col min="12030" max="12030" width="15.296875" style="15" customWidth="1"/>
    <col min="12031" max="12031" width="8.69921875" style="15" bestFit="1" customWidth="1"/>
    <col min="12032" max="12032" width="11.09765625" style="15" bestFit="1" customWidth="1"/>
    <col min="12033" max="12033" width="15.296875" style="15" bestFit="1" customWidth="1"/>
    <col min="12034" max="12034" width="5.69921875" style="15" bestFit="1" customWidth="1"/>
    <col min="12035" max="12035" width="4.19921875" style="15" bestFit="1" customWidth="1"/>
    <col min="12036" max="12036" width="7.19921875" style="15" bestFit="1" customWidth="1"/>
    <col min="12037" max="12037" width="4.19921875" style="15" bestFit="1" customWidth="1"/>
    <col min="12038" max="12039" width="13.5" style="15" bestFit="1" customWidth="1"/>
    <col min="12040" max="12284" width="8.796875" style="15"/>
    <col min="12285" max="12285" width="6.796875" style="15" bestFit="1" customWidth="1"/>
    <col min="12286" max="12286" width="15.296875" style="15" customWidth="1"/>
    <col min="12287" max="12287" width="8.69921875" style="15" bestFit="1" customWidth="1"/>
    <col min="12288" max="12288" width="11.09765625" style="15" bestFit="1" customWidth="1"/>
    <col min="12289" max="12289" width="15.296875" style="15" bestFit="1" customWidth="1"/>
    <col min="12290" max="12290" width="5.69921875" style="15" bestFit="1" customWidth="1"/>
    <col min="12291" max="12291" width="4.19921875" style="15" bestFit="1" customWidth="1"/>
    <col min="12292" max="12292" width="7.19921875" style="15" bestFit="1" customWidth="1"/>
    <col min="12293" max="12293" width="4.19921875" style="15" bestFit="1" customWidth="1"/>
    <col min="12294" max="12295" width="13.5" style="15" bestFit="1" customWidth="1"/>
    <col min="12296" max="12540" width="8.796875" style="15"/>
    <col min="12541" max="12541" width="6.796875" style="15" bestFit="1" customWidth="1"/>
    <col min="12542" max="12542" width="15.296875" style="15" customWidth="1"/>
    <col min="12543" max="12543" width="8.69921875" style="15" bestFit="1" customWidth="1"/>
    <col min="12544" max="12544" width="11.09765625" style="15" bestFit="1" customWidth="1"/>
    <col min="12545" max="12545" width="15.296875" style="15" bestFit="1" customWidth="1"/>
    <col min="12546" max="12546" width="5.69921875" style="15" bestFit="1" customWidth="1"/>
    <col min="12547" max="12547" width="4.19921875" style="15" bestFit="1" customWidth="1"/>
    <col min="12548" max="12548" width="7.19921875" style="15" bestFit="1" customWidth="1"/>
    <col min="12549" max="12549" width="4.19921875" style="15" bestFit="1" customWidth="1"/>
    <col min="12550" max="12551" width="13.5" style="15" bestFit="1" customWidth="1"/>
    <col min="12552" max="12796" width="8.796875" style="15"/>
    <col min="12797" max="12797" width="6.796875" style="15" bestFit="1" customWidth="1"/>
    <col min="12798" max="12798" width="15.296875" style="15" customWidth="1"/>
    <col min="12799" max="12799" width="8.69921875" style="15" bestFit="1" customWidth="1"/>
    <col min="12800" max="12800" width="11.09765625" style="15" bestFit="1" customWidth="1"/>
    <col min="12801" max="12801" width="15.296875" style="15" bestFit="1" customWidth="1"/>
    <col min="12802" max="12802" width="5.69921875" style="15" bestFit="1" customWidth="1"/>
    <col min="12803" max="12803" width="4.19921875" style="15" bestFit="1" customWidth="1"/>
    <col min="12804" max="12804" width="7.19921875" style="15" bestFit="1" customWidth="1"/>
    <col min="12805" max="12805" width="4.19921875" style="15" bestFit="1" customWidth="1"/>
    <col min="12806" max="12807" width="13.5" style="15" bestFit="1" customWidth="1"/>
    <col min="12808" max="13052" width="8.796875" style="15"/>
    <col min="13053" max="13053" width="6.796875" style="15" bestFit="1" customWidth="1"/>
    <col min="13054" max="13054" width="15.296875" style="15" customWidth="1"/>
    <col min="13055" max="13055" width="8.69921875" style="15" bestFit="1" customWidth="1"/>
    <col min="13056" max="13056" width="11.09765625" style="15" bestFit="1" customWidth="1"/>
    <col min="13057" max="13057" width="15.296875" style="15" bestFit="1" customWidth="1"/>
    <col min="13058" max="13058" width="5.69921875" style="15" bestFit="1" customWidth="1"/>
    <col min="13059" max="13059" width="4.19921875" style="15" bestFit="1" customWidth="1"/>
    <col min="13060" max="13060" width="7.19921875" style="15" bestFit="1" customWidth="1"/>
    <col min="13061" max="13061" width="4.19921875" style="15" bestFit="1" customWidth="1"/>
    <col min="13062" max="13063" width="13.5" style="15" bestFit="1" customWidth="1"/>
    <col min="13064" max="13308" width="8.796875" style="15"/>
    <col min="13309" max="13309" width="6.796875" style="15" bestFit="1" customWidth="1"/>
    <col min="13310" max="13310" width="15.296875" style="15" customWidth="1"/>
    <col min="13311" max="13311" width="8.69921875" style="15" bestFit="1" customWidth="1"/>
    <col min="13312" max="13312" width="11.09765625" style="15" bestFit="1" customWidth="1"/>
    <col min="13313" max="13313" width="15.296875" style="15" bestFit="1" customWidth="1"/>
    <col min="13314" max="13314" width="5.69921875" style="15" bestFit="1" customWidth="1"/>
    <col min="13315" max="13315" width="4.19921875" style="15" bestFit="1" customWidth="1"/>
    <col min="13316" max="13316" width="7.19921875" style="15" bestFit="1" customWidth="1"/>
    <col min="13317" max="13317" width="4.19921875" style="15" bestFit="1" customWidth="1"/>
    <col min="13318" max="13319" width="13.5" style="15" bestFit="1" customWidth="1"/>
    <col min="13320" max="13564" width="8.796875" style="15"/>
    <col min="13565" max="13565" width="6.796875" style="15" bestFit="1" customWidth="1"/>
    <col min="13566" max="13566" width="15.296875" style="15" customWidth="1"/>
    <col min="13567" max="13567" width="8.69921875" style="15" bestFit="1" customWidth="1"/>
    <col min="13568" max="13568" width="11.09765625" style="15" bestFit="1" customWidth="1"/>
    <col min="13569" max="13569" width="15.296875" style="15" bestFit="1" customWidth="1"/>
    <col min="13570" max="13570" width="5.69921875" style="15" bestFit="1" customWidth="1"/>
    <col min="13571" max="13571" width="4.19921875" style="15" bestFit="1" customWidth="1"/>
    <col min="13572" max="13572" width="7.19921875" style="15" bestFit="1" customWidth="1"/>
    <col min="13573" max="13573" width="4.19921875" style="15" bestFit="1" customWidth="1"/>
    <col min="13574" max="13575" width="13.5" style="15" bestFit="1" customWidth="1"/>
    <col min="13576" max="13820" width="8.796875" style="15"/>
    <col min="13821" max="13821" width="6.796875" style="15" bestFit="1" customWidth="1"/>
    <col min="13822" max="13822" width="15.296875" style="15" customWidth="1"/>
    <col min="13823" max="13823" width="8.69921875" style="15" bestFit="1" customWidth="1"/>
    <col min="13824" max="13824" width="11.09765625" style="15" bestFit="1" customWidth="1"/>
    <col min="13825" max="13825" width="15.296875" style="15" bestFit="1" customWidth="1"/>
    <col min="13826" max="13826" width="5.69921875" style="15" bestFit="1" customWidth="1"/>
    <col min="13827" max="13827" width="4.19921875" style="15" bestFit="1" customWidth="1"/>
    <col min="13828" max="13828" width="7.19921875" style="15" bestFit="1" customWidth="1"/>
    <col min="13829" max="13829" width="4.19921875" style="15" bestFit="1" customWidth="1"/>
    <col min="13830" max="13831" width="13.5" style="15" bestFit="1" customWidth="1"/>
    <col min="13832" max="14076" width="8.796875" style="15"/>
    <col min="14077" max="14077" width="6.796875" style="15" bestFit="1" customWidth="1"/>
    <col min="14078" max="14078" width="15.296875" style="15" customWidth="1"/>
    <col min="14079" max="14079" width="8.69921875" style="15" bestFit="1" customWidth="1"/>
    <col min="14080" max="14080" width="11.09765625" style="15" bestFit="1" customWidth="1"/>
    <col min="14081" max="14081" width="15.296875" style="15" bestFit="1" customWidth="1"/>
    <col min="14082" max="14082" width="5.69921875" style="15" bestFit="1" customWidth="1"/>
    <col min="14083" max="14083" width="4.19921875" style="15" bestFit="1" customWidth="1"/>
    <col min="14084" max="14084" width="7.19921875" style="15" bestFit="1" customWidth="1"/>
    <col min="14085" max="14085" width="4.19921875" style="15" bestFit="1" customWidth="1"/>
    <col min="14086" max="14087" width="13.5" style="15" bestFit="1" customWidth="1"/>
    <col min="14088" max="14332" width="8.796875" style="15"/>
    <col min="14333" max="14333" width="6.796875" style="15" bestFit="1" customWidth="1"/>
    <col min="14334" max="14334" width="15.296875" style="15" customWidth="1"/>
    <col min="14335" max="14335" width="8.69921875" style="15" bestFit="1" customWidth="1"/>
    <col min="14336" max="14336" width="11.09765625" style="15" bestFit="1" customWidth="1"/>
    <col min="14337" max="14337" width="15.296875" style="15" bestFit="1" customWidth="1"/>
    <col min="14338" max="14338" width="5.69921875" style="15" bestFit="1" customWidth="1"/>
    <col min="14339" max="14339" width="4.19921875" style="15" bestFit="1" customWidth="1"/>
    <col min="14340" max="14340" width="7.19921875" style="15" bestFit="1" customWidth="1"/>
    <col min="14341" max="14341" width="4.19921875" style="15" bestFit="1" customWidth="1"/>
    <col min="14342" max="14343" width="13.5" style="15" bestFit="1" customWidth="1"/>
    <col min="14344" max="14588" width="8.796875" style="15"/>
    <col min="14589" max="14589" width="6.796875" style="15" bestFit="1" customWidth="1"/>
    <col min="14590" max="14590" width="15.296875" style="15" customWidth="1"/>
    <col min="14591" max="14591" width="8.69921875" style="15" bestFit="1" customWidth="1"/>
    <col min="14592" max="14592" width="11.09765625" style="15" bestFit="1" customWidth="1"/>
    <col min="14593" max="14593" width="15.296875" style="15" bestFit="1" customWidth="1"/>
    <col min="14594" max="14594" width="5.69921875" style="15" bestFit="1" customWidth="1"/>
    <col min="14595" max="14595" width="4.19921875" style="15" bestFit="1" customWidth="1"/>
    <col min="14596" max="14596" width="7.19921875" style="15" bestFit="1" customWidth="1"/>
    <col min="14597" max="14597" width="4.19921875" style="15" bestFit="1" customWidth="1"/>
    <col min="14598" max="14599" width="13.5" style="15" bestFit="1" customWidth="1"/>
    <col min="14600" max="14844" width="8.796875" style="15"/>
    <col min="14845" max="14845" width="6.796875" style="15" bestFit="1" customWidth="1"/>
    <col min="14846" max="14846" width="15.296875" style="15" customWidth="1"/>
    <col min="14847" max="14847" width="8.69921875" style="15" bestFit="1" customWidth="1"/>
    <col min="14848" max="14848" width="11.09765625" style="15" bestFit="1" customWidth="1"/>
    <col min="14849" max="14849" width="15.296875" style="15" bestFit="1" customWidth="1"/>
    <col min="14850" max="14850" width="5.69921875" style="15" bestFit="1" customWidth="1"/>
    <col min="14851" max="14851" width="4.19921875" style="15" bestFit="1" customWidth="1"/>
    <col min="14852" max="14852" width="7.19921875" style="15" bestFit="1" customWidth="1"/>
    <col min="14853" max="14853" width="4.19921875" style="15" bestFit="1" customWidth="1"/>
    <col min="14854" max="14855" width="13.5" style="15" bestFit="1" customWidth="1"/>
    <col min="14856" max="15100" width="8.796875" style="15"/>
    <col min="15101" max="15101" width="6.796875" style="15" bestFit="1" customWidth="1"/>
    <col min="15102" max="15102" width="15.296875" style="15" customWidth="1"/>
    <col min="15103" max="15103" width="8.69921875" style="15" bestFit="1" customWidth="1"/>
    <col min="15104" max="15104" width="11.09765625" style="15" bestFit="1" customWidth="1"/>
    <col min="15105" max="15105" width="15.296875" style="15" bestFit="1" customWidth="1"/>
    <col min="15106" max="15106" width="5.69921875" style="15" bestFit="1" customWidth="1"/>
    <col min="15107" max="15107" width="4.19921875" style="15" bestFit="1" customWidth="1"/>
    <col min="15108" max="15108" width="7.19921875" style="15" bestFit="1" customWidth="1"/>
    <col min="15109" max="15109" width="4.19921875" style="15" bestFit="1" customWidth="1"/>
    <col min="15110" max="15111" width="13.5" style="15" bestFit="1" customWidth="1"/>
    <col min="15112" max="15356" width="8.796875" style="15"/>
    <col min="15357" max="15357" width="6.796875" style="15" bestFit="1" customWidth="1"/>
    <col min="15358" max="15358" width="15.296875" style="15" customWidth="1"/>
    <col min="15359" max="15359" width="8.69921875" style="15" bestFit="1" customWidth="1"/>
    <col min="15360" max="15360" width="11.09765625" style="15" bestFit="1" customWidth="1"/>
    <col min="15361" max="15361" width="15.296875" style="15" bestFit="1" customWidth="1"/>
    <col min="15362" max="15362" width="5.69921875" style="15" bestFit="1" customWidth="1"/>
    <col min="15363" max="15363" width="4.19921875" style="15" bestFit="1" customWidth="1"/>
    <col min="15364" max="15364" width="7.19921875" style="15" bestFit="1" customWidth="1"/>
    <col min="15365" max="15365" width="4.19921875" style="15" bestFit="1" customWidth="1"/>
    <col min="15366" max="15367" width="13.5" style="15" bestFit="1" customWidth="1"/>
    <col min="15368" max="15612" width="8.796875" style="15"/>
    <col min="15613" max="15613" width="6.796875" style="15" bestFit="1" customWidth="1"/>
    <col min="15614" max="15614" width="15.296875" style="15" customWidth="1"/>
    <col min="15615" max="15615" width="8.69921875" style="15" bestFit="1" customWidth="1"/>
    <col min="15616" max="15616" width="11.09765625" style="15" bestFit="1" customWidth="1"/>
    <col min="15617" max="15617" width="15.296875" style="15" bestFit="1" customWidth="1"/>
    <col min="15618" max="15618" width="5.69921875" style="15" bestFit="1" customWidth="1"/>
    <col min="15619" max="15619" width="4.19921875" style="15" bestFit="1" customWidth="1"/>
    <col min="15620" max="15620" width="7.19921875" style="15" bestFit="1" customWidth="1"/>
    <col min="15621" max="15621" width="4.19921875" style="15" bestFit="1" customWidth="1"/>
    <col min="15622" max="15623" width="13.5" style="15" bestFit="1" customWidth="1"/>
    <col min="15624" max="15868" width="8.796875" style="15"/>
    <col min="15869" max="15869" width="6.796875" style="15" bestFit="1" customWidth="1"/>
    <col min="15870" max="15870" width="15.296875" style="15" customWidth="1"/>
    <col min="15871" max="15871" width="8.69921875" style="15" bestFit="1" customWidth="1"/>
    <col min="15872" max="15872" width="11.09765625" style="15" bestFit="1" customWidth="1"/>
    <col min="15873" max="15873" width="15.296875" style="15" bestFit="1" customWidth="1"/>
    <col min="15874" max="15874" width="5.69921875" style="15" bestFit="1" customWidth="1"/>
    <col min="15875" max="15875" width="4.19921875" style="15" bestFit="1" customWidth="1"/>
    <col min="15876" max="15876" width="7.19921875" style="15" bestFit="1" customWidth="1"/>
    <col min="15877" max="15877" width="4.19921875" style="15" bestFit="1" customWidth="1"/>
    <col min="15878" max="15879" width="13.5" style="15" bestFit="1" customWidth="1"/>
    <col min="15880" max="16124" width="8.796875" style="15"/>
    <col min="16125" max="16125" width="6.796875" style="15" bestFit="1" customWidth="1"/>
    <col min="16126" max="16126" width="15.296875" style="15" customWidth="1"/>
    <col min="16127" max="16127" width="8.69921875" style="15" bestFit="1" customWidth="1"/>
    <col min="16128" max="16128" width="11.09765625" style="15" bestFit="1" customWidth="1"/>
    <col min="16129" max="16129" width="15.296875" style="15" bestFit="1" customWidth="1"/>
    <col min="16130" max="16130" width="5.69921875" style="15" bestFit="1" customWidth="1"/>
    <col min="16131" max="16131" width="4.19921875" style="15" bestFit="1" customWidth="1"/>
    <col min="16132" max="16132" width="7.19921875" style="15" bestFit="1" customWidth="1"/>
    <col min="16133" max="16133" width="4.19921875" style="15" bestFit="1" customWidth="1"/>
    <col min="16134" max="16135" width="13.5" style="15" bestFit="1" customWidth="1"/>
    <col min="16136" max="16384" width="8.796875" style="15"/>
  </cols>
  <sheetData>
    <row r="1" spans="1:21" ht="16.05" customHeight="1" x14ac:dyDescent="0.4">
      <c r="A1" s="38" t="s">
        <v>273</v>
      </c>
      <c r="B1" s="38" t="s">
        <v>274</v>
      </c>
      <c r="C1" s="38" t="s">
        <v>275</v>
      </c>
      <c r="D1" s="38" t="s">
        <v>276</v>
      </c>
      <c r="E1" s="38" t="s">
        <v>277</v>
      </c>
      <c r="F1" s="38" t="s">
        <v>278</v>
      </c>
      <c r="G1" s="38" t="s">
        <v>279</v>
      </c>
      <c r="H1" s="38" t="s">
        <v>280</v>
      </c>
      <c r="J1" s="159" t="s">
        <v>281</v>
      </c>
      <c r="K1" s="159"/>
      <c r="L1" s="159"/>
      <c r="M1" s="159"/>
      <c r="N1" s="159"/>
      <c r="O1" s="159"/>
      <c r="P1" s="9"/>
      <c r="Q1" s="4"/>
      <c r="R1" s="4"/>
      <c r="S1" s="4"/>
      <c r="T1" s="4"/>
    </row>
    <row r="2" spans="1:21" ht="16.05" customHeight="1" x14ac:dyDescent="0.3">
      <c r="A2" s="40" t="s">
        <v>282</v>
      </c>
      <c r="B2" s="40" t="s">
        <v>283</v>
      </c>
      <c r="C2" s="40" t="s">
        <v>284</v>
      </c>
      <c r="D2" s="40" t="s">
        <v>285</v>
      </c>
      <c r="E2" s="40" t="s">
        <v>286</v>
      </c>
      <c r="F2" s="40" t="s">
        <v>287</v>
      </c>
      <c r="G2" s="40" t="s">
        <v>288</v>
      </c>
      <c r="H2" s="40" t="s">
        <v>289</v>
      </c>
      <c r="J2" s="159" t="s">
        <v>290</v>
      </c>
      <c r="K2" s="159"/>
      <c r="L2" s="159"/>
      <c r="M2" s="159"/>
      <c r="N2" s="159"/>
      <c r="O2" s="159"/>
      <c r="P2" s="159"/>
      <c r="Q2" s="159"/>
      <c r="R2" s="159"/>
      <c r="S2" s="159"/>
      <c r="T2" s="159"/>
      <c r="U2" s="3"/>
    </row>
    <row r="3" spans="1:21" ht="16.05" customHeight="1" x14ac:dyDescent="0.3">
      <c r="A3" s="40" t="s">
        <v>291</v>
      </c>
      <c r="B3" s="40" t="s">
        <v>292</v>
      </c>
      <c r="C3" s="40" t="s">
        <v>293</v>
      </c>
      <c r="D3" s="40" t="s">
        <v>294</v>
      </c>
      <c r="E3" s="40" t="s">
        <v>295</v>
      </c>
      <c r="F3" s="40" t="s">
        <v>287</v>
      </c>
      <c r="G3" s="40" t="s">
        <v>288</v>
      </c>
      <c r="H3" s="40" t="s">
        <v>289</v>
      </c>
    </row>
    <row r="4" spans="1:21" ht="16.05" customHeight="1" x14ac:dyDescent="0.3">
      <c r="A4" s="40" t="s">
        <v>296</v>
      </c>
      <c r="B4" s="40" t="s">
        <v>297</v>
      </c>
      <c r="C4" s="40" t="s">
        <v>298</v>
      </c>
      <c r="D4" s="40" t="s">
        <v>294</v>
      </c>
      <c r="E4" s="40" t="s">
        <v>299</v>
      </c>
      <c r="F4" s="40" t="s">
        <v>300</v>
      </c>
      <c r="G4" s="40" t="s">
        <v>288</v>
      </c>
      <c r="H4" s="40" t="s">
        <v>289</v>
      </c>
      <c r="J4" s="8" t="s">
        <v>301</v>
      </c>
    </row>
    <row r="5" spans="1:21" s="35" customFormat="1" ht="16.05" customHeight="1" x14ac:dyDescent="0.25">
      <c r="A5" s="40" t="s">
        <v>302</v>
      </c>
      <c r="B5" s="40" t="s">
        <v>303</v>
      </c>
      <c r="C5" s="40" t="s">
        <v>304</v>
      </c>
      <c r="D5" s="40" t="s">
        <v>285</v>
      </c>
      <c r="E5" s="40" t="s">
        <v>305</v>
      </c>
      <c r="F5" s="40" t="s">
        <v>306</v>
      </c>
      <c r="G5" s="40" t="s">
        <v>307</v>
      </c>
      <c r="H5" s="40" t="s">
        <v>289</v>
      </c>
      <c r="J5" s="42" t="s">
        <v>273</v>
      </c>
      <c r="K5" s="43" t="s">
        <v>274</v>
      </c>
      <c r="L5" s="44"/>
      <c r="M5" s="42" t="s">
        <v>274</v>
      </c>
      <c r="N5" s="42" t="s">
        <v>273</v>
      </c>
      <c r="O5" s="41"/>
      <c r="P5" s="159" t="s">
        <v>4277</v>
      </c>
      <c r="Q5" s="160"/>
      <c r="R5" s="160"/>
    </row>
    <row r="6" spans="1:21" ht="16.05" customHeight="1" x14ac:dyDescent="0.3">
      <c r="A6" s="40" t="s">
        <v>308</v>
      </c>
      <c r="B6" s="40" t="s">
        <v>309</v>
      </c>
      <c r="C6" s="40" t="s">
        <v>310</v>
      </c>
      <c r="D6" s="40" t="s">
        <v>311</v>
      </c>
      <c r="E6" s="40" t="s">
        <v>312</v>
      </c>
      <c r="F6" s="40" t="s">
        <v>313</v>
      </c>
      <c r="G6" s="40" t="s">
        <v>314</v>
      </c>
      <c r="H6" s="40" t="s">
        <v>289</v>
      </c>
      <c r="J6" s="45" t="s">
        <v>315</v>
      </c>
      <c r="K6" s="46" t="str">
        <f t="shared" ref="K6:K11" si="0">VLOOKUP(J6,A:B,2,0)</f>
        <v>浩天旅行社</v>
      </c>
      <c r="L6" s="47"/>
      <c r="M6" s="48" t="s">
        <v>316</v>
      </c>
      <c r="N6" s="46" t="str">
        <f>INDEX(A:A,MATCH(M6,B:B,0))</f>
        <v>CHOPS</v>
      </c>
      <c r="P6" s="159" t="s">
        <v>4278</v>
      </c>
      <c r="Q6" s="160"/>
      <c r="R6" s="160"/>
      <c r="S6" s="160"/>
      <c r="T6" s="160"/>
      <c r="U6" s="160"/>
    </row>
    <row r="7" spans="1:21" ht="16.05" customHeight="1" x14ac:dyDescent="0.3">
      <c r="A7" s="40" t="s">
        <v>317</v>
      </c>
      <c r="B7" s="40" t="s">
        <v>318</v>
      </c>
      <c r="C7" s="40" t="s">
        <v>293</v>
      </c>
      <c r="D7" s="40" t="s">
        <v>285</v>
      </c>
      <c r="E7" s="40" t="s">
        <v>319</v>
      </c>
      <c r="F7" s="40" t="s">
        <v>287</v>
      </c>
      <c r="G7" s="40" t="s">
        <v>288</v>
      </c>
      <c r="H7" s="40" t="s">
        <v>289</v>
      </c>
      <c r="J7" s="48" t="s">
        <v>320</v>
      </c>
      <c r="K7" s="49" t="str">
        <f t="shared" si="0"/>
        <v>正人资源</v>
      </c>
      <c r="L7" s="47"/>
      <c r="M7" s="48" t="s">
        <v>321</v>
      </c>
      <c r="N7" s="49" t="str">
        <f t="shared" ref="N7:N11" si="1">INDEX(A:A,MATCH(M7,B:B,0))</f>
        <v>ERNSH</v>
      </c>
    </row>
    <row r="8" spans="1:21" ht="16.05" customHeight="1" x14ac:dyDescent="0.3">
      <c r="A8" s="40" t="s">
        <v>322</v>
      </c>
      <c r="B8" s="40" t="s">
        <v>323</v>
      </c>
      <c r="C8" s="40" t="s">
        <v>324</v>
      </c>
      <c r="D8" s="40" t="s">
        <v>325</v>
      </c>
      <c r="E8" s="40" t="s">
        <v>326</v>
      </c>
      <c r="F8" s="40" t="s">
        <v>327</v>
      </c>
      <c r="G8" s="40" t="s">
        <v>328</v>
      </c>
      <c r="H8" s="40" t="s">
        <v>289</v>
      </c>
      <c r="J8" s="48" t="s">
        <v>329</v>
      </c>
      <c r="K8" s="49" t="str">
        <f t="shared" si="0"/>
        <v>实翼</v>
      </c>
      <c r="L8" s="47"/>
      <c r="M8" s="48" t="s">
        <v>330</v>
      </c>
      <c r="N8" s="49" t="str">
        <f t="shared" si="1"/>
        <v>HANAR</v>
      </c>
      <c r="P8" s="159" t="s">
        <v>4279</v>
      </c>
      <c r="Q8" s="159"/>
      <c r="R8" s="159"/>
      <c r="S8" s="159"/>
    </row>
    <row r="9" spans="1:21" ht="16.05" customHeight="1" x14ac:dyDescent="0.3">
      <c r="A9" s="40" t="s">
        <v>331</v>
      </c>
      <c r="B9" s="40" t="s">
        <v>332</v>
      </c>
      <c r="C9" s="40" t="s">
        <v>333</v>
      </c>
      <c r="D9" s="40" t="s">
        <v>294</v>
      </c>
      <c r="E9" s="40" t="s">
        <v>334</v>
      </c>
      <c r="F9" s="40" t="s">
        <v>335</v>
      </c>
      <c r="G9" s="40" t="s">
        <v>336</v>
      </c>
      <c r="H9" s="40" t="s">
        <v>289</v>
      </c>
      <c r="J9" s="48" t="s">
        <v>296</v>
      </c>
      <c r="K9" s="49" t="str">
        <f t="shared" si="0"/>
        <v>坦森行贸易</v>
      </c>
      <c r="L9" s="47"/>
      <c r="M9" s="48" t="s">
        <v>297</v>
      </c>
      <c r="N9" s="49" t="str">
        <f t="shared" si="1"/>
        <v>ANTON</v>
      </c>
    </row>
    <row r="10" spans="1:21" ht="16.05" customHeight="1" x14ac:dyDescent="0.3">
      <c r="A10" s="40" t="s">
        <v>337</v>
      </c>
      <c r="B10" s="40" t="s">
        <v>338</v>
      </c>
      <c r="C10" s="40" t="s">
        <v>339</v>
      </c>
      <c r="D10" s="40" t="s">
        <v>294</v>
      </c>
      <c r="E10" s="40" t="s">
        <v>340</v>
      </c>
      <c r="F10" s="40" t="s">
        <v>341</v>
      </c>
      <c r="G10" s="40" t="s">
        <v>342</v>
      </c>
      <c r="H10" s="40" t="s">
        <v>289</v>
      </c>
      <c r="J10" s="48" t="s">
        <v>343</v>
      </c>
      <c r="K10" s="49" t="str">
        <f t="shared" si="0"/>
        <v>和福建设</v>
      </c>
      <c r="L10" s="47"/>
      <c r="M10" s="48" t="s">
        <v>344</v>
      </c>
      <c r="N10" s="49" t="str">
        <f t="shared" si="1"/>
        <v>LAUGB</v>
      </c>
    </row>
    <row r="11" spans="1:21" ht="16.05" customHeight="1" x14ac:dyDescent="0.3">
      <c r="A11" s="40" t="s">
        <v>345</v>
      </c>
      <c r="B11" s="40" t="s">
        <v>346</v>
      </c>
      <c r="C11" s="40" t="s">
        <v>293</v>
      </c>
      <c r="D11" s="40" t="s">
        <v>347</v>
      </c>
      <c r="E11" s="40" t="s">
        <v>348</v>
      </c>
      <c r="F11" s="40" t="s">
        <v>341</v>
      </c>
      <c r="G11" s="40" t="s">
        <v>342</v>
      </c>
      <c r="H11" s="40" t="s">
        <v>289</v>
      </c>
      <c r="J11" s="48" t="s">
        <v>349</v>
      </c>
      <c r="K11" s="49" t="str">
        <f t="shared" si="0"/>
        <v>春永建设</v>
      </c>
      <c r="L11" s="47"/>
      <c r="M11" s="48" t="s">
        <v>350</v>
      </c>
      <c r="N11" s="49" t="str">
        <f t="shared" si="1"/>
        <v>LAZYK</v>
      </c>
    </row>
    <row r="12" spans="1:21" ht="16.05" customHeight="1" x14ac:dyDescent="0.3">
      <c r="A12" s="40" t="s">
        <v>351</v>
      </c>
      <c r="B12" s="40" t="s">
        <v>352</v>
      </c>
      <c r="C12" s="40" t="s">
        <v>353</v>
      </c>
      <c r="D12" s="40" t="s">
        <v>285</v>
      </c>
      <c r="E12" s="40" t="s">
        <v>354</v>
      </c>
      <c r="F12" s="40" t="s">
        <v>306</v>
      </c>
      <c r="G12" s="40" t="s">
        <v>307</v>
      </c>
      <c r="H12" s="40" t="s">
        <v>289</v>
      </c>
      <c r="J12" s="36"/>
      <c r="L12" s="50"/>
      <c r="M12" s="50"/>
      <c r="N12" s="50"/>
    </row>
    <row r="13" spans="1:21" ht="16.05" customHeight="1" x14ac:dyDescent="0.3">
      <c r="A13" s="40" t="s">
        <v>355</v>
      </c>
      <c r="B13" s="40" t="s">
        <v>356</v>
      </c>
      <c r="C13" s="40" t="s">
        <v>339</v>
      </c>
      <c r="D13" s="40" t="s">
        <v>357</v>
      </c>
      <c r="E13" s="40" t="s">
        <v>358</v>
      </c>
      <c r="F13" s="40" t="s">
        <v>327</v>
      </c>
      <c r="G13" s="40" t="s">
        <v>328</v>
      </c>
      <c r="H13" s="40" t="s">
        <v>289</v>
      </c>
      <c r="J13" s="8" t="s">
        <v>359</v>
      </c>
      <c r="P13" s="8" t="s">
        <v>360</v>
      </c>
      <c r="U13" s="37"/>
    </row>
    <row r="14" spans="1:21" ht="16.05" customHeight="1" x14ac:dyDescent="0.3">
      <c r="A14" s="40" t="s">
        <v>361</v>
      </c>
      <c r="B14" s="40" t="s">
        <v>362</v>
      </c>
      <c r="C14" s="40" t="s">
        <v>293</v>
      </c>
      <c r="D14" s="40" t="s">
        <v>325</v>
      </c>
      <c r="E14" s="40" t="s">
        <v>363</v>
      </c>
      <c r="F14" s="40" t="s">
        <v>327</v>
      </c>
      <c r="G14" s="40" t="s">
        <v>328</v>
      </c>
      <c r="H14" s="40" t="s">
        <v>289</v>
      </c>
      <c r="J14" s="42" t="s">
        <v>273</v>
      </c>
      <c r="K14" s="42" t="s">
        <v>274</v>
      </c>
      <c r="L14" s="42" t="s">
        <v>275</v>
      </c>
      <c r="M14" s="42" t="s">
        <v>276</v>
      </c>
      <c r="N14" s="42" t="s">
        <v>364</v>
      </c>
      <c r="O14" s="51"/>
      <c r="P14" s="42" t="s">
        <v>273</v>
      </c>
      <c r="Q14" s="42" t="s">
        <v>365</v>
      </c>
      <c r="R14" s="42" t="s">
        <v>366</v>
      </c>
      <c r="S14" s="42" t="s">
        <v>364</v>
      </c>
      <c r="T14" s="42" t="s">
        <v>367</v>
      </c>
    </row>
    <row r="15" spans="1:21" ht="16.05" customHeight="1" x14ac:dyDescent="0.3">
      <c r="A15" s="40" t="s">
        <v>315</v>
      </c>
      <c r="B15" s="40" t="s">
        <v>316</v>
      </c>
      <c r="C15" s="40" t="s">
        <v>304</v>
      </c>
      <c r="D15" s="40" t="s">
        <v>294</v>
      </c>
      <c r="E15" s="40" t="s">
        <v>368</v>
      </c>
      <c r="F15" s="40" t="s">
        <v>287</v>
      </c>
      <c r="G15" s="40" t="s">
        <v>288</v>
      </c>
      <c r="H15" s="40" t="s">
        <v>289</v>
      </c>
      <c r="J15" s="48" t="s">
        <v>369</v>
      </c>
      <c r="K15" s="46" t="str">
        <f>VLOOKUP($J15,$A:$H,COLUMN()-9,0)</f>
        <v>浩天旅行社</v>
      </c>
      <c r="L15" s="49" t="str">
        <f t="shared" ref="L15:N21" si="2">VLOOKUP($J15,$A:$H,COLUMN()-9,0)</f>
        <v>方先生</v>
      </c>
      <c r="M15" s="49" t="str">
        <f t="shared" si="2"/>
        <v>物主</v>
      </c>
      <c r="N15" s="49" t="str">
        <f>VLOOKUP($J15,$A:$H,COLUMN()-9,0)</f>
        <v>白广路31号</v>
      </c>
      <c r="O15" s="44"/>
      <c r="P15" s="48" t="s">
        <v>369</v>
      </c>
      <c r="Q15" s="46" t="str">
        <f>VLOOKUP($P15,$A:$H,MATCH(Q$14,$A$1:$H$1,0),0)</f>
        <v>方先生</v>
      </c>
      <c r="R15" s="49" t="str">
        <f t="shared" ref="R15:T15" si="3">VLOOKUP($P15,$A:$H,MATCH(R$14,$A$1:$H$1,0),0)</f>
        <v>浩天旅行社</v>
      </c>
      <c r="S15" s="49" t="str">
        <f t="shared" si="3"/>
        <v>白广路31号</v>
      </c>
      <c r="T15" s="49" t="str">
        <f t="shared" si="3"/>
        <v>物主</v>
      </c>
    </row>
    <row r="16" spans="1:21" ht="16.05" customHeight="1" x14ac:dyDescent="0.3">
      <c r="A16" s="40" t="s">
        <v>370</v>
      </c>
      <c r="B16" s="40" t="s">
        <v>371</v>
      </c>
      <c r="C16" s="40" t="s">
        <v>339</v>
      </c>
      <c r="D16" s="40" t="s">
        <v>372</v>
      </c>
      <c r="E16" s="40" t="s">
        <v>373</v>
      </c>
      <c r="F16" s="40" t="s">
        <v>287</v>
      </c>
      <c r="G16" s="40" t="s">
        <v>288</v>
      </c>
      <c r="H16" s="40" t="s">
        <v>289</v>
      </c>
      <c r="J16" s="48" t="s">
        <v>374</v>
      </c>
      <c r="K16" s="49" t="str">
        <f t="shared" ref="K16:K21" si="4">VLOOKUP($J16,$A:$H,COLUMN()-9,0)</f>
        <v>正人资源</v>
      </c>
      <c r="L16" s="49" t="str">
        <f t="shared" si="2"/>
        <v>谢小姐</v>
      </c>
      <c r="M16" s="49" t="str">
        <f t="shared" si="2"/>
        <v>销售经理</v>
      </c>
      <c r="N16" s="49" t="str">
        <f t="shared" si="2"/>
        <v>临江街62号</v>
      </c>
      <c r="O16" s="44"/>
      <c r="P16" s="48" t="s">
        <v>374</v>
      </c>
      <c r="Q16" s="49" t="str">
        <f t="shared" ref="Q16:T21" si="5">VLOOKUP($P16,$A:$H,MATCH(Q$14,$A$1:$H$1,0),0)</f>
        <v>谢小姐</v>
      </c>
      <c r="R16" s="49" t="str">
        <f t="shared" si="5"/>
        <v>正人资源</v>
      </c>
      <c r="S16" s="49" t="str">
        <f t="shared" si="5"/>
        <v>临江街62号</v>
      </c>
      <c r="T16" s="49" t="str">
        <f t="shared" si="5"/>
        <v>销售经理</v>
      </c>
    </row>
    <row r="17" spans="1:20" ht="16.05" customHeight="1" x14ac:dyDescent="0.3">
      <c r="A17" s="40" t="s">
        <v>375</v>
      </c>
      <c r="B17" s="40" t="s">
        <v>376</v>
      </c>
      <c r="C17" s="40" t="s">
        <v>377</v>
      </c>
      <c r="D17" s="40" t="s">
        <v>285</v>
      </c>
      <c r="E17" s="40" t="s">
        <v>378</v>
      </c>
      <c r="F17" s="40" t="s">
        <v>379</v>
      </c>
      <c r="G17" s="40" t="s">
        <v>307</v>
      </c>
      <c r="H17" s="40" t="s">
        <v>289</v>
      </c>
      <c r="J17" s="48" t="s">
        <v>380</v>
      </c>
      <c r="K17" s="49" t="str">
        <f t="shared" si="4"/>
        <v>实翼</v>
      </c>
      <c r="L17" s="49" t="str">
        <f t="shared" si="2"/>
        <v>谢小姐</v>
      </c>
      <c r="M17" s="49" t="str">
        <f t="shared" si="2"/>
        <v>结算经理</v>
      </c>
      <c r="N17" s="49" t="str">
        <f t="shared" si="2"/>
        <v>永惠街39号</v>
      </c>
      <c r="O17" s="44"/>
      <c r="P17" s="48" t="s">
        <v>380</v>
      </c>
      <c r="Q17" s="49" t="str">
        <f t="shared" si="5"/>
        <v>谢小姐</v>
      </c>
      <c r="R17" s="49" t="str">
        <f t="shared" si="5"/>
        <v>实翼</v>
      </c>
      <c r="S17" s="49" t="str">
        <f t="shared" si="5"/>
        <v>永惠街39号</v>
      </c>
      <c r="T17" s="49" t="str">
        <f t="shared" si="5"/>
        <v>结算经理</v>
      </c>
    </row>
    <row r="18" spans="1:20" ht="16.05" customHeight="1" x14ac:dyDescent="0.3">
      <c r="A18" s="40" t="s">
        <v>381</v>
      </c>
      <c r="B18" s="40" t="s">
        <v>382</v>
      </c>
      <c r="C18" s="40" t="s">
        <v>383</v>
      </c>
      <c r="D18" s="40" t="s">
        <v>311</v>
      </c>
      <c r="E18" s="40" t="s">
        <v>384</v>
      </c>
      <c r="F18" s="40" t="s">
        <v>385</v>
      </c>
      <c r="G18" s="40" t="s">
        <v>307</v>
      </c>
      <c r="H18" s="40" t="s">
        <v>289</v>
      </c>
      <c r="J18" s="48" t="s">
        <v>386</v>
      </c>
      <c r="K18" s="49" t="str">
        <f t="shared" si="4"/>
        <v>坦森行贸易</v>
      </c>
      <c r="L18" s="49" t="str">
        <f t="shared" si="2"/>
        <v>王炫皓</v>
      </c>
      <c r="M18" s="49" t="str">
        <f t="shared" si="2"/>
        <v>物主</v>
      </c>
      <c r="N18" s="49" t="str">
        <f t="shared" si="2"/>
        <v>黄台路78号</v>
      </c>
      <c r="O18" s="44"/>
      <c r="P18" s="48" t="s">
        <v>386</v>
      </c>
      <c r="Q18" s="49" t="str">
        <f t="shared" si="5"/>
        <v>王炫皓</v>
      </c>
      <c r="R18" s="49" t="str">
        <f t="shared" si="5"/>
        <v>坦森行贸易</v>
      </c>
      <c r="S18" s="49" t="str">
        <f t="shared" si="5"/>
        <v>黄台路78号</v>
      </c>
      <c r="T18" s="49" t="str">
        <f t="shared" si="5"/>
        <v>物主</v>
      </c>
    </row>
    <row r="19" spans="1:20" ht="16.05" customHeight="1" x14ac:dyDescent="0.3">
      <c r="A19" s="40" t="s">
        <v>387</v>
      </c>
      <c r="B19" s="40" t="s">
        <v>388</v>
      </c>
      <c r="C19" s="40" t="s">
        <v>389</v>
      </c>
      <c r="D19" s="40" t="s">
        <v>294</v>
      </c>
      <c r="E19" s="40" t="s">
        <v>390</v>
      </c>
      <c r="F19" s="40" t="s">
        <v>391</v>
      </c>
      <c r="G19" s="40" t="s">
        <v>314</v>
      </c>
      <c r="H19" s="40" t="s">
        <v>289</v>
      </c>
      <c r="J19" s="48" t="s">
        <v>392</v>
      </c>
      <c r="K19" s="49" t="str">
        <f t="shared" si="4"/>
        <v>和福建设</v>
      </c>
      <c r="L19" s="49" t="str">
        <f t="shared" si="2"/>
        <v>刘先生</v>
      </c>
      <c r="M19" s="49" t="str">
        <f t="shared" si="2"/>
        <v>市场助理</v>
      </c>
      <c r="N19" s="49" t="str">
        <f t="shared" si="2"/>
        <v>创业路23号</v>
      </c>
      <c r="O19" s="44"/>
      <c r="P19" s="48" t="s">
        <v>392</v>
      </c>
      <c r="Q19" s="49" t="str">
        <f t="shared" si="5"/>
        <v>刘先生</v>
      </c>
      <c r="R19" s="49" t="str">
        <f t="shared" si="5"/>
        <v>和福建设</v>
      </c>
      <c r="S19" s="49" t="str">
        <f t="shared" si="5"/>
        <v>创业路23号</v>
      </c>
      <c r="T19" s="49" t="str">
        <f t="shared" si="5"/>
        <v>市场助理</v>
      </c>
    </row>
    <row r="20" spans="1:20" ht="16.05" customHeight="1" x14ac:dyDescent="0.3">
      <c r="A20" s="40" t="s">
        <v>393</v>
      </c>
      <c r="B20" s="40" t="s">
        <v>394</v>
      </c>
      <c r="C20" s="40" t="s">
        <v>377</v>
      </c>
      <c r="D20" s="40" t="s">
        <v>357</v>
      </c>
      <c r="E20" s="40" t="s">
        <v>395</v>
      </c>
      <c r="F20" s="40" t="s">
        <v>287</v>
      </c>
      <c r="G20" s="40" t="s">
        <v>288</v>
      </c>
      <c r="H20" s="40" t="s">
        <v>289</v>
      </c>
      <c r="J20" s="48" t="s">
        <v>396</v>
      </c>
      <c r="K20" s="49" t="str">
        <f t="shared" si="4"/>
        <v>春永建设</v>
      </c>
      <c r="L20" s="49" t="str">
        <f t="shared" si="2"/>
        <v>王先生</v>
      </c>
      <c r="M20" s="49" t="str">
        <f t="shared" si="2"/>
        <v>市场经理</v>
      </c>
      <c r="N20" s="49" t="str">
        <f t="shared" si="2"/>
        <v>劳动路39号</v>
      </c>
      <c r="O20" s="44"/>
      <c r="P20" s="48" t="s">
        <v>396</v>
      </c>
      <c r="Q20" s="49" t="str">
        <f t="shared" si="5"/>
        <v>王先生</v>
      </c>
      <c r="R20" s="49" t="str">
        <f t="shared" si="5"/>
        <v>春永建设</v>
      </c>
      <c r="S20" s="49" t="str">
        <f t="shared" si="5"/>
        <v>劳动路39号</v>
      </c>
      <c r="T20" s="49" t="str">
        <f t="shared" si="5"/>
        <v>市场经理</v>
      </c>
    </row>
    <row r="21" spans="1:20" s="13" customFormat="1" ht="16.05" customHeight="1" x14ac:dyDescent="0.25">
      <c r="A21" s="40" t="s">
        <v>320</v>
      </c>
      <c r="B21" s="40" t="s">
        <v>321</v>
      </c>
      <c r="C21" s="40" t="s">
        <v>397</v>
      </c>
      <c r="D21" s="40" t="s">
        <v>398</v>
      </c>
      <c r="E21" s="40" t="s">
        <v>399</v>
      </c>
      <c r="F21" s="40" t="s">
        <v>306</v>
      </c>
      <c r="G21" s="40" t="s">
        <v>307</v>
      </c>
      <c r="H21" s="40" t="s">
        <v>289</v>
      </c>
      <c r="J21" s="48" t="s">
        <v>400</v>
      </c>
      <c r="K21" s="49" t="str">
        <f t="shared" si="4"/>
        <v>幸义房屋</v>
      </c>
      <c r="L21" s="49" t="str">
        <f t="shared" si="2"/>
        <v>刘先生</v>
      </c>
      <c r="M21" s="49" t="str">
        <f t="shared" si="2"/>
        <v>销售代表</v>
      </c>
      <c r="N21" s="49" t="str">
        <f t="shared" si="2"/>
        <v>七一路89号</v>
      </c>
      <c r="O21" s="44"/>
      <c r="P21" s="48" t="s">
        <v>400</v>
      </c>
      <c r="Q21" s="49" t="str">
        <f t="shared" si="5"/>
        <v>刘先生</v>
      </c>
      <c r="R21" s="49" t="str">
        <f t="shared" si="5"/>
        <v>幸义房屋</v>
      </c>
      <c r="S21" s="49" t="str">
        <f t="shared" si="5"/>
        <v>七一路89号</v>
      </c>
      <c r="T21" s="49" t="str">
        <f t="shared" si="5"/>
        <v>销售代表</v>
      </c>
    </row>
    <row r="22" spans="1:20" ht="16.05" customHeight="1" x14ac:dyDescent="0.3">
      <c r="A22" s="40" t="s">
        <v>401</v>
      </c>
      <c r="B22" s="40" t="s">
        <v>402</v>
      </c>
      <c r="C22" s="40" t="s">
        <v>293</v>
      </c>
      <c r="D22" s="40" t="s">
        <v>403</v>
      </c>
      <c r="E22" s="40" t="s">
        <v>404</v>
      </c>
      <c r="F22" s="40" t="s">
        <v>306</v>
      </c>
      <c r="G22" s="40" t="s">
        <v>307</v>
      </c>
      <c r="H22" s="40" t="s">
        <v>289</v>
      </c>
      <c r="J22" s="7"/>
      <c r="K22" s="7"/>
      <c r="L22" s="13"/>
      <c r="M22" s="13"/>
      <c r="N22" s="13"/>
      <c r="O22" s="13"/>
      <c r="P22" s="13"/>
      <c r="Q22" s="13"/>
      <c r="R22" s="13"/>
      <c r="S22" s="13"/>
      <c r="T22" s="13"/>
    </row>
    <row r="23" spans="1:20" ht="16.05" customHeight="1" x14ac:dyDescent="0.3">
      <c r="A23" s="40" t="s">
        <v>405</v>
      </c>
      <c r="B23" s="40" t="s">
        <v>406</v>
      </c>
      <c r="C23" s="40" t="s">
        <v>284</v>
      </c>
      <c r="D23" s="40" t="s">
        <v>347</v>
      </c>
      <c r="E23" s="40" t="s">
        <v>407</v>
      </c>
      <c r="F23" s="40" t="s">
        <v>287</v>
      </c>
      <c r="G23" s="40" t="s">
        <v>288</v>
      </c>
      <c r="H23" s="40" t="s">
        <v>289</v>
      </c>
      <c r="J23" s="182" t="s">
        <v>408</v>
      </c>
      <c r="K23" s="183"/>
      <c r="N23" s="159" t="s">
        <v>409</v>
      </c>
      <c r="O23" s="160"/>
      <c r="P23" s="160"/>
      <c r="Q23" s="160"/>
      <c r="R23" s="160"/>
      <c r="S23" s="160"/>
      <c r="T23" s="160"/>
    </row>
    <row r="24" spans="1:20" ht="16.05" customHeight="1" x14ac:dyDescent="0.3">
      <c r="A24" s="40" t="s">
        <v>410</v>
      </c>
      <c r="B24" s="40" t="s">
        <v>411</v>
      </c>
      <c r="C24" s="40" t="s">
        <v>339</v>
      </c>
      <c r="D24" s="40" t="s">
        <v>412</v>
      </c>
      <c r="E24" s="40" t="s">
        <v>413</v>
      </c>
      <c r="F24" s="40" t="s">
        <v>300</v>
      </c>
      <c r="G24" s="40" t="s">
        <v>288</v>
      </c>
      <c r="H24" s="40" t="s">
        <v>289</v>
      </c>
      <c r="J24" s="42" t="s">
        <v>274</v>
      </c>
      <c r="K24" s="42" t="s">
        <v>277</v>
      </c>
      <c r="L24" s="44"/>
      <c r="M24" s="44"/>
      <c r="N24" s="52" t="s">
        <v>414</v>
      </c>
      <c r="O24" s="52" t="s">
        <v>415</v>
      </c>
      <c r="P24" s="44"/>
      <c r="Q24" s="53" t="s">
        <v>416</v>
      </c>
      <c r="R24" s="53" t="s">
        <v>417</v>
      </c>
      <c r="S24" s="53" t="s">
        <v>418</v>
      </c>
      <c r="T24" s="53" t="s">
        <v>419</v>
      </c>
    </row>
    <row r="25" spans="1:20" ht="16.05" customHeight="1" x14ac:dyDescent="0.3">
      <c r="A25" s="40" t="s">
        <v>420</v>
      </c>
      <c r="B25" s="40" t="s">
        <v>421</v>
      </c>
      <c r="C25" s="40" t="s">
        <v>422</v>
      </c>
      <c r="D25" s="40" t="s">
        <v>294</v>
      </c>
      <c r="E25" s="40" t="s">
        <v>423</v>
      </c>
      <c r="F25" s="40" t="s">
        <v>313</v>
      </c>
      <c r="G25" s="40" t="s">
        <v>314</v>
      </c>
      <c r="H25" s="40" t="s">
        <v>289</v>
      </c>
      <c r="J25" s="54" t="s">
        <v>424</v>
      </c>
      <c r="K25" s="46" t="str">
        <f t="shared" ref="K25:K30" si="6">VLOOKUP(J25&amp;"*",B:E,4,0)</f>
        <v>崇明路50号</v>
      </c>
      <c r="L25" s="152" t="s">
        <v>4280</v>
      </c>
      <c r="M25" s="7"/>
      <c r="N25" s="49">
        <v>0</v>
      </c>
      <c r="O25" s="55">
        <v>0.05</v>
      </c>
      <c r="P25" s="44"/>
      <c r="Q25" s="49" t="s">
        <v>425</v>
      </c>
      <c r="R25" s="49">
        <v>3683855.4257520004</v>
      </c>
      <c r="S25" s="46">
        <f>VLOOKUP(R25,$N$24:$O$30,2,1)</f>
        <v>0.1</v>
      </c>
      <c r="T25" s="56">
        <f t="shared" ref="T25:T30" si="7">R25*S25</f>
        <v>368385.54257520009</v>
      </c>
    </row>
    <row r="26" spans="1:20" ht="16.05" customHeight="1" x14ac:dyDescent="0.3">
      <c r="A26" s="40" t="s">
        <v>426</v>
      </c>
      <c r="B26" s="40" t="s">
        <v>427</v>
      </c>
      <c r="C26" s="40" t="s">
        <v>428</v>
      </c>
      <c r="D26" s="40" t="s">
        <v>325</v>
      </c>
      <c r="E26" s="40" t="s">
        <v>429</v>
      </c>
      <c r="F26" s="40" t="s">
        <v>430</v>
      </c>
      <c r="G26" s="40" t="s">
        <v>288</v>
      </c>
      <c r="H26" s="40" t="s">
        <v>289</v>
      </c>
      <c r="J26" s="54" t="s">
        <v>292</v>
      </c>
      <c r="K26" s="49" t="str">
        <f t="shared" si="6"/>
        <v>承德路80号</v>
      </c>
      <c r="L26" s="44"/>
      <c r="M26" s="44"/>
      <c r="N26" s="49">
        <v>2000000</v>
      </c>
      <c r="O26" s="55">
        <v>0.1</v>
      </c>
      <c r="P26" s="44"/>
      <c r="Q26" s="49" t="s">
        <v>431</v>
      </c>
      <c r="R26" s="49">
        <v>13265431.659580661</v>
      </c>
      <c r="S26" s="49">
        <f t="shared" ref="S26:S30" si="8">VLOOKUP(R26,$N$24:$O$30,2,1)</f>
        <v>0.3</v>
      </c>
      <c r="T26" s="49">
        <f t="shared" si="7"/>
        <v>3979629.497874198</v>
      </c>
    </row>
    <row r="27" spans="1:20" ht="16.05" customHeight="1" x14ac:dyDescent="0.3">
      <c r="A27" s="40" t="s">
        <v>432</v>
      </c>
      <c r="B27" s="40" t="s">
        <v>433</v>
      </c>
      <c r="C27" s="40" t="s">
        <v>428</v>
      </c>
      <c r="D27" s="40" t="s">
        <v>325</v>
      </c>
      <c r="E27" s="40" t="s">
        <v>434</v>
      </c>
      <c r="F27" s="40" t="s">
        <v>313</v>
      </c>
      <c r="G27" s="40" t="s">
        <v>314</v>
      </c>
      <c r="H27" s="40" t="s">
        <v>289</v>
      </c>
      <c r="J27" s="54" t="s">
        <v>435</v>
      </c>
      <c r="K27" s="49" t="str">
        <f t="shared" si="6"/>
        <v>天府街30号</v>
      </c>
      <c r="L27" s="44"/>
      <c r="M27" s="44"/>
      <c r="N27" s="49">
        <v>4000000</v>
      </c>
      <c r="O27" s="55">
        <v>0.15</v>
      </c>
      <c r="P27" s="44"/>
      <c r="Q27" s="49" t="s">
        <v>436</v>
      </c>
      <c r="R27" s="49">
        <v>16409189.522097304</v>
      </c>
      <c r="S27" s="49">
        <f t="shared" si="8"/>
        <v>0.3</v>
      </c>
      <c r="T27" s="49">
        <f t="shared" si="7"/>
        <v>4922756.856629191</v>
      </c>
    </row>
    <row r="28" spans="1:20" ht="16.05" customHeight="1" x14ac:dyDescent="0.3">
      <c r="A28" s="40" t="s">
        <v>437</v>
      </c>
      <c r="B28" s="40" t="s">
        <v>438</v>
      </c>
      <c r="C28" s="40" t="s">
        <v>439</v>
      </c>
      <c r="D28" s="40" t="s">
        <v>285</v>
      </c>
      <c r="E28" s="40" t="s">
        <v>440</v>
      </c>
      <c r="F28" s="40" t="s">
        <v>391</v>
      </c>
      <c r="G28" s="40" t="s">
        <v>314</v>
      </c>
      <c r="H28" s="40" t="s">
        <v>289</v>
      </c>
      <c r="J28" s="54" t="s">
        <v>352</v>
      </c>
      <c r="K28" s="49" t="str">
        <f t="shared" si="6"/>
        <v>黄石路50号</v>
      </c>
      <c r="L28" s="44"/>
      <c r="M28" s="44"/>
      <c r="N28" s="49">
        <v>6000000</v>
      </c>
      <c r="O28" s="55">
        <v>0.2</v>
      </c>
      <c r="P28" s="44"/>
      <c r="Q28" s="49" t="s">
        <v>441</v>
      </c>
      <c r="R28" s="49">
        <v>9677803.2499810569</v>
      </c>
      <c r="S28" s="49">
        <f t="shared" si="8"/>
        <v>0.25</v>
      </c>
      <c r="T28" s="49">
        <f t="shared" si="7"/>
        <v>2419450.8124952642</v>
      </c>
    </row>
    <row r="29" spans="1:20" ht="16.05" customHeight="1" x14ac:dyDescent="0.3">
      <c r="A29" s="40" t="s">
        <v>442</v>
      </c>
      <c r="B29" s="40" t="s">
        <v>443</v>
      </c>
      <c r="C29" s="40" t="s">
        <v>293</v>
      </c>
      <c r="D29" s="40" t="s">
        <v>398</v>
      </c>
      <c r="E29" s="40" t="s">
        <v>444</v>
      </c>
      <c r="F29" s="40" t="s">
        <v>313</v>
      </c>
      <c r="G29" s="40" t="s">
        <v>314</v>
      </c>
      <c r="H29" s="40" t="s">
        <v>289</v>
      </c>
      <c r="J29" s="54" t="s">
        <v>445</v>
      </c>
      <c r="K29" s="49" t="str">
        <f t="shared" si="6"/>
        <v>经纬路13号</v>
      </c>
      <c r="L29" s="44"/>
      <c r="M29" s="44"/>
      <c r="N29" s="49">
        <v>8000000</v>
      </c>
      <c r="O29" s="55">
        <v>0.25</v>
      </c>
      <c r="P29" s="44"/>
      <c r="Q29" s="49" t="s">
        <v>446</v>
      </c>
      <c r="R29" s="49">
        <v>8330937.8716042545</v>
      </c>
      <c r="S29" s="49">
        <f t="shared" si="8"/>
        <v>0.25</v>
      </c>
      <c r="T29" s="49">
        <f t="shared" si="7"/>
        <v>2082734.4679010636</v>
      </c>
    </row>
    <row r="30" spans="1:20" ht="16.05" customHeight="1" x14ac:dyDescent="0.3">
      <c r="A30" s="40" t="s">
        <v>447</v>
      </c>
      <c r="B30" s="40" t="s">
        <v>448</v>
      </c>
      <c r="C30" s="40" t="s">
        <v>293</v>
      </c>
      <c r="D30" s="40" t="s">
        <v>325</v>
      </c>
      <c r="E30" s="40" t="s">
        <v>449</v>
      </c>
      <c r="F30" s="40" t="s">
        <v>306</v>
      </c>
      <c r="G30" s="40" t="s">
        <v>307</v>
      </c>
      <c r="H30" s="40" t="s">
        <v>289</v>
      </c>
      <c r="J30" s="54" t="s">
        <v>362</v>
      </c>
      <c r="K30" s="49" t="str">
        <f t="shared" si="6"/>
        <v>英雄路84号</v>
      </c>
      <c r="L30" s="44"/>
      <c r="M30" s="44"/>
      <c r="N30" s="49">
        <v>10000000</v>
      </c>
      <c r="O30" s="55">
        <v>0.3</v>
      </c>
      <c r="P30" s="44"/>
      <c r="Q30" s="49" t="s">
        <v>450</v>
      </c>
      <c r="R30" s="49">
        <v>9101319.8145869449</v>
      </c>
      <c r="S30" s="49">
        <f t="shared" si="8"/>
        <v>0.25</v>
      </c>
      <c r="T30" s="49">
        <f t="shared" si="7"/>
        <v>2275329.9536467362</v>
      </c>
    </row>
    <row r="31" spans="1:20" ht="16.05" customHeight="1" x14ac:dyDescent="0.3">
      <c r="A31" s="40" t="s">
        <v>451</v>
      </c>
      <c r="B31" s="40" t="s">
        <v>452</v>
      </c>
      <c r="C31" s="40" t="s">
        <v>333</v>
      </c>
      <c r="D31" s="40" t="s">
        <v>398</v>
      </c>
      <c r="E31" s="40" t="s">
        <v>453</v>
      </c>
      <c r="F31" s="40" t="s">
        <v>454</v>
      </c>
      <c r="G31" s="40" t="s">
        <v>288</v>
      </c>
      <c r="H31" s="40" t="s">
        <v>289</v>
      </c>
      <c r="M31" s="41"/>
      <c r="N31" s="41"/>
      <c r="P31" s="41"/>
    </row>
    <row r="32" spans="1:20" ht="16.05" customHeight="1" x14ac:dyDescent="0.3">
      <c r="A32" s="40" t="s">
        <v>455</v>
      </c>
      <c r="B32" s="40" t="s">
        <v>456</v>
      </c>
      <c r="C32" s="40" t="s">
        <v>457</v>
      </c>
      <c r="D32" s="40" t="s">
        <v>372</v>
      </c>
      <c r="E32" s="40" t="s">
        <v>458</v>
      </c>
      <c r="F32" s="40" t="s">
        <v>459</v>
      </c>
      <c r="G32" s="40" t="s">
        <v>314</v>
      </c>
      <c r="H32" s="40" t="s">
        <v>289</v>
      </c>
      <c r="J32" s="179" t="s">
        <v>460</v>
      </c>
      <c r="K32" s="160"/>
      <c r="L32" s="160"/>
      <c r="M32" s="160"/>
      <c r="N32" s="160"/>
      <c r="P32" s="41"/>
    </row>
    <row r="33" spans="1:17" ht="16.05" customHeight="1" x14ac:dyDescent="0.3">
      <c r="A33" s="40" t="s">
        <v>461</v>
      </c>
      <c r="B33" s="40" t="s">
        <v>462</v>
      </c>
      <c r="C33" s="40" t="s">
        <v>293</v>
      </c>
      <c r="D33" s="40" t="s">
        <v>325</v>
      </c>
      <c r="E33" s="40" t="s">
        <v>463</v>
      </c>
      <c r="F33" s="40" t="s">
        <v>464</v>
      </c>
      <c r="G33" s="40" t="s">
        <v>288</v>
      </c>
      <c r="H33" s="40" t="s">
        <v>289</v>
      </c>
      <c r="J33" s="57" t="s">
        <v>465</v>
      </c>
      <c r="K33" s="57" t="s">
        <v>466</v>
      </c>
      <c r="L33" s="57" t="s">
        <v>467</v>
      </c>
      <c r="M33" s="58"/>
      <c r="N33" s="57" t="s">
        <v>465</v>
      </c>
      <c r="O33" s="57" t="s">
        <v>467</v>
      </c>
    </row>
    <row r="34" spans="1:17" ht="16.05" customHeight="1" x14ac:dyDescent="0.3">
      <c r="A34" s="40" t="s">
        <v>468</v>
      </c>
      <c r="B34" s="40" t="s">
        <v>469</v>
      </c>
      <c r="C34" s="40" t="s">
        <v>333</v>
      </c>
      <c r="D34" s="40" t="s">
        <v>294</v>
      </c>
      <c r="E34" s="40" t="s">
        <v>470</v>
      </c>
      <c r="F34" s="40" t="s">
        <v>287</v>
      </c>
      <c r="G34" s="40" t="s">
        <v>288</v>
      </c>
      <c r="H34" s="40" t="s">
        <v>289</v>
      </c>
      <c r="J34" s="59" t="s">
        <v>471</v>
      </c>
      <c r="K34" s="12" t="s">
        <v>472</v>
      </c>
      <c r="L34" s="49">
        <v>95</v>
      </c>
      <c r="M34" s="47"/>
      <c r="N34" s="49">
        <v>1001</v>
      </c>
      <c r="O34" s="46">
        <f>VLOOKUP(N34&amp;"",$J$33:$L$36,3,0)</f>
        <v>95</v>
      </c>
      <c r="P34" s="180" t="s">
        <v>473</v>
      </c>
      <c r="Q34" s="181"/>
    </row>
    <row r="35" spans="1:17" ht="16.05" customHeight="1" x14ac:dyDescent="0.3">
      <c r="A35" s="40" t="s">
        <v>329</v>
      </c>
      <c r="B35" s="40" t="s">
        <v>330</v>
      </c>
      <c r="C35" s="40" t="s">
        <v>397</v>
      </c>
      <c r="D35" s="40" t="s">
        <v>347</v>
      </c>
      <c r="E35" s="40" t="s">
        <v>474</v>
      </c>
      <c r="F35" s="40" t="s">
        <v>475</v>
      </c>
      <c r="G35" s="40" t="s">
        <v>314</v>
      </c>
      <c r="H35" s="40" t="s">
        <v>289</v>
      </c>
      <c r="J35" s="59" t="s">
        <v>476</v>
      </c>
      <c r="K35" s="12" t="s">
        <v>472</v>
      </c>
      <c r="L35" s="49">
        <v>64</v>
      </c>
      <c r="M35" s="47"/>
      <c r="N35" s="49">
        <v>1002</v>
      </c>
      <c r="O35" s="49">
        <f>VLOOKUP(N35&amp;"",$J$33:$L$37,3,0)</f>
        <v>64</v>
      </c>
    </row>
    <row r="36" spans="1:17" ht="16.05" customHeight="1" x14ac:dyDescent="0.3">
      <c r="A36" s="40" t="s">
        <v>477</v>
      </c>
      <c r="B36" s="40" t="s">
        <v>478</v>
      </c>
      <c r="C36" s="40" t="s">
        <v>293</v>
      </c>
      <c r="D36" s="40" t="s">
        <v>285</v>
      </c>
      <c r="E36" s="40" t="s">
        <v>479</v>
      </c>
      <c r="F36" s="40" t="s">
        <v>306</v>
      </c>
      <c r="G36" s="40" t="s">
        <v>307</v>
      </c>
      <c r="H36" s="40" t="s">
        <v>289</v>
      </c>
      <c r="J36" s="59" t="s">
        <v>480</v>
      </c>
      <c r="K36" s="12" t="s">
        <v>472</v>
      </c>
      <c r="L36" s="49">
        <v>103</v>
      </c>
      <c r="M36" s="47"/>
      <c r="N36" s="49">
        <v>1003</v>
      </c>
      <c r="O36" s="49">
        <f>VLOOKUP(N36&amp;"",$J$33:$L$37,3,0)</f>
        <v>103</v>
      </c>
    </row>
    <row r="37" spans="1:17" ht="16.05" customHeight="1" x14ac:dyDescent="0.3">
      <c r="A37" s="40" t="s">
        <v>481</v>
      </c>
      <c r="B37" s="40" t="s">
        <v>482</v>
      </c>
      <c r="C37" s="40" t="s">
        <v>422</v>
      </c>
      <c r="D37" s="40" t="s">
        <v>285</v>
      </c>
      <c r="E37" s="40" t="s">
        <v>483</v>
      </c>
      <c r="F37" s="40" t="s">
        <v>327</v>
      </c>
      <c r="G37" s="40" t="s">
        <v>328</v>
      </c>
      <c r="H37" s="40" t="s">
        <v>289</v>
      </c>
      <c r="J37" s="60"/>
      <c r="L37" s="44"/>
      <c r="M37" s="47"/>
      <c r="N37" s="44"/>
      <c r="O37" s="44"/>
    </row>
    <row r="38" spans="1:17" ht="16.05" customHeight="1" x14ac:dyDescent="0.3">
      <c r="A38" s="40" t="s">
        <v>484</v>
      </c>
      <c r="B38" s="40" t="s">
        <v>485</v>
      </c>
      <c r="C38" s="40" t="s">
        <v>422</v>
      </c>
      <c r="D38" s="40" t="s">
        <v>372</v>
      </c>
      <c r="E38" s="40" t="s">
        <v>486</v>
      </c>
      <c r="F38" s="40" t="s">
        <v>287</v>
      </c>
      <c r="G38" s="40" t="s">
        <v>288</v>
      </c>
      <c r="H38" s="40" t="s">
        <v>289</v>
      </c>
      <c r="J38" s="57" t="s">
        <v>465</v>
      </c>
      <c r="K38" s="57" t="s">
        <v>466</v>
      </c>
      <c r="L38" s="57" t="s">
        <v>467</v>
      </c>
      <c r="M38" s="47"/>
      <c r="N38" s="57" t="s">
        <v>465</v>
      </c>
      <c r="O38" s="57" t="s">
        <v>467</v>
      </c>
    </row>
    <row r="39" spans="1:17" ht="16.05" customHeight="1" x14ac:dyDescent="0.35">
      <c r="A39" s="40" t="s">
        <v>487</v>
      </c>
      <c r="B39" s="40" t="s">
        <v>488</v>
      </c>
      <c r="C39" s="40" t="s">
        <v>489</v>
      </c>
      <c r="D39" s="40" t="s">
        <v>325</v>
      </c>
      <c r="E39" s="40" t="s">
        <v>490</v>
      </c>
      <c r="F39" s="40" t="s">
        <v>335</v>
      </c>
      <c r="G39" s="40" t="s">
        <v>336</v>
      </c>
      <c r="H39" s="40" t="s">
        <v>289</v>
      </c>
      <c r="J39" s="49">
        <v>1001</v>
      </c>
      <c r="K39" s="12" t="s">
        <v>472</v>
      </c>
      <c r="L39" s="49">
        <v>95</v>
      </c>
      <c r="M39" s="47"/>
      <c r="N39" s="59" t="s">
        <v>471</v>
      </c>
      <c r="O39" s="46">
        <f>VLOOKUP(N39*1,$J$38:$L$41,3,0)</f>
        <v>95</v>
      </c>
      <c r="P39" s="153" t="s">
        <v>491</v>
      </c>
    </row>
    <row r="40" spans="1:17" ht="16.05" customHeight="1" x14ac:dyDescent="0.3">
      <c r="A40" s="40" t="s">
        <v>492</v>
      </c>
      <c r="B40" s="40" t="s">
        <v>493</v>
      </c>
      <c r="C40" s="40" t="s">
        <v>353</v>
      </c>
      <c r="D40" s="40" t="s">
        <v>372</v>
      </c>
      <c r="E40" s="40" t="s">
        <v>494</v>
      </c>
      <c r="F40" s="40" t="s">
        <v>341</v>
      </c>
      <c r="G40" s="40" t="s">
        <v>342</v>
      </c>
      <c r="H40" s="40" t="s">
        <v>289</v>
      </c>
      <c r="J40" s="49">
        <v>1002</v>
      </c>
      <c r="K40" s="12" t="s">
        <v>472</v>
      </c>
      <c r="L40" s="49">
        <v>64</v>
      </c>
      <c r="M40" s="47"/>
      <c r="N40" s="59" t="s">
        <v>495</v>
      </c>
      <c r="O40" s="49">
        <f>VLOOKUP(N40*1,$J$38:$L$42,3,0)</f>
        <v>64</v>
      </c>
    </row>
    <row r="41" spans="1:17" ht="16.05" customHeight="1" x14ac:dyDescent="0.3">
      <c r="A41" s="40" t="s">
        <v>496</v>
      </c>
      <c r="B41" s="40" t="s">
        <v>497</v>
      </c>
      <c r="C41" s="40" t="s">
        <v>397</v>
      </c>
      <c r="D41" s="40" t="s">
        <v>285</v>
      </c>
      <c r="E41" s="40" t="s">
        <v>498</v>
      </c>
      <c r="F41" s="40" t="s">
        <v>341</v>
      </c>
      <c r="G41" s="40" t="s">
        <v>342</v>
      </c>
      <c r="H41" s="40" t="s">
        <v>289</v>
      </c>
      <c r="J41" s="49">
        <v>1003</v>
      </c>
      <c r="K41" s="12" t="s">
        <v>472</v>
      </c>
      <c r="L41" s="49">
        <v>103</v>
      </c>
      <c r="M41" s="47"/>
      <c r="N41" s="59" t="s">
        <v>499</v>
      </c>
      <c r="O41" s="49">
        <f>VLOOKUP(N41*1,$J$38:$L$42,3,0)</f>
        <v>103</v>
      </c>
    </row>
    <row r="42" spans="1:17" ht="16.05" customHeight="1" x14ac:dyDescent="0.3">
      <c r="A42" s="40" t="s">
        <v>500</v>
      </c>
      <c r="B42" s="40" t="s">
        <v>501</v>
      </c>
      <c r="C42" s="40" t="s">
        <v>293</v>
      </c>
      <c r="D42" s="40" t="s">
        <v>398</v>
      </c>
      <c r="E42" s="40" t="s">
        <v>502</v>
      </c>
      <c r="F42" s="40" t="s">
        <v>287</v>
      </c>
      <c r="G42" s="40" t="s">
        <v>288</v>
      </c>
      <c r="H42" s="40" t="s">
        <v>289</v>
      </c>
      <c r="J42" s="61"/>
      <c r="K42" s="44"/>
      <c r="L42" s="61"/>
      <c r="M42" s="61"/>
      <c r="N42" s="61"/>
      <c r="O42" s="62"/>
    </row>
    <row r="43" spans="1:17" ht="16.05" customHeight="1" x14ac:dyDescent="0.3">
      <c r="A43" s="40" t="s">
        <v>343</v>
      </c>
      <c r="B43" s="40" t="s">
        <v>344</v>
      </c>
      <c r="C43" s="40" t="s">
        <v>339</v>
      </c>
      <c r="D43" s="40" t="s">
        <v>403</v>
      </c>
      <c r="E43" s="40" t="s">
        <v>503</v>
      </c>
      <c r="F43" s="40" t="s">
        <v>287</v>
      </c>
      <c r="G43" s="40" t="s">
        <v>288</v>
      </c>
      <c r="H43" s="40" t="s">
        <v>289</v>
      </c>
      <c r="J43" s="57" t="s">
        <v>465</v>
      </c>
      <c r="K43" s="57" t="s">
        <v>466</v>
      </c>
      <c r="L43" s="57" t="s">
        <v>467</v>
      </c>
      <c r="M43" s="47"/>
      <c r="N43" s="57" t="s">
        <v>465</v>
      </c>
      <c r="O43" s="57" t="s">
        <v>467</v>
      </c>
    </row>
    <row r="44" spans="1:17" ht="16.05" customHeight="1" x14ac:dyDescent="0.3">
      <c r="A44" s="40" t="s">
        <v>349</v>
      </c>
      <c r="B44" s="40" t="s">
        <v>350</v>
      </c>
      <c r="C44" s="40" t="s">
        <v>293</v>
      </c>
      <c r="D44" s="40" t="s">
        <v>325</v>
      </c>
      <c r="E44" s="40" t="s">
        <v>504</v>
      </c>
      <c r="F44" s="40" t="s">
        <v>306</v>
      </c>
      <c r="G44" s="40" t="s">
        <v>307</v>
      </c>
      <c r="H44" s="40" t="s">
        <v>289</v>
      </c>
      <c r="J44" s="59" t="s">
        <v>471</v>
      </c>
      <c r="K44" s="12" t="s">
        <v>472</v>
      </c>
      <c r="L44" s="49">
        <v>95</v>
      </c>
      <c r="M44" s="47"/>
      <c r="N44" s="63">
        <v>1001</v>
      </c>
      <c r="O44" s="64">
        <f>IF(ISNA(VLOOKUP(N44*1,$J$43:$L$46,3,0)),VLOOKUP(N44&amp;"",$J$43:$L$46,3,0),VLOOKUP(N44*1,$J$43:$L$46,3,0))</f>
        <v>95</v>
      </c>
      <c r="P44" s="154" t="s">
        <v>505</v>
      </c>
    </row>
    <row r="45" spans="1:17" ht="16.05" customHeight="1" x14ac:dyDescent="0.3">
      <c r="A45" s="40" t="s">
        <v>506</v>
      </c>
      <c r="B45" s="40" t="s">
        <v>507</v>
      </c>
      <c r="C45" s="40" t="s">
        <v>339</v>
      </c>
      <c r="D45" s="40" t="s">
        <v>285</v>
      </c>
      <c r="E45" s="40" t="s">
        <v>508</v>
      </c>
      <c r="F45" s="40" t="s">
        <v>313</v>
      </c>
      <c r="G45" s="40" t="s">
        <v>314</v>
      </c>
      <c r="H45" s="40" t="s">
        <v>289</v>
      </c>
      <c r="J45" s="49">
        <v>1002</v>
      </c>
      <c r="K45" s="12" t="s">
        <v>472</v>
      </c>
      <c r="L45" s="49">
        <v>64</v>
      </c>
      <c r="M45" s="47"/>
      <c r="N45" s="59" t="s">
        <v>495</v>
      </c>
      <c r="O45" s="49">
        <f>IF(ISNA(VLOOKUP(N45*1,$J$43:$L$46,3,0)),VLOOKUP(N45&amp;"",$J$43:$L$46,3,0),VLOOKUP(N45*1,$J$43:$L$46,3,0))</f>
        <v>64</v>
      </c>
    </row>
    <row r="46" spans="1:17" ht="16.05" customHeight="1" x14ac:dyDescent="0.3">
      <c r="A46" s="40" t="s">
        <v>509</v>
      </c>
      <c r="B46" s="40" t="s">
        <v>510</v>
      </c>
      <c r="C46" s="40" t="s">
        <v>304</v>
      </c>
      <c r="D46" s="40" t="s">
        <v>294</v>
      </c>
      <c r="E46" s="40" t="s">
        <v>511</v>
      </c>
      <c r="F46" s="40" t="s">
        <v>379</v>
      </c>
      <c r="G46" s="40" t="s">
        <v>307</v>
      </c>
      <c r="H46" s="40" t="s">
        <v>289</v>
      </c>
      <c r="J46" s="59" t="s">
        <v>480</v>
      </c>
      <c r="K46" s="12" t="s">
        <v>472</v>
      </c>
      <c r="L46" s="49">
        <v>103</v>
      </c>
      <c r="M46" s="47"/>
      <c r="N46" s="63">
        <v>1003</v>
      </c>
      <c r="O46" s="49">
        <f>IF(ISNA(VLOOKUP(N46*1,$J$43:$L$46,3,0)),VLOOKUP(N46&amp;"",$J$43:$L$46,3,0),VLOOKUP(N46*1,$J$43:$L$46,3,0))</f>
        <v>103</v>
      </c>
    </row>
    <row r="47" spans="1:17" ht="16.05" customHeight="1" x14ac:dyDescent="0.3">
      <c r="A47" s="40" t="s">
        <v>512</v>
      </c>
      <c r="B47" s="40" t="s">
        <v>513</v>
      </c>
      <c r="C47" s="40" t="s">
        <v>333</v>
      </c>
      <c r="D47" s="40" t="s">
        <v>347</v>
      </c>
      <c r="E47" s="40" t="s">
        <v>514</v>
      </c>
      <c r="F47" s="40" t="s">
        <v>287</v>
      </c>
      <c r="G47" s="40" t="s">
        <v>288</v>
      </c>
      <c r="H47" s="40" t="s">
        <v>289</v>
      </c>
      <c r="Q47" s="8"/>
    </row>
    <row r="48" spans="1:17" ht="16.05" customHeight="1" x14ac:dyDescent="0.3">
      <c r="A48" s="40" t="s">
        <v>515</v>
      </c>
      <c r="B48" s="40" t="s">
        <v>516</v>
      </c>
      <c r="C48" s="40" t="s">
        <v>304</v>
      </c>
      <c r="D48" s="40" t="s">
        <v>294</v>
      </c>
      <c r="E48" s="40" t="s">
        <v>517</v>
      </c>
      <c r="F48" s="40" t="s">
        <v>385</v>
      </c>
      <c r="G48" s="40" t="s">
        <v>307</v>
      </c>
      <c r="H48" s="40" t="s">
        <v>289</v>
      </c>
      <c r="J48" s="167" t="s">
        <v>518</v>
      </c>
      <c r="K48" s="168"/>
      <c r="L48" s="168"/>
      <c r="M48" s="168"/>
      <c r="N48" s="168"/>
      <c r="O48" s="168"/>
    </row>
    <row r="49" spans="1:20" ht="16.05" customHeight="1" x14ac:dyDescent="0.3">
      <c r="A49" s="40" t="s">
        <v>519</v>
      </c>
      <c r="B49" s="40" t="s">
        <v>520</v>
      </c>
      <c r="C49" s="40" t="s">
        <v>521</v>
      </c>
      <c r="D49" s="40" t="s">
        <v>398</v>
      </c>
      <c r="E49" s="40" t="s">
        <v>522</v>
      </c>
      <c r="F49" s="40" t="s">
        <v>287</v>
      </c>
      <c r="G49" s="40" t="s">
        <v>288</v>
      </c>
      <c r="H49" s="40" t="s">
        <v>289</v>
      </c>
      <c r="J49" s="42" t="s">
        <v>273</v>
      </c>
      <c r="K49" s="54" t="s">
        <v>291</v>
      </c>
      <c r="L49" s="54" t="s">
        <v>296</v>
      </c>
      <c r="M49" s="54" t="s">
        <v>302</v>
      </c>
      <c r="N49" s="54" t="s">
        <v>308</v>
      </c>
      <c r="O49" s="54" t="s">
        <v>317</v>
      </c>
      <c r="P49" s="54" t="s">
        <v>322</v>
      </c>
      <c r="Q49" s="54" t="s">
        <v>331</v>
      </c>
      <c r="R49" s="54" t="s">
        <v>337</v>
      </c>
      <c r="S49" s="54" t="s">
        <v>345</v>
      </c>
      <c r="T49" s="54" t="s">
        <v>351</v>
      </c>
    </row>
    <row r="50" spans="1:20" ht="16.05" customHeight="1" x14ac:dyDescent="0.3">
      <c r="A50" s="40" t="s">
        <v>523</v>
      </c>
      <c r="B50" s="40" t="s">
        <v>524</v>
      </c>
      <c r="C50" s="40" t="s">
        <v>339</v>
      </c>
      <c r="D50" s="40" t="s">
        <v>325</v>
      </c>
      <c r="E50" s="40" t="s">
        <v>525</v>
      </c>
      <c r="F50" s="40" t="s">
        <v>306</v>
      </c>
      <c r="G50" s="40" t="s">
        <v>307</v>
      </c>
      <c r="H50" s="40" t="s">
        <v>289</v>
      </c>
      <c r="J50" s="42" t="s">
        <v>274</v>
      </c>
      <c r="K50" s="54" t="s">
        <v>292</v>
      </c>
      <c r="L50" s="54" t="s">
        <v>297</v>
      </c>
      <c r="M50" s="54" t="s">
        <v>303</v>
      </c>
      <c r="N50" s="54" t="s">
        <v>309</v>
      </c>
      <c r="O50" s="54" t="s">
        <v>318</v>
      </c>
      <c r="P50" s="54" t="s">
        <v>323</v>
      </c>
      <c r="Q50" s="54" t="s">
        <v>332</v>
      </c>
      <c r="R50" s="54" t="s">
        <v>338</v>
      </c>
      <c r="S50" s="54" t="s">
        <v>346</v>
      </c>
      <c r="T50" s="54" t="s">
        <v>352</v>
      </c>
    </row>
    <row r="51" spans="1:20" ht="16.05" customHeight="1" x14ac:dyDescent="0.3">
      <c r="A51" s="40" t="s">
        <v>526</v>
      </c>
      <c r="B51" s="40" t="s">
        <v>527</v>
      </c>
      <c r="C51" s="40" t="s">
        <v>528</v>
      </c>
      <c r="D51" s="40" t="s">
        <v>357</v>
      </c>
      <c r="E51" s="40" t="s">
        <v>529</v>
      </c>
      <c r="F51" s="40" t="s">
        <v>530</v>
      </c>
      <c r="G51" s="40" t="s">
        <v>314</v>
      </c>
      <c r="H51" s="40" t="s">
        <v>289</v>
      </c>
      <c r="J51" s="42" t="s">
        <v>275</v>
      </c>
      <c r="K51" s="54" t="s">
        <v>293</v>
      </c>
      <c r="L51" s="54" t="s">
        <v>298</v>
      </c>
      <c r="M51" s="54" t="s">
        <v>304</v>
      </c>
      <c r="N51" s="54" t="s">
        <v>310</v>
      </c>
      <c r="O51" s="54" t="s">
        <v>293</v>
      </c>
      <c r="P51" s="54" t="s">
        <v>324</v>
      </c>
      <c r="Q51" s="54" t="s">
        <v>333</v>
      </c>
      <c r="R51" s="54" t="s">
        <v>339</v>
      </c>
      <c r="S51" s="54" t="s">
        <v>293</v>
      </c>
      <c r="T51" s="54" t="s">
        <v>353</v>
      </c>
    </row>
    <row r="52" spans="1:20" ht="16.05" customHeight="1" x14ac:dyDescent="0.3">
      <c r="A52" s="40" t="s">
        <v>531</v>
      </c>
      <c r="B52" s="40" t="s">
        <v>532</v>
      </c>
      <c r="C52" s="40" t="s">
        <v>533</v>
      </c>
      <c r="D52" s="40" t="s">
        <v>403</v>
      </c>
      <c r="E52" s="40" t="s">
        <v>534</v>
      </c>
      <c r="F52" s="40" t="s">
        <v>327</v>
      </c>
      <c r="G52" s="40" t="s">
        <v>328</v>
      </c>
      <c r="H52" s="40" t="s">
        <v>289</v>
      </c>
    </row>
    <row r="53" spans="1:20" ht="16.05" customHeight="1" x14ac:dyDescent="0.3">
      <c r="A53" s="40" t="s">
        <v>535</v>
      </c>
      <c r="B53" s="40" t="s">
        <v>536</v>
      </c>
      <c r="C53" s="40" t="s">
        <v>537</v>
      </c>
      <c r="D53" s="40" t="s">
        <v>403</v>
      </c>
      <c r="E53" s="40" t="s">
        <v>538</v>
      </c>
      <c r="F53" s="40" t="s">
        <v>287</v>
      </c>
      <c r="G53" s="40" t="s">
        <v>288</v>
      </c>
      <c r="H53" s="40" t="s">
        <v>289</v>
      </c>
      <c r="J53" s="42" t="s">
        <v>273</v>
      </c>
      <c r="K53" s="42" t="s">
        <v>275</v>
      </c>
    </row>
    <row r="54" spans="1:20" ht="16.05" customHeight="1" x14ac:dyDescent="0.3">
      <c r="A54" s="40" t="s">
        <v>539</v>
      </c>
      <c r="B54" s="40" t="s">
        <v>540</v>
      </c>
      <c r="C54" s="40" t="s">
        <v>293</v>
      </c>
      <c r="D54" s="40" t="s">
        <v>372</v>
      </c>
      <c r="E54" s="40" t="s">
        <v>541</v>
      </c>
      <c r="F54" s="40" t="s">
        <v>300</v>
      </c>
      <c r="G54" s="40" t="s">
        <v>288</v>
      </c>
      <c r="H54" s="40" t="s">
        <v>289</v>
      </c>
      <c r="J54" s="54" t="s">
        <v>308</v>
      </c>
      <c r="K54" s="46" t="str">
        <f>HLOOKUP(J54,$J$49:$T$51,3,0)</f>
        <v>黄小姐</v>
      </c>
    </row>
    <row r="55" spans="1:20" ht="16.05" customHeight="1" x14ac:dyDescent="0.3">
      <c r="A55" s="40" t="s">
        <v>542</v>
      </c>
      <c r="B55" s="40" t="s">
        <v>543</v>
      </c>
      <c r="C55" s="40" t="s">
        <v>333</v>
      </c>
      <c r="D55" s="40" t="s">
        <v>357</v>
      </c>
      <c r="E55" s="40" t="s">
        <v>544</v>
      </c>
      <c r="F55" s="40" t="s">
        <v>430</v>
      </c>
      <c r="G55" s="40" t="s">
        <v>288</v>
      </c>
      <c r="H55" s="40" t="s">
        <v>289</v>
      </c>
      <c r="J55" s="54" t="s">
        <v>337</v>
      </c>
      <c r="K55" s="49" t="str">
        <f>HLOOKUP(J55,$J$49:$T$51,3,0)</f>
        <v>刘先生</v>
      </c>
    </row>
    <row r="56" spans="1:20" ht="16.05" customHeight="1" x14ac:dyDescent="0.3">
      <c r="A56" s="40" t="s">
        <v>545</v>
      </c>
      <c r="B56" s="40" t="s">
        <v>546</v>
      </c>
      <c r="C56" s="40" t="s">
        <v>422</v>
      </c>
      <c r="D56" s="40" t="s">
        <v>285</v>
      </c>
      <c r="E56" s="40" t="s">
        <v>547</v>
      </c>
      <c r="F56" s="40" t="s">
        <v>313</v>
      </c>
      <c r="G56" s="40" t="s">
        <v>314</v>
      </c>
      <c r="H56" s="40" t="s">
        <v>289</v>
      </c>
      <c r="J56" s="54" t="s">
        <v>548</v>
      </c>
      <c r="K56" s="49" t="str">
        <f>HLOOKUP(J56,$J$49:$T$51,3,0)</f>
        <v>陈先生</v>
      </c>
    </row>
    <row r="57" spans="1:20" ht="16.05" customHeight="1" x14ac:dyDescent="0.3">
      <c r="A57" s="40" t="s">
        <v>549</v>
      </c>
      <c r="B57" s="40" t="s">
        <v>550</v>
      </c>
      <c r="C57" s="40" t="s">
        <v>339</v>
      </c>
      <c r="D57" s="40" t="s">
        <v>294</v>
      </c>
      <c r="E57" s="40" t="s">
        <v>551</v>
      </c>
      <c r="F57" s="40" t="s">
        <v>306</v>
      </c>
      <c r="G57" s="40" t="s">
        <v>307</v>
      </c>
      <c r="H57" s="40" t="s">
        <v>289</v>
      </c>
    </row>
    <row r="58" spans="1:20" ht="16.05" customHeight="1" x14ac:dyDescent="0.3">
      <c r="A58" s="40" t="s">
        <v>552</v>
      </c>
      <c r="B58" s="40" t="s">
        <v>553</v>
      </c>
      <c r="C58" s="40" t="s">
        <v>457</v>
      </c>
      <c r="D58" s="40" t="s">
        <v>294</v>
      </c>
      <c r="E58" s="40" t="s">
        <v>554</v>
      </c>
      <c r="F58" s="40" t="s">
        <v>300</v>
      </c>
      <c r="G58" s="40" t="s">
        <v>288</v>
      </c>
      <c r="H58" s="40" t="s">
        <v>289</v>
      </c>
      <c r="J58" s="131" t="s">
        <v>558</v>
      </c>
      <c r="K58" s="131">
        <v>3500</v>
      </c>
      <c r="L58" s="131"/>
      <c r="M58" s="131"/>
      <c r="N58" s="15"/>
      <c r="O58" s="15"/>
      <c r="P58" s="15"/>
    </row>
    <row r="59" spans="1:20" ht="16.05" customHeight="1" x14ac:dyDescent="0.3">
      <c r="A59" s="40" t="s">
        <v>555</v>
      </c>
      <c r="B59" s="40" t="s">
        <v>556</v>
      </c>
      <c r="C59" s="40" t="s">
        <v>439</v>
      </c>
      <c r="D59" s="40" t="s">
        <v>285</v>
      </c>
      <c r="E59" s="40" t="s">
        <v>557</v>
      </c>
      <c r="F59" s="40" t="s">
        <v>287</v>
      </c>
      <c r="G59" s="40" t="s">
        <v>288</v>
      </c>
      <c r="H59" s="40" t="s">
        <v>289</v>
      </c>
      <c r="J59" s="12" t="s">
        <v>562</v>
      </c>
      <c r="K59" s="65" t="s">
        <v>563</v>
      </c>
      <c r="L59" s="65" t="s">
        <v>564</v>
      </c>
      <c r="M59" s="65" t="s">
        <v>565</v>
      </c>
      <c r="N59" s="66"/>
      <c r="O59" s="49" t="s">
        <v>571</v>
      </c>
      <c r="P59" s="49" t="s">
        <v>572</v>
      </c>
    </row>
    <row r="60" spans="1:20" ht="16.05" customHeight="1" x14ac:dyDescent="0.3">
      <c r="A60" s="40" t="s">
        <v>559</v>
      </c>
      <c r="B60" s="40" t="s">
        <v>560</v>
      </c>
      <c r="C60" s="40" t="s">
        <v>304</v>
      </c>
      <c r="D60" s="40" t="s">
        <v>398</v>
      </c>
      <c r="E60" s="40" t="s">
        <v>561</v>
      </c>
      <c r="F60" s="40" t="s">
        <v>391</v>
      </c>
      <c r="G60" s="40" t="s">
        <v>314</v>
      </c>
      <c r="H60" s="40" t="s">
        <v>289</v>
      </c>
      <c r="J60" s="12">
        <v>0</v>
      </c>
      <c r="K60" s="49" t="s">
        <v>570</v>
      </c>
      <c r="L60" s="67">
        <v>0.03</v>
      </c>
      <c r="M60" s="49">
        <v>0</v>
      </c>
      <c r="N60" s="66"/>
      <c r="O60" s="49">
        <v>3000</v>
      </c>
      <c r="P60" s="46">
        <f t="shared" ref="P60:P66" si="9">IF(O60&lt;=3500,0,VLOOKUP(O60-3000,$J$59:$M$66,3,1)*(O60-3000)-VLOOKUP(O60-3000,$J$59:$M$66,4,1))</f>
        <v>0</v>
      </c>
    </row>
    <row r="61" spans="1:20" ht="16.05" customHeight="1" x14ac:dyDescent="0.3">
      <c r="A61" s="40" t="s">
        <v>566</v>
      </c>
      <c r="B61" s="40" t="s">
        <v>567</v>
      </c>
      <c r="C61" s="40" t="s">
        <v>568</v>
      </c>
      <c r="D61" s="40" t="s">
        <v>285</v>
      </c>
      <c r="E61" s="40" t="s">
        <v>569</v>
      </c>
      <c r="F61" s="40" t="s">
        <v>454</v>
      </c>
      <c r="G61" s="40" t="s">
        <v>288</v>
      </c>
      <c r="H61" s="40" t="s">
        <v>289</v>
      </c>
      <c r="J61" s="12">
        <v>1500</v>
      </c>
      <c r="K61" s="49" t="s">
        <v>576</v>
      </c>
      <c r="L61" s="67">
        <v>0.1</v>
      </c>
      <c r="M61" s="49">
        <v>105</v>
      </c>
      <c r="N61" s="66"/>
      <c r="O61" s="49">
        <v>4000</v>
      </c>
      <c r="P61" s="49">
        <f t="shared" si="9"/>
        <v>30</v>
      </c>
    </row>
    <row r="62" spans="1:20" ht="16.05" customHeight="1" x14ac:dyDescent="0.3">
      <c r="A62" s="40" t="s">
        <v>573</v>
      </c>
      <c r="B62" s="40" t="s">
        <v>574</v>
      </c>
      <c r="C62" s="40" t="s">
        <v>293</v>
      </c>
      <c r="D62" s="40" t="s">
        <v>347</v>
      </c>
      <c r="E62" s="40" t="s">
        <v>575</v>
      </c>
      <c r="F62" s="40" t="s">
        <v>464</v>
      </c>
      <c r="G62" s="40" t="s">
        <v>288</v>
      </c>
      <c r="H62" s="40" t="s">
        <v>289</v>
      </c>
      <c r="J62" s="12">
        <v>4500</v>
      </c>
      <c r="K62" s="49" t="s">
        <v>581</v>
      </c>
      <c r="L62" s="67">
        <v>0.2</v>
      </c>
      <c r="M62" s="49">
        <v>555</v>
      </c>
      <c r="N62" s="66"/>
      <c r="O62" s="49">
        <v>8000</v>
      </c>
      <c r="P62" s="49">
        <f t="shared" si="9"/>
        <v>445</v>
      </c>
    </row>
    <row r="63" spans="1:20" ht="16.05" customHeight="1" x14ac:dyDescent="0.3">
      <c r="A63" s="40" t="s">
        <v>577</v>
      </c>
      <c r="B63" s="40" t="s">
        <v>578</v>
      </c>
      <c r="C63" s="40" t="s">
        <v>579</v>
      </c>
      <c r="D63" s="40" t="s">
        <v>403</v>
      </c>
      <c r="E63" s="40" t="s">
        <v>580</v>
      </c>
      <c r="F63" s="40" t="s">
        <v>464</v>
      </c>
      <c r="G63" s="40" t="s">
        <v>288</v>
      </c>
      <c r="H63" s="40" t="s">
        <v>289</v>
      </c>
      <c r="J63" s="12">
        <v>9000</v>
      </c>
      <c r="K63" s="49" t="s">
        <v>586</v>
      </c>
      <c r="L63" s="67">
        <v>0.25</v>
      </c>
      <c r="M63" s="49">
        <v>1005</v>
      </c>
      <c r="N63" s="66"/>
      <c r="O63" s="49">
        <v>12500</v>
      </c>
      <c r="P63" s="49">
        <f t="shared" si="9"/>
        <v>1370</v>
      </c>
    </row>
    <row r="64" spans="1:20" ht="16.05" customHeight="1" x14ac:dyDescent="0.3">
      <c r="A64" s="40" t="s">
        <v>582</v>
      </c>
      <c r="B64" s="40" t="s">
        <v>583</v>
      </c>
      <c r="C64" s="40" t="s">
        <v>584</v>
      </c>
      <c r="D64" s="40" t="s">
        <v>347</v>
      </c>
      <c r="E64" s="40" t="s">
        <v>585</v>
      </c>
      <c r="F64" s="40" t="s">
        <v>287</v>
      </c>
      <c r="G64" s="40" t="s">
        <v>288</v>
      </c>
      <c r="H64" s="40" t="s">
        <v>289</v>
      </c>
      <c r="J64" s="12">
        <v>35000</v>
      </c>
      <c r="K64" s="49" t="s">
        <v>591</v>
      </c>
      <c r="L64" s="67">
        <v>0.3</v>
      </c>
      <c r="M64" s="49">
        <v>2755</v>
      </c>
      <c r="N64" s="66"/>
      <c r="O64" s="49">
        <v>15000</v>
      </c>
      <c r="P64" s="49">
        <f t="shared" si="9"/>
        <v>1995</v>
      </c>
    </row>
    <row r="65" spans="1:16" ht="16.05" customHeight="1" x14ac:dyDescent="0.3">
      <c r="A65" s="40" t="s">
        <v>587</v>
      </c>
      <c r="B65" s="40" t="s">
        <v>588</v>
      </c>
      <c r="C65" s="40" t="s">
        <v>589</v>
      </c>
      <c r="D65" s="40" t="s">
        <v>285</v>
      </c>
      <c r="E65" s="40" t="s">
        <v>590</v>
      </c>
      <c r="F65" s="40" t="s">
        <v>306</v>
      </c>
      <c r="G65" s="40" t="s">
        <v>307</v>
      </c>
      <c r="H65" s="40" t="s">
        <v>289</v>
      </c>
      <c r="J65" s="12">
        <v>55000</v>
      </c>
      <c r="K65" s="49" t="s">
        <v>597</v>
      </c>
      <c r="L65" s="67">
        <v>0.35</v>
      </c>
      <c r="M65" s="49">
        <v>5505</v>
      </c>
      <c r="N65" s="66"/>
      <c r="O65" s="49">
        <v>20000</v>
      </c>
      <c r="P65" s="49">
        <f t="shared" si="9"/>
        <v>3245</v>
      </c>
    </row>
    <row r="66" spans="1:16" ht="16.05" customHeight="1" x14ac:dyDescent="0.3">
      <c r="A66" s="40" t="s">
        <v>592</v>
      </c>
      <c r="B66" s="40" t="s">
        <v>593</v>
      </c>
      <c r="C66" s="40" t="s">
        <v>428</v>
      </c>
      <c r="D66" s="40" t="s">
        <v>594</v>
      </c>
      <c r="E66" s="40" t="s">
        <v>595</v>
      </c>
      <c r="F66" s="40" t="s">
        <v>596</v>
      </c>
      <c r="G66" s="40" t="s">
        <v>314</v>
      </c>
      <c r="H66" s="40" t="s">
        <v>289</v>
      </c>
      <c r="J66" s="12">
        <v>80000</v>
      </c>
      <c r="K66" s="49" t="s">
        <v>601</v>
      </c>
      <c r="L66" s="67">
        <v>0.45</v>
      </c>
      <c r="M66" s="49">
        <v>13505</v>
      </c>
      <c r="N66" s="66"/>
      <c r="O66" s="12">
        <v>30000</v>
      </c>
      <c r="P66" s="77">
        <f t="shared" si="9"/>
        <v>5745</v>
      </c>
    </row>
    <row r="67" spans="1:16" ht="16.05" customHeight="1" x14ac:dyDescent="0.3">
      <c r="A67" s="40" t="s">
        <v>598</v>
      </c>
      <c r="B67" s="40" t="s">
        <v>599</v>
      </c>
      <c r="C67" s="40" t="s">
        <v>333</v>
      </c>
      <c r="D67" s="40" t="s">
        <v>372</v>
      </c>
      <c r="E67" s="40" t="s">
        <v>600</v>
      </c>
      <c r="F67" s="40" t="s">
        <v>287</v>
      </c>
      <c r="G67" s="40" t="s">
        <v>288</v>
      </c>
      <c r="H67" s="40" t="s">
        <v>289</v>
      </c>
    </row>
    <row r="68" spans="1:16" ht="16.05" customHeight="1" x14ac:dyDescent="0.3">
      <c r="A68" s="40" t="s">
        <v>602</v>
      </c>
      <c r="B68" s="40" t="s">
        <v>603</v>
      </c>
      <c r="C68" s="40" t="s">
        <v>324</v>
      </c>
      <c r="D68" s="40" t="s">
        <v>412</v>
      </c>
      <c r="E68" s="40" t="s">
        <v>604</v>
      </c>
      <c r="F68" s="40" t="s">
        <v>287</v>
      </c>
      <c r="G68" s="40" t="s">
        <v>288</v>
      </c>
      <c r="H68" s="40" t="s">
        <v>289</v>
      </c>
    </row>
    <row r="69" spans="1:16" ht="16.05" customHeight="1" x14ac:dyDescent="0.3">
      <c r="A69" s="40" t="s">
        <v>605</v>
      </c>
      <c r="B69" s="40" t="s">
        <v>606</v>
      </c>
      <c r="C69" s="40" t="s">
        <v>428</v>
      </c>
      <c r="D69" s="40" t="s">
        <v>398</v>
      </c>
      <c r="E69" s="40" t="s">
        <v>607</v>
      </c>
      <c r="F69" s="40" t="s">
        <v>313</v>
      </c>
      <c r="G69" s="40" t="s">
        <v>314</v>
      </c>
      <c r="H69" s="40" t="s">
        <v>289</v>
      </c>
    </row>
    <row r="70" spans="1:16" ht="16.05" customHeight="1" x14ac:dyDescent="0.3">
      <c r="A70" s="40" t="s">
        <v>608</v>
      </c>
      <c r="B70" s="40" t="s">
        <v>609</v>
      </c>
      <c r="C70" s="40" t="s">
        <v>293</v>
      </c>
      <c r="D70" s="40" t="s">
        <v>347</v>
      </c>
      <c r="E70" s="40" t="s">
        <v>610</v>
      </c>
      <c r="F70" s="40" t="s">
        <v>287</v>
      </c>
      <c r="G70" s="40" t="s">
        <v>288</v>
      </c>
      <c r="H70" s="40" t="s">
        <v>289</v>
      </c>
    </row>
    <row r="71" spans="1:16" ht="16.05" customHeight="1" x14ac:dyDescent="0.3">
      <c r="A71" s="40" t="s">
        <v>611</v>
      </c>
      <c r="B71" s="40" t="s">
        <v>612</v>
      </c>
      <c r="C71" s="40" t="s">
        <v>293</v>
      </c>
      <c r="D71" s="40" t="s">
        <v>294</v>
      </c>
      <c r="E71" s="40" t="s">
        <v>613</v>
      </c>
      <c r="F71" s="40" t="s">
        <v>341</v>
      </c>
      <c r="G71" s="40" t="s">
        <v>342</v>
      </c>
      <c r="H71" s="40" t="s">
        <v>289</v>
      </c>
    </row>
    <row r="72" spans="1:16" ht="16.05" customHeight="1" x14ac:dyDescent="0.3">
      <c r="A72" s="40" t="s">
        <v>614</v>
      </c>
      <c r="B72" s="40" t="s">
        <v>615</v>
      </c>
      <c r="C72" s="40" t="s">
        <v>616</v>
      </c>
      <c r="D72" s="40" t="s">
        <v>285</v>
      </c>
      <c r="E72" s="40" t="s">
        <v>617</v>
      </c>
      <c r="F72" s="40" t="s">
        <v>341</v>
      </c>
      <c r="G72" s="40" t="s">
        <v>342</v>
      </c>
      <c r="H72" s="40" t="s">
        <v>289</v>
      </c>
    </row>
    <row r="73" spans="1:16" ht="16.05" customHeight="1" x14ac:dyDescent="0.3">
      <c r="A73" s="40" t="s">
        <v>618</v>
      </c>
      <c r="B73" s="40" t="s">
        <v>619</v>
      </c>
      <c r="C73" s="40" t="s">
        <v>397</v>
      </c>
      <c r="D73" s="40" t="s">
        <v>398</v>
      </c>
      <c r="E73" s="40" t="s">
        <v>620</v>
      </c>
      <c r="F73" s="40" t="s">
        <v>287</v>
      </c>
      <c r="G73" s="40" t="s">
        <v>288</v>
      </c>
      <c r="H73" s="40" t="s">
        <v>289</v>
      </c>
    </row>
    <row r="74" spans="1:16" ht="16.05" customHeight="1" x14ac:dyDescent="0.3">
      <c r="A74" s="40" t="s">
        <v>621</v>
      </c>
      <c r="B74" s="40" t="s">
        <v>622</v>
      </c>
      <c r="C74" s="40" t="s">
        <v>537</v>
      </c>
      <c r="D74" s="40" t="s">
        <v>294</v>
      </c>
      <c r="E74" s="40" t="s">
        <v>623</v>
      </c>
      <c r="F74" s="40" t="s">
        <v>287</v>
      </c>
      <c r="G74" s="40" t="s">
        <v>288</v>
      </c>
      <c r="H74" s="40" t="s">
        <v>289</v>
      </c>
    </row>
    <row r="75" spans="1:16" ht="16.05" customHeight="1" x14ac:dyDescent="0.3">
      <c r="A75" s="40" t="s">
        <v>624</v>
      </c>
      <c r="B75" s="40" t="s">
        <v>625</v>
      </c>
      <c r="C75" s="40" t="s">
        <v>339</v>
      </c>
      <c r="D75" s="40" t="s">
        <v>325</v>
      </c>
      <c r="E75" s="40" t="s">
        <v>626</v>
      </c>
      <c r="F75" s="40" t="s">
        <v>379</v>
      </c>
      <c r="G75" s="40" t="s">
        <v>307</v>
      </c>
      <c r="H75" s="40" t="s">
        <v>289</v>
      </c>
    </row>
    <row r="76" spans="1:16" ht="16.05" customHeight="1" x14ac:dyDescent="0.3">
      <c r="A76" s="40" t="s">
        <v>627</v>
      </c>
      <c r="B76" s="40" t="s">
        <v>628</v>
      </c>
      <c r="C76" s="40" t="s">
        <v>397</v>
      </c>
      <c r="D76" s="40" t="s">
        <v>398</v>
      </c>
      <c r="E76" s="40" t="s">
        <v>629</v>
      </c>
      <c r="F76" s="40" t="s">
        <v>306</v>
      </c>
      <c r="G76" s="40" t="s">
        <v>307</v>
      </c>
      <c r="H76" s="40" t="s">
        <v>289</v>
      </c>
    </row>
    <row r="77" spans="1:16" ht="16.05" customHeight="1" x14ac:dyDescent="0.3">
      <c r="A77" s="40" t="s">
        <v>630</v>
      </c>
      <c r="B77" s="40" t="s">
        <v>631</v>
      </c>
      <c r="C77" s="40" t="s">
        <v>397</v>
      </c>
      <c r="D77" s="40" t="s">
        <v>325</v>
      </c>
      <c r="E77" s="40" t="s">
        <v>632</v>
      </c>
      <c r="F77" s="40" t="s">
        <v>385</v>
      </c>
      <c r="G77" s="40" t="s">
        <v>307</v>
      </c>
      <c r="H77" s="40" t="s">
        <v>289</v>
      </c>
    </row>
    <row r="78" spans="1:16" ht="16.05" customHeight="1" x14ac:dyDescent="0.3">
      <c r="A78" s="40" t="s">
        <v>633</v>
      </c>
      <c r="B78" s="40" t="s">
        <v>634</v>
      </c>
      <c r="C78" s="40" t="s">
        <v>635</v>
      </c>
      <c r="D78" s="40" t="s">
        <v>403</v>
      </c>
      <c r="E78" s="40" t="s">
        <v>636</v>
      </c>
      <c r="F78" s="40" t="s">
        <v>637</v>
      </c>
      <c r="G78" s="40" t="s">
        <v>342</v>
      </c>
      <c r="H78" s="40" t="s">
        <v>289</v>
      </c>
    </row>
    <row r="79" spans="1:16" ht="16.05" customHeight="1" x14ac:dyDescent="0.3">
      <c r="A79" s="40" t="s">
        <v>638</v>
      </c>
      <c r="B79" s="40" t="s">
        <v>639</v>
      </c>
      <c r="C79" s="40" t="s">
        <v>635</v>
      </c>
      <c r="D79" s="40" t="s">
        <v>325</v>
      </c>
      <c r="E79" s="40" t="s">
        <v>640</v>
      </c>
      <c r="F79" s="40" t="s">
        <v>530</v>
      </c>
      <c r="G79" s="40" t="s">
        <v>314</v>
      </c>
      <c r="H79" s="40" t="s">
        <v>289</v>
      </c>
    </row>
    <row r="80" spans="1:16" ht="16.05" customHeight="1" x14ac:dyDescent="0.3">
      <c r="A80" s="40" t="s">
        <v>641</v>
      </c>
      <c r="B80" s="40" t="s">
        <v>642</v>
      </c>
      <c r="C80" s="40" t="s">
        <v>293</v>
      </c>
      <c r="D80" s="40" t="s">
        <v>294</v>
      </c>
      <c r="E80" s="40" t="s">
        <v>643</v>
      </c>
      <c r="F80" s="40" t="s">
        <v>287</v>
      </c>
      <c r="G80" s="40" t="s">
        <v>288</v>
      </c>
      <c r="H80" s="40" t="s">
        <v>289</v>
      </c>
    </row>
    <row r="81" spans="1:8" ht="16.05" customHeight="1" x14ac:dyDescent="0.3">
      <c r="A81" s="40" t="s">
        <v>644</v>
      </c>
      <c r="B81" s="40" t="s">
        <v>645</v>
      </c>
      <c r="C81" s="40" t="s">
        <v>333</v>
      </c>
      <c r="D81" s="40" t="s">
        <v>285</v>
      </c>
      <c r="E81" s="40" t="s">
        <v>646</v>
      </c>
      <c r="F81" s="40" t="s">
        <v>300</v>
      </c>
      <c r="G81" s="40" t="s">
        <v>288</v>
      </c>
      <c r="H81" s="40" t="s">
        <v>289</v>
      </c>
    </row>
    <row r="82" spans="1:8" ht="16.05" customHeight="1" x14ac:dyDescent="0.3">
      <c r="A82" s="40" t="s">
        <v>647</v>
      </c>
      <c r="B82" s="40" t="s">
        <v>648</v>
      </c>
      <c r="C82" s="40" t="s">
        <v>377</v>
      </c>
      <c r="D82" s="40" t="s">
        <v>372</v>
      </c>
      <c r="E82" s="40" t="s">
        <v>649</v>
      </c>
      <c r="F82" s="40" t="s">
        <v>306</v>
      </c>
      <c r="G82" s="40" t="s">
        <v>307</v>
      </c>
      <c r="H82" s="40" t="s">
        <v>289</v>
      </c>
    </row>
    <row r="83" spans="1:8" ht="16.05" customHeight="1" x14ac:dyDescent="0.3">
      <c r="A83" s="40" t="s">
        <v>650</v>
      </c>
      <c r="B83" s="40" t="s">
        <v>651</v>
      </c>
      <c r="C83" s="40" t="s">
        <v>422</v>
      </c>
      <c r="D83" s="40" t="s">
        <v>398</v>
      </c>
      <c r="E83" s="40" t="s">
        <v>652</v>
      </c>
      <c r="F83" s="40" t="s">
        <v>306</v>
      </c>
      <c r="G83" s="40" t="s">
        <v>307</v>
      </c>
      <c r="H83" s="40" t="s">
        <v>289</v>
      </c>
    </row>
    <row r="84" spans="1:8" ht="16.05" customHeight="1" x14ac:dyDescent="0.3">
      <c r="A84" s="40" t="s">
        <v>653</v>
      </c>
      <c r="B84" s="40" t="s">
        <v>654</v>
      </c>
      <c r="C84" s="40" t="s">
        <v>422</v>
      </c>
      <c r="D84" s="40" t="s">
        <v>357</v>
      </c>
      <c r="E84" s="40" t="s">
        <v>655</v>
      </c>
      <c r="F84" s="40" t="s">
        <v>430</v>
      </c>
      <c r="G84" s="40" t="s">
        <v>288</v>
      </c>
      <c r="H84" s="40" t="s">
        <v>289</v>
      </c>
    </row>
    <row r="85" spans="1:8" ht="16.05" customHeight="1" x14ac:dyDescent="0.3">
      <c r="A85" s="40" t="s">
        <v>656</v>
      </c>
      <c r="B85" s="40" t="s">
        <v>657</v>
      </c>
      <c r="C85" s="40" t="s">
        <v>383</v>
      </c>
      <c r="D85" s="40" t="s">
        <v>347</v>
      </c>
      <c r="E85" s="40" t="s">
        <v>658</v>
      </c>
      <c r="F85" s="40" t="s">
        <v>287</v>
      </c>
      <c r="G85" s="40" t="s">
        <v>288</v>
      </c>
      <c r="H85" s="40" t="s">
        <v>289</v>
      </c>
    </row>
    <row r="86" spans="1:8" ht="16.05" customHeight="1" x14ac:dyDescent="0.3">
      <c r="A86" s="40" t="s">
        <v>659</v>
      </c>
      <c r="B86" s="40" t="s">
        <v>660</v>
      </c>
      <c r="C86" s="40" t="s">
        <v>304</v>
      </c>
      <c r="D86" s="40" t="s">
        <v>285</v>
      </c>
      <c r="E86" s="40" t="s">
        <v>661</v>
      </c>
      <c r="F86" s="40" t="s">
        <v>287</v>
      </c>
      <c r="G86" s="40" t="s">
        <v>288</v>
      </c>
      <c r="H86" s="40" t="s">
        <v>289</v>
      </c>
    </row>
    <row r="87" spans="1:8" ht="16.05" customHeight="1" x14ac:dyDescent="0.3">
      <c r="A87" s="40" t="s">
        <v>662</v>
      </c>
      <c r="B87" s="40" t="s">
        <v>663</v>
      </c>
      <c r="C87" s="40" t="s">
        <v>389</v>
      </c>
      <c r="D87" s="40" t="s">
        <v>347</v>
      </c>
      <c r="E87" s="40" t="s">
        <v>664</v>
      </c>
      <c r="F87" s="40" t="s">
        <v>300</v>
      </c>
      <c r="G87" s="40" t="s">
        <v>288</v>
      </c>
      <c r="H87" s="40" t="s">
        <v>289</v>
      </c>
    </row>
    <row r="88" spans="1:8" ht="16.05" customHeight="1" x14ac:dyDescent="0.3">
      <c r="A88" s="40" t="s">
        <v>665</v>
      </c>
      <c r="B88" s="40" t="s">
        <v>666</v>
      </c>
      <c r="C88" s="40" t="s">
        <v>339</v>
      </c>
      <c r="D88" s="40" t="s">
        <v>398</v>
      </c>
      <c r="E88" s="40" t="s">
        <v>667</v>
      </c>
      <c r="F88" s="40" t="s">
        <v>306</v>
      </c>
      <c r="G88" s="40" t="s">
        <v>307</v>
      </c>
      <c r="H88" s="40" t="s">
        <v>289</v>
      </c>
    </row>
    <row r="89" spans="1:8" ht="16.05" customHeight="1" x14ac:dyDescent="0.3">
      <c r="A89" s="40" t="s">
        <v>668</v>
      </c>
      <c r="B89" s="40" t="s">
        <v>669</v>
      </c>
      <c r="C89" s="40" t="s">
        <v>304</v>
      </c>
      <c r="D89" s="40" t="s">
        <v>670</v>
      </c>
      <c r="E89" s="40" t="s">
        <v>671</v>
      </c>
      <c r="F89" s="40" t="s">
        <v>391</v>
      </c>
      <c r="G89" s="40" t="s">
        <v>314</v>
      </c>
      <c r="H89" s="40" t="s">
        <v>289</v>
      </c>
    </row>
    <row r="90" spans="1:8" ht="16.05" customHeight="1" x14ac:dyDescent="0.3">
      <c r="A90" s="40" t="s">
        <v>672</v>
      </c>
      <c r="B90" s="40" t="s">
        <v>673</v>
      </c>
      <c r="C90" s="40" t="s">
        <v>674</v>
      </c>
      <c r="D90" s="40" t="s">
        <v>675</v>
      </c>
      <c r="E90" s="40" t="s">
        <v>676</v>
      </c>
      <c r="F90" s="40" t="s">
        <v>454</v>
      </c>
      <c r="G90" s="40" t="s">
        <v>288</v>
      </c>
      <c r="H90" s="40" t="s">
        <v>289</v>
      </c>
    </row>
    <row r="91" spans="1:8" ht="16.05" customHeight="1" x14ac:dyDescent="0.3">
      <c r="A91" s="40" t="s">
        <v>677</v>
      </c>
      <c r="B91" s="40" t="s">
        <v>678</v>
      </c>
      <c r="C91" s="40" t="s">
        <v>339</v>
      </c>
      <c r="D91" s="40" t="s">
        <v>294</v>
      </c>
      <c r="E91" s="40" t="s">
        <v>679</v>
      </c>
      <c r="F91" s="40" t="s">
        <v>287</v>
      </c>
      <c r="G91" s="40" t="s">
        <v>288</v>
      </c>
      <c r="H91" s="40" t="s">
        <v>289</v>
      </c>
    </row>
  </sheetData>
  <sortState ref="O60:P66">
    <sortCondition ref="O60"/>
  </sortState>
  <mergeCells count="10">
    <mergeCell ref="J32:N32"/>
    <mergeCell ref="P34:Q34"/>
    <mergeCell ref="J48:O48"/>
    <mergeCell ref="J1:O1"/>
    <mergeCell ref="J2:T2"/>
    <mergeCell ref="P5:R5"/>
    <mergeCell ref="P6:U6"/>
    <mergeCell ref="J23:K23"/>
    <mergeCell ref="N23:T23"/>
    <mergeCell ref="P8:S8"/>
  </mergeCells>
  <phoneticPr fontId="1" type="noConversion"/>
  <conditionalFormatting sqref="P60:P6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1083F-DAB5-4217-8514-241F11A0E5E9}">
  <dimension ref="A1:Q30"/>
  <sheetViews>
    <sheetView topLeftCell="A16" workbookViewId="0">
      <selection activeCell="G21" sqref="G21"/>
    </sheetView>
  </sheetViews>
  <sheetFormatPr defaultRowHeight="15.6" customHeight="1" x14ac:dyDescent="0.25"/>
  <cols>
    <col min="1" max="1" width="9.796875" style="19" bestFit="1" customWidth="1"/>
    <col min="2" max="2" width="10.59765625" style="19" customWidth="1"/>
    <col min="3" max="3" width="10.296875" style="19" customWidth="1"/>
    <col min="4" max="4" width="10.69921875" style="19" customWidth="1"/>
    <col min="5" max="5" width="9.796875" style="19" bestFit="1" customWidth="1"/>
    <col min="6" max="6" width="9.8984375" style="19" customWidth="1"/>
    <col min="7" max="7" width="10.09765625" style="19" customWidth="1"/>
    <col min="8" max="8" width="8.796875" style="19"/>
    <col min="9" max="9" width="9.796875" style="19" bestFit="1" customWidth="1"/>
    <col min="10" max="10" width="10.69921875" style="19" customWidth="1"/>
    <col min="11" max="11" width="9.796875" style="19" bestFit="1" customWidth="1"/>
    <col min="12" max="12" width="6.3984375" style="19" customWidth="1"/>
    <col min="13" max="14" width="9.796875" style="19" bestFit="1" customWidth="1"/>
    <col min="15" max="15" width="9.69921875" style="19" customWidth="1"/>
    <col min="16" max="213" width="8.796875" style="19"/>
    <col min="214" max="214" width="3" style="19" customWidth="1"/>
    <col min="215" max="215" width="12.19921875" style="19" bestFit="1" customWidth="1"/>
    <col min="216" max="216" width="9.69921875" style="19" bestFit="1" customWidth="1"/>
    <col min="217" max="218" width="7.5" style="19" bestFit="1" customWidth="1"/>
    <col min="219" max="219" width="4.69921875" style="19" bestFit="1" customWidth="1"/>
    <col min="220" max="223" width="8.796875" style="19"/>
    <col min="224" max="224" width="11.19921875" style="19" customWidth="1"/>
    <col min="225" max="225" width="11.19921875" style="19" bestFit="1" customWidth="1"/>
    <col min="226" max="227" width="8" style="19" bestFit="1" customWidth="1"/>
    <col min="228" max="228" width="4.69921875" style="19" bestFit="1" customWidth="1"/>
    <col min="229" max="230" width="11.19921875" style="19" bestFit="1" customWidth="1"/>
    <col min="231" max="469" width="8.796875" style="19"/>
    <col min="470" max="470" width="3" style="19" customWidth="1"/>
    <col min="471" max="471" width="12.19921875" style="19" bestFit="1" customWidth="1"/>
    <col min="472" max="472" width="9.69921875" style="19" bestFit="1" customWidth="1"/>
    <col min="473" max="474" width="7.5" style="19" bestFit="1" customWidth="1"/>
    <col min="475" max="475" width="4.69921875" style="19" bestFit="1" customWidth="1"/>
    <col min="476" max="479" width="8.796875" style="19"/>
    <col min="480" max="480" width="11.19921875" style="19" customWidth="1"/>
    <col min="481" max="481" width="11.19921875" style="19" bestFit="1" customWidth="1"/>
    <col min="482" max="483" width="8" style="19" bestFit="1" customWidth="1"/>
    <col min="484" max="484" width="4.69921875" style="19" bestFit="1" customWidth="1"/>
    <col min="485" max="486" width="11.19921875" style="19" bestFit="1" customWidth="1"/>
    <col min="487" max="725" width="8.796875" style="19"/>
    <col min="726" max="726" width="3" style="19" customWidth="1"/>
    <col min="727" max="727" width="12.19921875" style="19" bestFit="1" customWidth="1"/>
    <col min="728" max="728" width="9.69921875" style="19" bestFit="1" customWidth="1"/>
    <col min="729" max="730" width="7.5" style="19" bestFit="1" customWidth="1"/>
    <col min="731" max="731" width="4.69921875" style="19" bestFit="1" customWidth="1"/>
    <col min="732" max="735" width="8.796875" style="19"/>
    <col min="736" max="736" width="11.19921875" style="19" customWidth="1"/>
    <col min="737" max="737" width="11.19921875" style="19" bestFit="1" customWidth="1"/>
    <col min="738" max="739" width="8" style="19" bestFit="1" customWidth="1"/>
    <col min="740" max="740" width="4.69921875" style="19" bestFit="1" customWidth="1"/>
    <col min="741" max="742" width="11.19921875" style="19" bestFit="1" customWidth="1"/>
    <col min="743" max="981" width="8.796875" style="19"/>
    <col min="982" max="982" width="3" style="19" customWidth="1"/>
    <col min="983" max="983" width="12.19921875" style="19" bestFit="1" customWidth="1"/>
    <col min="984" max="984" width="9.69921875" style="19" bestFit="1" customWidth="1"/>
    <col min="985" max="986" width="7.5" style="19" bestFit="1" customWidth="1"/>
    <col min="987" max="987" width="4.69921875" style="19" bestFit="1" customWidth="1"/>
    <col min="988" max="991" width="8.796875" style="19"/>
    <col min="992" max="992" width="11.19921875" style="19" customWidth="1"/>
    <col min="993" max="993" width="11.19921875" style="19" bestFit="1" customWidth="1"/>
    <col min="994" max="995" width="8" style="19" bestFit="1" customWidth="1"/>
    <col min="996" max="996" width="4.69921875" style="19" bestFit="1" customWidth="1"/>
    <col min="997" max="998" width="11.19921875" style="19" bestFit="1" customWidth="1"/>
    <col min="999" max="1237" width="8.796875" style="19"/>
    <col min="1238" max="1238" width="3" style="19" customWidth="1"/>
    <col min="1239" max="1239" width="12.19921875" style="19" bestFit="1" customWidth="1"/>
    <col min="1240" max="1240" width="9.69921875" style="19" bestFit="1" customWidth="1"/>
    <col min="1241" max="1242" width="7.5" style="19" bestFit="1" customWidth="1"/>
    <col min="1243" max="1243" width="4.69921875" style="19" bestFit="1" customWidth="1"/>
    <col min="1244" max="1247" width="8.796875" style="19"/>
    <col min="1248" max="1248" width="11.19921875" style="19" customWidth="1"/>
    <col min="1249" max="1249" width="11.19921875" style="19" bestFit="1" customWidth="1"/>
    <col min="1250" max="1251" width="8" style="19" bestFit="1" customWidth="1"/>
    <col min="1252" max="1252" width="4.69921875" style="19" bestFit="1" customWidth="1"/>
    <col min="1253" max="1254" width="11.19921875" style="19" bestFit="1" customWidth="1"/>
    <col min="1255" max="1493" width="8.796875" style="19"/>
    <col min="1494" max="1494" width="3" style="19" customWidth="1"/>
    <col min="1495" max="1495" width="12.19921875" style="19" bestFit="1" customWidth="1"/>
    <col min="1496" max="1496" width="9.69921875" style="19" bestFit="1" customWidth="1"/>
    <col min="1497" max="1498" width="7.5" style="19" bestFit="1" customWidth="1"/>
    <col min="1499" max="1499" width="4.69921875" style="19" bestFit="1" customWidth="1"/>
    <col min="1500" max="1503" width="8.796875" style="19"/>
    <col min="1504" max="1504" width="11.19921875" style="19" customWidth="1"/>
    <col min="1505" max="1505" width="11.19921875" style="19" bestFit="1" customWidth="1"/>
    <col min="1506" max="1507" width="8" style="19" bestFit="1" customWidth="1"/>
    <col min="1508" max="1508" width="4.69921875" style="19" bestFit="1" customWidth="1"/>
    <col min="1509" max="1510" width="11.19921875" style="19" bestFit="1" customWidth="1"/>
    <col min="1511" max="1749" width="8.796875" style="19"/>
    <col min="1750" max="1750" width="3" style="19" customWidth="1"/>
    <col min="1751" max="1751" width="12.19921875" style="19" bestFit="1" customWidth="1"/>
    <col min="1752" max="1752" width="9.69921875" style="19" bestFit="1" customWidth="1"/>
    <col min="1753" max="1754" width="7.5" style="19" bestFit="1" customWidth="1"/>
    <col min="1755" max="1755" width="4.69921875" style="19" bestFit="1" customWidth="1"/>
    <col min="1756" max="1759" width="8.796875" style="19"/>
    <col min="1760" max="1760" width="11.19921875" style="19" customWidth="1"/>
    <col min="1761" max="1761" width="11.19921875" style="19" bestFit="1" customWidth="1"/>
    <col min="1762" max="1763" width="8" style="19" bestFit="1" customWidth="1"/>
    <col min="1764" max="1764" width="4.69921875" style="19" bestFit="1" customWidth="1"/>
    <col min="1765" max="1766" width="11.19921875" style="19" bestFit="1" customWidth="1"/>
    <col min="1767" max="2005" width="8.796875" style="19"/>
    <col min="2006" max="2006" width="3" style="19" customWidth="1"/>
    <col min="2007" max="2007" width="12.19921875" style="19" bestFit="1" customWidth="1"/>
    <col min="2008" max="2008" width="9.69921875" style="19" bestFit="1" customWidth="1"/>
    <col min="2009" max="2010" width="7.5" style="19" bestFit="1" customWidth="1"/>
    <col min="2011" max="2011" width="4.69921875" style="19" bestFit="1" customWidth="1"/>
    <col min="2012" max="2015" width="8.796875" style="19"/>
    <col min="2016" max="2016" width="11.19921875" style="19" customWidth="1"/>
    <col min="2017" max="2017" width="11.19921875" style="19" bestFit="1" customWidth="1"/>
    <col min="2018" max="2019" width="8" style="19" bestFit="1" customWidth="1"/>
    <col min="2020" max="2020" width="4.69921875" style="19" bestFit="1" customWidth="1"/>
    <col min="2021" max="2022" width="11.19921875" style="19" bestFit="1" customWidth="1"/>
    <col min="2023" max="2261" width="8.796875" style="19"/>
    <col min="2262" max="2262" width="3" style="19" customWidth="1"/>
    <col min="2263" max="2263" width="12.19921875" style="19" bestFit="1" customWidth="1"/>
    <col min="2264" max="2264" width="9.69921875" style="19" bestFit="1" customWidth="1"/>
    <col min="2265" max="2266" width="7.5" style="19" bestFit="1" customWidth="1"/>
    <col min="2267" max="2267" width="4.69921875" style="19" bestFit="1" customWidth="1"/>
    <col min="2268" max="2271" width="8.796875" style="19"/>
    <col min="2272" max="2272" width="11.19921875" style="19" customWidth="1"/>
    <col min="2273" max="2273" width="11.19921875" style="19" bestFit="1" customWidth="1"/>
    <col min="2274" max="2275" width="8" style="19" bestFit="1" customWidth="1"/>
    <col min="2276" max="2276" width="4.69921875" style="19" bestFit="1" customWidth="1"/>
    <col min="2277" max="2278" width="11.19921875" style="19" bestFit="1" customWidth="1"/>
    <col min="2279" max="2517" width="8.796875" style="19"/>
    <col min="2518" max="2518" width="3" style="19" customWidth="1"/>
    <col min="2519" max="2519" width="12.19921875" style="19" bestFit="1" customWidth="1"/>
    <col min="2520" max="2520" width="9.69921875" style="19" bestFit="1" customWidth="1"/>
    <col min="2521" max="2522" width="7.5" style="19" bestFit="1" customWidth="1"/>
    <col min="2523" max="2523" width="4.69921875" style="19" bestFit="1" customWidth="1"/>
    <col min="2524" max="2527" width="8.796875" style="19"/>
    <col min="2528" max="2528" width="11.19921875" style="19" customWidth="1"/>
    <col min="2529" max="2529" width="11.19921875" style="19" bestFit="1" customWidth="1"/>
    <col min="2530" max="2531" width="8" style="19" bestFit="1" customWidth="1"/>
    <col min="2532" max="2532" width="4.69921875" style="19" bestFit="1" customWidth="1"/>
    <col min="2533" max="2534" width="11.19921875" style="19" bestFit="1" customWidth="1"/>
    <col min="2535" max="2773" width="8.796875" style="19"/>
    <col min="2774" max="2774" width="3" style="19" customWidth="1"/>
    <col min="2775" max="2775" width="12.19921875" style="19" bestFit="1" customWidth="1"/>
    <col min="2776" max="2776" width="9.69921875" style="19" bestFit="1" customWidth="1"/>
    <col min="2777" max="2778" width="7.5" style="19" bestFit="1" customWidth="1"/>
    <col min="2779" max="2779" width="4.69921875" style="19" bestFit="1" customWidth="1"/>
    <col min="2780" max="2783" width="8.796875" style="19"/>
    <col min="2784" max="2784" width="11.19921875" style="19" customWidth="1"/>
    <col min="2785" max="2785" width="11.19921875" style="19" bestFit="1" customWidth="1"/>
    <col min="2786" max="2787" width="8" style="19" bestFit="1" customWidth="1"/>
    <col min="2788" max="2788" width="4.69921875" style="19" bestFit="1" customWidth="1"/>
    <col min="2789" max="2790" width="11.19921875" style="19" bestFit="1" customWidth="1"/>
    <col min="2791" max="3029" width="8.796875" style="19"/>
    <col min="3030" max="3030" width="3" style="19" customWidth="1"/>
    <col min="3031" max="3031" width="12.19921875" style="19" bestFit="1" customWidth="1"/>
    <col min="3032" max="3032" width="9.69921875" style="19" bestFit="1" customWidth="1"/>
    <col min="3033" max="3034" width="7.5" style="19" bestFit="1" customWidth="1"/>
    <col min="3035" max="3035" width="4.69921875" style="19" bestFit="1" customWidth="1"/>
    <col min="3036" max="3039" width="8.796875" style="19"/>
    <col min="3040" max="3040" width="11.19921875" style="19" customWidth="1"/>
    <col min="3041" max="3041" width="11.19921875" style="19" bestFit="1" customWidth="1"/>
    <col min="3042" max="3043" width="8" style="19" bestFit="1" customWidth="1"/>
    <col min="3044" max="3044" width="4.69921875" style="19" bestFit="1" customWidth="1"/>
    <col min="3045" max="3046" width="11.19921875" style="19" bestFit="1" customWidth="1"/>
    <col min="3047" max="3285" width="8.796875" style="19"/>
    <col min="3286" max="3286" width="3" style="19" customWidth="1"/>
    <col min="3287" max="3287" width="12.19921875" style="19" bestFit="1" customWidth="1"/>
    <col min="3288" max="3288" width="9.69921875" style="19" bestFit="1" customWidth="1"/>
    <col min="3289" max="3290" width="7.5" style="19" bestFit="1" customWidth="1"/>
    <col min="3291" max="3291" width="4.69921875" style="19" bestFit="1" customWidth="1"/>
    <col min="3292" max="3295" width="8.796875" style="19"/>
    <col min="3296" max="3296" width="11.19921875" style="19" customWidth="1"/>
    <col min="3297" max="3297" width="11.19921875" style="19" bestFit="1" customWidth="1"/>
    <col min="3298" max="3299" width="8" style="19" bestFit="1" customWidth="1"/>
    <col min="3300" max="3300" width="4.69921875" style="19" bestFit="1" customWidth="1"/>
    <col min="3301" max="3302" width="11.19921875" style="19" bestFit="1" customWidth="1"/>
    <col min="3303" max="3541" width="8.796875" style="19"/>
    <col min="3542" max="3542" width="3" style="19" customWidth="1"/>
    <col min="3543" max="3543" width="12.19921875" style="19" bestFit="1" customWidth="1"/>
    <col min="3544" max="3544" width="9.69921875" style="19" bestFit="1" customWidth="1"/>
    <col min="3545" max="3546" width="7.5" style="19" bestFit="1" customWidth="1"/>
    <col min="3547" max="3547" width="4.69921875" style="19" bestFit="1" customWidth="1"/>
    <col min="3548" max="3551" width="8.796875" style="19"/>
    <col min="3552" max="3552" width="11.19921875" style="19" customWidth="1"/>
    <col min="3553" max="3553" width="11.19921875" style="19" bestFit="1" customWidth="1"/>
    <col min="3554" max="3555" width="8" style="19" bestFit="1" customWidth="1"/>
    <col min="3556" max="3556" width="4.69921875" style="19" bestFit="1" customWidth="1"/>
    <col min="3557" max="3558" width="11.19921875" style="19" bestFit="1" customWidth="1"/>
    <col min="3559" max="3797" width="8.796875" style="19"/>
    <col min="3798" max="3798" width="3" style="19" customWidth="1"/>
    <col min="3799" max="3799" width="12.19921875" style="19" bestFit="1" customWidth="1"/>
    <col min="3800" max="3800" width="9.69921875" style="19" bestFit="1" customWidth="1"/>
    <col min="3801" max="3802" width="7.5" style="19" bestFit="1" customWidth="1"/>
    <col min="3803" max="3803" width="4.69921875" style="19" bestFit="1" customWidth="1"/>
    <col min="3804" max="3807" width="8.796875" style="19"/>
    <col min="3808" max="3808" width="11.19921875" style="19" customWidth="1"/>
    <col min="3809" max="3809" width="11.19921875" style="19" bestFit="1" customWidth="1"/>
    <col min="3810" max="3811" width="8" style="19" bestFit="1" customWidth="1"/>
    <col min="3812" max="3812" width="4.69921875" style="19" bestFit="1" customWidth="1"/>
    <col min="3813" max="3814" width="11.19921875" style="19" bestFit="1" customWidth="1"/>
    <col min="3815" max="4053" width="8.796875" style="19"/>
    <col min="4054" max="4054" width="3" style="19" customWidth="1"/>
    <col min="4055" max="4055" width="12.19921875" style="19" bestFit="1" customWidth="1"/>
    <col min="4056" max="4056" width="9.69921875" style="19" bestFit="1" customWidth="1"/>
    <col min="4057" max="4058" width="7.5" style="19" bestFit="1" customWidth="1"/>
    <col min="4059" max="4059" width="4.69921875" style="19" bestFit="1" customWidth="1"/>
    <col min="4060" max="4063" width="8.796875" style="19"/>
    <col min="4064" max="4064" width="11.19921875" style="19" customWidth="1"/>
    <col min="4065" max="4065" width="11.19921875" style="19" bestFit="1" customWidth="1"/>
    <col min="4066" max="4067" width="8" style="19" bestFit="1" customWidth="1"/>
    <col min="4068" max="4068" width="4.69921875" style="19" bestFit="1" customWidth="1"/>
    <col min="4069" max="4070" width="11.19921875" style="19" bestFit="1" customWidth="1"/>
    <col min="4071" max="4309" width="8.796875" style="19"/>
    <col min="4310" max="4310" width="3" style="19" customWidth="1"/>
    <col min="4311" max="4311" width="12.19921875" style="19" bestFit="1" customWidth="1"/>
    <col min="4312" max="4312" width="9.69921875" style="19" bestFit="1" customWidth="1"/>
    <col min="4313" max="4314" width="7.5" style="19" bestFit="1" customWidth="1"/>
    <col min="4315" max="4315" width="4.69921875" style="19" bestFit="1" customWidth="1"/>
    <col min="4316" max="4319" width="8.796875" style="19"/>
    <col min="4320" max="4320" width="11.19921875" style="19" customWidth="1"/>
    <col min="4321" max="4321" width="11.19921875" style="19" bestFit="1" customWidth="1"/>
    <col min="4322" max="4323" width="8" style="19" bestFit="1" customWidth="1"/>
    <col min="4324" max="4324" width="4.69921875" style="19" bestFit="1" customWidth="1"/>
    <col min="4325" max="4326" width="11.19921875" style="19" bestFit="1" customWidth="1"/>
    <col min="4327" max="4565" width="8.796875" style="19"/>
    <col min="4566" max="4566" width="3" style="19" customWidth="1"/>
    <col min="4567" max="4567" width="12.19921875" style="19" bestFit="1" customWidth="1"/>
    <col min="4568" max="4568" width="9.69921875" style="19" bestFit="1" customWidth="1"/>
    <col min="4569" max="4570" width="7.5" style="19" bestFit="1" customWidth="1"/>
    <col min="4571" max="4571" width="4.69921875" style="19" bestFit="1" customWidth="1"/>
    <col min="4572" max="4575" width="8.796875" style="19"/>
    <col min="4576" max="4576" width="11.19921875" style="19" customWidth="1"/>
    <col min="4577" max="4577" width="11.19921875" style="19" bestFit="1" customWidth="1"/>
    <col min="4578" max="4579" width="8" style="19" bestFit="1" customWidth="1"/>
    <col min="4580" max="4580" width="4.69921875" style="19" bestFit="1" customWidth="1"/>
    <col min="4581" max="4582" width="11.19921875" style="19" bestFit="1" customWidth="1"/>
    <col min="4583" max="4821" width="8.796875" style="19"/>
    <col min="4822" max="4822" width="3" style="19" customWidth="1"/>
    <col min="4823" max="4823" width="12.19921875" style="19" bestFit="1" customWidth="1"/>
    <col min="4824" max="4824" width="9.69921875" style="19" bestFit="1" customWidth="1"/>
    <col min="4825" max="4826" width="7.5" style="19" bestFit="1" customWidth="1"/>
    <col min="4827" max="4827" width="4.69921875" style="19" bestFit="1" customWidth="1"/>
    <col min="4828" max="4831" width="8.796875" style="19"/>
    <col min="4832" max="4832" width="11.19921875" style="19" customWidth="1"/>
    <col min="4833" max="4833" width="11.19921875" style="19" bestFit="1" customWidth="1"/>
    <col min="4834" max="4835" width="8" style="19" bestFit="1" customWidth="1"/>
    <col min="4836" max="4836" width="4.69921875" style="19" bestFit="1" customWidth="1"/>
    <col min="4837" max="4838" width="11.19921875" style="19" bestFit="1" customWidth="1"/>
    <col min="4839" max="5077" width="8.796875" style="19"/>
    <col min="5078" max="5078" width="3" style="19" customWidth="1"/>
    <col min="5079" max="5079" width="12.19921875" style="19" bestFit="1" customWidth="1"/>
    <col min="5080" max="5080" width="9.69921875" style="19" bestFit="1" customWidth="1"/>
    <col min="5081" max="5082" width="7.5" style="19" bestFit="1" customWidth="1"/>
    <col min="5083" max="5083" width="4.69921875" style="19" bestFit="1" customWidth="1"/>
    <col min="5084" max="5087" width="8.796875" style="19"/>
    <col min="5088" max="5088" width="11.19921875" style="19" customWidth="1"/>
    <col min="5089" max="5089" width="11.19921875" style="19" bestFit="1" customWidth="1"/>
    <col min="5090" max="5091" width="8" style="19" bestFit="1" customWidth="1"/>
    <col min="5092" max="5092" width="4.69921875" style="19" bestFit="1" customWidth="1"/>
    <col min="5093" max="5094" width="11.19921875" style="19" bestFit="1" customWidth="1"/>
    <col min="5095" max="5333" width="8.796875" style="19"/>
    <col min="5334" max="5334" width="3" style="19" customWidth="1"/>
    <col min="5335" max="5335" width="12.19921875" style="19" bestFit="1" customWidth="1"/>
    <col min="5336" max="5336" width="9.69921875" style="19" bestFit="1" customWidth="1"/>
    <col min="5337" max="5338" width="7.5" style="19" bestFit="1" customWidth="1"/>
    <col min="5339" max="5339" width="4.69921875" style="19" bestFit="1" customWidth="1"/>
    <col min="5340" max="5343" width="8.796875" style="19"/>
    <col min="5344" max="5344" width="11.19921875" style="19" customWidth="1"/>
    <col min="5345" max="5345" width="11.19921875" style="19" bestFit="1" customWidth="1"/>
    <col min="5346" max="5347" width="8" style="19" bestFit="1" customWidth="1"/>
    <col min="5348" max="5348" width="4.69921875" style="19" bestFit="1" customWidth="1"/>
    <col min="5349" max="5350" width="11.19921875" style="19" bestFit="1" customWidth="1"/>
    <col min="5351" max="5589" width="8.796875" style="19"/>
    <col min="5590" max="5590" width="3" style="19" customWidth="1"/>
    <col min="5591" max="5591" width="12.19921875" style="19" bestFit="1" customWidth="1"/>
    <col min="5592" max="5592" width="9.69921875" style="19" bestFit="1" customWidth="1"/>
    <col min="5593" max="5594" width="7.5" style="19" bestFit="1" customWidth="1"/>
    <col min="5595" max="5595" width="4.69921875" style="19" bestFit="1" customWidth="1"/>
    <col min="5596" max="5599" width="8.796875" style="19"/>
    <col min="5600" max="5600" width="11.19921875" style="19" customWidth="1"/>
    <col min="5601" max="5601" width="11.19921875" style="19" bestFit="1" customWidth="1"/>
    <col min="5602" max="5603" width="8" style="19" bestFit="1" customWidth="1"/>
    <col min="5604" max="5604" width="4.69921875" style="19" bestFit="1" customWidth="1"/>
    <col min="5605" max="5606" width="11.19921875" style="19" bestFit="1" customWidth="1"/>
    <col min="5607" max="5845" width="8.796875" style="19"/>
    <col min="5846" max="5846" width="3" style="19" customWidth="1"/>
    <col min="5847" max="5847" width="12.19921875" style="19" bestFit="1" customWidth="1"/>
    <col min="5848" max="5848" width="9.69921875" style="19" bestFit="1" customWidth="1"/>
    <col min="5849" max="5850" width="7.5" style="19" bestFit="1" customWidth="1"/>
    <col min="5851" max="5851" width="4.69921875" style="19" bestFit="1" customWidth="1"/>
    <col min="5852" max="5855" width="8.796875" style="19"/>
    <col min="5856" max="5856" width="11.19921875" style="19" customWidth="1"/>
    <col min="5857" max="5857" width="11.19921875" style="19" bestFit="1" customWidth="1"/>
    <col min="5858" max="5859" width="8" style="19" bestFit="1" customWidth="1"/>
    <col min="5860" max="5860" width="4.69921875" style="19" bestFit="1" customWidth="1"/>
    <col min="5861" max="5862" width="11.19921875" style="19" bestFit="1" customWidth="1"/>
    <col min="5863" max="6101" width="8.796875" style="19"/>
    <col min="6102" max="6102" width="3" style="19" customWidth="1"/>
    <col min="6103" max="6103" width="12.19921875" style="19" bestFit="1" customWidth="1"/>
    <col min="6104" max="6104" width="9.69921875" style="19" bestFit="1" customWidth="1"/>
    <col min="6105" max="6106" width="7.5" style="19" bestFit="1" customWidth="1"/>
    <col min="6107" max="6107" width="4.69921875" style="19" bestFit="1" customWidth="1"/>
    <col min="6108" max="6111" width="8.796875" style="19"/>
    <col min="6112" max="6112" width="11.19921875" style="19" customWidth="1"/>
    <col min="6113" max="6113" width="11.19921875" style="19" bestFit="1" customWidth="1"/>
    <col min="6114" max="6115" width="8" style="19" bestFit="1" customWidth="1"/>
    <col min="6116" max="6116" width="4.69921875" style="19" bestFit="1" customWidth="1"/>
    <col min="6117" max="6118" width="11.19921875" style="19" bestFit="1" customWidth="1"/>
    <col min="6119" max="6357" width="8.796875" style="19"/>
    <col min="6358" max="6358" width="3" style="19" customWidth="1"/>
    <col min="6359" max="6359" width="12.19921875" style="19" bestFit="1" customWidth="1"/>
    <col min="6360" max="6360" width="9.69921875" style="19" bestFit="1" customWidth="1"/>
    <col min="6361" max="6362" width="7.5" style="19" bestFit="1" customWidth="1"/>
    <col min="6363" max="6363" width="4.69921875" style="19" bestFit="1" customWidth="1"/>
    <col min="6364" max="6367" width="8.796875" style="19"/>
    <col min="6368" max="6368" width="11.19921875" style="19" customWidth="1"/>
    <col min="6369" max="6369" width="11.19921875" style="19" bestFit="1" customWidth="1"/>
    <col min="6370" max="6371" width="8" style="19" bestFit="1" customWidth="1"/>
    <col min="6372" max="6372" width="4.69921875" style="19" bestFit="1" customWidth="1"/>
    <col min="6373" max="6374" width="11.19921875" style="19" bestFit="1" customWidth="1"/>
    <col min="6375" max="6613" width="8.796875" style="19"/>
    <col min="6614" max="6614" width="3" style="19" customWidth="1"/>
    <col min="6615" max="6615" width="12.19921875" style="19" bestFit="1" customWidth="1"/>
    <col min="6616" max="6616" width="9.69921875" style="19" bestFit="1" customWidth="1"/>
    <col min="6617" max="6618" width="7.5" style="19" bestFit="1" customWidth="1"/>
    <col min="6619" max="6619" width="4.69921875" style="19" bestFit="1" customWidth="1"/>
    <col min="6620" max="6623" width="8.796875" style="19"/>
    <col min="6624" max="6624" width="11.19921875" style="19" customWidth="1"/>
    <col min="6625" max="6625" width="11.19921875" style="19" bestFit="1" customWidth="1"/>
    <col min="6626" max="6627" width="8" style="19" bestFit="1" customWidth="1"/>
    <col min="6628" max="6628" width="4.69921875" style="19" bestFit="1" customWidth="1"/>
    <col min="6629" max="6630" width="11.19921875" style="19" bestFit="1" customWidth="1"/>
    <col min="6631" max="6869" width="8.796875" style="19"/>
    <col min="6870" max="6870" width="3" style="19" customWidth="1"/>
    <col min="6871" max="6871" width="12.19921875" style="19" bestFit="1" customWidth="1"/>
    <col min="6872" max="6872" width="9.69921875" style="19" bestFit="1" customWidth="1"/>
    <col min="6873" max="6874" width="7.5" style="19" bestFit="1" customWidth="1"/>
    <col min="6875" max="6875" width="4.69921875" style="19" bestFit="1" customWidth="1"/>
    <col min="6876" max="6879" width="8.796875" style="19"/>
    <col min="6880" max="6880" width="11.19921875" style="19" customWidth="1"/>
    <col min="6881" max="6881" width="11.19921875" style="19" bestFit="1" customWidth="1"/>
    <col min="6882" max="6883" width="8" style="19" bestFit="1" customWidth="1"/>
    <col min="6884" max="6884" width="4.69921875" style="19" bestFit="1" customWidth="1"/>
    <col min="6885" max="6886" width="11.19921875" style="19" bestFit="1" customWidth="1"/>
    <col min="6887" max="7125" width="8.796875" style="19"/>
    <col min="7126" max="7126" width="3" style="19" customWidth="1"/>
    <col min="7127" max="7127" width="12.19921875" style="19" bestFit="1" customWidth="1"/>
    <col min="7128" max="7128" width="9.69921875" style="19" bestFit="1" customWidth="1"/>
    <col min="7129" max="7130" width="7.5" style="19" bestFit="1" customWidth="1"/>
    <col min="7131" max="7131" width="4.69921875" style="19" bestFit="1" customWidth="1"/>
    <col min="7132" max="7135" width="8.796875" style="19"/>
    <col min="7136" max="7136" width="11.19921875" style="19" customWidth="1"/>
    <col min="7137" max="7137" width="11.19921875" style="19" bestFit="1" customWidth="1"/>
    <col min="7138" max="7139" width="8" style="19" bestFit="1" customWidth="1"/>
    <col min="7140" max="7140" width="4.69921875" style="19" bestFit="1" customWidth="1"/>
    <col min="7141" max="7142" width="11.19921875" style="19" bestFit="1" customWidth="1"/>
    <col min="7143" max="7381" width="8.796875" style="19"/>
    <col min="7382" max="7382" width="3" style="19" customWidth="1"/>
    <col min="7383" max="7383" width="12.19921875" style="19" bestFit="1" customWidth="1"/>
    <col min="7384" max="7384" width="9.69921875" style="19" bestFit="1" customWidth="1"/>
    <col min="7385" max="7386" width="7.5" style="19" bestFit="1" customWidth="1"/>
    <col min="7387" max="7387" width="4.69921875" style="19" bestFit="1" customWidth="1"/>
    <col min="7388" max="7391" width="8.796875" style="19"/>
    <col min="7392" max="7392" width="11.19921875" style="19" customWidth="1"/>
    <col min="7393" max="7393" width="11.19921875" style="19" bestFit="1" customWidth="1"/>
    <col min="7394" max="7395" width="8" style="19" bestFit="1" customWidth="1"/>
    <col min="7396" max="7396" width="4.69921875" style="19" bestFit="1" customWidth="1"/>
    <col min="7397" max="7398" width="11.19921875" style="19" bestFit="1" customWidth="1"/>
    <col min="7399" max="7637" width="8.796875" style="19"/>
    <col min="7638" max="7638" width="3" style="19" customWidth="1"/>
    <col min="7639" max="7639" width="12.19921875" style="19" bestFit="1" customWidth="1"/>
    <col min="7640" max="7640" width="9.69921875" style="19" bestFit="1" customWidth="1"/>
    <col min="7641" max="7642" width="7.5" style="19" bestFit="1" customWidth="1"/>
    <col min="7643" max="7643" width="4.69921875" style="19" bestFit="1" customWidth="1"/>
    <col min="7644" max="7647" width="8.796875" style="19"/>
    <col min="7648" max="7648" width="11.19921875" style="19" customWidth="1"/>
    <col min="7649" max="7649" width="11.19921875" style="19" bestFit="1" customWidth="1"/>
    <col min="7650" max="7651" width="8" style="19" bestFit="1" customWidth="1"/>
    <col min="7652" max="7652" width="4.69921875" style="19" bestFit="1" customWidth="1"/>
    <col min="7653" max="7654" width="11.19921875" style="19" bestFit="1" customWidth="1"/>
    <col min="7655" max="7893" width="8.796875" style="19"/>
    <col min="7894" max="7894" width="3" style="19" customWidth="1"/>
    <col min="7895" max="7895" width="12.19921875" style="19" bestFit="1" customWidth="1"/>
    <col min="7896" max="7896" width="9.69921875" style="19" bestFit="1" customWidth="1"/>
    <col min="7897" max="7898" width="7.5" style="19" bestFit="1" customWidth="1"/>
    <col min="7899" max="7899" width="4.69921875" style="19" bestFit="1" customWidth="1"/>
    <col min="7900" max="7903" width="8.796875" style="19"/>
    <col min="7904" max="7904" width="11.19921875" style="19" customWidth="1"/>
    <col min="7905" max="7905" width="11.19921875" style="19" bestFit="1" customWidth="1"/>
    <col min="7906" max="7907" width="8" style="19" bestFit="1" customWidth="1"/>
    <col min="7908" max="7908" width="4.69921875" style="19" bestFit="1" customWidth="1"/>
    <col min="7909" max="7910" width="11.19921875" style="19" bestFit="1" customWidth="1"/>
    <col min="7911" max="8149" width="8.796875" style="19"/>
    <col min="8150" max="8150" width="3" style="19" customWidth="1"/>
    <col min="8151" max="8151" width="12.19921875" style="19" bestFit="1" customWidth="1"/>
    <col min="8152" max="8152" width="9.69921875" style="19" bestFit="1" customWidth="1"/>
    <col min="8153" max="8154" width="7.5" style="19" bestFit="1" customWidth="1"/>
    <col min="8155" max="8155" width="4.69921875" style="19" bestFit="1" customWidth="1"/>
    <col min="8156" max="8159" width="8.796875" style="19"/>
    <col min="8160" max="8160" width="11.19921875" style="19" customWidth="1"/>
    <col min="8161" max="8161" width="11.19921875" style="19" bestFit="1" customWidth="1"/>
    <col min="8162" max="8163" width="8" style="19" bestFit="1" customWidth="1"/>
    <col min="8164" max="8164" width="4.69921875" style="19" bestFit="1" customWidth="1"/>
    <col min="8165" max="8166" width="11.19921875" style="19" bestFit="1" customWidth="1"/>
    <col min="8167" max="8405" width="8.796875" style="19"/>
    <col min="8406" max="8406" width="3" style="19" customWidth="1"/>
    <col min="8407" max="8407" width="12.19921875" style="19" bestFit="1" customWidth="1"/>
    <col min="8408" max="8408" width="9.69921875" style="19" bestFit="1" customWidth="1"/>
    <col min="8409" max="8410" width="7.5" style="19" bestFit="1" customWidth="1"/>
    <col min="8411" max="8411" width="4.69921875" style="19" bestFit="1" customWidth="1"/>
    <col min="8412" max="8415" width="8.796875" style="19"/>
    <col min="8416" max="8416" width="11.19921875" style="19" customWidth="1"/>
    <col min="8417" max="8417" width="11.19921875" style="19" bestFit="1" customWidth="1"/>
    <col min="8418" max="8419" width="8" style="19" bestFit="1" customWidth="1"/>
    <col min="8420" max="8420" width="4.69921875" style="19" bestFit="1" customWidth="1"/>
    <col min="8421" max="8422" width="11.19921875" style="19" bestFit="1" customWidth="1"/>
    <col min="8423" max="8661" width="8.796875" style="19"/>
    <col min="8662" max="8662" width="3" style="19" customWidth="1"/>
    <col min="8663" max="8663" width="12.19921875" style="19" bestFit="1" customWidth="1"/>
    <col min="8664" max="8664" width="9.69921875" style="19" bestFit="1" customWidth="1"/>
    <col min="8665" max="8666" width="7.5" style="19" bestFit="1" customWidth="1"/>
    <col min="8667" max="8667" width="4.69921875" style="19" bestFit="1" customWidth="1"/>
    <col min="8668" max="8671" width="8.796875" style="19"/>
    <col min="8672" max="8672" width="11.19921875" style="19" customWidth="1"/>
    <col min="8673" max="8673" width="11.19921875" style="19" bestFit="1" customWidth="1"/>
    <col min="8674" max="8675" width="8" style="19" bestFit="1" customWidth="1"/>
    <col min="8676" max="8676" width="4.69921875" style="19" bestFit="1" customWidth="1"/>
    <col min="8677" max="8678" width="11.19921875" style="19" bestFit="1" customWidth="1"/>
    <col min="8679" max="8917" width="8.796875" style="19"/>
    <col min="8918" max="8918" width="3" style="19" customWidth="1"/>
    <col min="8919" max="8919" width="12.19921875" style="19" bestFit="1" customWidth="1"/>
    <col min="8920" max="8920" width="9.69921875" style="19" bestFit="1" customWidth="1"/>
    <col min="8921" max="8922" width="7.5" style="19" bestFit="1" customWidth="1"/>
    <col min="8923" max="8923" width="4.69921875" style="19" bestFit="1" customWidth="1"/>
    <col min="8924" max="8927" width="8.796875" style="19"/>
    <col min="8928" max="8928" width="11.19921875" style="19" customWidth="1"/>
    <col min="8929" max="8929" width="11.19921875" style="19" bestFit="1" customWidth="1"/>
    <col min="8930" max="8931" width="8" style="19" bestFit="1" customWidth="1"/>
    <col min="8932" max="8932" width="4.69921875" style="19" bestFit="1" customWidth="1"/>
    <col min="8933" max="8934" width="11.19921875" style="19" bestFit="1" customWidth="1"/>
    <col min="8935" max="9173" width="8.796875" style="19"/>
    <col min="9174" max="9174" width="3" style="19" customWidth="1"/>
    <col min="9175" max="9175" width="12.19921875" style="19" bestFit="1" customWidth="1"/>
    <col min="9176" max="9176" width="9.69921875" style="19" bestFit="1" customWidth="1"/>
    <col min="9177" max="9178" width="7.5" style="19" bestFit="1" customWidth="1"/>
    <col min="9179" max="9179" width="4.69921875" style="19" bestFit="1" customWidth="1"/>
    <col min="9180" max="9183" width="8.796875" style="19"/>
    <col min="9184" max="9184" width="11.19921875" style="19" customWidth="1"/>
    <col min="9185" max="9185" width="11.19921875" style="19" bestFit="1" customWidth="1"/>
    <col min="9186" max="9187" width="8" style="19" bestFit="1" customWidth="1"/>
    <col min="9188" max="9188" width="4.69921875" style="19" bestFit="1" customWidth="1"/>
    <col min="9189" max="9190" width="11.19921875" style="19" bestFit="1" customWidth="1"/>
    <col min="9191" max="9429" width="8.796875" style="19"/>
    <col min="9430" max="9430" width="3" style="19" customWidth="1"/>
    <col min="9431" max="9431" width="12.19921875" style="19" bestFit="1" customWidth="1"/>
    <col min="9432" max="9432" width="9.69921875" style="19" bestFit="1" customWidth="1"/>
    <col min="9433" max="9434" width="7.5" style="19" bestFit="1" customWidth="1"/>
    <col min="9435" max="9435" width="4.69921875" style="19" bestFit="1" customWidth="1"/>
    <col min="9436" max="9439" width="8.796875" style="19"/>
    <col min="9440" max="9440" width="11.19921875" style="19" customWidth="1"/>
    <col min="9441" max="9441" width="11.19921875" style="19" bestFit="1" customWidth="1"/>
    <col min="9442" max="9443" width="8" style="19" bestFit="1" customWidth="1"/>
    <col min="9444" max="9444" width="4.69921875" style="19" bestFit="1" customWidth="1"/>
    <col min="9445" max="9446" width="11.19921875" style="19" bestFit="1" customWidth="1"/>
    <col min="9447" max="9685" width="8.796875" style="19"/>
    <col min="9686" max="9686" width="3" style="19" customWidth="1"/>
    <col min="9687" max="9687" width="12.19921875" style="19" bestFit="1" customWidth="1"/>
    <col min="9688" max="9688" width="9.69921875" style="19" bestFit="1" customWidth="1"/>
    <col min="9689" max="9690" width="7.5" style="19" bestFit="1" customWidth="1"/>
    <col min="9691" max="9691" width="4.69921875" style="19" bestFit="1" customWidth="1"/>
    <col min="9692" max="9695" width="8.796875" style="19"/>
    <col min="9696" max="9696" width="11.19921875" style="19" customWidth="1"/>
    <col min="9697" max="9697" width="11.19921875" style="19" bestFit="1" customWidth="1"/>
    <col min="9698" max="9699" width="8" style="19" bestFit="1" customWidth="1"/>
    <col min="9700" max="9700" width="4.69921875" style="19" bestFit="1" customWidth="1"/>
    <col min="9701" max="9702" width="11.19921875" style="19" bestFit="1" customWidth="1"/>
    <col min="9703" max="9941" width="8.796875" style="19"/>
    <col min="9942" max="9942" width="3" style="19" customWidth="1"/>
    <col min="9943" max="9943" width="12.19921875" style="19" bestFit="1" customWidth="1"/>
    <col min="9944" max="9944" width="9.69921875" style="19" bestFit="1" customWidth="1"/>
    <col min="9945" max="9946" width="7.5" style="19" bestFit="1" customWidth="1"/>
    <col min="9947" max="9947" width="4.69921875" style="19" bestFit="1" customWidth="1"/>
    <col min="9948" max="9951" width="8.796875" style="19"/>
    <col min="9952" max="9952" width="11.19921875" style="19" customWidth="1"/>
    <col min="9953" max="9953" width="11.19921875" style="19" bestFit="1" customWidth="1"/>
    <col min="9954" max="9955" width="8" style="19" bestFit="1" customWidth="1"/>
    <col min="9956" max="9956" width="4.69921875" style="19" bestFit="1" customWidth="1"/>
    <col min="9957" max="9958" width="11.19921875" style="19" bestFit="1" customWidth="1"/>
    <col min="9959" max="10197" width="8.796875" style="19"/>
    <col min="10198" max="10198" width="3" style="19" customWidth="1"/>
    <col min="10199" max="10199" width="12.19921875" style="19" bestFit="1" customWidth="1"/>
    <col min="10200" max="10200" width="9.69921875" style="19" bestFit="1" customWidth="1"/>
    <col min="10201" max="10202" width="7.5" style="19" bestFit="1" customWidth="1"/>
    <col min="10203" max="10203" width="4.69921875" style="19" bestFit="1" customWidth="1"/>
    <col min="10204" max="10207" width="8.796875" style="19"/>
    <col min="10208" max="10208" width="11.19921875" style="19" customWidth="1"/>
    <col min="10209" max="10209" width="11.19921875" style="19" bestFit="1" customWidth="1"/>
    <col min="10210" max="10211" width="8" style="19" bestFit="1" customWidth="1"/>
    <col min="10212" max="10212" width="4.69921875" style="19" bestFit="1" customWidth="1"/>
    <col min="10213" max="10214" width="11.19921875" style="19" bestFit="1" customWidth="1"/>
    <col min="10215" max="10453" width="8.796875" style="19"/>
    <col min="10454" max="10454" width="3" style="19" customWidth="1"/>
    <col min="10455" max="10455" width="12.19921875" style="19" bestFit="1" customWidth="1"/>
    <col min="10456" max="10456" width="9.69921875" style="19" bestFit="1" customWidth="1"/>
    <col min="10457" max="10458" width="7.5" style="19" bestFit="1" customWidth="1"/>
    <col min="10459" max="10459" width="4.69921875" style="19" bestFit="1" customWidth="1"/>
    <col min="10460" max="10463" width="8.796875" style="19"/>
    <col min="10464" max="10464" width="11.19921875" style="19" customWidth="1"/>
    <col min="10465" max="10465" width="11.19921875" style="19" bestFit="1" customWidth="1"/>
    <col min="10466" max="10467" width="8" style="19" bestFit="1" customWidth="1"/>
    <col min="10468" max="10468" width="4.69921875" style="19" bestFit="1" customWidth="1"/>
    <col min="10469" max="10470" width="11.19921875" style="19" bestFit="1" customWidth="1"/>
    <col min="10471" max="10709" width="8.796875" style="19"/>
    <col min="10710" max="10710" width="3" style="19" customWidth="1"/>
    <col min="10711" max="10711" width="12.19921875" style="19" bestFit="1" customWidth="1"/>
    <col min="10712" max="10712" width="9.69921875" style="19" bestFit="1" customWidth="1"/>
    <col min="10713" max="10714" width="7.5" style="19" bestFit="1" customWidth="1"/>
    <col min="10715" max="10715" width="4.69921875" style="19" bestFit="1" customWidth="1"/>
    <col min="10716" max="10719" width="8.796875" style="19"/>
    <col min="10720" max="10720" width="11.19921875" style="19" customWidth="1"/>
    <col min="10721" max="10721" width="11.19921875" style="19" bestFit="1" customWidth="1"/>
    <col min="10722" max="10723" width="8" style="19" bestFit="1" customWidth="1"/>
    <col min="10724" max="10724" width="4.69921875" style="19" bestFit="1" customWidth="1"/>
    <col min="10725" max="10726" width="11.19921875" style="19" bestFit="1" customWidth="1"/>
    <col min="10727" max="10965" width="8.796875" style="19"/>
    <col min="10966" max="10966" width="3" style="19" customWidth="1"/>
    <col min="10967" max="10967" width="12.19921875" style="19" bestFit="1" customWidth="1"/>
    <col min="10968" max="10968" width="9.69921875" style="19" bestFit="1" customWidth="1"/>
    <col min="10969" max="10970" width="7.5" style="19" bestFit="1" customWidth="1"/>
    <col min="10971" max="10971" width="4.69921875" style="19" bestFit="1" customWidth="1"/>
    <col min="10972" max="10975" width="8.796875" style="19"/>
    <col min="10976" max="10976" width="11.19921875" style="19" customWidth="1"/>
    <col min="10977" max="10977" width="11.19921875" style="19" bestFit="1" customWidth="1"/>
    <col min="10978" max="10979" width="8" style="19" bestFit="1" customWidth="1"/>
    <col min="10980" max="10980" width="4.69921875" style="19" bestFit="1" customWidth="1"/>
    <col min="10981" max="10982" width="11.19921875" style="19" bestFit="1" customWidth="1"/>
    <col min="10983" max="11221" width="8.796875" style="19"/>
    <col min="11222" max="11222" width="3" style="19" customWidth="1"/>
    <col min="11223" max="11223" width="12.19921875" style="19" bestFit="1" customWidth="1"/>
    <col min="11224" max="11224" width="9.69921875" style="19" bestFit="1" customWidth="1"/>
    <col min="11225" max="11226" width="7.5" style="19" bestFit="1" customWidth="1"/>
    <col min="11227" max="11227" width="4.69921875" style="19" bestFit="1" customWidth="1"/>
    <col min="11228" max="11231" width="8.796875" style="19"/>
    <col min="11232" max="11232" width="11.19921875" style="19" customWidth="1"/>
    <col min="11233" max="11233" width="11.19921875" style="19" bestFit="1" customWidth="1"/>
    <col min="11234" max="11235" width="8" style="19" bestFit="1" customWidth="1"/>
    <col min="11236" max="11236" width="4.69921875" style="19" bestFit="1" customWidth="1"/>
    <col min="11237" max="11238" width="11.19921875" style="19" bestFit="1" customWidth="1"/>
    <col min="11239" max="11477" width="8.796875" style="19"/>
    <col min="11478" max="11478" width="3" style="19" customWidth="1"/>
    <col min="11479" max="11479" width="12.19921875" style="19" bestFit="1" customWidth="1"/>
    <col min="11480" max="11480" width="9.69921875" style="19" bestFit="1" customWidth="1"/>
    <col min="11481" max="11482" width="7.5" style="19" bestFit="1" customWidth="1"/>
    <col min="11483" max="11483" width="4.69921875" style="19" bestFit="1" customWidth="1"/>
    <col min="11484" max="11487" width="8.796875" style="19"/>
    <col min="11488" max="11488" width="11.19921875" style="19" customWidth="1"/>
    <col min="11489" max="11489" width="11.19921875" style="19" bestFit="1" customWidth="1"/>
    <col min="11490" max="11491" width="8" style="19" bestFit="1" customWidth="1"/>
    <col min="11492" max="11492" width="4.69921875" style="19" bestFit="1" customWidth="1"/>
    <col min="11493" max="11494" width="11.19921875" style="19" bestFit="1" customWidth="1"/>
    <col min="11495" max="11733" width="8.796875" style="19"/>
    <col min="11734" max="11734" width="3" style="19" customWidth="1"/>
    <col min="11735" max="11735" width="12.19921875" style="19" bestFit="1" customWidth="1"/>
    <col min="11736" max="11736" width="9.69921875" style="19" bestFit="1" customWidth="1"/>
    <col min="11737" max="11738" width="7.5" style="19" bestFit="1" customWidth="1"/>
    <col min="11739" max="11739" width="4.69921875" style="19" bestFit="1" customWidth="1"/>
    <col min="11740" max="11743" width="8.796875" style="19"/>
    <col min="11744" max="11744" width="11.19921875" style="19" customWidth="1"/>
    <col min="11745" max="11745" width="11.19921875" style="19" bestFit="1" customWidth="1"/>
    <col min="11746" max="11747" width="8" style="19" bestFit="1" customWidth="1"/>
    <col min="11748" max="11748" width="4.69921875" style="19" bestFit="1" customWidth="1"/>
    <col min="11749" max="11750" width="11.19921875" style="19" bestFit="1" customWidth="1"/>
    <col min="11751" max="11989" width="8.796875" style="19"/>
    <col min="11990" max="11990" width="3" style="19" customWidth="1"/>
    <col min="11991" max="11991" width="12.19921875" style="19" bestFit="1" customWidth="1"/>
    <col min="11992" max="11992" width="9.69921875" style="19" bestFit="1" customWidth="1"/>
    <col min="11993" max="11994" width="7.5" style="19" bestFit="1" customWidth="1"/>
    <col min="11995" max="11995" width="4.69921875" style="19" bestFit="1" customWidth="1"/>
    <col min="11996" max="11999" width="8.796875" style="19"/>
    <col min="12000" max="12000" width="11.19921875" style="19" customWidth="1"/>
    <col min="12001" max="12001" width="11.19921875" style="19" bestFit="1" customWidth="1"/>
    <col min="12002" max="12003" width="8" style="19" bestFit="1" customWidth="1"/>
    <col min="12004" max="12004" width="4.69921875" style="19" bestFit="1" customWidth="1"/>
    <col min="12005" max="12006" width="11.19921875" style="19" bestFit="1" customWidth="1"/>
    <col min="12007" max="12245" width="8.796875" style="19"/>
    <col min="12246" max="12246" width="3" style="19" customWidth="1"/>
    <col min="12247" max="12247" width="12.19921875" style="19" bestFit="1" customWidth="1"/>
    <col min="12248" max="12248" width="9.69921875" style="19" bestFit="1" customWidth="1"/>
    <col min="12249" max="12250" width="7.5" style="19" bestFit="1" customWidth="1"/>
    <col min="12251" max="12251" width="4.69921875" style="19" bestFit="1" customWidth="1"/>
    <col min="12252" max="12255" width="8.796875" style="19"/>
    <col min="12256" max="12256" width="11.19921875" style="19" customWidth="1"/>
    <col min="12257" max="12257" width="11.19921875" style="19" bestFit="1" customWidth="1"/>
    <col min="12258" max="12259" width="8" style="19" bestFit="1" customWidth="1"/>
    <col min="12260" max="12260" width="4.69921875" style="19" bestFit="1" customWidth="1"/>
    <col min="12261" max="12262" width="11.19921875" style="19" bestFit="1" customWidth="1"/>
    <col min="12263" max="12501" width="8.796875" style="19"/>
    <col min="12502" max="12502" width="3" style="19" customWidth="1"/>
    <col min="12503" max="12503" width="12.19921875" style="19" bestFit="1" customWidth="1"/>
    <col min="12504" max="12504" width="9.69921875" style="19" bestFit="1" customWidth="1"/>
    <col min="12505" max="12506" width="7.5" style="19" bestFit="1" customWidth="1"/>
    <col min="12507" max="12507" width="4.69921875" style="19" bestFit="1" customWidth="1"/>
    <col min="12508" max="12511" width="8.796875" style="19"/>
    <col min="12512" max="12512" width="11.19921875" style="19" customWidth="1"/>
    <col min="12513" max="12513" width="11.19921875" style="19" bestFit="1" customWidth="1"/>
    <col min="12514" max="12515" width="8" style="19" bestFit="1" customWidth="1"/>
    <col min="12516" max="12516" width="4.69921875" style="19" bestFit="1" customWidth="1"/>
    <col min="12517" max="12518" width="11.19921875" style="19" bestFit="1" customWidth="1"/>
    <col min="12519" max="12757" width="8.796875" style="19"/>
    <col min="12758" max="12758" width="3" style="19" customWidth="1"/>
    <col min="12759" max="12759" width="12.19921875" style="19" bestFit="1" customWidth="1"/>
    <col min="12760" max="12760" width="9.69921875" style="19" bestFit="1" customWidth="1"/>
    <col min="12761" max="12762" width="7.5" style="19" bestFit="1" customWidth="1"/>
    <col min="12763" max="12763" width="4.69921875" style="19" bestFit="1" customWidth="1"/>
    <col min="12764" max="12767" width="8.796875" style="19"/>
    <col min="12768" max="12768" width="11.19921875" style="19" customWidth="1"/>
    <col min="12769" max="12769" width="11.19921875" style="19" bestFit="1" customWidth="1"/>
    <col min="12770" max="12771" width="8" style="19" bestFit="1" customWidth="1"/>
    <col min="12772" max="12772" width="4.69921875" style="19" bestFit="1" customWidth="1"/>
    <col min="12773" max="12774" width="11.19921875" style="19" bestFit="1" customWidth="1"/>
    <col min="12775" max="13013" width="8.796875" style="19"/>
    <col min="13014" max="13014" width="3" style="19" customWidth="1"/>
    <col min="13015" max="13015" width="12.19921875" style="19" bestFit="1" customWidth="1"/>
    <col min="13016" max="13016" width="9.69921875" style="19" bestFit="1" customWidth="1"/>
    <col min="13017" max="13018" width="7.5" style="19" bestFit="1" customWidth="1"/>
    <col min="13019" max="13019" width="4.69921875" style="19" bestFit="1" customWidth="1"/>
    <col min="13020" max="13023" width="8.796875" style="19"/>
    <col min="13024" max="13024" width="11.19921875" style="19" customWidth="1"/>
    <col min="13025" max="13025" width="11.19921875" style="19" bestFit="1" customWidth="1"/>
    <col min="13026" max="13027" width="8" style="19" bestFit="1" customWidth="1"/>
    <col min="13028" max="13028" width="4.69921875" style="19" bestFit="1" customWidth="1"/>
    <col min="13029" max="13030" width="11.19921875" style="19" bestFit="1" customWidth="1"/>
    <col min="13031" max="13269" width="8.796875" style="19"/>
    <col min="13270" max="13270" width="3" style="19" customWidth="1"/>
    <col min="13271" max="13271" width="12.19921875" style="19" bestFit="1" customWidth="1"/>
    <col min="13272" max="13272" width="9.69921875" style="19" bestFit="1" customWidth="1"/>
    <col min="13273" max="13274" width="7.5" style="19" bestFit="1" customWidth="1"/>
    <col min="13275" max="13275" width="4.69921875" style="19" bestFit="1" customWidth="1"/>
    <col min="13276" max="13279" width="8.796875" style="19"/>
    <col min="13280" max="13280" width="11.19921875" style="19" customWidth="1"/>
    <col min="13281" max="13281" width="11.19921875" style="19" bestFit="1" customWidth="1"/>
    <col min="13282" max="13283" width="8" style="19" bestFit="1" customWidth="1"/>
    <col min="13284" max="13284" width="4.69921875" style="19" bestFit="1" customWidth="1"/>
    <col min="13285" max="13286" width="11.19921875" style="19" bestFit="1" customWidth="1"/>
    <col min="13287" max="13525" width="8.796875" style="19"/>
    <col min="13526" max="13526" width="3" style="19" customWidth="1"/>
    <col min="13527" max="13527" width="12.19921875" style="19" bestFit="1" customWidth="1"/>
    <col min="13528" max="13528" width="9.69921875" style="19" bestFit="1" customWidth="1"/>
    <col min="13529" max="13530" width="7.5" style="19" bestFit="1" customWidth="1"/>
    <col min="13531" max="13531" width="4.69921875" style="19" bestFit="1" customWidth="1"/>
    <col min="13532" max="13535" width="8.796875" style="19"/>
    <col min="13536" max="13536" width="11.19921875" style="19" customWidth="1"/>
    <col min="13537" max="13537" width="11.19921875" style="19" bestFit="1" customWidth="1"/>
    <col min="13538" max="13539" width="8" style="19" bestFit="1" customWidth="1"/>
    <col min="13540" max="13540" width="4.69921875" style="19" bestFit="1" customWidth="1"/>
    <col min="13541" max="13542" width="11.19921875" style="19" bestFit="1" customWidth="1"/>
    <col min="13543" max="13781" width="8.796875" style="19"/>
    <col min="13782" max="13782" width="3" style="19" customWidth="1"/>
    <col min="13783" max="13783" width="12.19921875" style="19" bestFit="1" customWidth="1"/>
    <col min="13784" max="13784" width="9.69921875" style="19" bestFit="1" customWidth="1"/>
    <col min="13785" max="13786" width="7.5" style="19" bestFit="1" customWidth="1"/>
    <col min="13787" max="13787" width="4.69921875" style="19" bestFit="1" customWidth="1"/>
    <col min="13788" max="13791" width="8.796875" style="19"/>
    <col min="13792" max="13792" width="11.19921875" style="19" customWidth="1"/>
    <col min="13793" max="13793" width="11.19921875" style="19" bestFit="1" customWidth="1"/>
    <col min="13794" max="13795" width="8" style="19" bestFit="1" customWidth="1"/>
    <col min="13796" max="13796" width="4.69921875" style="19" bestFit="1" customWidth="1"/>
    <col min="13797" max="13798" width="11.19921875" style="19" bestFit="1" customWidth="1"/>
    <col min="13799" max="14037" width="8.796875" style="19"/>
    <col min="14038" max="14038" width="3" style="19" customWidth="1"/>
    <col min="14039" max="14039" width="12.19921875" style="19" bestFit="1" customWidth="1"/>
    <col min="14040" max="14040" width="9.69921875" style="19" bestFit="1" customWidth="1"/>
    <col min="14041" max="14042" width="7.5" style="19" bestFit="1" customWidth="1"/>
    <col min="14043" max="14043" width="4.69921875" style="19" bestFit="1" customWidth="1"/>
    <col min="14044" max="14047" width="8.796875" style="19"/>
    <col min="14048" max="14048" width="11.19921875" style="19" customWidth="1"/>
    <col min="14049" max="14049" width="11.19921875" style="19" bestFit="1" customWidth="1"/>
    <col min="14050" max="14051" width="8" style="19" bestFit="1" customWidth="1"/>
    <col min="14052" max="14052" width="4.69921875" style="19" bestFit="1" customWidth="1"/>
    <col min="14053" max="14054" width="11.19921875" style="19" bestFit="1" customWidth="1"/>
    <col min="14055" max="14293" width="8.796875" style="19"/>
    <col min="14294" max="14294" width="3" style="19" customWidth="1"/>
    <col min="14295" max="14295" width="12.19921875" style="19" bestFit="1" customWidth="1"/>
    <col min="14296" max="14296" width="9.69921875" style="19" bestFit="1" customWidth="1"/>
    <col min="14297" max="14298" width="7.5" style="19" bestFit="1" customWidth="1"/>
    <col min="14299" max="14299" width="4.69921875" style="19" bestFit="1" customWidth="1"/>
    <col min="14300" max="14303" width="8.796875" style="19"/>
    <col min="14304" max="14304" width="11.19921875" style="19" customWidth="1"/>
    <col min="14305" max="14305" width="11.19921875" style="19" bestFit="1" customWidth="1"/>
    <col min="14306" max="14307" width="8" style="19" bestFit="1" customWidth="1"/>
    <col min="14308" max="14308" width="4.69921875" style="19" bestFit="1" customWidth="1"/>
    <col min="14309" max="14310" width="11.19921875" style="19" bestFit="1" customWidth="1"/>
    <col min="14311" max="14549" width="8.796875" style="19"/>
    <col min="14550" max="14550" width="3" style="19" customWidth="1"/>
    <col min="14551" max="14551" width="12.19921875" style="19" bestFit="1" customWidth="1"/>
    <col min="14552" max="14552" width="9.69921875" style="19" bestFit="1" customWidth="1"/>
    <col min="14553" max="14554" width="7.5" style="19" bestFit="1" customWidth="1"/>
    <col min="14555" max="14555" width="4.69921875" style="19" bestFit="1" customWidth="1"/>
    <col min="14556" max="14559" width="8.796875" style="19"/>
    <col min="14560" max="14560" width="11.19921875" style="19" customWidth="1"/>
    <col min="14561" max="14561" width="11.19921875" style="19" bestFit="1" customWidth="1"/>
    <col min="14562" max="14563" width="8" style="19" bestFit="1" customWidth="1"/>
    <col min="14564" max="14564" width="4.69921875" style="19" bestFit="1" customWidth="1"/>
    <col min="14565" max="14566" width="11.19921875" style="19" bestFit="1" customWidth="1"/>
    <col min="14567" max="14805" width="8.796875" style="19"/>
    <col min="14806" max="14806" width="3" style="19" customWidth="1"/>
    <col min="14807" max="14807" width="12.19921875" style="19" bestFit="1" customWidth="1"/>
    <col min="14808" max="14808" width="9.69921875" style="19" bestFit="1" customWidth="1"/>
    <col min="14809" max="14810" width="7.5" style="19" bestFit="1" customWidth="1"/>
    <col min="14811" max="14811" width="4.69921875" style="19" bestFit="1" customWidth="1"/>
    <col min="14812" max="14815" width="8.796875" style="19"/>
    <col min="14816" max="14816" width="11.19921875" style="19" customWidth="1"/>
    <col min="14817" max="14817" width="11.19921875" style="19" bestFit="1" customWidth="1"/>
    <col min="14818" max="14819" width="8" style="19" bestFit="1" customWidth="1"/>
    <col min="14820" max="14820" width="4.69921875" style="19" bestFit="1" customWidth="1"/>
    <col min="14821" max="14822" width="11.19921875" style="19" bestFit="1" customWidth="1"/>
    <col min="14823" max="15061" width="8.796875" style="19"/>
    <col min="15062" max="15062" width="3" style="19" customWidth="1"/>
    <col min="15063" max="15063" width="12.19921875" style="19" bestFit="1" customWidth="1"/>
    <col min="15064" max="15064" width="9.69921875" style="19" bestFit="1" customWidth="1"/>
    <col min="15065" max="15066" width="7.5" style="19" bestFit="1" customWidth="1"/>
    <col min="15067" max="15067" width="4.69921875" style="19" bestFit="1" customWidth="1"/>
    <col min="15068" max="15071" width="8.796875" style="19"/>
    <col min="15072" max="15072" width="11.19921875" style="19" customWidth="1"/>
    <col min="15073" max="15073" width="11.19921875" style="19" bestFit="1" customWidth="1"/>
    <col min="15074" max="15075" width="8" style="19" bestFit="1" customWidth="1"/>
    <col min="15076" max="15076" width="4.69921875" style="19" bestFit="1" customWidth="1"/>
    <col min="15077" max="15078" width="11.19921875" style="19" bestFit="1" customWidth="1"/>
    <col min="15079" max="15317" width="8.796875" style="19"/>
    <col min="15318" max="15318" width="3" style="19" customWidth="1"/>
    <col min="15319" max="15319" width="12.19921875" style="19" bestFit="1" customWidth="1"/>
    <col min="15320" max="15320" width="9.69921875" style="19" bestFit="1" customWidth="1"/>
    <col min="15321" max="15322" width="7.5" style="19" bestFit="1" customWidth="1"/>
    <col min="15323" max="15323" width="4.69921875" style="19" bestFit="1" customWidth="1"/>
    <col min="15324" max="15327" width="8.796875" style="19"/>
    <col min="15328" max="15328" width="11.19921875" style="19" customWidth="1"/>
    <col min="15329" max="15329" width="11.19921875" style="19" bestFit="1" customWidth="1"/>
    <col min="15330" max="15331" width="8" style="19" bestFit="1" customWidth="1"/>
    <col min="15332" max="15332" width="4.69921875" style="19" bestFit="1" customWidth="1"/>
    <col min="15333" max="15334" width="11.19921875" style="19" bestFit="1" customWidth="1"/>
    <col min="15335" max="15573" width="8.796875" style="19"/>
    <col min="15574" max="15574" width="3" style="19" customWidth="1"/>
    <col min="15575" max="15575" width="12.19921875" style="19" bestFit="1" customWidth="1"/>
    <col min="15576" max="15576" width="9.69921875" style="19" bestFit="1" customWidth="1"/>
    <col min="15577" max="15578" width="7.5" style="19" bestFit="1" customWidth="1"/>
    <col min="15579" max="15579" width="4.69921875" style="19" bestFit="1" customWidth="1"/>
    <col min="15580" max="15583" width="8.796875" style="19"/>
    <col min="15584" max="15584" width="11.19921875" style="19" customWidth="1"/>
    <col min="15585" max="15585" width="11.19921875" style="19" bestFit="1" customWidth="1"/>
    <col min="15586" max="15587" width="8" style="19" bestFit="1" customWidth="1"/>
    <col min="15588" max="15588" width="4.69921875" style="19" bestFit="1" customWidth="1"/>
    <col min="15589" max="15590" width="11.19921875" style="19" bestFit="1" customWidth="1"/>
    <col min="15591" max="15829" width="8.796875" style="19"/>
    <col min="15830" max="15830" width="3" style="19" customWidth="1"/>
    <col min="15831" max="15831" width="12.19921875" style="19" bestFit="1" customWidth="1"/>
    <col min="15832" max="15832" width="9.69921875" style="19" bestFit="1" customWidth="1"/>
    <col min="15833" max="15834" width="7.5" style="19" bestFit="1" customWidth="1"/>
    <col min="15835" max="15835" width="4.69921875" style="19" bestFit="1" customWidth="1"/>
    <col min="15836" max="15839" width="8.796875" style="19"/>
    <col min="15840" max="15840" width="11.19921875" style="19" customWidth="1"/>
    <col min="15841" max="15841" width="11.19921875" style="19" bestFit="1" customWidth="1"/>
    <col min="15842" max="15843" width="8" style="19" bestFit="1" customWidth="1"/>
    <col min="15844" max="15844" width="4.69921875" style="19" bestFit="1" customWidth="1"/>
    <col min="15845" max="15846" width="11.19921875" style="19" bestFit="1" customWidth="1"/>
    <col min="15847" max="16085" width="8.796875" style="19"/>
    <col min="16086" max="16086" width="3" style="19" customWidth="1"/>
    <col min="16087" max="16087" width="12.19921875" style="19" bestFit="1" customWidth="1"/>
    <col min="16088" max="16088" width="9.69921875" style="19" bestFit="1" customWidth="1"/>
    <col min="16089" max="16090" width="7.5" style="19" bestFit="1" customWidth="1"/>
    <col min="16091" max="16091" width="4.69921875" style="19" bestFit="1" customWidth="1"/>
    <col min="16092" max="16095" width="8.796875" style="19"/>
    <col min="16096" max="16096" width="11.19921875" style="19" customWidth="1"/>
    <col min="16097" max="16097" width="11.19921875" style="19" bestFit="1" customWidth="1"/>
    <col min="16098" max="16099" width="8" style="19" bestFit="1" customWidth="1"/>
    <col min="16100" max="16100" width="4.69921875" style="19" bestFit="1" customWidth="1"/>
    <col min="16101" max="16102" width="11.19921875" style="19" bestFit="1" customWidth="1"/>
    <col min="16103" max="16383" width="8.796875" style="19"/>
    <col min="16384" max="16384" width="9" style="19" customWidth="1"/>
  </cols>
  <sheetData>
    <row r="1" spans="1:17" ht="15.6" customHeight="1" x14ac:dyDescent="0.25">
      <c r="A1" s="159" t="s">
        <v>680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8"/>
      <c r="O1" s="18"/>
    </row>
    <row r="2" spans="1:17" ht="15.6" customHeight="1" x14ac:dyDescent="0.25">
      <c r="A2" s="22" t="s">
        <v>681</v>
      </c>
      <c r="B2" s="22" t="s">
        <v>711</v>
      </c>
      <c r="C2" s="22" t="s">
        <v>682</v>
      </c>
      <c r="E2" s="22" t="s">
        <v>681</v>
      </c>
      <c r="F2" s="22" t="s">
        <v>682</v>
      </c>
      <c r="G2" s="22" t="s">
        <v>711</v>
      </c>
      <c r="I2" s="22" t="s">
        <v>683</v>
      </c>
      <c r="J2" s="22" t="s">
        <v>684</v>
      </c>
      <c r="K2" s="22" t="s">
        <v>685</v>
      </c>
      <c r="M2" s="22" t="s">
        <v>683</v>
      </c>
      <c r="N2" s="22" t="s">
        <v>685</v>
      </c>
      <c r="O2" s="22" t="s">
        <v>684</v>
      </c>
    </row>
    <row r="3" spans="1:17" ht="15.6" customHeight="1" x14ac:dyDescent="0.25">
      <c r="A3" s="23">
        <v>0.375</v>
      </c>
      <c r="B3" s="22">
        <v>90</v>
      </c>
      <c r="C3" s="24">
        <f>A3+B3/60/24</f>
        <v>0.4375</v>
      </c>
      <c r="E3" s="25">
        <v>0.375</v>
      </c>
      <c r="F3" s="25">
        <v>0.5</v>
      </c>
      <c r="G3" s="26">
        <f>(F3-E3)*24*60</f>
        <v>180</v>
      </c>
      <c r="I3" s="27">
        <v>41441</v>
      </c>
      <c r="J3" s="22">
        <v>70</v>
      </c>
      <c r="K3" s="28">
        <f>I3+J3</f>
        <v>41511</v>
      </c>
      <c r="M3" s="27">
        <v>41441</v>
      </c>
      <c r="N3" s="27">
        <v>41510</v>
      </c>
      <c r="O3" s="26">
        <f>N3-M3</f>
        <v>69</v>
      </c>
    </row>
    <row r="4" spans="1:17" ht="15.6" customHeight="1" x14ac:dyDescent="0.25">
      <c r="A4" s="23">
        <v>0.51388888888888895</v>
      </c>
      <c r="B4" s="22">
        <v>70</v>
      </c>
      <c r="C4" s="23">
        <f t="shared" ref="C4:C5" si="0">A4+B4/60/24</f>
        <v>0.56250000000000011</v>
      </c>
      <c r="E4" s="23">
        <v>0.51388888888888895</v>
      </c>
      <c r="F4" s="23">
        <v>0.75</v>
      </c>
      <c r="G4" s="22">
        <f t="shared" ref="G4:G5" si="1">(F4-E4)*24*60</f>
        <v>339.99999999999989</v>
      </c>
      <c r="I4" s="27">
        <v>41129</v>
      </c>
      <c r="J4" s="22">
        <v>90</v>
      </c>
      <c r="K4" s="27">
        <f t="shared" ref="K4:K5" si="2">I4+J4</f>
        <v>41219</v>
      </c>
      <c r="M4" s="27">
        <v>41129</v>
      </c>
      <c r="N4" s="27">
        <v>41275</v>
      </c>
      <c r="O4" s="22">
        <f t="shared" ref="O4:O5" si="3">N4-M4</f>
        <v>146</v>
      </c>
    </row>
    <row r="5" spans="1:17" ht="15.6" customHeight="1" x14ac:dyDescent="0.25">
      <c r="A5" s="23">
        <v>0.77777777777777779</v>
      </c>
      <c r="B5" s="22">
        <v>150</v>
      </c>
      <c r="C5" s="23">
        <f t="shared" si="0"/>
        <v>0.88194444444444442</v>
      </c>
      <c r="E5" s="23">
        <v>0.77777777777777779</v>
      </c>
      <c r="F5" s="23">
        <v>0.85416666666666663</v>
      </c>
      <c r="G5" s="22">
        <f t="shared" si="1"/>
        <v>109.99999999999993</v>
      </c>
      <c r="I5" s="27">
        <v>43683</v>
      </c>
      <c r="J5" s="22">
        <v>20</v>
      </c>
      <c r="K5" s="27">
        <f t="shared" si="2"/>
        <v>43703</v>
      </c>
      <c r="M5" s="27">
        <v>43683</v>
      </c>
      <c r="N5" s="27">
        <v>43697</v>
      </c>
      <c r="O5" s="22">
        <f t="shared" si="3"/>
        <v>14</v>
      </c>
    </row>
    <row r="6" spans="1:17" ht="15.6" customHeight="1" x14ac:dyDescent="0.25">
      <c r="A6" s="20"/>
      <c r="C6" s="20"/>
      <c r="E6" s="20"/>
      <c r="F6" s="20"/>
    </row>
    <row r="7" spans="1:17" ht="15.6" customHeight="1" x14ac:dyDescent="0.25">
      <c r="A7" s="159" t="s">
        <v>686</v>
      </c>
      <c r="B7" s="159"/>
      <c r="C7" s="159"/>
      <c r="D7" s="159"/>
      <c r="Q7" s="21"/>
    </row>
    <row r="8" spans="1:17" ht="15.6" customHeight="1" x14ac:dyDescent="0.25">
      <c r="A8" s="22" t="s">
        <v>683</v>
      </c>
      <c r="B8" s="22" t="s">
        <v>687</v>
      </c>
      <c r="C8" s="22" t="s">
        <v>685</v>
      </c>
      <c r="E8" s="22" t="s">
        <v>683</v>
      </c>
      <c r="F8" s="22" t="s">
        <v>684</v>
      </c>
      <c r="G8" s="22" t="s">
        <v>685</v>
      </c>
      <c r="I8" s="22" t="s">
        <v>683</v>
      </c>
      <c r="J8" s="22" t="s">
        <v>688</v>
      </c>
      <c r="K8" s="22" t="s">
        <v>689</v>
      </c>
    </row>
    <row r="9" spans="1:17" ht="15.6" customHeight="1" x14ac:dyDescent="0.25">
      <c r="A9" s="27">
        <v>41441</v>
      </c>
      <c r="B9" s="22">
        <v>4</v>
      </c>
      <c r="C9" s="28">
        <f>DATE(YEAR(A9),MONTH(A9)+B9,DAY(A9))</f>
        <v>41563</v>
      </c>
      <c r="E9" s="27">
        <v>41441</v>
      </c>
      <c r="F9" s="22">
        <v>5</v>
      </c>
      <c r="G9" s="28">
        <f>DATE(YEAR(E9),MONTH(E9),DAY(E9)+F9)</f>
        <v>41446</v>
      </c>
      <c r="H9" s="29"/>
      <c r="I9" s="27">
        <v>41441</v>
      </c>
      <c r="J9" s="28">
        <f>DATE(YEAR(I9),MONTH(I9)+1,0)</f>
        <v>41455</v>
      </c>
      <c r="K9" s="22">
        <f>DAY(DATE(YEAR(I9),MONTH(I9)+1,0))</f>
        <v>30</v>
      </c>
    </row>
    <row r="10" spans="1:17" ht="15.6" customHeight="1" x14ac:dyDescent="0.25">
      <c r="A10" s="27">
        <v>41251</v>
      </c>
      <c r="B10" s="22">
        <v>3</v>
      </c>
      <c r="C10" s="27">
        <f t="shared" ref="C10:C11" si="4">DATE(YEAR(A10),MONTH(A10)+B10,DAY(A10))</f>
        <v>41341</v>
      </c>
      <c r="E10" s="27">
        <v>41251</v>
      </c>
      <c r="F10" s="22">
        <v>12</v>
      </c>
      <c r="G10" s="124">
        <f t="shared" ref="G10:G11" si="5">DATE(YEAR(E10),MONTH(E10),DAY(E10)+F10)</f>
        <v>41263</v>
      </c>
      <c r="H10" s="29"/>
      <c r="I10" s="27">
        <v>41129</v>
      </c>
      <c r="J10" s="27">
        <f t="shared" ref="J10:J11" si="6">DATE(YEAR(I10),MONTH(I10)+1,0)</f>
        <v>41152</v>
      </c>
      <c r="K10" s="22">
        <f t="shared" ref="K10:K11" si="7">DAY(DATE(YEAR(I10),MONTH(I10)+1,0))</f>
        <v>31</v>
      </c>
    </row>
    <row r="11" spans="1:17" ht="15.6" customHeight="1" x14ac:dyDescent="0.25">
      <c r="A11" s="27">
        <v>43683</v>
      </c>
      <c r="B11" s="22">
        <v>5</v>
      </c>
      <c r="C11" s="27">
        <f t="shared" si="4"/>
        <v>43836</v>
      </c>
      <c r="E11" s="27">
        <v>43693</v>
      </c>
      <c r="F11" s="22">
        <v>23</v>
      </c>
      <c r="G11" s="124">
        <f t="shared" si="5"/>
        <v>43716</v>
      </c>
      <c r="H11" s="29"/>
      <c r="I11" s="27">
        <v>39489</v>
      </c>
      <c r="J11" s="27">
        <f t="shared" si="6"/>
        <v>39507</v>
      </c>
      <c r="K11" s="22">
        <f t="shared" si="7"/>
        <v>29</v>
      </c>
    </row>
    <row r="12" spans="1:17" ht="15.6" customHeight="1" x14ac:dyDescent="0.35">
      <c r="A12" s="30"/>
      <c r="B12" s="30"/>
      <c r="C12" s="30"/>
      <c r="D12" s="30"/>
      <c r="E12" s="31"/>
      <c r="F12" s="29"/>
      <c r="H12" s="31"/>
    </row>
    <row r="13" spans="1:17" ht="15.6" customHeight="1" x14ac:dyDescent="0.25">
      <c r="A13" s="159" t="s">
        <v>690</v>
      </c>
      <c r="B13" s="159"/>
      <c r="C13" s="159"/>
      <c r="D13" s="159"/>
      <c r="E13" s="159"/>
      <c r="F13" s="159"/>
      <c r="G13" s="159"/>
      <c r="H13" s="159"/>
      <c r="I13" s="159"/>
      <c r="J13" s="159"/>
      <c r="K13" s="159"/>
    </row>
    <row r="14" spans="1:17" ht="15.6" customHeight="1" x14ac:dyDescent="0.35">
      <c r="A14" s="22" t="s">
        <v>691</v>
      </c>
      <c r="B14" s="22" t="s">
        <v>692</v>
      </c>
      <c r="C14" s="22" t="s">
        <v>693</v>
      </c>
      <c r="D14" s="22" t="s">
        <v>694</v>
      </c>
      <c r="E14" s="30"/>
      <c r="F14" s="30"/>
    </row>
    <row r="15" spans="1:17" ht="15.6" customHeight="1" x14ac:dyDescent="0.35">
      <c r="A15" s="27">
        <v>37509</v>
      </c>
      <c r="B15" s="27">
        <v>41155</v>
      </c>
      <c r="C15" s="26" t="str">
        <f>DATEDIF(A15,B15,"y")&amp;"年"</f>
        <v>9年</v>
      </c>
      <c r="D15" s="32" t="str">
        <f>DATEDIF(A15,B15,"y")&amp;"年"&amp;DATEDIF(A15,B15,"ym")&amp;"月"&amp;DATEDIF(A15,B15,"md")&amp;"天"</f>
        <v>9年11月24天</v>
      </c>
      <c r="E15" s="30"/>
      <c r="F15" s="30"/>
    </row>
    <row r="16" spans="1:17" ht="15.6" customHeight="1" x14ac:dyDescent="0.35">
      <c r="A16" s="27">
        <v>37509</v>
      </c>
      <c r="B16" s="27">
        <v>39634</v>
      </c>
      <c r="C16" s="22" t="str">
        <f t="shared" ref="C16:C18" si="8">DATEDIF(A16,B16,"y")&amp;"年"</f>
        <v>5年</v>
      </c>
      <c r="D16" s="33" t="str">
        <f t="shared" ref="D16:D18" si="9">DATEDIF(A16,B16,"y")&amp;"年"&amp;DATEDIF(A16,B16,"ym")&amp;"月"&amp;DATEDIF(A16,B16,"md")&amp;"天"</f>
        <v>5年9月25天</v>
      </c>
      <c r="E16" s="30"/>
      <c r="F16" s="30"/>
    </row>
    <row r="17" spans="1:6" ht="15.6" customHeight="1" x14ac:dyDescent="0.35">
      <c r="A17" s="27">
        <v>38123</v>
      </c>
      <c r="B17" s="27">
        <v>39865</v>
      </c>
      <c r="C17" s="22" t="str">
        <f t="shared" si="8"/>
        <v>4年</v>
      </c>
      <c r="D17" s="33" t="str">
        <f t="shared" si="9"/>
        <v>4年9月5天</v>
      </c>
      <c r="E17" s="30"/>
      <c r="F17" s="30"/>
    </row>
    <row r="18" spans="1:6" ht="15.6" customHeight="1" x14ac:dyDescent="0.35">
      <c r="A18" s="27">
        <v>40314</v>
      </c>
      <c r="B18" s="27">
        <v>40431</v>
      </c>
      <c r="C18" s="22" t="str">
        <f t="shared" si="8"/>
        <v>0年</v>
      </c>
      <c r="D18" s="33" t="str">
        <f t="shared" si="9"/>
        <v>0年3月25天</v>
      </c>
      <c r="E18" s="30"/>
      <c r="F18" s="30"/>
    </row>
    <row r="19" spans="1:6" ht="15.6" customHeight="1" x14ac:dyDescent="0.35">
      <c r="D19" s="30"/>
      <c r="E19" s="30"/>
      <c r="F19" s="30"/>
    </row>
    <row r="20" spans="1:6" ht="15.6" customHeight="1" x14ac:dyDescent="0.25">
      <c r="A20" s="159" t="s">
        <v>695</v>
      </c>
      <c r="B20" s="159"/>
      <c r="C20" s="159"/>
      <c r="D20" s="159"/>
      <c r="E20" s="159"/>
      <c r="F20" s="159"/>
    </row>
    <row r="21" spans="1:6" ht="15.6" customHeight="1" x14ac:dyDescent="0.35">
      <c r="A21" s="22" t="s">
        <v>2</v>
      </c>
      <c r="B21" s="22" t="s">
        <v>696</v>
      </c>
      <c r="C21" s="22" t="s">
        <v>697</v>
      </c>
      <c r="D21" s="22" t="s">
        <v>698</v>
      </c>
      <c r="E21" s="30"/>
      <c r="F21" s="30"/>
    </row>
    <row r="22" spans="1:6" ht="15.6" customHeight="1" x14ac:dyDescent="0.35">
      <c r="A22" s="27">
        <v>43679</v>
      </c>
      <c r="B22" s="34">
        <f>WEEKNUM(A22,2)</f>
        <v>31</v>
      </c>
      <c r="C22" s="26">
        <f>WEEKDAY(A22,2)</f>
        <v>5</v>
      </c>
      <c r="D22" s="32" t="str">
        <f>"第"&amp;WEEKNUM(A22,2)&amp;"周第"&amp;WEEKDAY(A22,2)&amp;"天"</f>
        <v>第31周第5天</v>
      </c>
      <c r="E22" s="30"/>
      <c r="F22" s="30"/>
    </row>
    <row r="23" spans="1:6" ht="15.6" customHeight="1" x14ac:dyDescent="0.35">
      <c r="A23" s="27">
        <v>40201</v>
      </c>
      <c r="B23" s="22">
        <f t="shared" ref="B23:B24" si="10">WEEKNUM(A23,2)</f>
        <v>4</v>
      </c>
      <c r="C23" s="22">
        <f t="shared" ref="C23:C24" si="11">WEEKDAY(A23,2)</f>
        <v>6</v>
      </c>
      <c r="D23" s="33" t="str">
        <f t="shared" ref="D23:D24" si="12">"第"&amp;WEEKNUM(A23,2)&amp;"周第"&amp;WEEKDAY(A23,2)&amp;"天"</f>
        <v>第4周第6天</v>
      </c>
      <c r="E23" s="30"/>
      <c r="F23" s="30"/>
    </row>
    <row r="24" spans="1:6" ht="15.6" customHeight="1" x14ac:dyDescent="0.35">
      <c r="A24" s="27">
        <v>42339</v>
      </c>
      <c r="B24" s="22">
        <f t="shared" si="10"/>
        <v>49</v>
      </c>
      <c r="C24" s="22">
        <f t="shared" si="11"/>
        <v>2</v>
      </c>
      <c r="D24" s="33" t="str">
        <f t="shared" si="12"/>
        <v>第49周第2天</v>
      </c>
      <c r="E24" s="30"/>
      <c r="F24" s="30"/>
    </row>
    <row r="25" spans="1:6" ht="15.6" customHeight="1" x14ac:dyDescent="0.35">
      <c r="C25" s="30"/>
      <c r="D25" s="30"/>
      <c r="E25" s="30"/>
      <c r="F25" s="30"/>
    </row>
    <row r="26" spans="1:6" ht="15.6" customHeight="1" x14ac:dyDescent="0.35">
      <c r="A26" s="159" t="s">
        <v>699</v>
      </c>
      <c r="B26" s="159"/>
      <c r="C26" s="159"/>
      <c r="D26" s="159"/>
      <c r="E26" s="30"/>
      <c r="F26" s="30"/>
    </row>
    <row r="27" spans="1:6" ht="15.6" customHeight="1" x14ac:dyDescent="0.25">
      <c r="A27" s="22" t="s">
        <v>2</v>
      </c>
      <c r="B27" s="22" t="s">
        <v>712</v>
      </c>
      <c r="D27" s="22" t="s">
        <v>700</v>
      </c>
      <c r="E27" s="22" t="s">
        <v>701</v>
      </c>
    </row>
    <row r="28" spans="1:6" ht="15.6" customHeight="1" x14ac:dyDescent="0.25">
      <c r="A28" s="27">
        <v>40978</v>
      </c>
      <c r="B28" s="26" t="str">
        <f>TEXT(A28,"aaaa")</f>
        <v>星期六</v>
      </c>
      <c r="D28" s="22">
        <v>20130616</v>
      </c>
      <c r="E28" s="28">
        <f>TEXT(D28,"0000-00-00")*1</f>
        <v>41441</v>
      </c>
    </row>
    <row r="29" spans="1:6" ht="15.6" customHeight="1" x14ac:dyDescent="0.25">
      <c r="A29" s="27">
        <v>43683</v>
      </c>
      <c r="B29" s="22" t="str">
        <f t="shared" ref="B29:B30" si="13">TEXT(A29,"aaaa")</f>
        <v>星期二</v>
      </c>
      <c r="D29" s="22">
        <v>20110508</v>
      </c>
      <c r="E29" s="27">
        <f t="shared" ref="E29:E30" si="14">TEXT(D29,"0000-00-00")*1</f>
        <v>40671</v>
      </c>
    </row>
    <row r="30" spans="1:6" ht="15.6" customHeight="1" x14ac:dyDescent="0.25">
      <c r="A30" s="27">
        <v>42341</v>
      </c>
      <c r="B30" s="22" t="str">
        <f t="shared" si="13"/>
        <v>星期四</v>
      </c>
      <c r="D30" s="22">
        <v>20191205</v>
      </c>
      <c r="E30" s="27">
        <f t="shared" si="14"/>
        <v>43804</v>
      </c>
    </row>
  </sheetData>
  <mergeCells count="5">
    <mergeCell ref="A1:M1"/>
    <mergeCell ref="A7:D7"/>
    <mergeCell ref="A20:F20"/>
    <mergeCell ref="A26:D26"/>
    <mergeCell ref="A13:K13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CCE1-1013-4718-B5AA-6F55D670BCD3}">
  <dimension ref="A1:V31"/>
  <sheetViews>
    <sheetView topLeftCell="A10" zoomScaleNormal="100" workbookViewId="0">
      <selection activeCell="M35" sqref="M35"/>
    </sheetView>
  </sheetViews>
  <sheetFormatPr defaultRowHeight="16.95" customHeight="1" x14ac:dyDescent="0.3"/>
  <cols>
    <col min="1" max="1" width="8.8984375" style="13" bestFit="1" customWidth="1"/>
    <col min="2" max="2" width="7.09765625" style="13" bestFit="1" customWidth="1"/>
    <col min="3" max="3" width="6.796875" style="13" bestFit="1" customWidth="1"/>
    <col min="4" max="4" width="8.8984375" style="13" bestFit="1" customWidth="1"/>
    <col min="5" max="5" width="4.3984375" style="13" bestFit="1" customWidth="1"/>
    <col min="6" max="6" width="8.8984375" style="13" bestFit="1" customWidth="1"/>
    <col min="7" max="7" width="5.8984375" style="15" bestFit="1" customWidth="1"/>
    <col min="8" max="8" width="9.796875" style="15" bestFit="1" customWidth="1"/>
    <col min="9" max="9" width="7.69921875" style="15" bestFit="1" customWidth="1"/>
    <col min="10" max="10" width="8.19921875" style="15" customWidth="1"/>
    <col min="11" max="263" width="8.796875" style="15"/>
    <col min="264" max="264" width="9" style="15" bestFit="1" customWidth="1"/>
    <col min="265" max="519" width="8.796875" style="15"/>
    <col min="520" max="520" width="9" style="15" bestFit="1" customWidth="1"/>
    <col min="521" max="775" width="8.796875" style="15"/>
    <col min="776" max="776" width="9" style="15" bestFit="1" customWidth="1"/>
    <col min="777" max="1031" width="8.796875" style="15"/>
    <col min="1032" max="1032" width="9" style="15" bestFit="1" customWidth="1"/>
    <col min="1033" max="1287" width="8.796875" style="15"/>
    <col min="1288" max="1288" width="9" style="15" bestFit="1" customWidth="1"/>
    <col min="1289" max="1543" width="8.796875" style="15"/>
    <col min="1544" max="1544" width="9" style="15" bestFit="1" customWidth="1"/>
    <col min="1545" max="1799" width="8.796875" style="15"/>
    <col min="1800" max="1800" width="9" style="15" bestFit="1" customWidth="1"/>
    <col min="1801" max="2055" width="8.796875" style="15"/>
    <col min="2056" max="2056" width="9" style="15" bestFit="1" customWidth="1"/>
    <col min="2057" max="2311" width="8.796875" style="15"/>
    <col min="2312" max="2312" width="9" style="15" bestFit="1" customWidth="1"/>
    <col min="2313" max="2567" width="8.796875" style="15"/>
    <col min="2568" max="2568" width="9" style="15" bestFit="1" customWidth="1"/>
    <col min="2569" max="2823" width="8.796875" style="15"/>
    <col min="2824" max="2824" width="9" style="15" bestFit="1" customWidth="1"/>
    <col min="2825" max="3079" width="8.796875" style="15"/>
    <col min="3080" max="3080" width="9" style="15" bestFit="1" customWidth="1"/>
    <col min="3081" max="3335" width="8.796875" style="15"/>
    <col min="3336" max="3336" width="9" style="15" bestFit="1" customWidth="1"/>
    <col min="3337" max="3591" width="8.796875" style="15"/>
    <col min="3592" max="3592" width="9" style="15" bestFit="1" customWidth="1"/>
    <col min="3593" max="3847" width="8.796875" style="15"/>
    <col min="3848" max="3848" width="9" style="15" bestFit="1" customWidth="1"/>
    <col min="3849" max="4103" width="8.796875" style="15"/>
    <col min="4104" max="4104" width="9" style="15" bestFit="1" customWidth="1"/>
    <col min="4105" max="4359" width="8.796875" style="15"/>
    <col min="4360" max="4360" width="9" style="15" bestFit="1" customWidth="1"/>
    <col min="4361" max="4615" width="8.796875" style="15"/>
    <col min="4616" max="4616" width="9" style="15" bestFit="1" customWidth="1"/>
    <col min="4617" max="4871" width="8.796875" style="15"/>
    <col min="4872" max="4872" width="9" style="15" bestFit="1" customWidth="1"/>
    <col min="4873" max="5127" width="8.796875" style="15"/>
    <col min="5128" max="5128" width="9" style="15" bestFit="1" customWidth="1"/>
    <col min="5129" max="5383" width="8.796875" style="15"/>
    <col min="5384" max="5384" width="9" style="15" bestFit="1" customWidth="1"/>
    <col min="5385" max="5639" width="8.796875" style="15"/>
    <col min="5640" max="5640" width="9" style="15" bestFit="1" customWidth="1"/>
    <col min="5641" max="5895" width="8.796875" style="15"/>
    <col min="5896" max="5896" width="9" style="15" bestFit="1" customWidth="1"/>
    <col min="5897" max="6151" width="8.796875" style="15"/>
    <col min="6152" max="6152" width="9" style="15" bestFit="1" customWidth="1"/>
    <col min="6153" max="6407" width="8.796875" style="15"/>
    <col min="6408" max="6408" width="9" style="15" bestFit="1" customWidth="1"/>
    <col min="6409" max="6663" width="8.796875" style="15"/>
    <col min="6664" max="6664" width="9" style="15" bestFit="1" customWidth="1"/>
    <col min="6665" max="6919" width="8.796875" style="15"/>
    <col min="6920" max="6920" width="9" style="15" bestFit="1" customWidth="1"/>
    <col min="6921" max="7175" width="8.796875" style="15"/>
    <col min="7176" max="7176" width="9" style="15" bestFit="1" customWidth="1"/>
    <col min="7177" max="7431" width="8.796875" style="15"/>
    <col min="7432" max="7432" width="9" style="15" bestFit="1" customWidth="1"/>
    <col min="7433" max="7687" width="8.796875" style="15"/>
    <col min="7688" max="7688" width="9" style="15" bestFit="1" customWidth="1"/>
    <col min="7689" max="7943" width="8.796875" style="15"/>
    <col min="7944" max="7944" width="9" style="15" bestFit="1" customWidth="1"/>
    <col min="7945" max="8199" width="8.796875" style="15"/>
    <col min="8200" max="8200" width="9" style="15" bestFit="1" customWidth="1"/>
    <col min="8201" max="8455" width="8.796875" style="15"/>
    <col min="8456" max="8456" width="9" style="15" bestFit="1" customWidth="1"/>
    <col min="8457" max="8711" width="8.796875" style="15"/>
    <col min="8712" max="8712" width="9" style="15" bestFit="1" customWidth="1"/>
    <col min="8713" max="8967" width="8.796875" style="15"/>
    <col min="8968" max="8968" width="9" style="15" bestFit="1" customWidth="1"/>
    <col min="8969" max="9223" width="8.796875" style="15"/>
    <col min="9224" max="9224" width="9" style="15" bestFit="1" customWidth="1"/>
    <col min="9225" max="9479" width="8.796875" style="15"/>
    <col min="9480" max="9480" width="9" style="15" bestFit="1" customWidth="1"/>
    <col min="9481" max="9735" width="8.796875" style="15"/>
    <col min="9736" max="9736" width="9" style="15" bestFit="1" customWidth="1"/>
    <col min="9737" max="9991" width="8.796875" style="15"/>
    <col min="9992" max="9992" width="9" style="15" bestFit="1" customWidth="1"/>
    <col min="9993" max="10247" width="8.796875" style="15"/>
    <col min="10248" max="10248" width="9" style="15" bestFit="1" customWidth="1"/>
    <col min="10249" max="10503" width="8.796875" style="15"/>
    <col min="10504" max="10504" width="9" style="15" bestFit="1" customWidth="1"/>
    <col min="10505" max="10759" width="8.796875" style="15"/>
    <col min="10760" max="10760" width="9" style="15" bestFit="1" customWidth="1"/>
    <col min="10761" max="11015" width="8.796875" style="15"/>
    <col min="11016" max="11016" width="9" style="15" bestFit="1" customWidth="1"/>
    <col min="11017" max="11271" width="8.796875" style="15"/>
    <col min="11272" max="11272" width="9" style="15" bestFit="1" customWidth="1"/>
    <col min="11273" max="11527" width="8.796875" style="15"/>
    <col min="11528" max="11528" width="9" style="15" bestFit="1" customWidth="1"/>
    <col min="11529" max="11783" width="8.796875" style="15"/>
    <col min="11784" max="11784" width="9" style="15" bestFit="1" customWidth="1"/>
    <col min="11785" max="12039" width="8.796875" style="15"/>
    <col min="12040" max="12040" width="9" style="15" bestFit="1" customWidth="1"/>
    <col min="12041" max="12295" width="8.796875" style="15"/>
    <col min="12296" max="12296" width="9" style="15" bestFit="1" customWidth="1"/>
    <col min="12297" max="12551" width="8.796875" style="15"/>
    <col min="12552" max="12552" width="9" style="15" bestFit="1" customWidth="1"/>
    <col min="12553" max="12807" width="8.796875" style="15"/>
    <col min="12808" max="12808" width="9" style="15" bestFit="1" customWidth="1"/>
    <col min="12809" max="13063" width="8.796875" style="15"/>
    <col min="13064" max="13064" width="9" style="15" bestFit="1" customWidth="1"/>
    <col min="13065" max="13319" width="8.796875" style="15"/>
    <col min="13320" max="13320" width="9" style="15" bestFit="1" customWidth="1"/>
    <col min="13321" max="13575" width="8.796875" style="15"/>
    <col min="13576" max="13576" width="9" style="15" bestFit="1" customWidth="1"/>
    <col min="13577" max="13831" width="8.796875" style="15"/>
    <col min="13832" max="13832" width="9" style="15" bestFit="1" customWidth="1"/>
    <col min="13833" max="14087" width="8.796875" style="15"/>
    <col min="14088" max="14088" width="9" style="15" bestFit="1" customWidth="1"/>
    <col min="14089" max="14343" width="8.796875" style="15"/>
    <col min="14344" max="14344" width="9" style="15" bestFit="1" customWidth="1"/>
    <col min="14345" max="14599" width="8.796875" style="15"/>
    <col min="14600" max="14600" width="9" style="15" bestFit="1" customWidth="1"/>
    <col min="14601" max="14855" width="8.796875" style="15"/>
    <col min="14856" max="14856" width="9" style="15" bestFit="1" customWidth="1"/>
    <col min="14857" max="15111" width="8.796875" style="15"/>
    <col min="15112" max="15112" width="9" style="15" bestFit="1" customWidth="1"/>
    <col min="15113" max="15367" width="8.796875" style="15"/>
    <col min="15368" max="15368" width="9" style="15" bestFit="1" customWidth="1"/>
    <col min="15369" max="15623" width="8.796875" style="15"/>
    <col min="15624" max="15624" width="9" style="15" bestFit="1" customWidth="1"/>
    <col min="15625" max="15879" width="8.796875" style="15"/>
    <col min="15880" max="15880" width="9" style="15" bestFit="1" customWidth="1"/>
    <col min="15881" max="16135" width="8.796875" style="15"/>
    <col min="16136" max="16136" width="9" style="15" bestFit="1" customWidth="1"/>
    <col min="16137" max="16384" width="8.796875" style="15"/>
  </cols>
  <sheetData>
    <row r="1" spans="1:10" ht="16.95" customHeight="1" x14ac:dyDescent="0.3">
      <c r="A1" s="57" t="s">
        <v>2</v>
      </c>
      <c r="B1" s="57" t="s">
        <v>713</v>
      </c>
      <c r="C1" s="57" t="s">
        <v>18</v>
      </c>
      <c r="D1" s="57" t="s">
        <v>19</v>
      </c>
      <c r="E1" s="57" t="s">
        <v>257</v>
      </c>
      <c r="F1" s="68" t="s">
        <v>20</v>
      </c>
      <c r="G1" s="57" t="s">
        <v>62</v>
      </c>
      <c r="H1" s="57" t="s">
        <v>714</v>
      </c>
      <c r="I1" s="57" t="s">
        <v>715</v>
      </c>
    </row>
    <row r="2" spans="1:10" ht="16.95" customHeight="1" x14ac:dyDescent="0.3">
      <c r="A2" s="125">
        <v>43678</v>
      </c>
      <c r="B2" s="12" t="s">
        <v>230</v>
      </c>
      <c r="C2" s="12" t="s">
        <v>22</v>
      </c>
      <c r="D2" s="12" t="s">
        <v>42</v>
      </c>
      <c r="E2" s="12">
        <v>10</v>
      </c>
      <c r="F2" s="69">
        <v>18</v>
      </c>
      <c r="G2" s="126" t="s">
        <v>717</v>
      </c>
      <c r="H2" s="125">
        <v>25751</v>
      </c>
      <c r="I2" s="12" t="e">
        <f>H2/D2</f>
        <v>#VALUE!</v>
      </c>
      <c r="J2" s="127"/>
    </row>
    <row r="3" spans="1:10" ht="16.95" customHeight="1" x14ac:dyDescent="0.3">
      <c r="A3" s="125">
        <v>43679</v>
      </c>
      <c r="B3" s="12" t="s">
        <v>232</v>
      </c>
      <c r="C3" s="12" t="s">
        <v>33</v>
      </c>
      <c r="D3" s="12" t="s">
        <v>34</v>
      </c>
      <c r="E3" s="12">
        <v>20</v>
      </c>
      <c r="F3" s="69">
        <v>36</v>
      </c>
      <c r="G3" s="126" t="s">
        <v>719</v>
      </c>
      <c r="H3" s="125">
        <v>25524</v>
      </c>
      <c r="I3" s="129">
        <v>3.3355999999999999</v>
      </c>
      <c r="J3" s="127"/>
    </row>
    <row r="4" spans="1:10" ht="16.95" customHeight="1" x14ac:dyDescent="0.3">
      <c r="A4" s="125">
        <v>43680</v>
      </c>
      <c r="B4" s="12" t="s">
        <v>721</v>
      </c>
      <c r="C4" s="12" t="s">
        <v>35</v>
      </c>
      <c r="D4" s="12" t="s">
        <v>45</v>
      </c>
      <c r="E4" s="12">
        <v>30</v>
      </c>
      <c r="F4" s="69">
        <v>52</v>
      </c>
      <c r="G4" s="126" t="s">
        <v>722</v>
      </c>
      <c r="H4" s="125">
        <v>29197</v>
      </c>
      <c r="I4" s="129">
        <v>4.3356000000000003</v>
      </c>
      <c r="J4" s="127"/>
    </row>
    <row r="5" spans="1:10" ht="16.95" customHeight="1" x14ac:dyDescent="0.3">
      <c r="A5" s="125">
        <v>43681</v>
      </c>
      <c r="B5" s="12" t="s">
        <v>723</v>
      </c>
      <c r="C5" s="12" t="s">
        <v>35</v>
      </c>
      <c r="D5" s="12" t="s">
        <v>45</v>
      </c>
      <c r="E5" s="12">
        <v>40</v>
      </c>
      <c r="F5" s="69">
        <v>60</v>
      </c>
      <c r="G5" s="126" t="s">
        <v>724</v>
      </c>
      <c r="H5" s="125">
        <v>33070</v>
      </c>
      <c r="I5" s="129">
        <v>0.2712</v>
      </c>
      <c r="J5" s="127"/>
    </row>
    <row r="6" spans="1:10" ht="16.95" customHeight="1" x14ac:dyDescent="0.3">
      <c r="A6" s="125">
        <v>43682</v>
      </c>
      <c r="B6" s="12" t="s">
        <v>21</v>
      </c>
      <c r="C6" s="12" t="s">
        <v>182</v>
      </c>
      <c r="D6" s="12" t="s">
        <v>32</v>
      </c>
      <c r="E6" s="12">
        <v>150</v>
      </c>
      <c r="F6" s="69">
        <v>65</v>
      </c>
      <c r="G6" s="126" t="s">
        <v>725</v>
      </c>
      <c r="H6" s="125">
        <v>33899</v>
      </c>
      <c r="I6" s="129">
        <v>1.2712000000000001</v>
      </c>
      <c r="J6" s="127"/>
    </row>
    <row r="7" spans="1:10" ht="16.95" customHeight="1" x14ac:dyDescent="0.3">
      <c r="A7" s="125">
        <v>43683</v>
      </c>
      <c r="B7" s="12" t="s">
        <v>236</v>
      </c>
      <c r="C7" s="12" t="s">
        <v>35</v>
      </c>
      <c r="D7" s="12" t="s">
        <v>45</v>
      </c>
      <c r="E7" s="12">
        <v>170</v>
      </c>
      <c r="F7" s="69">
        <v>9980</v>
      </c>
      <c r="G7" s="126" t="s">
        <v>97</v>
      </c>
      <c r="H7" s="125">
        <v>32152</v>
      </c>
      <c r="I7" s="129">
        <v>3.2711999999999999</v>
      </c>
      <c r="J7" s="127"/>
    </row>
    <row r="8" spans="1:10" ht="16.95" customHeight="1" x14ac:dyDescent="0.3">
      <c r="A8" s="125">
        <v>43684</v>
      </c>
      <c r="B8" s="12" t="s">
        <v>238</v>
      </c>
      <c r="C8" s="12" t="s">
        <v>27</v>
      </c>
      <c r="D8" s="12" t="s">
        <v>239</v>
      </c>
      <c r="E8" s="12">
        <v>80</v>
      </c>
      <c r="F8" s="69">
        <v>95</v>
      </c>
      <c r="G8" s="126" t="s">
        <v>98</v>
      </c>
      <c r="H8" s="125">
        <v>31842</v>
      </c>
      <c r="I8" s="129">
        <v>4.2712000000000003</v>
      </c>
      <c r="J8" s="127"/>
    </row>
    <row r="9" spans="1:10" ht="16.95" customHeight="1" x14ac:dyDescent="0.3">
      <c r="A9" s="125">
        <v>43685</v>
      </c>
      <c r="B9" s="12" t="s">
        <v>234</v>
      </c>
      <c r="C9" s="12" t="s">
        <v>27</v>
      </c>
      <c r="D9" s="12" t="s">
        <v>25</v>
      </c>
      <c r="E9" s="12">
        <v>90</v>
      </c>
      <c r="F9" s="69">
        <v>120.7</v>
      </c>
      <c r="G9" s="126" t="s">
        <v>100</v>
      </c>
      <c r="H9" s="125">
        <v>32131</v>
      </c>
      <c r="I9" s="129" t="e">
        <f>1/0</f>
        <v>#DIV/0!</v>
      </c>
      <c r="J9" s="127"/>
    </row>
    <row r="10" spans="1:10" ht="16.95" customHeight="1" x14ac:dyDescent="0.3">
      <c r="A10" s="125">
        <v>43686</v>
      </c>
      <c r="B10" s="12" t="s">
        <v>242</v>
      </c>
      <c r="C10" s="12" t="s">
        <v>27</v>
      </c>
      <c r="D10" s="12" t="s">
        <v>29</v>
      </c>
      <c r="E10" s="12">
        <v>100</v>
      </c>
      <c r="F10" s="69">
        <v>133</v>
      </c>
      <c r="G10" s="126" t="s">
        <v>101</v>
      </c>
      <c r="H10" s="125">
        <v>26155</v>
      </c>
      <c r="I10" s="129">
        <v>0.80120000000000002</v>
      </c>
      <c r="J10" s="127"/>
    </row>
    <row r="11" spans="1:10" ht="16.95" customHeight="1" x14ac:dyDescent="0.3">
      <c r="A11" s="125">
        <v>43687</v>
      </c>
      <c r="B11" s="12" t="s">
        <v>222</v>
      </c>
      <c r="C11" s="12" t="s">
        <v>27</v>
      </c>
      <c r="D11" s="12" t="s">
        <v>223</v>
      </c>
      <c r="E11" s="12">
        <v>11</v>
      </c>
      <c r="F11" s="69">
        <v>360</v>
      </c>
      <c r="G11" s="126" t="s">
        <v>729</v>
      </c>
      <c r="H11" s="125">
        <v>29553</v>
      </c>
      <c r="I11" s="129">
        <v>0.43209999999999998</v>
      </c>
      <c r="J11" s="127"/>
    </row>
    <row r="12" spans="1:10" ht="16.95" customHeight="1" x14ac:dyDescent="0.3">
      <c r="A12" s="125">
        <v>43688</v>
      </c>
      <c r="B12" s="12" t="s">
        <v>31</v>
      </c>
      <c r="C12" s="12" t="s">
        <v>182</v>
      </c>
      <c r="D12" s="12" t="s">
        <v>225</v>
      </c>
      <c r="E12" s="12">
        <v>120</v>
      </c>
      <c r="F12" s="69">
        <v>783</v>
      </c>
      <c r="G12" s="126" t="s">
        <v>731</v>
      </c>
      <c r="H12" s="125">
        <v>25786</v>
      </c>
      <c r="I12" s="129">
        <v>0.33560000000000001</v>
      </c>
      <c r="J12" s="127"/>
    </row>
    <row r="13" spans="1:10" ht="16.95" customHeight="1" x14ac:dyDescent="0.3">
      <c r="A13" s="125">
        <v>43689</v>
      </c>
      <c r="B13" s="12" t="s">
        <v>226</v>
      </c>
      <c r="C13" s="12" t="s">
        <v>22</v>
      </c>
      <c r="D13" s="12" t="s">
        <v>227</v>
      </c>
      <c r="E13" s="12">
        <v>33</v>
      </c>
      <c r="F13" s="69">
        <v>1330.77</v>
      </c>
      <c r="G13" s="126" t="s">
        <v>733</v>
      </c>
      <c r="H13" s="125">
        <v>28105</v>
      </c>
      <c r="I13" s="129">
        <v>1.3355999999999999</v>
      </c>
      <c r="J13" s="127"/>
    </row>
    <row r="14" spans="1:10" ht="16.95" customHeight="1" x14ac:dyDescent="0.3">
      <c r="A14" s="125">
        <v>43690</v>
      </c>
      <c r="B14" s="12" t="s">
        <v>735</v>
      </c>
      <c r="C14" s="12" t="s">
        <v>33</v>
      </c>
      <c r="D14" s="12" t="s">
        <v>34</v>
      </c>
      <c r="E14" s="12">
        <v>44</v>
      </c>
      <c r="F14" s="69">
        <v>1755</v>
      </c>
      <c r="G14" s="126" t="s">
        <v>736</v>
      </c>
      <c r="H14" s="125">
        <v>24638</v>
      </c>
      <c r="I14" s="129">
        <v>0.62</v>
      </c>
      <c r="J14" s="127"/>
    </row>
    <row r="15" spans="1:10" ht="16.95" customHeight="1" x14ac:dyDescent="0.3">
      <c r="A15" s="125">
        <v>43691</v>
      </c>
      <c r="B15" s="12" t="s">
        <v>37</v>
      </c>
      <c r="C15" s="12" t="s">
        <v>33</v>
      </c>
      <c r="D15" s="12" t="s">
        <v>34</v>
      </c>
      <c r="E15" s="12">
        <v>25</v>
      </c>
      <c r="F15" s="69">
        <v>2220</v>
      </c>
      <c r="G15" s="126" t="s">
        <v>737</v>
      </c>
      <c r="H15" s="125">
        <v>27256</v>
      </c>
      <c r="I15" s="129" t="e">
        <f>G15-F15</f>
        <v>#VALUE!</v>
      </c>
      <c r="J15" s="127"/>
    </row>
    <row r="16" spans="1:10" ht="16.95" customHeight="1" x14ac:dyDescent="0.3">
      <c r="A16" s="125">
        <v>43692</v>
      </c>
      <c r="B16" s="12" t="s">
        <v>738</v>
      </c>
      <c r="C16" s="12" t="s">
        <v>35</v>
      </c>
      <c r="D16" s="12" t="s">
        <v>45</v>
      </c>
      <c r="E16" s="12">
        <v>160</v>
      </c>
      <c r="F16" s="69">
        <v>2561</v>
      </c>
      <c r="G16" s="126" t="s">
        <v>739</v>
      </c>
      <c r="H16" s="125">
        <v>33201</v>
      </c>
      <c r="I16" s="129">
        <v>0.52</v>
      </c>
      <c r="J16" s="127"/>
    </row>
    <row r="17" spans="1:22" ht="16.95" customHeight="1" x14ac:dyDescent="0.3">
      <c r="A17" s="125">
        <v>43693</v>
      </c>
      <c r="B17" s="12" t="s">
        <v>21</v>
      </c>
      <c r="C17" s="12" t="s">
        <v>52</v>
      </c>
      <c r="D17" s="12" t="s">
        <v>34</v>
      </c>
      <c r="E17" s="12">
        <v>72</v>
      </c>
      <c r="F17" s="69">
        <v>2977.9</v>
      </c>
      <c r="G17" s="126" t="s">
        <v>740</v>
      </c>
      <c r="H17" s="125">
        <v>33144</v>
      </c>
      <c r="I17" s="129" t="e">
        <f>1/0</f>
        <v>#DIV/0!</v>
      </c>
      <c r="J17" s="127"/>
      <c r="K17" s="159" t="s">
        <v>716</v>
      </c>
      <c r="L17" s="159"/>
    </row>
    <row r="18" spans="1:22" ht="16.95" customHeight="1" x14ac:dyDescent="0.4">
      <c r="A18" s="125">
        <v>43694</v>
      </c>
      <c r="B18" s="12" t="s">
        <v>220</v>
      </c>
      <c r="C18" s="12" t="s">
        <v>52</v>
      </c>
      <c r="D18" s="12" t="s">
        <v>34</v>
      </c>
      <c r="E18" s="12">
        <v>46</v>
      </c>
      <c r="F18" s="69">
        <v>3048.4</v>
      </c>
      <c r="G18" s="126" t="s">
        <v>741</v>
      </c>
      <c r="H18" s="125">
        <v>29323</v>
      </c>
      <c r="I18" s="129">
        <v>2.52</v>
      </c>
      <c r="J18" s="127"/>
      <c r="K18" s="186" t="s">
        <v>718</v>
      </c>
      <c r="L18" s="186"/>
      <c r="M18" s="186"/>
      <c r="N18" s="186"/>
      <c r="O18" s="186"/>
      <c r="P18" s="186"/>
      <c r="Q18" s="128"/>
      <c r="R18" s="128"/>
      <c r="S18" s="4"/>
      <c r="T18" s="4"/>
    </row>
    <row r="19" spans="1:22" ht="16.95" customHeight="1" x14ac:dyDescent="0.4">
      <c r="A19" s="125">
        <v>43695</v>
      </c>
      <c r="B19" s="12" t="s">
        <v>224</v>
      </c>
      <c r="C19" s="12" t="s">
        <v>52</v>
      </c>
      <c r="D19" s="12" t="s">
        <v>34</v>
      </c>
      <c r="E19" s="12">
        <v>190</v>
      </c>
      <c r="F19" s="69">
        <v>658.9</v>
      </c>
      <c r="G19" s="126" t="s">
        <v>742</v>
      </c>
      <c r="H19" s="125">
        <v>31436</v>
      </c>
      <c r="I19" s="129">
        <v>0.4088</v>
      </c>
      <c r="J19" s="127"/>
      <c r="K19" s="186" t="s">
        <v>720</v>
      </c>
      <c r="L19" s="186"/>
      <c r="M19" s="186"/>
      <c r="N19" s="186"/>
      <c r="O19" s="186"/>
      <c r="P19" s="186"/>
      <c r="Q19" s="186"/>
      <c r="R19" s="128"/>
      <c r="S19" s="4"/>
      <c r="T19" s="4"/>
    </row>
    <row r="20" spans="1:22" ht="16.95" customHeight="1" x14ac:dyDescent="0.4">
      <c r="A20" s="125">
        <v>43696</v>
      </c>
      <c r="B20" s="12" t="s">
        <v>240</v>
      </c>
      <c r="C20" s="12" t="s">
        <v>33</v>
      </c>
      <c r="D20" s="12" t="s">
        <v>45</v>
      </c>
      <c r="E20" s="12">
        <v>89</v>
      </c>
      <c r="F20" s="69">
        <v>10008</v>
      </c>
      <c r="G20" s="126" t="s">
        <v>99</v>
      </c>
      <c r="H20" s="125">
        <v>30345</v>
      </c>
      <c r="I20" s="129">
        <v>0.88009999999999999</v>
      </c>
      <c r="J20" s="127"/>
      <c r="K20" s="186" t="s">
        <v>743</v>
      </c>
      <c r="L20" s="186"/>
      <c r="M20" s="186"/>
      <c r="N20" s="186"/>
      <c r="O20" s="186"/>
      <c r="P20" s="186"/>
      <c r="Q20" s="130"/>
      <c r="R20" s="130"/>
      <c r="S20" s="4"/>
      <c r="T20" s="4"/>
    </row>
    <row r="21" spans="1:22" ht="16.95" customHeight="1" x14ac:dyDescent="0.4">
      <c r="A21" s="125">
        <v>43697</v>
      </c>
      <c r="B21" s="12" t="s">
        <v>234</v>
      </c>
      <c r="C21" s="12" t="s">
        <v>752</v>
      </c>
      <c r="D21" s="12" t="s">
        <v>34</v>
      </c>
      <c r="E21" s="12">
        <v>89</v>
      </c>
      <c r="F21" s="69">
        <v>508</v>
      </c>
      <c r="G21" s="126" t="s">
        <v>99</v>
      </c>
      <c r="H21" s="125">
        <v>30346</v>
      </c>
      <c r="I21" s="129" t="e">
        <f>1/0</f>
        <v>#DIV/0!</v>
      </c>
      <c r="K21" s="184" t="s">
        <v>744</v>
      </c>
      <c r="L21" s="184"/>
      <c r="M21" s="184"/>
      <c r="N21" s="184"/>
      <c r="O21" s="184"/>
      <c r="P21" s="184"/>
      <c r="Q21" s="184"/>
      <c r="R21" s="4"/>
      <c r="S21" s="4"/>
      <c r="T21" s="4"/>
    </row>
    <row r="22" spans="1:22" ht="16.95" customHeight="1" x14ac:dyDescent="0.3">
      <c r="A22" s="125">
        <v>43698</v>
      </c>
      <c r="B22" s="12" t="s">
        <v>222</v>
      </c>
      <c r="C22" s="12" t="s">
        <v>753</v>
      </c>
      <c r="D22" s="12" t="s">
        <v>42</v>
      </c>
      <c r="E22" s="12">
        <v>73</v>
      </c>
      <c r="F22" s="69">
        <v>4308</v>
      </c>
      <c r="G22" s="126" t="s">
        <v>99</v>
      </c>
      <c r="H22" s="125">
        <v>30347</v>
      </c>
      <c r="I22" s="129">
        <v>0.88009999999999999</v>
      </c>
      <c r="K22" s="184" t="s">
        <v>745</v>
      </c>
      <c r="L22" s="184"/>
      <c r="M22" s="184"/>
      <c r="N22" s="184"/>
      <c r="O22" s="184"/>
      <c r="P22" s="184"/>
      <c r="Q22" s="184"/>
      <c r="R22" s="184"/>
      <c r="S22" s="184"/>
      <c r="T22" s="11"/>
      <c r="U22" s="121"/>
    </row>
    <row r="23" spans="1:22" ht="16.95" customHeight="1" x14ac:dyDescent="0.3">
      <c r="A23" s="125">
        <v>43699</v>
      </c>
      <c r="B23" s="12" t="s">
        <v>746</v>
      </c>
      <c r="C23" s="12" t="s">
        <v>754</v>
      </c>
      <c r="D23" s="12" t="s">
        <v>34</v>
      </c>
      <c r="E23" s="12">
        <v>89</v>
      </c>
      <c r="F23" s="69">
        <v>108</v>
      </c>
      <c r="G23" s="126" t="s">
        <v>99</v>
      </c>
      <c r="H23" s="125">
        <v>30348</v>
      </c>
      <c r="I23" s="129">
        <v>0.23680000000000001</v>
      </c>
    </row>
    <row r="24" spans="1:22" ht="16.95" customHeight="1" x14ac:dyDescent="0.3">
      <c r="A24" s="125">
        <v>43700</v>
      </c>
      <c r="B24" s="12" t="s">
        <v>31</v>
      </c>
      <c r="C24" s="12" t="s">
        <v>755</v>
      </c>
      <c r="D24" s="12" t="s">
        <v>34</v>
      </c>
      <c r="E24" s="12">
        <v>21</v>
      </c>
      <c r="F24" s="69">
        <v>921</v>
      </c>
      <c r="G24" s="126" t="s">
        <v>99</v>
      </c>
      <c r="H24" s="125">
        <v>30349</v>
      </c>
      <c r="I24" s="129" t="s">
        <v>763</v>
      </c>
      <c r="K24" s="159" t="s">
        <v>726</v>
      </c>
      <c r="L24" s="159"/>
      <c r="M24" s="159"/>
    </row>
    <row r="25" spans="1:22" ht="16.95" customHeight="1" x14ac:dyDescent="0.4">
      <c r="A25" s="125">
        <v>43701</v>
      </c>
      <c r="B25" s="12" t="s">
        <v>238</v>
      </c>
      <c r="C25" s="12" t="s">
        <v>756</v>
      </c>
      <c r="D25" s="12" t="s">
        <v>34</v>
      </c>
      <c r="E25" s="12">
        <v>89</v>
      </c>
      <c r="F25" s="69">
        <v>376</v>
      </c>
      <c r="G25" s="126" t="s">
        <v>99</v>
      </c>
      <c r="H25" s="125">
        <v>30350</v>
      </c>
      <c r="I25" s="129">
        <v>0.36809999999999998</v>
      </c>
      <c r="K25" s="184" t="s">
        <v>727</v>
      </c>
      <c r="L25" s="184"/>
      <c r="M25" s="184"/>
      <c r="N25" s="184"/>
      <c r="O25" s="184"/>
      <c r="P25" s="184"/>
      <c r="Q25" s="184"/>
      <c r="R25" s="184"/>
      <c r="S25" s="184"/>
      <c r="T25" s="4"/>
      <c r="U25" s="4"/>
      <c r="V25" s="4"/>
    </row>
    <row r="26" spans="1:22" ht="16.95" customHeight="1" x14ac:dyDescent="0.4">
      <c r="A26" s="125">
        <v>43702</v>
      </c>
      <c r="B26" s="12" t="s">
        <v>747</v>
      </c>
      <c r="C26" s="12" t="s">
        <v>757</v>
      </c>
      <c r="D26" s="12" t="s">
        <v>34</v>
      </c>
      <c r="E26" s="12">
        <v>103</v>
      </c>
      <c r="F26" s="69">
        <v>998</v>
      </c>
      <c r="G26" s="126" t="s">
        <v>99</v>
      </c>
      <c r="H26" s="125">
        <v>30351</v>
      </c>
      <c r="I26" s="129">
        <v>0.88009999999999999</v>
      </c>
      <c r="K26" s="184" t="s">
        <v>728</v>
      </c>
      <c r="L26" s="184"/>
      <c r="M26" s="184"/>
      <c r="N26" s="184"/>
      <c r="O26" s="184"/>
      <c r="P26" s="184"/>
      <c r="Q26" s="184"/>
      <c r="R26" s="184"/>
      <c r="S26" s="184"/>
      <c r="T26" s="4"/>
      <c r="U26" s="4"/>
      <c r="V26" s="4"/>
    </row>
    <row r="27" spans="1:22" ht="16.95" customHeight="1" x14ac:dyDescent="0.4">
      <c r="A27" s="125">
        <v>43703</v>
      </c>
      <c r="B27" s="12" t="s">
        <v>232</v>
      </c>
      <c r="C27" s="12" t="s">
        <v>758</v>
      </c>
      <c r="D27" s="12" t="s">
        <v>34</v>
      </c>
      <c r="E27" s="12">
        <v>89</v>
      </c>
      <c r="F27" s="69">
        <v>2139</v>
      </c>
      <c r="G27" s="126" t="s">
        <v>99</v>
      </c>
      <c r="H27" s="125">
        <v>30352</v>
      </c>
      <c r="I27" s="129">
        <v>0.88009999999999999</v>
      </c>
      <c r="K27" s="184" t="s">
        <v>730</v>
      </c>
      <c r="L27" s="184"/>
      <c r="M27" s="184"/>
      <c r="N27" s="184"/>
      <c r="O27" s="184"/>
      <c r="P27" s="184"/>
      <c r="Q27" s="184"/>
      <c r="R27" s="184"/>
      <c r="S27" s="184"/>
      <c r="T27" s="4"/>
      <c r="U27" s="4"/>
      <c r="V27" s="4"/>
    </row>
    <row r="28" spans="1:22" ht="16.95" customHeight="1" x14ac:dyDescent="0.4">
      <c r="A28" s="125">
        <v>43704</v>
      </c>
      <c r="B28" s="12" t="s">
        <v>748</v>
      </c>
      <c r="C28" s="12" t="s">
        <v>759</v>
      </c>
      <c r="D28" s="12" t="s">
        <v>45</v>
      </c>
      <c r="E28" s="12">
        <v>62</v>
      </c>
      <c r="F28" s="69">
        <v>4326</v>
      </c>
      <c r="G28" s="126" t="s">
        <v>99</v>
      </c>
      <c r="H28" s="125">
        <v>30353</v>
      </c>
      <c r="I28" s="134" t="e">
        <f>H28/G28</f>
        <v>#VALUE!</v>
      </c>
      <c r="K28" s="184" t="s">
        <v>732</v>
      </c>
      <c r="L28" s="184"/>
      <c r="M28" s="184"/>
      <c r="N28" s="184"/>
      <c r="O28" s="184"/>
      <c r="P28" s="184"/>
      <c r="Q28" s="184"/>
      <c r="R28" s="184"/>
      <c r="S28" s="184"/>
      <c r="T28" s="4"/>
      <c r="U28" s="4"/>
      <c r="V28" s="4"/>
    </row>
    <row r="29" spans="1:22" ht="16.95" customHeight="1" x14ac:dyDescent="0.3">
      <c r="A29" s="125">
        <v>43705</v>
      </c>
      <c r="B29" s="12" t="s">
        <v>749</v>
      </c>
      <c r="C29" s="12" t="s">
        <v>760</v>
      </c>
      <c r="D29" s="12" t="s">
        <v>34</v>
      </c>
      <c r="E29" s="12">
        <v>15</v>
      </c>
      <c r="F29" s="69">
        <v>3408</v>
      </c>
      <c r="G29" s="126" t="s">
        <v>99</v>
      </c>
      <c r="H29" s="125">
        <v>30354</v>
      </c>
      <c r="I29" s="129">
        <v>0.43009999999999998</v>
      </c>
      <c r="K29" s="185" t="s">
        <v>734</v>
      </c>
      <c r="L29" s="185"/>
      <c r="M29" s="185"/>
      <c r="N29" s="185"/>
      <c r="O29" s="185"/>
      <c r="P29" s="185"/>
      <c r="Q29" s="185"/>
      <c r="R29" s="185"/>
      <c r="S29" s="185"/>
      <c r="T29" s="185"/>
      <c r="U29" s="185"/>
      <c r="V29" s="185"/>
    </row>
    <row r="30" spans="1:22" ht="16.95" customHeight="1" x14ac:dyDescent="0.3">
      <c r="A30" s="125">
        <v>43706</v>
      </c>
      <c r="B30" s="12" t="s">
        <v>750</v>
      </c>
      <c r="C30" s="12" t="s">
        <v>761</v>
      </c>
      <c r="D30" s="12" t="s">
        <v>42</v>
      </c>
      <c r="E30" s="12">
        <v>40</v>
      </c>
      <c r="F30" s="69">
        <v>123</v>
      </c>
      <c r="G30" s="126" t="s">
        <v>99</v>
      </c>
      <c r="H30" s="125">
        <v>30355</v>
      </c>
      <c r="I30" s="129">
        <v>0.25059999999999999</v>
      </c>
      <c r="K30" s="185"/>
      <c r="L30" s="185"/>
      <c r="M30" s="185"/>
      <c r="N30" s="185"/>
      <c r="O30" s="185"/>
      <c r="P30" s="185"/>
      <c r="Q30" s="185"/>
      <c r="R30" s="185"/>
      <c r="S30" s="185"/>
      <c r="T30" s="185"/>
      <c r="U30" s="185"/>
      <c r="V30" s="185"/>
    </row>
    <row r="31" spans="1:22" ht="16.95" customHeight="1" x14ac:dyDescent="0.3">
      <c r="A31" s="125">
        <v>43707</v>
      </c>
      <c r="B31" s="12" t="s">
        <v>751</v>
      </c>
      <c r="C31" s="12" t="s">
        <v>762</v>
      </c>
      <c r="D31" s="12" t="s">
        <v>34</v>
      </c>
      <c r="E31" s="12">
        <v>79</v>
      </c>
      <c r="F31" s="69">
        <v>481</v>
      </c>
      <c r="G31" s="126" t="s">
        <v>99</v>
      </c>
      <c r="H31" s="125">
        <v>30356</v>
      </c>
      <c r="I31" s="129">
        <v>0.56210000000000004</v>
      </c>
    </row>
  </sheetData>
  <mergeCells count="12">
    <mergeCell ref="K28:S28"/>
    <mergeCell ref="K27:S27"/>
    <mergeCell ref="K29:V30"/>
    <mergeCell ref="K17:L17"/>
    <mergeCell ref="K18:P18"/>
    <mergeCell ref="K24:M24"/>
    <mergeCell ref="K26:S26"/>
    <mergeCell ref="K25:S25"/>
    <mergeCell ref="K19:Q19"/>
    <mergeCell ref="K20:P20"/>
    <mergeCell ref="K21:Q21"/>
    <mergeCell ref="K22:S22"/>
  </mergeCells>
  <phoneticPr fontId="1" type="noConversion"/>
  <conditionalFormatting sqref="C2:C31">
    <cfRule type="containsText" dxfId="12" priority="11" operator="containsText" text="车间">
      <formula>NOT(ISERROR(SEARCH("车间",C2)))</formula>
    </cfRule>
    <cfRule type="cellIs" dxfId="11" priority="12" operator="equal">
      <formula>"车间"</formula>
    </cfRule>
  </conditionalFormatting>
  <conditionalFormatting sqref="G2:G31">
    <cfRule type="expression" dxfId="10" priority="10">
      <formula>AND(DATE(YEAR(TODAY()),MONTH(B2),DAY(B2))&gt;=TODAY(),DATE(YEAR(TODAY()),MONTH(B2),DAY(B2))&lt;=TODAY()+15)</formula>
    </cfRule>
  </conditionalFormatting>
  <conditionalFormatting sqref="I21:I23">
    <cfRule type="expression" dxfId="9" priority="13">
      <formula>AND(DATE(YEAR(TODAY()),MONTH(C21),DAY(C21))&gt;=TODAY(),DATE(YEAR(TODAY()),MONTH(C21),DAY(C21))&lt;=TODAY()+15)</formula>
    </cfRule>
  </conditionalFormatting>
  <conditionalFormatting sqref="J2:J20">
    <cfRule type="expression" dxfId="8" priority="14">
      <formula>AND(DATE(YEAR(TODAY()),MONTH(C2),DAY(C2))&gt;=TODAY(),DATE(YEAR(TODAY()),MONTH(C2),DAY(C2))&lt;=TODAY()+15)</formula>
    </cfRule>
  </conditionalFormatting>
  <conditionalFormatting sqref="C55:C1048576 M17:M30 C1:C32">
    <cfRule type="containsText" dxfId="7" priority="9" operator="containsText" text="车间">
      <formula>NOT(ISERROR(SEARCH("车间",C1)))</formula>
    </cfRule>
  </conditionalFormatting>
  <conditionalFormatting sqref="I59:I1048576 S17:S30 I1:I32">
    <cfRule type="containsErrors" dxfId="6" priority="6">
      <formula>ISERROR(I1)</formula>
    </cfRule>
  </conditionalFormatting>
  <conditionalFormatting sqref="A2:A31">
    <cfRule type="expression" dxfId="5" priority="4">
      <formula>WEEKDAY(A2,2)&gt;=6</formula>
    </cfRule>
    <cfRule type="expression" dxfId="4" priority="5">
      <formula>E2&gt;100</formula>
    </cfRule>
  </conditionalFormatting>
  <conditionalFormatting sqref="A2:I31">
    <cfRule type="expression" dxfId="3" priority="3">
      <formula>WEEKDAY($A2,2)&gt;=6</formula>
    </cfRule>
  </conditionalFormatting>
  <conditionalFormatting sqref="G2:G31">
    <cfRule type="expression" dxfId="2" priority="2">
      <formula>AND(DATE(YEAR(TODAY()),MONTH(H2),DAY(H2))&gt;=TODAY(),DATE(YEAR(TODAY()),MONTH(H2),DAY(H2))&lt;=TODAY()+15)</formula>
    </cfRule>
  </conditionalFormatting>
  <conditionalFormatting sqref="F55:F1048576 F1:F3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5:B1048576 B1:B32">
    <cfRule type="duplicateValues" dxfId="1" priority="17"/>
  </conditionalFormatting>
  <conditionalFormatting sqref="F1:F1048576">
    <cfRule type="top10" dxfId="0" priority="1" rank="3"/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EA83F-4554-4272-9C49-177FBF5E6541}">
  <dimension ref="A1:L3466"/>
  <sheetViews>
    <sheetView workbookViewId="0">
      <selection activeCell="O13" sqref="O13"/>
    </sheetView>
  </sheetViews>
  <sheetFormatPr defaultRowHeight="16.05" customHeight="1" x14ac:dyDescent="0.25"/>
  <cols>
    <col min="1" max="1" width="11.3984375" style="138" customWidth="1"/>
    <col min="2" max="3" width="8.59765625" style="138" customWidth="1"/>
    <col min="4" max="4" width="9.09765625" style="136" customWidth="1"/>
    <col min="5" max="5" width="8.796875" style="136"/>
    <col min="6" max="6" width="10.09765625" style="136" customWidth="1"/>
    <col min="7" max="9" width="8.796875" style="136"/>
    <col min="10" max="10" width="8.796875" style="136" customWidth="1"/>
    <col min="11" max="11" width="8.3984375" style="13" customWidth="1"/>
    <col min="12" max="12" width="16.8984375" style="13" customWidth="1"/>
    <col min="13" max="209" width="8.796875" style="136"/>
    <col min="210" max="210" width="3" style="136" customWidth="1"/>
    <col min="211" max="211" width="12.19921875" style="136" bestFit="1" customWidth="1"/>
    <col min="212" max="212" width="9.69921875" style="136" bestFit="1" customWidth="1"/>
    <col min="213" max="214" width="7.5" style="136" bestFit="1" customWidth="1"/>
    <col min="215" max="215" width="4.69921875" style="136" bestFit="1" customWidth="1"/>
    <col min="216" max="219" width="8.796875" style="136"/>
    <col min="220" max="220" width="11.19921875" style="136" customWidth="1"/>
    <col min="221" max="221" width="11.19921875" style="136" bestFit="1" customWidth="1"/>
    <col min="222" max="223" width="8" style="136" bestFit="1" customWidth="1"/>
    <col min="224" max="224" width="4.69921875" style="136" bestFit="1" customWidth="1"/>
    <col min="225" max="226" width="11.19921875" style="136" bestFit="1" customWidth="1"/>
    <col min="227" max="465" width="8.796875" style="136"/>
    <col min="466" max="466" width="3" style="136" customWidth="1"/>
    <col min="467" max="467" width="12.19921875" style="136" bestFit="1" customWidth="1"/>
    <col min="468" max="468" width="9.69921875" style="136" bestFit="1" customWidth="1"/>
    <col min="469" max="470" width="7.5" style="136" bestFit="1" customWidth="1"/>
    <col min="471" max="471" width="4.69921875" style="136" bestFit="1" customWidth="1"/>
    <col min="472" max="475" width="8.796875" style="136"/>
    <col min="476" max="476" width="11.19921875" style="136" customWidth="1"/>
    <col min="477" max="477" width="11.19921875" style="136" bestFit="1" customWidth="1"/>
    <col min="478" max="479" width="8" style="136" bestFit="1" customWidth="1"/>
    <col min="480" max="480" width="4.69921875" style="136" bestFit="1" customWidth="1"/>
    <col min="481" max="482" width="11.19921875" style="136" bestFit="1" customWidth="1"/>
    <col min="483" max="721" width="8.796875" style="136"/>
    <col min="722" max="722" width="3" style="136" customWidth="1"/>
    <col min="723" max="723" width="12.19921875" style="136" bestFit="1" customWidth="1"/>
    <col min="724" max="724" width="9.69921875" style="136" bestFit="1" customWidth="1"/>
    <col min="725" max="726" width="7.5" style="136" bestFit="1" customWidth="1"/>
    <col min="727" max="727" width="4.69921875" style="136" bestFit="1" customWidth="1"/>
    <col min="728" max="731" width="8.796875" style="136"/>
    <col min="732" max="732" width="11.19921875" style="136" customWidth="1"/>
    <col min="733" max="733" width="11.19921875" style="136" bestFit="1" customWidth="1"/>
    <col min="734" max="735" width="8" style="136" bestFit="1" customWidth="1"/>
    <col min="736" max="736" width="4.69921875" style="136" bestFit="1" customWidth="1"/>
    <col min="737" max="738" width="11.19921875" style="136" bestFit="1" customWidth="1"/>
    <col min="739" max="977" width="8.796875" style="136"/>
    <col min="978" max="978" width="3" style="136" customWidth="1"/>
    <col min="979" max="979" width="12.19921875" style="136" bestFit="1" customWidth="1"/>
    <col min="980" max="980" width="9.69921875" style="136" bestFit="1" customWidth="1"/>
    <col min="981" max="982" width="7.5" style="136" bestFit="1" customWidth="1"/>
    <col min="983" max="983" width="4.69921875" style="136" bestFit="1" customWidth="1"/>
    <col min="984" max="987" width="8.796875" style="136"/>
    <col min="988" max="988" width="11.19921875" style="136" customWidth="1"/>
    <col min="989" max="989" width="11.19921875" style="136" bestFit="1" customWidth="1"/>
    <col min="990" max="991" width="8" style="136" bestFit="1" customWidth="1"/>
    <col min="992" max="992" width="4.69921875" style="136" bestFit="1" customWidth="1"/>
    <col min="993" max="994" width="11.19921875" style="136" bestFit="1" customWidth="1"/>
    <col min="995" max="1233" width="8.796875" style="136"/>
    <col min="1234" max="1234" width="3" style="136" customWidth="1"/>
    <col min="1235" max="1235" width="12.19921875" style="136" bestFit="1" customWidth="1"/>
    <col min="1236" max="1236" width="9.69921875" style="136" bestFit="1" customWidth="1"/>
    <col min="1237" max="1238" width="7.5" style="136" bestFit="1" customWidth="1"/>
    <col min="1239" max="1239" width="4.69921875" style="136" bestFit="1" customWidth="1"/>
    <col min="1240" max="1243" width="8.796875" style="136"/>
    <col min="1244" max="1244" width="11.19921875" style="136" customWidth="1"/>
    <col min="1245" max="1245" width="11.19921875" style="136" bestFit="1" customWidth="1"/>
    <col min="1246" max="1247" width="8" style="136" bestFit="1" customWidth="1"/>
    <col min="1248" max="1248" width="4.69921875" style="136" bestFit="1" customWidth="1"/>
    <col min="1249" max="1250" width="11.19921875" style="136" bestFit="1" customWidth="1"/>
    <col min="1251" max="1489" width="8.796875" style="136"/>
    <col min="1490" max="1490" width="3" style="136" customWidth="1"/>
    <col min="1491" max="1491" width="12.19921875" style="136" bestFit="1" customWidth="1"/>
    <col min="1492" max="1492" width="9.69921875" style="136" bestFit="1" customWidth="1"/>
    <col min="1493" max="1494" width="7.5" style="136" bestFit="1" customWidth="1"/>
    <col min="1495" max="1495" width="4.69921875" style="136" bestFit="1" customWidth="1"/>
    <col min="1496" max="1499" width="8.796875" style="136"/>
    <col min="1500" max="1500" width="11.19921875" style="136" customWidth="1"/>
    <col min="1501" max="1501" width="11.19921875" style="136" bestFit="1" customWidth="1"/>
    <col min="1502" max="1503" width="8" style="136" bestFit="1" customWidth="1"/>
    <col min="1504" max="1504" width="4.69921875" style="136" bestFit="1" customWidth="1"/>
    <col min="1505" max="1506" width="11.19921875" style="136" bestFit="1" customWidth="1"/>
    <col min="1507" max="1745" width="8.796875" style="136"/>
    <col min="1746" max="1746" width="3" style="136" customWidth="1"/>
    <col min="1747" max="1747" width="12.19921875" style="136" bestFit="1" customWidth="1"/>
    <col min="1748" max="1748" width="9.69921875" style="136" bestFit="1" customWidth="1"/>
    <col min="1749" max="1750" width="7.5" style="136" bestFit="1" customWidth="1"/>
    <col min="1751" max="1751" width="4.69921875" style="136" bestFit="1" customWidth="1"/>
    <col min="1752" max="1755" width="8.796875" style="136"/>
    <col min="1756" max="1756" width="11.19921875" style="136" customWidth="1"/>
    <col min="1757" max="1757" width="11.19921875" style="136" bestFit="1" customWidth="1"/>
    <col min="1758" max="1759" width="8" style="136" bestFit="1" customWidth="1"/>
    <col min="1760" max="1760" width="4.69921875" style="136" bestFit="1" customWidth="1"/>
    <col min="1761" max="1762" width="11.19921875" style="136" bestFit="1" customWidth="1"/>
    <col min="1763" max="2001" width="8.796875" style="136"/>
    <col min="2002" max="2002" width="3" style="136" customWidth="1"/>
    <col min="2003" max="2003" width="12.19921875" style="136" bestFit="1" customWidth="1"/>
    <col min="2004" max="2004" width="9.69921875" style="136" bestFit="1" customWidth="1"/>
    <col min="2005" max="2006" width="7.5" style="136" bestFit="1" customWidth="1"/>
    <col min="2007" max="2007" width="4.69921875" style="136" bestFit="1" customWidth="1"/>
    <col min="2008" max="2011" width="8.796875" style="136"/>
    <col min="2012" max="2012" width="11.19921875" style="136" customWidth="1"/>
    <col min="2013" max="2013" width="11.19921875" style="136" bestFit="1" customWidth="1"/>
    <col min="2014" max="2015" width="8" style="136" bestFit="1" customWidth="1"/>
    <col min="2016" max="2016" width="4.69921875" style="136" bestFit="1" customWidth="1"/>
    <col min="2017" max="2018" width="11.19921875" style="136" bestFit="1" customWidth="1"/>
    <col min="2019" max="2257" width="8.796875" style="136"/>
    <col min="2258" max="2258" width="3" style="136" customWidth="1"/>
    <col min="2259" max="2259" width="12.19921875" style="136" bestFit="1" customWidth="1"/>
    <col min="2260" max="2260" width="9.69921875" style="136" bestFit="1" customWidth="1"/>
    <col min="2261" max="2262" width="7.5" style="136" bestFit="1" customWidth="1"/>
    <col min="2263" max="2263" width="4.69921875" style="136" bestFit="1" customWidth="1"/>
    <col min="2264" max="2267" width="8.796875" style="136"/>
    <col min="2268" max="2268" width="11.19921875" style="136" customWidth="1"/>
    <col min="2269" max="2269" width="11.19921875" style="136" bestFit="1" customWidth="1"/>
    <col min="2270" max="2271" width="8" style="136" bestFit="1" customWidth="1"/>
    <col min="2272" max="2272" width="4.69921875" style="136" bestFit="1" customWidth="1"/>
    <col min="2273" max="2274" width="11.19921875" style="136" bestFit="1" customWidth="1"/>
    <col min="2275" max="2513" width="8.796875" style="136"/>
    <col min="2514" max="2514" width="3" style="136" customWidth="1"/>
    <col min="2515" max="2515" width="12.19921875" style="136" bestFit="1" customWidth="1"/>
    <col min="2516" max="2516" width="9.69921875" style="136" bestFit="1" customWidth="1"/>
    <col min="2517" max="2518" width="7.5" style="136" bestFit="1" customWidth="1"/>
    <col min="2519" max="2519" width="4.69921875" style="136" bestFit="1" customWidth="1"/>
    <col min="2520" max="2523" width="8.796875" style="136"/>
    <col min="2524" max="2524" width="11.19921875" style="136" customWidth="1"/>
    <col min="2525" max="2525" width="11.19921875" style="136" bestFit="1" customWidth="1"/>
    <col min="2526" max="2527" width="8" style="136" bestFit="1" customWidth="1"/>
    <col min="2528" max="2528" width="4.69921875" style="136" bestFit="1" customWidth="1"/>
    <col min="2529" max="2530" width="11.19921875" style="136" bestFit="1" customWidth="1"/>
    <col min="2531" max="2769" width="8.796875" style="136"/>
    <col min="2770" max="2770" width="3" style="136" customWidth="1"/>
    <col min="2771" max="2771" width="12.19921875" style="136" bestFit="1" customWidth="1"/>
    <col min="2772" max="2772" width="9.69921875" style="136" bestFit="1" customWidth="1"/>
    <col min="2773" max="2774" width="7.5" style="136" bestFit="1" customWidth="1"/>
    <col min="2775" max="2775" width="4.69921875" style="136" bestFit="1" customWidth="1"/>
    <col min="2776" max="2779" width="8.796875" style="136"/>
    <col min="2780" max="2780" width="11.19921875" style="136" customWidth="1"/>
    <col min="2781" max="2781" width="11.19921875" style="136" bestFit="1" customWidth="1"/>
    <col min="2782" max="2783" width="8" style="136" bestFit="1" customWidth="1"/>
    <col min="2784" max="2784" width="4.69921875" style="136" bestFit="1" customWidth="1"/>
    <col min="2785" max="2786" width="11.19921875" style="136" bestFit="1" customWidth="1"/>
    <col min="2787" max="3025" width="8.796875" style="136"/>
    <col min="3026" max="3026" width="3" style="136" customWidth="1"/>
    <col min="3027" max="3027" width="12.19921875" style="136" bestFit="1" customWidth="1"/>
    <col min="3028" max="3028" width="9.69921875" style="136" bestFit="1" customWidth="1"/>
    <col min="3029" max="3030" width="7.5" style="136" bestFit="1" customWidth="1"/>
    <col min="3031" max="3031" width="4.69921875" style="136" bestFit="1" customWidth="1"/>
    <col min="3032" max="3035" width="8.796875" style="136"/>
    <col min="3036" max="3036" width="11.19921875" style="136" customWidth="1"/>
    <col min="3037" max="3037" width="11.19921875" style="136" bestFit="1" customWidth="1"/>
    <col min="3038" max="3039" width="8" style="136" bestFit="1" customWidth="1"/>
    <col min="3040" max="3040" width="4.69921875" style="136" bestFit="1" customWidth="1"/>
    <col min="3041" max="3042" width="11.19921875" style="136" bestFit="1" customWidth="1"/>
    <col min="3043" max="3281" width="8.796875" style="136"/>
    <col min="3282" max="3282" width="3" style="136" customWidth="1"/>
    <col min="3283" max="3283" width="12.19921875" style="136" bestFit="1" customWidth="1"/>
    <col min="3284" max="3284" width="9.69921875" style="136" bestFit="1" customWidth="1"/>
    <col min="3285" max="3286" width="7.5" style="136" bestFit="1" customWidth="1"/>
    <col min="3287" max="3287" width="4.69921875" style="136" bestFit="1" customWidth="1"/>
    <col min="3288" max="3291" width="8.796875" style="136"/>
    <col min="3292" max="3292" width="11.19921875" style="136" customWidth="1"/>
    <col min="3293" max="3293" width="11.19921875" style="136" bestFit="1" customWidth="1"/>
    <col min="3294" max="3295" width="8" style="136" bestFit="1" customWidth="1"/>
    <col min="3296" max="3296" width="4.69921875" style="136" bestFit="1" customWidth="1"/>
    <col min="3297" max="3298" width="11.19921875" style="136" bestFit="1" customWidth="1"/>
    <col min="3299" max="3537" width="8.796875" style="136"/>
    <col min="3538" max="3538" width="3" style="136" customWidth="1"/>
    <col min="3539" max="3539" width="12.19921875" style="136" bestFit="1" customWidth="1"/>
    <col min="3540" max="3540" width="9.69921875" style="136" bestFit="1" customWidth="1"/>
    <col min="3541" max="3542" width="7.5" style="136" bestFit="1" customWidth="1"/>
    <col min="3543" max="3543" width="4.69921875" style="136" bestFit="1" customWidth="1"/>
    <col min="3544" max="3547" width="8.796875" style="136"/>
    <col min="3548" max="3548" width="11.19921875" style="136" customWidth="1"/>
    <col min="3549" max="3549" width="11.19921875" style="136" bestFit="1" customWidth="1"/>
    <col min="3550" max="3551" width="8" style="136" bestFit="1" customWidth="1"/>
    <col min="3552" max="3552" width="4.69921875" style="136" bestFit="1" customWidth="1"/>
    <col min="3553" max="3554" width="11.19921875" style="136" bestFit="1" customWidth="1"/>
    <col min="3555" max="3793" width="8.796875" style="136"/>
    <col min="3794" max="3794" width="3" style="136" customWidth="1"/>
    <col min="3795" max="3795" width="12.19921875" style="136" bestFit="1" customWidth="1"/>
    <col min="3796" max="3796" width="9.69921875" style="136" bestFit="1" customWidth="1"/>
    <col min="3797" max="3798" width="7.5" style="136" bestFit="1" customWidth="1"/>
    <col min="3799" max="3799" width="4.69921875" style="136" bestFit="1" customWidth="1"/>
    <col min="3800" max="3803" width="8.796875" style="136"/>
    <col min="3804" max="3804" width="11.19921875" style="136" customWidth="1"/>
    <col min="3805" max="3805" width="11.19921875" style="136" bestFit="1" customWidth="1"/>
    <col min="3806" max="3807" width="8" style="136" bestFit="1" customWidth="1"/>
    <col min="3808" max="3808" width="4.69921875" style="136" bestFit="1" customWidth="1"/>
    <col min="3809" max="3810" width="11.19921875" style="136" bestFit="1" customWidth="1"/>
    <col min="3811" max="4049" width="8.796875" style="136"/>
    <col min="4050" max="4050" width="3" style="136" customWidth="1"/>
    <col min="4051" max="4051" width="12.19921875" style="136" bestFit="1" customWidth="1"/>
    <col min="4052" max="4052" width="9.69921875" style="136" bestFit="1" customWidth="1"/>
    <col min="4053" max="4054" width="7.5" style="136" bestFit="1" customWidth="1"/>
    <col min="4055" max="4055" width="4.69921875" style="136" bestFit="1" customWidth="1"/>
    <col min="4056" max="4059" width="8.796875" style="136"/>
    <col min="4060" max="4060" width="11.19921875" style="136" customWidth="1"/>
    <col min="4061" max="4061" width="11.19921875" style="136" bestFit="1" customWidth="1"/>
    <col min="4062" max="4063" width="8" style="136" bestFit="1" customWidth="1"/>
    <col min="4064" max="4064" width="4.69921875" style="136" bestFit="1" customWidth="1"/>
    <col min="4065" max="4066" width="11.19921875" style="136" bestFit="1" customWidth="1"/>
    <col min="4067" max="4305" width="8.796875" style="136"/>
    <col min="4306" max="4306" width="3" style="136" customWidth="1"/>
    <col min="4307" max="4307" width="12.19921875" style="136" bestFit="1" customWidth="1"/>
    <col min="4308" max="4308" width="9.69921875" style="136" bestFit="1" customWidth="1"/>
    <col min="4309" max="4310" width="7.5" style="136" bestFit="1" customWidth="1"/>
    <col min="4311" max="4311" width="4.69921875" style="136" bestFit="1" customWidth="1"/>
    <col min="4312" max="4315" width="8.796875" style="136"/>
    <col min="4316" max="4316" width="11.19921875" style="136" customWidth="1"/>
    <col min="4317" max="4317" width="11.19921875" style="136" bestFit="1" customWidth="1"/>
    <col min="4318" max="4319" width="8" style="136" bestFit="1" customWidth="1"/>
    <col min="4320" max="4320" width="4.69921875" style="136" bestFit="1" customWidth="1"/>
    <col min="4321" max="4322" width="11.19921875" style="136" bestFit="1" customWidth="1"/>
    <col min="4323" max="4561" width="8.796875" style="136"/>
    <col min="4562" max="4562" width="3" style="136" customWidth="1"/>
    <col min="4563" max="4563" width="12.19921875" style="136" bestFit="1" customWidth="1"/>
    <col min="4564" max="4564" width="9.69921875" style="136" bestFit="1" customWidth="1"/>
    <col min="4565" max="4566" width="7.5" style="136" bestFit="1" customWidth="1"/>
    <col min="4567" max="4567" width="4.69921875" style="136" bestFit="1" customWidth="1"/>
    <col min="4568" max="4571" width="8.796875" style="136"/>
    <col min="4572" max="4572" width="11.19921875" style="136" customWidth="1"/>
    <col min="4573" max="4573" width="11.19921875" style="136" bestFit="1" customWidth="1"/>
    <col min="4574" max="4575" width="8" style="136" bestFit="1" customWidth="1"/>
    <col min="4576" max="4576" width="4.69921875" style="136" bestFit="1" customWidth="1"/>
    <col min="4577" max="4578" width="11.19921875" style="136" bestFit="1" customWidth="1"/>
    <col min="4579" max="4817" width="8.796875" style="136"/>
    <col min="4818" max="4818" width="3" style="136" customWidth="1"/>
    <col min="4819" max="4819" width="12.19921875" style="136" bestFit="1" customWidth="1"/>
    <col min="4820" max="4820" width="9.69921875" style="136" bestFit="1" customWidth="1"/>
    <col min="4821" max="4822" width="7.5" style="136" bestFit="1" customWidth="1"/>
    <col min="4823" max="4823" width="4.69921875" style="136" bestFit="1" customWidth="1"/>
    <col min="4824" max="4827" width="8.796875" style="136"/>
    <col min="4828" max="4828" width="11.19921875" style="136" customWidth="1"/>
    <col min="4829" max="4829" width="11.19921875" style="136" bestFit="1" customWidth="1"/>
    <col min="4830" max="4831" width="8" style="136" bestFit="1" customWidth="1"/>
    <col min="4832" max="4832" width="4.69921875" style="136" bestFit="1" customWidth="1"/>
    <col min="4833" max="4834" width="11.19921875" style="136" bestFit="1" customWidth="1"/>
    <col min="4835" max="5073" width="8.796875" style="136"/>
    <col min="5074" max="5074" width="3" style="136" customWidth="1"/>
    <col min="5075" max="5075" width="12.19921875" style="136" bestFit="1" customWidth="1"/>
    <col min="5076" max="5076" width="9.69921875" style="136" bestFit="1" customWidth="1"/>
    <col min="5077" max="5078" width="7.5" style="136" bestFit="1" customWidth="1"/>
    <col min="5079" max="5079" width="4.69921875" style="136" bestFit="1" customWidth="1"/>
    <col min="5080" max="5083" width="8.796875" style="136"/>
    <col min="5084" max="5084" width="11.19921875" style="136" customWidth="1"/>
    <col min="5085" max="5085" width="11.19921875" style="136" bestFit="1" customWidth="1"/>
    <col min="5086" max="5087" width="8" style="136" bestFit="1" customWidth="1"/>
    <col min="5088" max="5088" width="4.69921875" style="136" bestFit="1" customWidth="1"/>
    <col min="5089" max="5090" width="11.19921875" style="136" bestFit="1" customWidth="1"/>
    <col min="5091" max="5329" width="8.796875" style="136"/>
    <col min="5330" max="5330" width="3" style="136" customWidth="1"/>
    <col min="5331" max="5331" width="12.19921875" style="136" bestFit="1" customWidth="1"/>
    <col min="5332" max="5332" width="9.69921875" style="136" bestFit="1" customWidth="1"/>
    <col min="5333" max="5334" width="7.5" style="136" bestFit="1" customWidth="1"/>
    <col min="5335" max="5335" width="4.69921875" style="136" bestFit="1" customWidth="1"/>
    <col min="5336" max="5339" width="8.796875" style="136"/>
    <col min="5340" max="5340" width="11.19921875" style="136" customWidth="1"/>
    <col min="5341" max="5341" width="11.19921875" style="136" bestFit="1" customWidth="1"/>
    <col min="5342" max="5343" width="8" style="136" bestFit="1" customWidth="1"/>
    <col min="5344" max="5344" width="4.69921875" style="136" bestFit="1" customWidth="1"/>
    <col min="5345" max="5346" width="11.19921875" style="136" bestFit="1" customWidth="1"/>
    <col min="5347" max="5585" width="8.796875" style="136"/>
    <col min="5586" max="5586" width="3" style="136" customWidth="1"/>
    <col min="5587" max="5587" width="12.19921875" style="136" bestFit="1" customWidth="1"/>
    <col min="5588" max="5588" width="9.69921875" style="136" bestFit="1" customWidth="1"/>
    <col min="5589" max="5590" width="7.5" style="136" bestFit="1" customWidth="1"/>
    <col min="5591" max="5591" width="4.69921875" style="136" bestFit="1" customWidth="1"/>
    <col min="5592" max="5595" width="8.796875" style="136"/>
    <col min="5596" max="5596" width="11.19921875" style="136" customWidth="1"/>
    <col min="5597" max="5597" width="11.19921875" style="136" bestFit="1" customWidth="1"/>
    <col min="5598" max="5599" width="8" style="136" bestFit="1" customWidth="1"/>
    <col min="5600" max="5600" width="4.69921875" style="136" bestFit="1" customWidth="1"/>
    <col min="5601" max="5602" width="11.19921875" style="136" bestFit="1" customWidth="1"/>
    <col min="5603" max="5841" width="8.796875" style="136"/>
    <col min="5842" max="5842" width="3" style="136" customWidth="1"/>
    <col min="5843" max="5843" width="12.19921875" style="136" bestFit="1" customWidth="1"/>
    <col min="5844" max="5844" width="9.69921875" style="136" bestFit="1" customWidth="1"/>
    <col min="5845" max="5846" width="7.5" style="136" bestFit="1" customWidth="1"/>
    <col min="5847" max="5847" width="4.69921875" style="136" bestFit="1" customWidth="1"/>
    <col min="5848" max="5851" width="8.796875" style="136"/>
    <col min="5852" max="5852" width="11.19921875" style="136" customWidth="1"/>
    <col min="5853" max="5853" width="11.19921875" style="136" bestFit="1" customWidth="1"/>
    <col min="5854" max="5855" width="8" style="136" bestFit="1" customWidth="1"/>
    <col min="5856" max="5856" width="4.69921875" style="136" bestFit="1" customWidth="1"/>
    <col min="5857" max="5858" width="11.19921875" style="136" bestFit="1" customWidth="1"/>
    <col min="5859" max="6097" width="8.796875" style="136"/>
    <col min="6098" max="6098" width="3" style="136" customWidth="1"/>
    <col min="6099" max="6099" width="12.19921875" style="136" bestFit="1" customWidth="1"/>
    <col min="6100" max="6100" width="9.69921875" style="136" bestFit="1" customWidth="1"/>
    <col min="6101" max="6102" width="7.5" style="136" bestFit="1" customWidth="1"/>
    <col min="6103" max="6103" width="4.69921875" style="136" bestFit="1" customWidth="1"/>
    <col min="6104" max="6107" width="8.796875" style="136"/>
    <col min="6108" max="6108" width="11.19921875" style="136" customWidth="1"/>
    <col min="6109" max="6109" width="11.19921875" style="136" bestFit="1" customWidth="1"/>
    <col min="6110" max="6111" width="8" style="136" bestFit="1" customWidth="1"/>
    <col min="6112" max="6112" width="4.69921875" style="136" bestFit="1" customWidth="1"/>
    <col min="6113" max="6114" width="11.19921875" style="136" bestFit="1" customWidth="1"/>
    <col min="6115" max="6353" width="8.796875" style="136"/>
    <col min="6354" max="6354" width="3" style="136" customWidth="1"/>
    <col min="6355" max="6355" width="12.19921875" style="136" bestFit="1" customWidth="1"/>
    <col min="6356" max="6356" width="9.69921875" style="136" bestFit="1" customWidth="1"/>
    <col min="6357" max="6358" width="7.5" style="136" bestFit="1" customWidth="1"/>
    <col min="6359" max="6359" width="4.69921875" style="136" bestFit="1" customWidth="1"/>
    <col min="6360" max="6363" width="8.796875" style="136"/>
    <col min="6364" max="6364" width="11.19921875" style="136" customWidth="1"/>
    <col min="6365" max="6365" width="11.19921875" style="136" bestFit="1" customWidth="1"/>
    <col min="6366" max="6367" width="8" style="136" bestFit="1" customWidth="1"/>
    <col min="6368" max="6368" width="4.69921875" style="136" bestFit="1" customWidth="1"/>
    <col min="6369" max="6370" width="11.19921875" style="136" bestFit="1" customWidth="1"/>
    <col min="6371" max="6609" width="8.796875" style="136"/>
    <col min="6610" max="6610" width="3" style="136" customWidth="1"/>
    <col min="6611" max="6611" width="12.19921875" style="136" bestFit="1" customWidth="1"/>
    <col min="6612" max="6612" width="9.69921875" style="136" bestFit="1" customWidth="1"/>
    <col min="6613" max="6614" width="7.5" style="136" bestFit="1" customWidth="1"/>
    <col min="6615" max="6615" width="4.69921875" style="136" bestFit="1" customWidth="1"/>
    <col min="6616" max="6619" width="8.796875" style="136"/>
    <col min="6620" max="6620" width="11.19921875" style="136" customWidth="1"/>
    <col min="6621" max="6621" width="11.19921875" style="136" bestFit="1" customWidth="1"/>
    <col min="6622" max="6623" width="8" style="136" bestFit="1" customWidth="1"/>
    <col min="6624" max="6624" width="4.69921875" style="136" bestFit="1" customWidth="1"/>
    <col min="6625" max="6626" width="11.19921875" style="136" bestFit="1" customWidth="1"/>
    <col min="6627" max="6865" width="8.796875" style="136"/>
    <col min="6866" max="6866" width="3" style="136" customWidth="1"/>
    <col min="6867" max="6867" width="12.19921875" style="136" bestFit="1" customWidth="1"/>
    <col min="6868" max="6868" width="9.69921875" style="136" bestFit="1" customWidth="1"/>
    <col min="6869" max="6870" width="7.5" style="136" bestFit="1" customWidth="1"/>
    <col min="6871" max="6871" width="4.69921875" style="136" bestFit="1" customWidth="1"/>
    <col min="6872" max="6875" width="8.796875" style="136"/>
    <col min="6876" max="6876" width="11.19921875" style="136" customWidth="1"/>
    <col min="6877" max="6877" width="11.19921875" style="136" bestFit="1" customWidth="1"/>
    <col min="6878" max="6879" width="8" style="136" bestFit="1" customWidth="1"/>
    <col min="6880" max="6880" width="4.69921875" style="136" bestFit="1" customWidth="1"/>
    <col min="6881" max="6882" width="11.19921875" style="136" bestFit="1" customWidth="1"/>
    <col min="6883" max="7121" width="8.796875" style="136"/>
    <col min="7122" max="7122" width="3" style="136" customWidth="1"/>
    <col min="7123" max="7123" width="12.19921875" style="136" bestFit="1" customWidth="1"/>
    <col min="7124" max="7124" width="9.69921875" style="136" bestFit="1" customWidth="1"/>
    <col min="7125" max="7126" width="7.5" style="136" bestFit="1" customWidth="1"/>
    <col min="7127" max="7127" width="4.69921875" style="136" bestFit="1" customWidth="1"/>
    <col min="7128" max="7131" width="8.796875" style="136"/>
    <col min="7132" max="7132" width="11.19921875" style="136" customWidth="1"/>
    <col min="7133" max="7133" width="11.19921875" style="136" bestFit="1" customWidth="1"/>
    <col min="7134" max="7135" width="8" style="136" bestFit="1" customWidth="1"/>
    <col min="7136" max="7136" width="4.69921875" style="136" bestFit="1" customWidth="1"/>
    <col min="7137" max="7138" width="11.19921875" style="136" bestFit="1" customWidth="1"/>
    <col min="7139" max="7377" width="8.796875" style="136"/>
    <col min="7378" max="7378" width="3" style="136" customWidth="1"/>
    <col min="7379" max="7379" width="12.19921875" style="136" bestFit="1" customWidth="1"/>
    <col min="7380" max="7380" width="9.69921875" style="136" bestFit="1" customWidth="1"/>
    <col min="7381" max="7382" width="7.5" style="136" bestFit="1" customWidth="1"/>
    <col min="7383" max="7383" width="4.69921875" style="136" bestFit="1" customWidth="1"/>
    <col min="7384" max="7387" width="8.796875" style="136"/>
    <col min="7388" max="7388" width="11.19921875" style="136" customWidth="1"/>
    <col min="7389" max="7389" width="11.19921875" style="136" bestFit="1" customWidth="1"/>
    <col min="7390" max="7391" width="8" style="136" bestFit="1" customWidth="1"/>
    <col min="7392" max="7392" width="4.69921875" style="136" bestFit="1" customWidth="1"/>
    <col min="7393" max="7394" width="11.19921875" style="136" bestFit="1" customWidth="1"/>
    <col min="7395" max="7633" width="8.796875" style="136"/>
    <col min="7634" max="7634" width="3" style="136" customWidth="1"/>
    <col min="7635" max="7635" width="12.19921875" style="136" bestFit="1" customWidth="1"/>
    <col min="7636" max="7636" width="9.69921875" style="136" bestFit="1" customWidth="1"/>
    <col min="7637" max="7638" width="7.5" style="136" bestFit="1" customWidth="1"/>
    <col min="7639" max="7639" width="4.69921875" style="136" bestFit="1" customWidth="1"/>
    <col min="7640" max="7643" width="8.796875" style="136"/>
    <col min="7644" max="7644" width="11.19921875" style="136" customWidth="1"/>
    <col min="7645" max="7645" width="11.19921875" style="136" bestFit="1" customWidth="1"/>
    <col min="7646" max="7647" width="8" style="136" bestFit="1" customWidth="1"/>
    <col min="7648" max="7648" width="4.69921875" style="136" bestFit="1" customWidth="1"/>
    <col min="7649" max="7650" width="11.19921875" style="136" bestFit="1" customWidth="1"/>
    <col min="7651" max="7889" width="8.796875" style="136"/>
    <col min="7890" max="7890" width="3" style="136" customWidth="1"/>
    <col min="7891" max="7891" width="12.19921875" style="136" bestFit="1" customWidth="1"/>
    <col min="7892" max="7892" width="9.69921875" style="136" bestFit="1" customWidth="1"/>
    <col min="7893" max="7894" width="7.5" style="136" bestFit="1" customWidth="1"/>
    <col min="7895" max="7895" width="4.69921875" style="136" bestFit="1" customWidth="1"/>
    <col min="7896" max="7899" width="8.796875" style="136"/>
    <col min="7900" max="7900" width="11.19921875" style="136" customWidth="1"/>
    <col min="7901" max="7901" width="11.19921875" style="136" bestFit="1" customWidth="1"/>
    <col min="7902" max="7903" width="8" style="136" bestFit="1" customWidth="1"/>
    <col min="7904" max="7904" width="4.69921875" style="136" bestFit="1" customWidth="1"/>
    <col min="7905" max="7906" width="11.19921875" style="136" bestFit="1" customWidth="1"/>
    <col min="7907" max="8145" width="8.796875" style="136"/>
    <col min="8146" max="8146" width="3" style="136" customWidth="1"/>
    <col min="8147" max="8147" width="12.19921875" style="136" bestFit="1" customWidth="1"/>
    <col min="8148" max="8148" width="9.69921875" style="136" bestFit="1" customWidth="1"/>
    <col min="8149" max="8150" width="7.5" style="136" bestFit="1" customWidth="1"/>
    <col min="8151" max="8151" width="4.69921875" style="136" bestFit="1" customWidth="1"/>
    <col min="8152" max="8155" width="8.796875" style="136"/>
    <col min="8156" max="8156" width="11.19921875" style="136" customWidth="1"/>
    <col min="8157" max="8157" width="11.19921875" style="136" bestFit="1" customWidth="1"/>
    <col min="8158" max="8159" width="8" style="136" bestFit="1" customWidth="1"/>
    <col min="8160" max="8160" width="4.69921875" style="136" bestFit="1" customWidth="1"/>
    <col min="8161" max="8162" width="11.19921875" style="136" bestFit="1" customWidth="1"/>
    <col min="8163" max="8401" width="8.796875" style="136"/>
    <col min="8402" max="8402" width="3" style="136" customWidth="1"/>
    <col min="8403" max="8403" width="12.19921875" style="136" bestFit="1" customWidth="1"/>
    <col min="8404" max="8404" width="9.69921875" style="136" bestFit="1" customWidth="1"/>
    <col min="8405" max="8406" width="7.5" style="136" bestFit="1" customWidth="1"/>
    <col min="8407" max="8407" width="4.69921875" style="136" bestFit="1" customWidth="1"/>
    <col min="8408" max="8411" width="8.796875" style="136"/>
    <col min="8412" max="8412" width="11.19921875" style="136" customWidth="1"/>
    <col min="8413" max="8413" width="11.19921875" style="136" bestFit="1" customWidth="1"/>
    <col min="8414" max="8415" width="8" style="136" bestFit="1" customWidth="1"/>
    <col min="8416" max="8416" width="4.69921875" style="136" bestFit="1" customWidth="1"/>
    <col min="8417" max="8418" width="11.19921875" style="136" bestFit="1" customWidth="1"/>
    <col min="8419" max="8657" width="8.796875" style="136"/>
    <col min="8658" max="8658" width="3" style="136" customWidth="1"/>
    <col min="8659" max="8659" width="12.19921875" style="136" bestFit="1" customWidth="1"/>
    <col min="8660" max="8660" width="9.69921875" style="136" bestFit="1" customWidth="1"/>
    <col min="8661" max="8662" width="7.5" style="136" bestFit="1" customWidth="1"/>
    <col min="8663" max="8663" width="4.69921875" style="136" bestFit="1" customWidth="1"/>
    <col min="8664" max="8667" width="8.796875" style="136"/>
    <col min="8668" max="8668" width="11.19921875" style="136" customWidth="1"/>
    <col min="8669" max="8669" width="11.19921875" style="136" bestFit="1" customWidth="1"/>
    <col min="8670" max="8671" width="8" style="136" bestFit="1" customWidth="1"/>
    <col min="8672" max="8672" width="4.69921875" style="136" bestFit="1" customWidth="1"/>
    <col min="8673" max="8674" width="11.19921875" style="136" bestFit="1" customWidth="1"/>
    <col min="8675" max="8913" width="8.796875" style="136"/>
    <col min="8914" max="8914" width="3" style="136" customWidth="1"/>
    <col min="8915" max="8915" width="12.19921875" style="136" bestFit="1" customWidth="1"/>
    <col min="8916" max="8916" width="9.69921875" style="136" bestFit="1" customWidth="1"/>
    <col min="8917" max="8918" width="7.5" style="136" bestFit="1" customWidth="1"/>
    <col min="8919" max="8919" width="4.69921875" style="136" bestFit="1" customWidth="1"/>
    <col min="8920" max="8923" width="8.796875" style="136"/>
    <col min="8924" max="8924" width="11.19921875" style="136" customWidth="1"/>
    <col min="8925" max="8925" width="11.19921875" style="136" bestFit="1" customWidth="1"/>
    <col min="8926" max="8927" width="8" style="136" bestFit="1" customWidth="1"/>
    <col min="8928" max="8928" width="4.69921875" style="136" bestFit="1" customWidth="1"/>
    <col min="8929" max="8930" width="11.19921875" style="136" bestFit="1" customWidth="1"/>
    <col min="8931" max="9169" width="8.796875" style="136"/>
    <col min="9170" max="9170" width="3" style="136" customWidth="1"/>
    <col min="9171" max="9171" width="12.19921875" style="136" bestFit="1" customWidth="1"/>
    <col min="9172" max="9172" width="9.69921875" style="136" bestFit="1" customWidth="1"/>
    <col min="9173" max="9174" width="7.5" style="136" bestFit="1" customWidth="1"/>
    <col min="9175" max="9175" width="4.69921875" style="136" bestFit="1" customWidth="1"/>
    <col min="9176" max="9179" width="8.796875" style="136"/>
    <col min="9180" max="9180" width="11.19921875" style="136" customWidth="1"/>
    <col min="9181" max="9181" width="11.19921875" style="136" bestFit="1" customWidth="1"/>
    <col min="9182" max="9183" width="8" style="136" bestFit="1" customWidth="1"/>
    <col min="9184" max="9184" width="4.69921875" style="136" bestFit="1" customWidth="1"/>
    <col min="9185" max="9186" width="11.19921875" style="136" bestFit="1" customWidth="1"/>
    <col min="9187" max="9425" width="8.796875" style="136"/>
    <col min="9426" max="9426" width="3" style="136" customWidth="1"/>
    <col min="9427" max="9427" width="12.19921875" style="136" bestFit="1" customWidth="1"/>
    <col min="9428" max="9428" width="9.69921875" style="136" bestFit="1" customWidth="1"/>
    <col min="9429" max="9430" width="7.5" style="136" bestFit="1" customWidth="1"/>
    <col min="9431" max="9431" width="4.69921875" style="136" bestFit="1" customWidth="1"/>
    <col min="9432" max="9435" width="8.796875" style="136"/>
    <col min="9436" max="9436" width="11.19921875" style="136" customWidth="1"/>
    <col min="9437" max="9437" width="11.19921875" style="136" bestFit="1" customWidth="1"/>
    <col min="9438" max="9439" width="8" style="136" bestFit="1" customWidth="1"/>
    <col min="9440" max="9440" width="4.69921875" style="136" bestFit="1" customWidth="1"/>
    <col min="9441" max="9442" width="11.19921875" style="136" bestFit="1" customWidth="1"/>
    <col min="9443" max="9681" width="8.796875" style="136"/>
    <col min="9682" max="9682" width="3" style="136" customWidth="1"/>
    <col min="9683" max="9683" width="12.19921875" style="136" bestFit="1" customWidth="1"/>
    <col min="9684" max="9684" width="9.69921875" style="136" bestFit="1" customWidth="1"/>
    <col min="9685" max="9686" width="7.5" style="136" bestFit="1" customWidth="1"/>
    <col min="9687" max="9687" width="4.69921875" style="136" bestFit="1" customWidth="1"/>
    <col min="9688" max="9691" width="8.796875" style="136"/>
    <col min="9692" max="9692" width="11.19921875" style="136" customWidth="1"/>
    <col min="9693" max="9693" width="11.19921875" style="136" bestFit="1" customWidth="1"/>
    <col min="9694" max="9695" width="8" style="136" bestFit="1" customWidth="1"/>
    <col min="9696" max="9696" width="4.69921875" style="136" bestFit="1" customWidth="1"/>
    <col min="9697" max="9698" width="11.19921875" style="136" bestFit="1" customWidth="1"/>
    <col min="9699" max="9937" width="8.796875" style="136"/>
    <col min="9938" max="9938" width="3" style="136" customWidth="1"/>
    <col min="9939" max="9939" width="12.19921875" style="136" bestFit="1" customWidth="1"/>
    <col min="9940" max="9940" width="9.69921875" style="136" bestFit="1" customWidth="1"/>
    <col min="9941" max="9942" width="7.5" style="136" bestFit="1" customWidth="1"/>
    <col min="9943" max="9943" width="4.69921875" style="136" bestFit="1" customWidth="1"/>
    <col min="9944" max="9947" width="8.796875" style="136"/>
    <col min="9948" max="9948" width="11.19921875" style="136" customWidth="1"/>
    <col min="9949" max="9949" width="11.19921875" style="136" bestFit="1" customWidth="1"/>
    <col min="9950" max="9951" width="8" style="136" bestFit="1" customWidth="1"/>
    <col min="9952" max="9952" width="4.69921875" style="136" bestFit="1" customWidth="1"/>
    <col min="9953" max="9954" width="11.19921875" style="136" bestFit="1" customWidth="1"/>
    <col min="9955" max="10193" width="8.796875" style="136"/>
    <col min="10194" max="10194" width="3" style="136" customWidth="1"/>
    <col min="10195" max="10195" width="12.19921875" style="136" bestFit="1" customWidth="1"/>
    <col min="10196" max="10196" width="9.69921875" style="136" bestFit="1" customWidth="1"/>
    <col min="10197" max="10198" width="7.5" style="136" bestFit="1" customWidth="1"/>
    <col min="10199" max="10199" width="4.69921875" style="136" bestFit="1" customWidth="1"/>
    <col min="10200" max="10203" width="8.796875" style="136"/>
    <col min="10204" max="10204" width="11.19921875" style="136" customWidth="1"/>
    <col min="10205" max="10205" width="11.19921875" style="136" bestFit="1" customWidth="1"/>
    <col min="10206" max="10207" width="8" style="136" bestFit="1" customWidth="1"/>
    <col min="10208" max="10208" width="4.69921875" style="136" bestFit="1" customWidth="1"/>
    <col min="10209" max="10210" width="11.19921875" style="136" bestFit="1" customWidth="1"/>
    <col min="10211" max="10449" width="8.796875" style="136"/>
    <col min="10450" max="10450" width="3" style="136" customWidth="1"/>
    <col min="10451" max="10451" width="12.19921875" style="136" bestFit="1" customWidth="1"/>
    <col min="10452" max="10452" width="9.69921875" style="136" bestFit="1" customWidth="1"/>
    <col min="10453" max="10454" width="7.5" style="136" bestFit="1" customWidth="1"/>
    <col min="10455" max="10455" width="4.69921875" style="136" bestFit="1" customWidth="1"/>
    <col min="10456" max="10459" width="8.796875" style="136"/>
    <col min="10460" max="10460" width="11.19921875" style="136" customWidth="1"/>
    <col min="10461" max="10461" width="11.19921875" style="136" bestFit="1" customWidth="1"/>
    <col min="10462" max="10463" width="8" style="136" bestFit="1" customWidth="1"/>
    <col min="10464" max="10464" width="4.69921875" style="136" bestFit="1" customWidth="1"/>
    <col min="10465" max="10466" width="11.19921875" style="136" bestFit="1" customWidth="1"/>
    <col min="10467" max="10705" width="8.796875" style="136"/>
    <col min="10706" max="10706" width="3" style="136" customWidth="1"/>
    <col min="10707" max="10707" width="12.19921875" style="136" bestFit="1" customWidth="1"/>
    <col min="10708" max="10708" width="9.69921875" style="136" bestFit="1" customWidth="1"/>
    <col min="10709" max="10710" width="7.5" style="136" bestFit="1" customWidth="1"/>
    <col min="10711" max="10711" width="4.69921875" style="136" bestFit="1" customWidth="1"/>
    <col min="10712" max="10715" width="8.796875" style="136"/>
    <col min="10716" max="10716" width="11.19921875" style="136" customWidth="1"/>
    <col min="10717" max="10717" width="11.19921875" style="136" bestFit="1" customWidth="1"/>
    <col min="10718" max="10719" width="8" style="136" bestFit="1" customWidth="1"/>
    <col min="10720" max="10720" width="4.69921875" style="136" bestFit="1" customWidth="1"/>
    <col min="10721" max="10722" width="11.19921875" style="136" bestFit="1" customWidth="1"/>
    <col min="10723" max="10961" width="8.796875" style="136"/>
    <col min="10962" max="10962" width="3" style="136" customWidth="1"/>
    <col min="10963" max="10963" width="12.19921875" style="136" bestFit="1" customWidth="1"/>
    <col min="10964" max="10964" width="9.69921875" style="136" bestFit="1" customWidth="1"/>
    <col min="10965" max="10966" width="7.5" style="136" bestFit="1" customWidth="1"/>
    <col min="10967" max="10967" width="4.69921875" style="136" bestFit="1" customWidth="1"/>
    <col min="10968" max="10971" width="8.796875" style="136"/>
    <col min="10972" max="10972" width="11.19921875" style="136" customWidth="1"/>
    <col min="10973" max="10973" width="11.19921875" style="136" bestFit="1" customWidth="1"/>
    <col min="10974" max="10975" width="8" style="136" bestFit="1" customWidth="1"/>
    <col min="10976" max="10976" width="4.69921875" style="136" bestFit="1" customWidth="1"/>
    <col min="10977" max="10978" width="11.19921875" style="136" bestFit="1" customWidth="1"/>
    <col min="10979" max="11217" width="8.796875" style="136"/>
    <col min="11218" max="11218" width="3" style="136" customWidth="1"/>
    <col min="11219" max="11219" width="12.19921875" style="136" bestFit="1" customWidth="1"/>
    <col min="11220" max="11220" width="9.69921875" style="136" bestFit="1" customWidth="1"/>
    <col min="11221" max="11222" width="7.5" style="136" bestFit="1" customWidth="1"/>
    <col min="11223" max="11223" width="4.69921875" style="136" bestFit="1" customWidth="1"/>
    <col min="11224" max="11227" width="8.796875" style="136"/>
    <col min="11228" max="11228" width="11.19921875" style="136" customWidth="1"/>
    <col min="11229" max="11229" width="11.19921875" style="136" bestFit="1" customWidth="1"/>
    <col min="11230" max="11231" width="8" style="136" bestFit="1" customWidth="1"/>
    <col min="11232" max="11232" width="4.69921875" style="136" bestFit="1" customWidth="1"/>
    <col min="11233" max="11234" width="11.19921875" style="136" bestFit="1" customWidth="1"/>
    <col min="11235" max="11473" width="8.796875" style="136"/>
    <col min="11474" max="11474" width="3" style="136" customWidth="1"/>
    <col min="11475" max="11475" width="12.19921875" style="136" bestFit="1" customWidth="1"/>
    <col min="11476" max="11476" width="9.69921875" style="136" bestFit="1" customWidth="1"/>
    <col min="11477" max="11478" width="7.5" style="136" bestFit="1" customWidth="1"/>
    <col min="11479" max="11479" width="4.69921875" style="136" bestFit="1" customWidth="1"/>
    <col min="11480" max="11483" width="8.796875" style="136"/>
    <col min="11484" max="11484" width="11.19921875" style="136" customWidth="1"/>
    <col min="11485" max="11485" width="11.19921875" style="136" bestFit="1" customWidth="1"/>
    <col min="11486" max="11487" width="8" style="136" bestFit="1" customWidth="1"/>
    <col min="11488" max="11488" width="4.69921875" style="136" bestFit="1" customWidth="1"/>
    <col min="11489" max="11490" width="11.19921875" style="136" bestFit="1" customWidth="1"/>
    <col min="11491" max="11729" width="8.796875" style="136"/>
    <col min="11730" max="11730" width="3" style="136" customWidth="1"/>
    <col min="11731" max="11731" width="12.19921875" style="136" bestFit="1" customWidth="1"/>
    <col min="11732" max="11732" width="9.69921875" style="136" bestFit="1" customWidth="1"/>
    <col min="11733" max="11734" width="7.5" style="136" bestFit="1" customWidth="1"/>
    <col min="11735" max="11735" width="4.69921875" style="136" bestFit="1" customWidth="1"/>
    <col min="11736" max="11739" width="8.796875" style="136"/>
    <col min="11740" max="11740" width="11.19921875" style="136" customWidth="1"/>
    <col min="11741" max="11741" width="11.19921875" style="136" bestFit="1" customWidth="1"/>
    <col min="11742" max="11743" width="8" style="136" bestFit="1" customWidth="1"/>
    <col min="11744" max="11744" width="4.69921875" style="136" bestFit="1" customWidth="1"/>
    <col min="11745" max="11746" width="11.19921875" style="136" bestFit="1" customWidth="1"/>
    <col min="11747" max="11985" width="8.796875" style="136"/>
    <col min="11986" max="11986" width="3" style="136" customWidth="1"/>
    <col min="11987" max="11987" width="12.19921875" style="136" bestFit="1" customWidth="1"/>
    <col min="11988" max="11988" width="9.69921875" style="136" bestFit="1" customWidth="1"/>
    <col min="11989" max="11990" width="7.5" style="136" bestFit="1" customWidth="1"/>
    <col min="11991" max="11991" width="4.69921875" style="136" bestFit="1" customWidth="1"/>
    <col min="11992" max="11995" width="8.796875" style="136"/>
    <col min="11996" max="11996" width="11.19921875" style="136" customWidth="1"/>
    <col min="11997" max="11997" width="11.19921875" style="136" bestFit="1" customWidth="1"/>
    <col min="11998" max="11999" width="8" style="136" bestFit="1" customWidth="1"/>
    <col min="12000" max="12000" width="4.69921875" style="136" bestFit="1" customWidth="1"/>
    <col min="12001" max="12002" width="11.19921875" style="136" bestFit="1" customWidth="1"/>
    <col min="12003" max="12241" width="8.796875" style="136"/>
    <col min="12242" max="12242" width="3" style="136" customWidth="1"/>
    <col min="12243" max="12243" width="12.19921875" style="136" bestFit="1" customWidth="1"/>
    <col min="12244" max="12244" width="9.69921875" style="136" bestFit="1" customWidth="1"/>
    <col min="12245" max="12246" width="7.5" style="136" bestFit="1" customWidth="1"/>
    <col min="12247" max="12247" width="4.69921875" style="136" bestFit="1" customWidth="1"/>
    <col min="12248" max="12251" width="8.796875" style="136"/>
    <col min="12252" max="12252" width="11.19921875" style="136" customWidth="1"/>
    <col min="12253" max="12253" width="11.19921875" style="136" bestFit="1" customWidth="1"/>
    <col min="12254" max="12255" width="8" style="136" bestFit="1" customWidth="1"/>
    <col min="12256" max="12256" width="4.69921875" style="136" bestFit="1" customWidth="1"/>
    <col min="12257" max="12258" width="11.19921875" style="136" bestFit="1" customWidth="1"/>
    <col min="12259" max="12497" width="8.796875" style="136"/>
    <col min="12498" max="12498" width="3" style="136" customWidth="1"/>
    <col min="12499" max="12499" width="12.19921875" style="136" bestFit="1" customWidth="1"/>
    <col min="12500" max="12500" width="9.69921875" style="136" bestFit="1" customWidth="1"/>
    <col min="12501" max="12502" width="7.5" style="136" bestFit="1" customWidth="1"/>
    <col min="12503" max="12503" width="4.69921875" style="136" bestFit="1" customWidth="1"/>
    <col min="12504" max="12507" width="8.796875" style="136"/>
    <col min="12508" max="12508" width="11.19921875" style="136" customWidth="1"/>
    <col min="12509" max="12509" width="11.19921875" style="136" bestFit="1" customWidth="1"/>
    <col min="12510" max="12511" width="8" style="136" bestFit="1" customWidth="1"/>
    <col min="12512" max="12512" width="4.69921875" style="136" bestFit="1" customWidth="1"/>
    <col min="12513" max="12514" width="11.19921875" style="136" bestFit="1" customWidth="1"/>
    <col min="12515" max="12753" width="8.796875" style="136"/>
    <col min="12754" max="12754" width="3" style="136" customWidth="1"/>
    <col min="12755" max="12755" width="12.19921875" style="136" bestFit="1" customWidth="1"/>
    <col min="12756" max="12756" width="9.69921875" style="136" bestFit="1" customWidth="1"/>
    <col min="12757" max="12758" width="7.5" style="136" bestFit="1" customWidth="1"/>
    <col min="12759" max="12759" width="4.69921875" style="136" bestFit="1" customWidth="1"/>
    <col min="12760" max="12763" width="8.796875" style="136"/>
    <col min="12764" max="12764" width="11.19921875" style="136" customWidth="1"/>
    <col min="12765" max="12765" width="11.19921875" style="136" bestFit="1" customWidth="1"/>
    <col min="12766" max="12767" width="8" style="136" bestFit="1" customWidth="1"/>
    <col min="12768" max="12768" width="4.69921875" style="136" bestFit="1" customWidth="1"/>
    <col min="12769" max="12770" width="11.19921875" style="136" bestFit="1" customWidth="1"/>
    <col min="12771" max="13009" width="8.796875" style="136"/>
    <col min="13010" max="13010" width="3" style="136" customWidth="1"/>
    <col min="13011" max="13011" width="12.19921875" style="136" bestFit="1" customWidth="1"/>
    <col min="13012" max="13012" width="9.69921875" style="136" bestFit="1" customWidth="1"/>
    <col min="13013" max="13014" width="7.5" style="136" bestFit="1" customWidth="1"/>
    <col min="13015" max="13015" width="4.69921875" style="136" bestFit="1" customWidth="1"/>
    <col min="13016" max="13019" width="8.796875" style="136"/>
    <col min="13020" max="13020" width="11.19921875" style="136" customWidth="1"/>
    <col min="13021" max="13021" width="11.19921875" style="136" bestFit="1" customWidth="1"/>
    <col min="13022" max="13023" width="8" style="136" bestFit="1" customWidth="1"/>
    <col min="13024" max="13024" width="4.69921875" style="136" bestFit="1" customWidth="1"/>
    <col min="13025" max="13026" width="11.19921875" style="136" bestFit="1" customWidth="1"/>
    <col min="13027" max="13265" width="8.796875" style="136"/>
    <col min="13266" max="13266" width="3" style="136" customWidth="1"/>
    <col min="13267" max="13267" width="12.19921875" style="136" bestFit="1" customWidth="1"/>
    <col min="13268" max="13268" width="9.69921875" style="136" bestFit="1" customWidth="1"/>
    <col min="13269" max="13270" width="7.5" style="136" bestFit="1" customWidth="1"/>
    <col min="13271" max="13271" width="4.69921875" style="136" bestFit="1" customWidth="1"/>
    <col min="13272" max="13275" width="8.796875" style="136"/>
    <col min="13276" max="13276" width="11.19921875" style="136" customWidth="1"/>
    <col min="13277" max="13277" width="11.19921875" style="136" bestFit="1" customWidth="1"/>
    <col min="13278" max="13279" width="8" style="136" bestFit="1" customWidth="1"/>
    <col min="13280" max="13280" width="4.69921875" style="136" bestFit="1" customWidth="1"/>
    <col min="13281" max="13282" width="11.19921875" style="136" bestFit="1" customWidth="1"/>
    <col min="13283" max="13521" width="8.796875" style="136"/>
    <col min="13522" max="13522" width="3" style="136" customWidth="1"/>
    <col min="13523" max="13523" width="12.19921875" style="136" bestFit="1" customWidth="1"/>
    <col min="13524" max="13524" width="9.69921875" style="136" bestFit="1" customWidth="1"/>
    <col min="13525" max="13526" width="7.5" style="136" bestFit="1" customWidth="1"/>
    <col min="13527" max="13527" width="4.69921875" style="136" bestFit="1" customWidth="1"/>
    <col min="13528" max="13531" width="8.796875" style="136"/>
    <col min="13532" max="13532" width="11.19921875" style="136" customWidth="1"/>
    <col min="13533" max="13533" width="11.19921875" style="136" bestFit="1" customWidth="1"/>
    <col min="13534" max="13535" width="8" style="136" bestFit="1" customWidth="1"/>
    <col min="13536" max="13536" width="4.69921875" style="136" bestFit="1" customWidth="1"/>
    <col min="13537" max="13538" width="11.19921875" style="136" bestFit="1" customWidth="1"/>
    <col min="13539" max="13777" width="8.796875" style="136"/>
    <col min="13778" max="13778" width="3" style="136" customWidth="1"/>
    <col min="13779" max="13779" width="12.19921875" style="136" bestFit="1" customWidth="1"/>
    <col min="13780" max="13780" width="9.69921875" style="136" bestFit="1" customWidth="1"/>
    <col min="13781" max="13782" width="7.5" style="136" bestFit="1" customWidth="1"/>
    <col min="13783" max="13783" width="4.69921875" style="136" bestFit="1" customWidth="1"/>
    <col min="13784" max="13787" width="8.796875" style="136"/>
    <col min="13788" max="13788" width="11.19921875" style="136" customWidth="1"/>
    <col min="13789" max="13789" width="11.19921875" style="136" bestFit="1" customWidth="1"/>
    <col min="13790" max="13791" width="8" style="136" bestFit="1" customWidth="1"/>
    <col min="13792" max="13792" width="4.69921875" style="136" bestFit="1" customWidth="1"/>
    <col min="13793" max="13794" width="11.19921875" style="136" bestFit="1" customWidth="1"/>
    <col min="13795" max="14033" width="8.796875" style="136"/>
    <col min="14034" max="14034" width="3" style="136" customWidth="1"/>
    <col min="14035" max="14035" width="12.19921875" style="136" bestFit="1" customWidth="1"/>
    <col min="14036" max="14036" width="9.69921875" style="136" bestFit="1" customWidth="1"/>
    <col min="14037" max="14038" width="7.5" style="136" bestFit="1" customWidth="1"/>
    <col min="14039" max="14039" width="4.69921875" style="136" bestFit="1" customWidth="1"/>
    <col min="14040" max="14043" width="8.796875" style="136"/>
    <col min="14044" max="14044" width="11.19921875" style="136" customWidth="1"/>
    <col min="14045" max="14045" width="11.19921875" style="136" bestFit="1" customWidth="1"/>
    <col min="14046" max="14047" width="8" style="136" bestFit="1" customWidth="1"/>
    <col min="14048" max="14048" width="4.69921875" style="136" bestFit="1" customWidth="1"/>
    <col min="14049" max="14050" width="11.19921875" style="136" bestFit="1" customWidth="1"/>
    <col min="14051" max="14289" width="8.796875" style="136"/>
    <col min="14290" max="14290" width="3" style="136" customWidth="1"/>
    <col min="14291" max="14291" width="12.19921875" style="136" bestFit="1" customWidth="1"/>
    <col min="14292" max="14292" width="9.69921875" style="136" bestFit="1" customWidth="1"/>
    <col min="14293" max="14294" width="7.5" style="136" bestFit="1" customWidth="1"/>
    <col min="14295" max="14295" width="4.69921875" style="136" bestFit="1" customWidth="1"/>
    <col min="14296" max="14299" width="8.796875" style="136"/>
    <col min="14300" max="14300" width="11.19921875" style="136" customWidth="1"/>
    <col min="14301" max="14301" width="11.19921875" style="136" bestFit="1" customWidth="1"/>
    <col min="14302" max="14303" width="8" style="136" bestFit="1" customWidth="1"/>
    <col min="14304" max="14304" width="4.69921875" style="136" bestFit="1" customWidth="1"/>
    <col min="14305" max="14306" width="11.19921875" style="136" bestFit="1" customWidth="1"/>
    <col min="14307" max="14545" width="8.796875" style="136"/>
    <col min="14546" max="14546" width="3" style="136" customWidth="1"/>
    <col min="14547" max="14547" width="12.19921875" style="136" bestFit="1" customWidth="1"/>
    <col min="14548" max="14548" width="9.69921875" style="136" bestFit="1" customWidth="1"/>
    <col min="14549" max="14550" width="7.5" style="136" bestFit="1" customWidth="1"/>
    <col min="14551" max="14551" width="4.69921875" style="136" bestFit="1" customWidth="1"/>
    <col min="14552" max="14555" width="8.796875" style="136"/>
    <col min="14556" max="14556" width="11.19921875" style="136" customWidth="1"/>
    <col min="14557" max="14557" width="11.19921875" style="136" bestFit="1" customWidth="1"/>
    <col min="14558" max="14559" width="8" style="136" bestFit="1" customWidth="1"/>
    <col min="14560" max="14560" width="4.69921875" style="136" bestFit="1" customWidth="1"/>
    <col min="14561" max="14562" width="11.19921875" style="136" bestFit="1" customWidth="1"/>
    <col min="14563" max="14801" width="8.796875" style="136"/>
    <col min="14802" max="14802" width="3" style="136" customWidth="1"/>
    <col min="14803" max="14803" width="12.19921875" style="136" bestFit="1" customWidth="1"/>
    <col min="14804" max="14804" width="9.69921875" style="136" bestFit="1" customWidth="1"/>
    <col min="14805" max="14806" width="7.5" style="136" bestFit="1" customWidth="1"/>
    <col min="14807" max="14807" width="4.69921875" style="136" bestFit="1" customWidth="1"/>
    <col min="14808" max="14811" width="8.796875" style="136"/>
    <col min="14812" max="14812" width="11.19921875" style="136" customWidth="1"/>
    <col min="14813" max="14813" width="11.19921875" style="136" bestFit="1" customWidth="1"/>
    <col min="14814" max="14815" width="8" style="136" bestFit="1" customWidth="1"/>
    <col min="14816" max="14816" width="4.69921875" style="136" bestFit="1" customWidth="1"/>
    <col min="14817" max="14818" width="11.19921875" style="136" bestFit="1" customWidth="1"/>
    <col min="14819" max="15057" width="8.796875" style="136"/>
    <col min="15058" max="15058" width="3" style="136" customWidth="1"/>
    <col min="15059" max="15059" width="12.19921875" style="136" bestFit="1" customWidth="1"/>
    <col min="15060" max="15060" width="9.69921875" style="136" bestFit="1" customWidth="1"/>
    <col min="15061" max="15062" width="7.5" style="136" bestFit="1" customWidth="1"/>
    <col min="15063" max="15063" width="4.69921875" style="136" bestFit="1" customWidth="1"/>
    <col min="15064" max="15067" width="8.796875" style="136"/>
    <col min="15068" max="15068" width="11.19921875" style="136" customWidth="1"/>
    <col min="15069" max="15069" width="11.19921875" style="136" bestFit="1" customWidth="1"/>
    <col min="15070" max="15071" width="8" style="136" bestFit="1" customWidth="1"/>
    <col min="15072" max="15072" width="4.69921875" style="136" bestFit="1" customWidth="1"/>
    <col min="15073" max="15074" width="11.19921875" style="136" bestFit="1" customWidth="1"/>
    <col min="15075" max="15313" width="8.796875" style="136"/>
    <col min="15314" max="15314" width="3" style="136" customWidth="1"/>
    <col min="15315" max="15315" width="12.19921875" style="136" bestFit="1" customWidth="1"/>
    <col min="15316" max="15316" width="9.69921875" style="136" bestFit="1" customWidth="1"/>
    <col min="15317" max="15318" width="7.5" style="136" bestFit="1" customWidth="1"/>
    <col min="15319" max="15319" width="4.69921875" style="136" bestFit="1" customWidth="1"/>
    <col min="15320" max="15323" width="8.796875" style="136"/>
    <col min="15324" max="15324" width="11.19921875" style="136" customWidth="1"/>
    <col min="15325" max="15325" width="11.19921875" style="136" bestFit="1" customWidth="1"/>
    <col min="15326" max="15327" width="8" style="136" bestFit="1" customWidth="1"/>
    <col min="15328" max="15328" width="4.69921875" style="136" bestFit="1" customWidth="1"/>
    <col min="15329" max="15330" width="11.19921875" style="136" bestFit="1" customWidth="1"/>
    <col min="15331" max="15569" width="8.796875" style="136"/>
    <col min="15570" max="15570" width="3" style="136" customWidth="1"/>
    <col min="15571" max="15571" width="12.19921875" style="136" bestFit="1" customWidth="1"/>
    <col min="15572" max="15572" width="9.69921875" style="136" bestFit="1" customWidth="1"/>
    <col min="15573" max="15574" width="7.5" style="136" bestFit="1" customWidth="1"/>
    <col min="15575" max="15575" width="4.69921875" style="136" bestFit="1" customWidth="1"/>
    <col min="15576" max="15579" width="8.796875" style="136"/>
    <col min="15580" max="15580" width="11.19921875" style="136" customWidth="1"/>
    <col min="15581" max="15581" width="11.19921875" style="136" bestFit="1" customWidth="1"/>
    <col min="15582" max="15583" width="8" style="136" bestFit="1" customWidth="1"/>
    <col min="15584" max="15584" width="4.69921875" style="136" bestFit="1" customWidth="1"/>
    <col min="15585" max="15586" width="11.19921875" style="136" bestFit="1" customWidth="1"/>
    <col min="15587" max="15825" width="8.796875" style="136"/>
    <col min="15826" max="15826" width="3" style="136" customWidth="1"/>
    <col min="15827" max="15827" width="12.19921875" style="136" bestFit="1" customWidth="1"/>
    <col min="15828" max="15828" width="9.69921875" style="136" bestFit="1" customWidth="1"/>
    <col min="15829" max="15830" width="7.5" style="136" bestFit="1" customWidth="1"/>
    <col min="15831" max="15831" width="4.69921875" style="136" bestFit="1" customWidth="1"/>
    <col min="15832" max="15835" width="8.796875" style="136"/>
    <col min="15836" max="15836" width="11.19921875" style="136" customWidth="1"/>
    <col min="15837" max="15837" width="11.19921875" style="136" bestFit="1" customWidth="1"/>
    <col min="15838" max="15839" width="8" style="136" bestFit="1" customWidth="1"/>
    <col min="15840" max="15840" width="4.69921875" style="136" bestFit="1" customWidth="1"/>
    <col min="15841" max="15842" width="11.19921875" style="136" bestFit="1" customWidth="1"/>
    <col min="15843" max="16081" width="8.796875" style="136"/>
    <col min="16082" max="16082" width="3" style="136" customWidth="1"/>
    <col min="16083" max="16083" width="12.19921875" style="136" bestFit="1" customWidth="1"/>
    <col min="16084" max="16084" width="9.69921875" style="136" bestFit="1" customWidth="1"/>
    <col min="16085" max="16086" width="7.5" style="136" bestFit="1" customWidth="1"/>
    <col min="16087" max="16087" width="4.69921875" style="136" bestFit="1" customWidth="1"/>
    <col min="16088" max="16091" width="8.796875" style="136"/>
    <col min="16092" max="16092" width="11.19921875" style="136" customWidth="1"/>
    <col min="16093" max="16093" width="11.19921875" style="136" bestFit="1" customWidth="1"/>
    <col min="16094" max="16095" width="8" style="136" bestFit="1" customWidth="1"/>
    <col min="16096" max="16096" width="4.69921875" style="136" bestFit="1" customWidth="1"/>
    <col min="16097" max="16098" width="11.19921875" style="136" bestFit="1" customWidth="1"/>
    <col min="16099" max="16379" width="8.796875" style="136"/>
    <col min="16380" max="16384" width="9" style="136" customWidth="1"/>
  </cols>
  <sheetData>
    <row r="1" spans="1:12" ht="16.05" customHeight="1" x14ac:dyDescent="0.25">
      <c r="A1" s="190" t="s">
        <v>4255</v>
      </c>
      <c r="B1" s="190"/>
      <c r="C1" s="190"/>
      <c r="K1" s="57" t="s">
        <v>791</v>
      </c>
      <c r="L1" s="57" t="s">
        <v>788</v>
      </c>
    </row>
    <row r="2" spans="1:12" ht="16.05" customHeight="1" x14ac:dyDescent="0.3">
      <c r="A2" s="12" t="s">
        <v>764</v>
      </c>
      <c r="B2" s="12" t="s">
        <v>765</v>
      </c>
      <c r="C2" s="12" t="s">
        <v>62</v>
      </c>
      <c r="D2" s="15"/>
      <c r="E2" s="12" t="s">
        <v>766</v>
      </c>
      <c r="F2" s="12" t="s">
        <v>767</v>
      </c>
      <c r="G2" s="15"/>
      <c r="K2" s="12">
        <v>110000</v>
      </c>
      <c r="L2" s="12" t="s">
        <v>792</v>
      </c>
    </row>
    <row r="3" spans="1:12" ht="16.05" customHeight="1" x14ac:dyDescent="0.3">
      <c r="A3" s="137" t="s">
        <v>768</v>
      </c>
      <c r="B3" s="17" t="str">
        <f>LEFT(A3,3)</f>
        <v>奔雷手</v>
      </c>
      <c r="C3" s="14" t="str">
        <f>MID(A3,4,10)</f>
        <v>文泰来</v>
      </c>
      <c r="D3" s="15"/>
      <c r="E3" s="137" t="s">
        <v>769</v>
      </c>
      <c r="F3" s="14" t="str">
        <f>RIGHT(E3,4)</f>
        <v>7200</v>
      </c>
      <c r="K3" s="12">
        <v>110100</v>
      </c>
      <c r="L3" s="12" t="s">
        <v>793</v>
      </c>
    </row>
    <row r="4" spans="1:12" ht="16.05" customHeight="1" x14ac:dyDescent="0.3">
      <c r="A4" s="137" t="s">
        <v>770</v>
      </c>
      <c r="B4" s="12" t="str">
        <f t="shared" ref="B4:B6" si="0">LEFT(A4,3)</f>
        <v>武诸葛</v>
      </c>
      <c r="C4" s="12" t="str">
        <f t="shared" ref="C4:C6" si="1">MID(A4,4,10)</f>
        <v>徐天宏</v>
      </c>
      <c r="D4" s="15"/>
      <c r="E4" s="137" t="s">
        <v>771</v>
      </c>
      <c r="F4" s="12" t="str">
        <f>RIGHT(E4,4)</f>
        <v>1980</v>
      </c>
      <c r="K4" s="12">
        <v>110101</v>
      </c>
      <c r="L4" s="12" t="s">
        <v>794</v>
      </c>
    </row>
    <row r="5" spans="1:12" ht="16.05" customHeight="1" x14ac:dyDescent="0.3">
      <c r="A5" s="137" t="s">
        <v>772</v>
      </c>
      <c r="B5" s="12" t="str">
        <f t="shared" si="0"/>
        <v>鸳鸯刀</v>
      </c>
      <c r="C5" s="12" t="str">
        <f t="shared" si="1"/>
        <v>骆冰</v>
      </c>
      <c r="D5" s="15"/>
      <c r="E5" s="137" t="s">
        <v>773</v>
      </c>
      <c r="F5" s="12" t="str">
        <f>RIGHT(E5,4)</f>
        <v>3088</v>
      </c>
      <c r="K5" s="12">
        <v>110102</v>
      </c>
      <c r="L5" s="12" t="s">
        <v>795</v>
      </c>
    </row>
    <row r="6" spans="1:12" ht="16.05" customHeight="1" x14ac:dyDescent="0.3">
      <c r="A6" s="137" t="s">
        <v>774</v>
      </c>
      <c r="B6" s="12" t="str">
        <f t="shared" si="0"/>
        <v>鬼见愁</v>
      </c>
      <c r="C6" s="12" t="str">
        <f t="shared" si="1"/>
        <v>石双英</v>
      </c>
      <c r="D6" s="15"/>
      <c r="E6" s="137" t="s">
        <v>775</v>
      </c>
      <c r="F6" s="12" t="str">
        <f>RIGHT(E6,4)</f>
        <v>7219</v>
      </c>
      <c r="K6" s="12">
        <v>110103</v>
      </c>
      <c r="L6" s="12" t="s">
        <v>796</v>
      </c>
    </row>
    <row r="7" spans="1:12" ht="16.05" customHeight="1" x14ac:dyDescent="0.25">
      <c r="K7" s="12">
        <v>110104</v>
      </c>
      <c r="L7" s="12" t="s">
        <v>797</v>
      </c>
    </row>
    <row r="8" spans="1:12" ht="16.05" customHeight="1" x14ac:dyDescent="0.25">
      <c r="A8" s="159" t="s">
        <v>4254</v>
      </c>
      <c r="B8" s="159"/>
      <c r="C8" s="133"/>
      <c r="D8" s="13"/>
      <c r="E8" s="13"/>
      <c r="F8" s="13"/>
      <c r="G8" s="13"/>
      <c r="K8" s="12">
        <v>110105</v>
      </c>
      <c r="L8" s="12" t="s">
        <v>798</v>
      </c>
    </row>
    <row r="9" spans="1:12" ht="16.05" customHeight="1" x14ac:dyDescent="0.25">
      <c r="A9" s="12" t="s">
        <v>776</v>
      </c>
      <c r="B9" s="83" t="s">
        <v>4253</v>
      </c>
      <c r="C9" s="12" t="s">
        <v>777</v>
      </c>
      <c r="D9" s="12" t="s">
        <v>778</v>
      </c>
      <c r="E9" s="13"/>
      <c r="F9" s="13"/>
      <c r="G9" s="13"/>
      <c r="K9" s="12">
        <v>110106</v>
      </c>
      <c r="L9" s="12" t="s">
        <v>799</v>
      </c>
    </row>
    <row r="10" spans="1:12" ht="16.05" customHeight="1" x14ac:dyDescent="0.25">
      <c r="A10" s="12" t="s">
        <v>781</v>
      </c>
      <c r="B10" s="17">
        <f>FIND("@",A10)</f>
        <v>4</v>
      </c>
      <c r="C10" s="14" t="str">
        <f>LEFT(A10,FIND("@",A10)-1)</f>
        <v>aaa</v>
      </c>
      <c r="D10" s="74" t="str">
        <f>MID(A10,FIND("@",A10)+1,10)</f>
        <v>163.com</v>
      </c>
      <c r="E10" s="13"/>
      <c r="F10" s="13"/>
      <c r="G10" s="13"/>
      <c r="K10" s="12">
        <v>110107</v>
      </c>
      <c r="L10" s="12" t="s">
        <v>800</v>
      </c>
    </row>
    <row r="11" spans="1:12" ht="16.05" customHeight="1" x14ac:dyDescent="0.25">
      <c r="A11" s="12" t="s">
        <v>783</v>
      </c>
      <c r="B11" s="12">
        <f t="shared" ref="B11:B12" si="2">FIND("@",A11)</f>
        <v>4</v>
      </c>
      <c r="C11" s="83" t="str">
        <f t="shared" ref="C11:C12" si="3">LEFT(A11,FIND("@",A11)-1)</f>
        <v>bbb</v>
      </c>
      <c r="D11" s="83" t="str">
        <f>MID(A11,FIND("@",A11)+1,10)</f>
        <v>qq.com</v>
      </c>
      <c r="K11" s="12">
        <v>110108</v>
      </c>
      <c r="L11" s="12" t="s">
        <v>801</v>
      </c>
    </row>
    <row r="12" spans="1:12" ht="16.05" customHeight="1" x14ac:dyDescent="0.25">
      <c r="A12" s="12" t="s">
        <v>785</v>
      </c>
      <c r="B12" s="12">
        <f t="shared" si="2"/>
        <v>4</v>
      </c>
      <c r="C12" s="83" t="str">
        <f t="shared" si="3"/>
        <v>ccc</v>
      </c>
      <c r="D12" s="83" t="str">
        <f>MID(A12,FIND("@",A12)+1,10)</f>
        <v>sina.com</v>
      </c>
      <c r="K12" s="12">
        <v>110109</v>
      </c>
      <c r="L12" s="12" t="s">
        <v>802</v>
      </c>
    </row>
    <row r="13" spans="1:12" ht="16.05" customHeight="1" x14ac:dyDescent="0.25">
      <c r="K13" s="12">
        <v>110111</v>
      </c>
      <c r="L13" s="12" t="s">
        <v>803</v>
      </c>
    </row>
    <row r="14" spans="1:12" ht="16.05" customHeight="1" x14ac:dyDescent="0.25">
      <c r="A14" s="190" t="s">
        <v>4256</v>
      </c>
      <c r="B14" s="190"/>
      <c r="C14" s="190"/>
      <c r="K14" s="12">
        <v>110112</v>
      </c>
      <c r="L14" s="12" t="s">
        <v>804</v>
      </c>
    </row>
    <row r="15" spans="1:12" ht="16.05" customHeight="1" x14ac:dyDescent="0.25">
      <c r="A15" s="132" t="s">
        <v>779</v>
      </c>
      <c r="B15" s="132" t="s">
        <v>4257</v>
      </c>
      <c r="C15" s="12" t="s">
        <v>780</v>
      </c>
      <c r="D15" s="138"/>
      <c r="K15" s="12">
        <v>110113</v>
      </c>
      <c r="L15" s="12" t="s">
        <v>805</v>
      </c>
    </row>
    <row r="16" spans="1:12" ht="16.05" customHeight="1" x14ac:dyDescent="0.25">
      <c r="A16" s="132" t="s">
        <v>782</v>
      </c>
      <c r="B16" s="142" t="str">
        <f>LEFT(A16,LEN(A16)-(LENB(A16)-LEN(A16)))</f>
        <v>283</v>
      </c>
      <c r="C16" s="14" t="str">
        <f>RIGHT(A16,LENB(A16)-LEN(A16))</f>
        <v>元</v>
      </c>
      <c r="D16" s="194" t="s">
        <v>4258</v>
      </c>
      <c r="E16" s="195"/>
      <c r="F16" s="195"/>
      <c r="G16" s="195"/>
      <c r="H16" s="195"/>
      <c r="K16" s="12">
        <v>110200</v>
      </c>
      <c r="L16" s="12" t="s">
        <v>806</v>
      </c>
    </row>
    <row r="17" spans="1:12" ht="16.05" customHeight="1" x14ac:dyDescent="0.25">
      <c r="A17" s="132" t="s">
        <v>784</v>
      </c>
      <c r="B17" s="132" t="str">
        <f t="shared" ref="B17:B18" si="4">LEFT(A17,LEN(A17)-(LENB(A17)-LEN(A17)))</f>
        <v>78</v>
      </c>
      <c r="C17" s="12" t="str">
        <f t="shared" ref="C17:C18" si="5">RIGHT(A17,LENB(A17)-LEN(A17))</f>
        <v>千克</v>
      </c>
      <c r="D17" s="138"/>
      <c r="K17" s="12">
        <v>110221</v>
      </c>
      <c r="L17" s="12" t="s">
        <v>807</v>
      </c>
    </row>
    <row r="18" spans="1:12" ht="16.05" customHeight="1" x14ac:dyDescent="0.25">
      <c r="A18" s="132" t="s">
        <v>786</v>
      </c>
      <c r="B18" s="132" t="str">
        <f t="shared" si="4"/>
        <v>40</v>
      </c>
      <c r="C18" s="12" t="str">
        <f t="shared" si="5"/>
        <v>摄氏度</v>
      </c>
      <c r="D18" s="138"/>
      <c r="K18" s="12">
        <v>110224</v>
      </c>
      <c r="L18" s="12" t="s">
        <v>808</v>
      </c>
    </row>
    <row r="19" spans="1:12" ht="16.05" customHeight="1" x14ac:dyDescent="0.25">
      <c r="K19" s="12">
        <v>110226</v>
      </c>
      <c r="L19" s="12" t="s">
        <v>809</v>
      </c>
    </row>
    <row r="20" spans="1:12" ht="16.05" customHeight="1" x14ac:dyDescent="0.25">
      <c r="A20" s="193" t="s">
        <v>4263</v>
      </c>
      <c r="B20" s="193"/>
      <c r="C20" s="193"/>
      <c r="D20" s="193"/>
      <c r="E20" s="193"/>
      <c r="K20" s="12">
        <v>110227</v>
      </c>
      <c r="L20" s="12" t="s">
        <v>810</v>
      </c>
    </row>
    <row r="21" spans="1:12" ht="16.05" customHeight="1" x14ac:dyDescent="0.25">
      <c r="A21" s="83" t="s">
        <v>62</v>
      </c>
      <c r="B21" s="191" t="s">
        <v>787</v>
      </c>
      <c r="C21" s="191"/>
      <c r="D21" s="191" t="s">
        <v>788</v>
      </c>
      <c r="E21" s="191"/>
      <c r="F21" s="83" t="s">
        <v>714</v>
      </c>
      <c r="G21" s="83" t="s">
        <v>63</v>
      </c>
      <c r="H21" s="83" t="s">
        <v>789</v>
      </c>
      <c r="K21" s="12">
        <v>110228</v>
      </c>
      <c r="L21" s="12" t="s">
        <v>811</v>
      </c>
    </row>
    <row r="22" spans="1:12" ht="16.05" customHeight="1" x14ac:dyDescent="0.25">
      <c r="A22" s="83" t="s">
        <v>152</v>
      </c>
      <c r="B22" s="187" t="s">
        <v>4259</v>
      </c>
      <c r="C22" s="187"/>
      <c r="D22" s="192" t="str">
        <f>VLOOKUP(LEFT(B22,6)*1,K:L,2,0)</f>
        <v>江苏省盐城市滨海县</v>
      </c>
      <c r="E22" s="192"/>
      <c r="F22" s="145">
        <f>DATE(MID(B22,7,4),MID(B22,11,2),MID(B22,13,2))</f>
        <v>31852</v>
      </c>
      <c r="G22" s="74" t="str">
        <f>IF(MOD(LEFT(RIGHT(B22,2),1),2)=1,"男","女")</f>
        <v>女</v>
      </c>
      <c r="H22" s="83"/>
      <c r="K22" s="12">
        <v>110229</v>
      </c>
      <c r="L22" s="12" t="s">
        <v>812</v>
      </c>
    </row>
    <row r="23" spans="1:12" ht="16.05" customHeight="1" x14ac:dyDescent="0.25">
      <c r="A23" s="83" t="s">
        <v>4260</v>
      </c>
      <c r="B23" s="187" t="s">
        <v>790</v>
      </c>
      <c r="C23" s="187"/>
      <c r="D23" s="188" t="str">
        <f>VLOOKUP(LEFT(B23,6)*1,K:L,2,0)</f>
        <v>辽宁省大连市金州区</v>
      </c>
      <c r="E23" s="189"/>
      <c r="F23" s="144">
        <f t="shared" ref="F23:F24" si="6">DATE(MID(B23,7,4),MID(B23,11,2),MID(B23,13,2))</f>
        <v>30920</v>
      </c>
      <c r="G23" s="83" t="str">
        <f t="shared" ref="G23:G24" si="7">IF(MOD(LEFT(RIGHT(B23,2),1),2)=1,"男","女")</f>
        <v>男</v>
      </c>
      <c r="H23" s="83"/>
      <c r="K23" s="12">
        <v>120000</v>
      </c>
      <c r="L23" s="12" t="s">
        <v>813</v>
      </c>
    </row>
    <row r="24" spans="1:12" ht="16.05" customHeight="1" x14ac:dyDescent="0.25">
      <c r="A24" s="83" t="s">
        <v>4261</v>
      </c>
      <c r="B24" s="187" t="s">
        <v>4262</v>
      </c>
      <c r="C24" s="187"/>
      <c r="D24" s="188" t="str">
        <f>VLOOKUP(LEFT(B24,6)*1,K:L,2,0)</f>
        <v>四川省巴中地区南江县</v>
      </c>
      <c r="E24" s="189"/>
      <c r="F24" s="144">
        <f t="shared" si="6"/>
        <v>35727</v>
      </c>
      <c r="G24" s="83" t="str">
        <f t="shared" si="7"/>
        <v>男</v>
      </c>
      <c r="H24" s="143"/>
      <c r="K24" s="12">
        <v>120100</v>
      </c>
      <c r="L24" s="12" t="s">
        <v>814</v>
      </c>
    </row>
    <row r="25" spans="1:12" ht="16.05" customHeight="1" x14ac:dyDescent="0.25">
      <c r="K25" s="12">
        <v>120101</v>
      </c>
      <c r="L25" s="12" t="s">
        <v>815</v>
      </c>
    </row>
    <row r="26" spans="1:12" ht="16.05" customHeight="1" x14ac:dyDescent="0.25">
      <c r="K26" s="12">
        <v>120102</v>
      </c>
      <c r="L26" s="12" t="s">
        <v>816</v>
      </c>
    </row>
    <row r="27" spans="1:12" ht="16.05" customHeight="1" x14ac:dyDescent="0.25">
      <c r="K27" s="12">
        <v>120103</v>
      </c>
      <c r="L27" s="12" t="s">
        <v>817</v>
      </c>
    </row>
    <row r="28" spans="1:12" ht="16.05" customHeight="1" x14ac:dyDescent="0.25">
      <c r="K28" s="12">
        <v>120104</v>
      </c>
      <c r="L28" s="12" t="s">
        <v>818</v>
      </c>
    </row>
    <row r="29" spans="1:12" ht="16.05" customHeight="1" x14ac:dyDescent="0.25">
      <c r="K29" s="12">
        <v>120105</v>
      </c>
      <c r="L29" s="12" t="s">
        <v>819</v>
      </c>
    </row>
    <row r="30" spans="1:12" ht="16.05" customHeight="1" x14ac:dyDescent="0.25">
      <c r="K30" s="12">
        <v>120106</v>
      </c>
      <c r="L30" s="12" t="s">
        <v>820</v>
      </c>
    </row>
    <row r="31" spans="1:12" ht="16.05" customHeight="1" x14ac:dyDescent="0.25">
      <c r="K31" s="12">
        <v>120107</v>
      </c>
      <c r="L31" s="12" t="s">
        <v>821</v>
      </c>
    </row>
    <row r="32" spans="1:12" ht="16.05" customHeight="1" x14ac:dyDescent="0.25">
      <c r="K32" s="12">
        <v>120108</v>
      </c>
      <c r="L32" s="12" t="s">
        <v>822</v>
      </c>
    </row>
    <row r="33" spans="11:12" ht="16.05" customHeight="1" x14ac:dyDescent="0.25">
      <c r="K33" s="12">
        <v>120109</v>
      </c>
      <c r="L33" s="12" t="s">
        <v>823</v>
      </c>
    </row>
    <row r="34" spans="11:12" ht="16.05" customHeight="1" x14ac:dyDescent="0.25">
      <c r="K34" s="12">
        <v>120110</v>
      </c>
      <c r="L34" s="12" t="s">
        <v>824</v>
      </c>
    </row>
    <row r="35" spans="11:12" ht="16.05" customHeight="1" x14ac:dyDescent="0.25">
      <c r="K35" s="12">
        <v>120111</v>
      </c>
      <c r="L35" s="12" t="s">
        <v>825</v>
      </c>
    </row>
    <row r="36" spans="11:12" ht="16.05" customHeight="1" x14ac:dyDescent="0.25">
      <c r="K36" s="12">
        <v>120112</v>
      </c>
      <c r="L36" s="12" t="s">
        <v>826</v>
      </c>
    </row>
    <row r="37" spans="11:12" ht="16.05" customHeight="1" x14ac:dyDescent="0.25">
      <c r="K37" s="12">
        <v>120113</v>
      </c>
      <c r="L37" s="12" t="s">
        <v>827</v>
      </c>
    </row>
    <row r="38" spans="11:12" ht="16.05" customHeight="1" x14ac:dyDescent="0.25">
      <c r="K38" s="12">
        <v>120200</v>
      </c>
      <c r="L38" s="12" t="s">
        <v>828</v>
      </c>
    </row>
    <row r="39" spans="11:12" ht="16.05" customHeight="1" x14ac:dyDescent="0.25">
      <c r="K39" s="12">
        <v>120221</v>
      </c>
      <c r="L39" s="12" t="s">
        <v>829</v>
      </c>
    </row>
    <row r="40" spans="11:12" ht="16.05" customHeight="1" x14ac:dyDescent="0.25">
      <c r="K40" s="12">
        <v>120222</v>
      </c>
      <c r="L40" s="12" t="s">
        <v>830</v>
      </c>
    </row>
    <row r="41" spans="11:12" ht="16.05" customHeight="1" x14ac:dyDescent="0.25">
      <c r="K41" s="12">
        <v>120223</v>
      </c>
      <c r="L41" s="12" t="s">
        <v>831</v>
      </c>
    </row>
    <row r="42" spans="11:12" ht="16.05" customHeight="1" x14ac:dyDescent="0.25">
      <c r="K42" s="12">
        <v>120224</v>
      </c>
      <c r="L42" s="12" t="s">
        <v>832</v>
      </c>
    </row>
    <row r="43" spans="11:12" ht="16.05" customHeight="1" x14ac:dyDescent="0.25">
      <c r="K43" s="12">
        <v>120225</v>
      </c>
      <c r="L43" s="12" t="s">
        <v>833</v>
      </c>
    </row>
    <row r="44" spans="11:12" ht="16.05" customHeight="1" x14ac:dyDescent="0.25">
      <c r="K44" s="12">
        <v>130000</v>
      </c>
      <c r="L44" s="12" t="s">
        <v>834</v>
      </c>
    </row>
    <row r="45" spans="11:12" ht="16.05" customHeight="1" x14ac:dyDescent="0.25">
      <c r="K45" s="12">
        <v>130100</v>
      </c>
      <c r="L45" s="12" t="s">
        <v>835</v>
      </c>
    </row>
    <row r="46" spans="11:12" ht="16.05" customHeight="1" x14ac:dyDescent="0.25">
      <c r="K46" s="12">
        <v>130101</v>
      </c>
      <c r="L46" s="12" t="s">
        <v>836</v>
      </c>
    </row>
    <row r="47" spans="11:12" ht="16.05" customHeight="1" x14ac:dyDescent="0.25">
      <c r="K47" s="12">
        <v>130102</v>
      </c>
      <c r="L47" s="12" t="s">
        <v>837</v>
      </c>
    </row>
    <row r="48" spans="11:12" ht="16.05" customHeight="1" x14ac:dyDescent="0.25">
      <c r="K48" s="12">
        <v>130103</v>
      </c>
      <c r="L48" s="12" t="s">
        <v>838</v>
      </c>
    </row>
    <row r="49" spans="11:12" ht="16.05" customHeight="1" x14ac:dyDescent="0.25">
      <c r="K49" s="12">
        <v>130104</v>
      </c>
      <c r="L49" s="12" t="s">
        <v>839</v>
      </c>
    </row>
    <row r="50" spans="11:12" ht="16.05" customHeight="1" x14ac:dyDescent="0.25">
      <c r="K50" s="12">
        <v>130105</v>
      </c>
      <c r="L50" s="12" t="s">
        <v>840</v>
      </c>
    </row>
    <row r="51" spans="11:12" ht="16.05" customHeight="1" x14ac:dyDescent="0.25">
      <c r="K51" s="12">
        <v>130106</v>
      </c>
      <c r="L51" s="12" t="s">
        <v>841</v>
      </c>
    </row>
    <row r="52" spans="11:12" ht="16.05" customHeight="1" x14ac:dyDescent="0.25">
      <c r="K52" s="12">
        <v>130107</v>
      </c>
      <c r="L52" s="12" t="s">
        <v>842</v>
      </c>
    </row>
    <row r="53" spans="11:12" ht="16.05" customHeight="1" x14ac:dyDescent="0.25">
      <c r="K53" s="12">
        <v>130121</v>
      </c>
      <c r="L53" s="12" t="s">
        <v>843</v>
      </c>
    </row>
    <row r="54" spans="11:12" ht="16.05" customHeight="1" x14ac:dyDescent="0.25">
      <c r="K54" s="12">
        <v>130123</v>
      </c>
      <c r="L54" s="12" t="s">
        <v>844</v>
      </c>
    </row>
    <row r="55" spans="11:12" ht="16.05" customHeight="1" x14ac:dyDescent="0.25">
      <c r="K55" s="12">
        <v>130124</v>
      </c>
      <c r="L55" s="12" t="s">
        <v>845</v>
      </c>
    </row>
    <row r="56" spans="11:12" ht="16.05" customHeight="1" x14ac:dyDescent="0.25">
      <c r="K56" s="12">
        <v>130125</v>
      </c>
      <c r="L56" s="12" t="s">
        <v>846</v>
      </c>
    </row>
    <row r="57" spans="11:12" ht="16.05" customHeight="1" x14ac:dyDescent="0.25">
      <c r="K57" s="12">
        <v>130126</v>
      </c>
      <c r="L57" s="12" t="s">
        <v>847</v>
      </c>
    </row>
    <row r="58" spans="11:12" ht="16.05" customHeight="1" x14ac:dyDescent="0.25">
      <c r="K58" s="12">
        <v>130127</v>
      </c>
      <c r="L58" s="12" t="s">
        <v>848</v>
      </c>
    </row>
    <row r="59" spans="11:12" ht="16.05" customHeight="1" x14ac:dyDescent="0.25">
      <c r="K59" s="12">
        <v>130128</v>
      </c>
      <c r="L59" s="12" t="s">
        <v>849</v>
      </c>
    </row>
    <row r="60" spans="11:12" ht="16.05" customHeight="1" x14ac:dyDescent="0.25">
      <c r="K60" s="12">
        <v>130129</v>
      </c>
      <c r="L60" s="12" t="s">
        <v>850</v>
      </c>
    </row>
    <row r="61" spans="11:12" ht="16.05" customHeight="1" x14ac:dyDescent="0.25">
      <c r="K61" s="12">
        <v>130130</v>
      </c>
      <c r="L61" s="12" t="s">
        <v>851</v>
      </c>
    </row>
    <row r="62" spans="11:12" ht="16.05" customHeight="1" x14ac:dyDescent="0.25">
      <c r="K62" s="12">
        <v>130131</v>
      </c>
      <c r="L62" s="12" t="s">
        <v>852</v>
      </c>
    </row>
    <row r="63" spans="11:12" ht="16.05" customHeight="1" x14ac:dyDescent="0.25">
      <c r="K63" s="12">
        <v>130132</v>
      </c>
      <c r="L63" s="12" t="s">
        <v>853</v>
      </c>
    </row>
    <row r="64" spans="11:12" ht="16.05" customHeight="1" x14ac:dyDescent="0.25">
      <c r="K64" s="12">
        <v>130133</v>
      </c>
      <c r="L64" s="12" t="s">
        <v>854</v>
      </c>
    </row>
    <row r="65" spans="11:12" ht="16.05" customHeight="1" x14ac:dyDescent="0.25">
      <c r="K65" s="12">
        <v>130181</v>
      </c>
      <c r="L65" s="12" t="s">
        <v>855</v>
      </c>
    </row>
    <row r="66" spans="11:12" ht="16.05" customHeight="1" x14ac:dyDescent="0.25">
      <c r="K66" s="12">
        <v>130182</v>
      </c>
      <c r="L66" s="12" t="s">
        <v>856</v>
      </c>
    </row>
    <row r="67" spans="11:12" ht="16.05" customHeight="1" x14ac:dyDescent="0.25">
      <c r="K67" s="12">
        <v>130183</v>
      </c>
      <c r="L67" s="12" t="s">
        <v>857</v>
      </c>
    </row>
    <row r="68" spans="11:12" ht="16.05" customHeight="1" x14ac:dyDescent="0.25">
      <c r="K68" s="12">
        <v>130184</v>
      </c>
      <c r="L68" s="12" t="s">
        <v>858</v>
      </c>
    </row>
    <row r="69" spans="11:12" ht="16.05" customHeight="1" x14ac:dyDescent="0.25">
      <c r="K69" s="12">
        <v>130185</v>
      </c>
      <c r="L69" s="12" t="s">
        <v>859</v>
      </c>
    </row>
    <row r="70" spans="11:12" ht="16.05" customHeight="1" x14ac:dyDescent="0.25">
      <c r="K70" s="12">
        <v>130200</v>
      </c>
      <c r="L70" s="12" t="s">
        <v>860</v>
      </c>
    </row>
    <row r="71" spans="11:12" ht="16.05" customHeight="1" x14ac:dyDescent="0.25">
      <c r="K71" s="12">
        <v>130201</v>
      </c>
      <c r="L71" s="12" t="s">
        <v>861</v>
      </c>
    </row>
    <row r="72" spans="11:12" ht="16.05" customHeight="1" x14ac:dyDescent="0.25">
      <c r="K72" s="12">
        <v>130202</v>
      </c>
      <c r="L72" s="12" t="s">
        <v>862</v>
      </c>
    </row>
    <row r="73" spans="11:12" ht="16.05" customHeight="1" x14ac:dyDescent="0.25">
      <c r="K73" s="12">
        <v>130203</v>
      </c>
      <c r="L73" s="12" t="s">
        <v>863</v>
      </c>
    </row>
    <row r="74" spans="11:12" ht="16.05" customHeight="1" x14ac:dyDescent="0.25">
      <c r="K74" s="12">
        <v>130204</v>
      </c>
      <c r="L74" s="12" t="s">
        <v>864</v>
      </c>
    </row>
    <row r="75" spans="11:12" ht="16.05" customHeight="1" x14ac:dyDescent="0.25">
      <c r="K75" s="12">
        <v>130205</v>
      </c>
      <c r="L75" s="12" t="s">
        <v>865</v>
      </c>
    </row>
    <row r="76" spans="11:12" ht="16.05" customHeight="1" x14ac:dyDescent="0.25">
      <c r="K76" s="12">
        <v>130206</v>
      </c>
      <c r="L76" s="12" t="s">
        <v>866</v>
      </c>
    </row>
    <row r="77" spans="11:12" ht="16.05" customHeight="1" x14ac:dyDescent="0.25">
      <c r="K77" s="12">
        <v>130221</v>
      </c>
      <c r="L77" s="12" t="s">
        <v>867</v>
      </c>
    </row>
    <row r="78" spans="11:12" ht="16.05" customHeight="1" x14ac:dyDescent="0.25">
      <c r="K78" s="12">
        <v>130223</v>
      </c>
      <c r="L78" s="12" t="s">
        <v>868</v>
      </c>
    </row>
    <row r="79" spans="11:12" ht="16.05" customHeight="1" x14ac:dyDescent="0.25">
      <c r="K79" s="12">
        <v>130224</v>
      </c>
      <c r="L79" s="12" t="s">
        <v>869</v>
      </c>
    </row>
    <row r="80" spans="11:12" ht="16.05" customHeight="1" x14ac:dyDescent="0.25">
      <c r="K80" s="12">
        <v>130225</v>
      </c>
      <c r="L80" s="12" t="s">
        <v>870</v>
      </c>
    </row>
    <row r="81" spans="11:12" ht="16.05" customHeight="1" x14ac:dyDescent="0.25">
      <c r="K81" s="12">
        <v>130227</v>
      </c>
      <c r="L81" s="12" t="s">
        <v>871</v>
      </c>
    </row>
    <row r="82" spans="11:12" ht="16.05" customHeight="1" x14ac:dyDescent="0.25">
      <c r="K82" s="12">
        <v>130229</v>
      </c>
      <c r="L82" s="12" t="s">
        <v>872</v>
      </c>
    </row>
    <row r="83" spans="11:12" ht="16.05" customHeight="1" x14ac:dyDescent="0.25">
      <c r="K83" s="12">
        <v>130230</v>
      </c>
      <c r="L83" s="12" t="s">
        <v>873</v>
      </c>
    </row>
    <row r="84" spans="11:12" ht="16.05" customHeight="1" x14ac:dyDescent="0.25">
      <c r="K84" s="12">
        <v>130281</v>
      </c>
      <c r="L84" s="12" t="s">
        <v>874</v>
      </c>
    </row>
    <row r="85" spans="11:12" ht="16.05" customHeight="1" x14ac:dyDescent="0.25">
      <c r="K85" s="12">
        <v>130282</v>
      </c>
      <c r="L85" s="12" t="s">
        <v>875</v>
      </c>
    </row>
    <row r="86" spans="11:12" ht="16.05" customHeight="1" x14ac:dyDescent="0.25">
      <c r="K86" s="12">
        <v>130283</v>
      </c>
      <c r="L86" s="12" t="s">
        <v>876</v>
      </c>
    </row>
    <row r="87" spans="11:12" ht="16.05" customHeight="1" x14ac:dyDescent="0.25">
      <c r="K87" s="12">
        <v>130300</v>
      </c>
      <c r="L87" s="12" t="s">
        <v>877</v>
      </c>
    </row>
    <row r="88" spans="11:12" ht="16.05" customHeight="1" x14ac:dyDescent="0.25">
      <c r="K88" s="12">
        <v>130301</v>
      </c>
      <c r="L88" s="12" t="s">
        <v>878</v>
      </c>
    </row>
    <row r="89" spans="11:12" ht="16.05" customHeight="1" x14ac:dyDescent="0.25">
      <c r="K89" s="12">
        <v>130302</v>
      </c>
      <c r="L89" s="12" t="s">
        <v>879</v>
      </c>
    </row>
    <row r="90" spans="11:12" ht="16.05" customHeight="1" x14ac:dyDescent="0.25">
      <c r="K90" s="12">
        <v>130303</v>
      </c>
      <c r="L90" s="12" t="s">
        <v>880</v>
      </c>
    </row>
    <row r="91" spans="11:12" ht="16.05" customHeight="1" x14ac:dyDescent="0.25">
      <c r="K91" s="12">
        <v>130304</v>
      </c>
      <c r="L91" s="12" t="s">
        <v>881</v>
      </c>
    </row>
    <row r="92" spans="11:12" ht="16.05" customHeight="1" x14ac:dyDescent="0.25">
      <c r="K92" s="12">
        <v>130321</v>
      </c>
      <c r="L92" s="12" t="s">
        <v>882</v>
      </c>
    </row>
    <row r="93" spans="11:12" ht="16.05" customHeight="1" x14ac:dyDescent="0.25">
      <c r="K93" s="12">
        <v>130322</v>
      </c>
      <c r="L93" s="12" t="s">
        <v>883</v>
      </c>
    </row>
    <row r="94" spans="11:12" ht="16.05" customHeight="1" x14ac:dyDescent="0.25">
      <c r="K94" s="12">
        <v>130323</v>
      </c>
      <c r="L94" s="12" t="s">
        <v>884</v>
      </c>
    </row>
    <row r="95" spans="11:12" ht="16.05" customHeight="1" x14ac:dyDescent="0.25">
      <c r="K95" s="12">
        <v>130324</v>
      </c>
      <c r="L95" s="12" t="s">
        <v>885</v>
      </c>
    </row>
    <row r="96" spans="11:12" ht="16.05" customHeight="1" x14ac:dyDescent="0.25">
      <c r="K96" s="12">
        <v>130400</v>
      </c>
      <c r="L96" s="12" t="s">
        <v>886</v>
      </c>
    </row>
    <row r="97" spans="11:12" ht="16.05" customHeight="1" x14ac:dyDescent="0.25">
      <c r="K97" s="12">
        <v>130401</v>
      </c>
      <c r="L97" s="12" t="s">
        <v>887</v>
      </c>
    </row>
    <row r="98" spans="11:12" ht="16.05" customHeight="1" x14ac:dyDescent="0.25">
      <c r="K98" s="12">
        <v>130402</v>
      </c>
      <c r="L98" s="12" t="s">
        <v>888</v>
      </c>
    </row>
    <row r="99" spans="11:12" ht="16.05" customHeight="1" x14ac:dyDescent="0.25">
      <c r="K99" s="12">
        <v>130403</v>
      </c>
      <c r="L99" s="12" t="s">
        <v>889</v>
      </c>
    </row>
    <row r="100" spans="11:12" ht="16.05" customHeight="1" x14ac:dyDescent="0.25">
      <c r="K100" s="12">
        <v>130404</v>
      </c>
      <c r="L100" s="12" t="s">
        <v>890</v>
      </c>
    </row>
    <row r="101" spans="11:12" ht="16.05" customHeight="1" x14ac:dyDescent="0.25">
      <c r="K101" s="12">
        <v>130406</v>
      </c>
      <c r="L101" s="12" t="s">
        <v>891</v>
      </c>
    </row>
    <row r="102" spans="11:12" ht="16.05" customHeight="1" x14ac:dyDescent="0.25">
      <c r="K102" s="12">
        <v>130421</v>
      </c>
      <c r="L102" s="12" t="s">
        <v>892</v>
      </c>
    </row>
    <row r="103" spans="11:12" ht="16.05" customHeight="1" x14ac:dyDescent="0.25">
      <c r="K103" s="12">
        <v>130423</v>
      </c>
      <c r="L103" s="12" t="s">
        <v>893</v>
      </c>
    </row>
    <row r="104" spans="11:12" ht="16.05" customHeight="1" x14ac:dyDescent="0.25">
      <c r="K104" s="12">
        <v>130424</v>
      </c>
      <c r="L104" s="12" t="s">
        <v>894</v>
      </c>
    </row>
    <row r="105" spans="11:12" ht="16.05" customHeight="1" x14ac:dyDescent="0.25">
      <c r="K105" s="12">
        <v>130425</v>
      </c>
      <c r="L105" s="12" t="s">
        <v>895</v>
      </c>
    </row>
    <row r="106" spans="11:12" ht="16.05" customHeight="1" x14ac:dyDescent="0.25">
      <c r="K106" s="12">
        <v>130426</v>
      </c>
      <c r="L106" s="12" t="s">
        <v>896</v>
      </c>
    </row>
    <row r="107" spans="11:12" ht="16.05" customHeight="1" x14ac:dyDescent="0.25">
      <c r="K107" s="12">
        <v>130427</v>
      </c>
      <c r="L107" s="12" t="s">
        <v>897</v>
      </c>
    </row>
    <row r="108" spans="11:12" ht="16.05" customHeight="1" x14ac:dyDescent="0.25">
      <c r="K108" s="12">
        <v>130428</v>
      </c>
      <c r="L108" s="12" t="s">
        <v>898</v>
      </c>
    </row>
    <row r="109" spans="11:12" ht="16.05" customHeight="1" x14ac:dyDescent="0.25">
      <c r="K109" s="12">
        <v>130429</v>
      </c>
      <c r="L109" s="12" t="s">
        <v>899</v>
      </c>
    </row>
    <row r="110" spans="11:12" ht="16.05" customHeight="1" x14ac:dyDescent="0.25">
      <c r="K110" s="12">
        <v>130430</v>
      </c>
      <c r="L110" s="12" t="s">
        <v>900</v>
      </c>
    </row>
    <row r="111" spans="11:12" ht="16.05" customHeight="1" x14ac:dyDescent="0.25">
      <c r="K111" s="12">
        <v>130431</v>
      </c>
      <c r="L111" s="12" t="s">
        <v>901</v>
      </c>
    </row>
    <row r="112" spans="11:12" ht="16.05" customHeight="1" x14ac:dyDescent="0.25">
      <c r="K112" s="12">
        <v>130432</v>
      </c>
      <c r="L112" s="12" t="s">
        <v>902</v>
      </c>
    </row>
    <row r="113" spans="11:12" ht="16.05" customHeight="1" x14ac:dyDescent="0.25">
      <c r="K113" s="12">
        <v>130433</v>
      </c>
      <c r="L113" s="12" t="s">
        <v>903</v>
      </c>
    </row>
    <row r="114" spans="11:12" ht="16.05" customHeight="1" x14ac:dyDescent="0.25">
      <c r="K114" s="12">
        <v>130434</v>
      </c>
      <c r="L114" s="12" t="s">
        <v>904</v>
      </c>
    </row>
    <row r="115" spans="11:12" ht="16.05" customHeight="1" x14ac:dyDescent="0.25">
      <c r="K115" s="12">
        <v>130435</v>
      </c>
      <c r="L115" s="12" t="s">
        <v>905</v>
      </c>
    </row>
    <row r="116" spans="11:12" ht="16.05" customHeight="1" x14ac:dyDescent="0.25">
      <c r="K116" s="12">
        <v>130481</v>
      </c>
      <c r="L116" s="12" t="s">
        <v>906</v>
      </c>
    </row>
    <row r="117" spans="11:12" ht="16.05" customHeight="1" x14ac:dyDescent="0.25">
      <c r="K117" s="12">
        <v>130500</v>
      </c>
      <c r="L117" s="12" t="s">
        <v>907</v>
      </c>
    </row>
    <row r="118" spans="11:12" ht="16.05" customHeight="1" x14ac:dyDescent="0.25">
      <c r="K118" s="12">
        <v>130501</v>
      </c>
      <c r="L118" s="12" t="s">
        <v>908</v>
      </c>
    </row>
    <row r="119" spans="11:12" ht="16.05" customHeight="1" x14ac:dyDescent="0.25">
      <c r="K119" s="12">
        <v>130502</v>
      </c>
      <c r="L119" s="12" t="s">
        <v>909</v>
      </c>
    </row>
    <row r="120" spans="11:12" ht="16.05" customHeight="1" x14ac:dyDescent="0.25">
      <c r="K120" s="12">
        <v>130503</v>
      </c>
      <c r="L120" s="12" t="s">
        <v>910</v>
      </c>
    </row>
    <row r="121" spans="11:12" ht="16.05" customHeight="1" x14ac:dyDescent="0.25">
      <c r="K121" s="12">
        <v>130521</v>
      </c>
      <c r="L121" s="12" t="s">
        <v>911</v>
      </c>
    </row>
    <row r="122" spans="11:12" ht="16.05" customHeight="1" x14ac:dyDescent="0.25">
      <c r="K122" s="12">
        <v>130522</v>
      </c>
      <c r="L122" s="12" t="s">
        <v>912</v>
      </c>
    </row>
    <row r="123" spans="11:12" ht="16.05" customHeight="1" x14ac:dyDescent="0.25">
      <c r="K123" s="12">
        <v>130523</v>
      </c>
      <c r="L123" s="12" t="s">
        <v>913</v>
      </c>
    </row>
    <row r="124" spans="11:12" ht="16.05" customHeight="1" x14ac:dyDescent="0.25">
      <c r="K124" s="12">
        <v>130524</v>
      </c>
      <c r="L124" s="12" t="s">
        <v>914</v>
      </c>
    </row>
    <row r="125" spans="11:12" ht="16.05" customHeight="1" x14ac:dyDescent="0.25">
      <c r="K125" s="12">
        <v>130525</v>
      </c>
      <c r="L125" s="12" t="s">
        <v>915</v>
      </c>
    </row>
    <row r="126" spans="11:12" ht="16.05" customHeight="1" x14ac:dyDescent="0.25">
      <c r="K126" s="12">
        <v>130526</v>
      </c>
      <c r="L126" s="12" t="s">
        <v>916</v>
      </c>
    </row>
    <row r="127" spans="11:12" ht="16.05" customHeight="1" x14ac:dyDescent="0.25">
      <c r="K127" s="12">
        <v>130527</v>
      </c>
      <c r="L127" s="12" t="s">
        <v>917</v>
      </c>
    </row>
    <row r="128" spans="11:12" ht="16.05" customHeight="1" x14ac:dyDescent="0.25">
      <c r="K128" s="12">
        <v>130528</v>
      </c>
      <c r="L128" s="12" t="s">
        <v>918</v>
      </c>
    </row>
    <row r="129" spans="11:12" ht="16.05" customHeight="1" x14ac:dyDescent="0.25">
      <c r="K129" s="12">
        <v>130529</v>
      </c>
      <c r="L129" s="12" t="s">
        <v>919</v>
      </c>
    </row>
    <row r="130" spans="11:12" ht="16.05" customHeight="1" x14ac:dyDescent="0.25">
      <c r="K130" s="12">
        <v>130530</v>
      </c>
      <c r="L130" s="12" t="s">
        <v>920</v>
      </c>
    </row>
    <row r="131" spans="11:12" ht="16.05" customHeight="1" x14ac:dyDescent="0.25">
      <c r="K131" s="12">
        <v>130531</v>
      </c>
      <c r="L131" s="12" t="s">
        <v>921</v>
      </c>
    </row>
    <row r="132" spans="11:12" ht="16.05" customHeight="1" x14ac:dyDescent="0.25">
      <c r="K132" s="12">
        <v>130532</v>
      </c>
      <c r="L132" s="12" t="s">
        <v>922</v>
      </c>
    </row>
    <row r="133" spans="11:12" ht="16.05" customHeight="1" x14ac:dyDescent="0.25">
      <c r="K133" s="12">
        <v>130533</v>
      </c>
      <c r="L133" s="12" t="s">
        <v>923</v>
      </c>
    </row>
    <row r="134" spans="11:12" ht="16.05" customHeight="1" x14ac:dyDescent="0.25">
      <c r="K134" s="12">
        <v>130534</v>
      </c>
      <c r="L134" s="12" t="s">
        <v>924</v>
      </c>
    </row>
    <row r="135" spans="11:12" ht="16.05" customHeight="1" x14ac:dyDescent="0.25">
      <c r="K135" s="12">
        <v>130535</v>
      </c>
      <c r="L135" s="12" t="s">
        <v>925</v>
      </c>
    </row>
    <row r="136" spans="11:12" ht="16.05" customHeight="1" x14ac:dyDescent="0.25">
      <c r="K136" s="12">
        <v>130581</v>
      </c>
      <c r="L136" s="12" t="s">
        <v>926</v>
      </c>
    </row>
    <row r="137" spans="11:12" ht="16.05" customHeight="1" x14ac:dyDescent="0.25">
      <c r="K137" s="12">
        <v>130582</v>
      </c>
      <c r="L137" s="12" t="s">
        <v>927</v>
      </c>
    </row>
    <row r="138" spans="11:12" ht="16.05" customHeight="1" x14ac:dyDescent="0.25">
      <c r="K138" s="12">
        <v>130600</v>
      </c>
      <c r="L138" s="12" t="s">
        <v>928</v>
      </c>
    </row>
    <row r="139" spans="11:12" ht="16.05" customHeight="1" x14ac:dyDescent="0.25">
      <c r="K139" s="12">
        <v>130601</v>
      </c>
      <c r="L139" s="12" t="s">
        <v>929</v>
      </c>
    </row>
    <row r="140" spans="11:12" ht="16.05" customHeight="1" x14ac:dyDescent="0.25">
      <c r="K140" s="12">
        <v>130602</v>
      </c>
      <c r="L140" s="12" t="s">
        <v>930</v>
      </c>
    </row>
    <row r="141" spans="11:12" ht="16.05" customHeight="1" x14ac:dyDescent="0.25">
      <c r="K141" s="12">
        <v>130603</v>
      </c>
      <c r="L141" s="12" t="s">
        <v>931</v>
      </c>
    </row>
    <row r="142" spans="11:12" ht="16.05" customHeight="1" x14ac:dyDescent="0.25">
      <c r="K142" s="12">
        <v>130604</v>
      </c>
      <c r="L142" s="12" t="s">
        <v>932</v>
      </c>
    </row>
    <row r="143" spans="11:12" ht="16.05" customHeight="1" x14ac:dyDescent="0.25">
      <c r="K143" s="12">
        <v>130621</v>
      </c>
      <c r="L143" s="12" t="s">
        <v>933</v>
      </c>
    </row>
    <row r="144" spans="11:12" ht="16.05" customHeight="1" x14ac:dyDescent="0.25">
      <c r="K144" s="12">
        <v>130622</v>
      </c>
      <c r="L144" s="12" t="s">
        <v>934</v>
      </c>
    </row>
    <row r="145" spans="11:12" ht="16.05" customHeight="1" x14ac:dyDescent="0.25">
      <c r="K145" s="12">
        <v>130623</v>
      </c>
      <c r="L145" s="12" t="s">
        <v>935</v>
      </c>
    </row>
    <row r="146" spans="11:12" ht="16.05" customHeight="1" x14ac:dyDescent="0.25">
      <c r="K146" s="12">
        <v>130624</v>
      </c>
      <c r="L146" s="12" t="s">
        <v>936</v>
      </c>
    </row>
    <row r="147" spans="11:12" ht="16.05" customHeight="1" x14ac:dyDescent="0.25">
      <c r="K147" s="12">
        <v>130625</v>
      </c>
      <c r="L147" s="12" t="s">
        <v>937</v>
      </c>
    </row>
    <row r="148" spans="11:12" ht="16.05" customHeight="1" x14ac:dyDescent="0.25">
      <c r="K148" s="12">
        <v>130626</v>
      </c>
      <c r="L148" s="12" t="s">
        <v>938</v>
      </c>
    </row>
    <row r="149" spans="11:12" ht="16.05" customHeight="1" x14ac:dyDescent="0.25">
      <c r="K149" s="12">
        <v>130627</v>
      </c>
      <c r="L149" s="12" t="s">
        <v>939</v>
      </c>
    </row>
    <row r="150" spans="11:12" ht="16.05" customHeight="1" x14ac:dyDescent="0.25">
      <c r="K150" s="12">
        <v>130628</v>
      </c>
      <c r="L150" s="12" t="s">
        <v>940</v>
      </c>
    </row>
    <row r="151" spans="11:12" ht="16.05" customHeight="1" x14ac:dyDescent="0.25">
      <c r="K151" s="12">
        <v>130629</v>
      </c>
      <c r="L151" s="12" t="s">
        <v>941</v>
      </c>
    </row>
    <row r="152" spans="11:12" ht="16.05" customHeight="1" x14ac:dyDescent="0.25">
      <c r="K152" s="12">
        <v>130630</v>
      </c>
      <c r="L152" s="12" t="s">
        <v>942</v>
      </c>
    </row>
    <row r="153" spans="11:12" ht="16.05" customHeight="1" x14ac:dyDescent="0.25">
      <c r="K153" s="12">
        <v>130631</v>
      </c>
      <c r="L153" s="12" t="s">
        <v>943</v>
      </c>
    </row>
    <row r="154" spans="11:12" ht="16.05" customHeight="1" x14ac:dyDescent="0.25">
      <c r="K154" s="12">
        <v>130632</v>
      </c>
      <c r="L154" s="12" t="s">
        <v>944</v>
      </c>
    </row>
    <row r="155" spans="11:12" ht="16.05" customHeight="1" x14ac:dyDescent="0.25">
      <c r="K155" s="12">
        <v>130633</v>
      </c>
      <c r="L155" s="12" t="s">
        <v>945</v>
      </c>
    </row>
    <row r="156" spans="11:12" ht="16.05" customHeight="1" x14ac:dyDescent="0.25">
      <c r="K156" s="12">
        <v>130634</v>
      </c>
      <c r="L156" s="12" t="s">
        <v>946</v>
      </c>
    </row>
    <row r="157" spans="11:12" ht="16.05" customHeight="1" x14ac:dyDescent="0.25">
      <c r="K157" s="12">
        <v>130635</v>
      </c>
      <c r="L157" s="12" t="s">
        <v>947</v>
      </c>
    </row>
    <row r="158" spans="11:12" ht="16.05" customHeight="1" x14ac:dyDescent="0.25">
      <c r="K158" s="12">
        <v>130636</v>
      </c>
      <c r="L158" s="12" t="s">
        <v>948</v>
      </c>
    </row>
    <row r="159" spans="11:12" ht="16.05" customHeight="1" x14ac:dyDescent="0.25">
      <c r="K159" s="12">
        <v>130637</v>
      </c>
      <c r="L159" s="12" t="s">
        <v>949</v>
      </c>
    </row>
    <row r="160" spans="11:12" ht="16.05" customHeight="1" x14ac:dyDescent="0.25">
      <c r="K160" s="12">
        <v>130638</v>
      </c>
      <c r="L160" s="12" t="s">
        <v>950</v>
      </c>
    </row>
    <row r="161" spans="11:12" ht="16.05" customHeight="1" x14ac:dyDescent="0.25">
      <c r="K161" s="12">
        <v>130681</v>
      </c>
      <c r="L161" s="12" t="s">
        <v>951</v>
      </c>
    </row>
    <row r="162" spans="11:12" ht="16.05" customHeight="1" x14ac:dyDescent="0.25">
      <c r="K162" s="12">
        <v>130682</v>
      </c>
      <c r="L162" s="12" t="s">
        <v>952</v>
      </c>
    </row>
    <row r="163" spans="11:12" ht="16.05" customHeight="1" x14ac:dyDescent="0.25">
      <c r="K163" s="12">
        <v>130683</v>
      </c>
      <c r="L163" s="12" t="s">
        <v>953</v>
      </c>
    </row>
    <row r="164" spans="11:12" ht="16.05" customHeight="1" x14ac:dyDescent="0.25">
      <c r="K164" s="12">
        <v>130684</v>
      </c>
      <c r="L164" s="12" t="s">
        <v>954</v>
      </c>
    </row>
    <row r="165" spans="11:12" ht="16.05" customHeight="1" x14ac:dyDescent="0.25">
      <c r="K165" s="12">
        <v>130700</v>
      </c>
      <c r="L165" s="12" t="s">
        <v>955</v>
      </c>
    </row>
    <row r="166" spans="11:12" ht="16.05" customHeight="1" x14ac:dyDescent="0.25">
      <c r="K166" s="12">
        <v>130701</v>
      </c>
      <c r="L166" s="12" t="s">
        <v>956</v>
      </c>
    </row>
    <row r="167" spans="11:12" ht="16.05" customHeight="1" x14ac:dyDescent="0.25">
      <c r="K167" s="12">
        <v>130702</v>
      </c>
      <c r="L167" s="12" t="s">
        <v>957</v>
      </c>
    </row>
    <row r="168" spans="11:12" ht="16.05" customHeight="1" x14ac:dyDescent="0.25">
      <c r="K168" s="12">
        <v>130703</v>
      </c>
      <c r="L168" s="12" t="s">
        <v>958</v>
      </c>
    </row>
    <row r="169" spans="11:12" ht="16.05" customHeight="1" x14ac:dyDescent="0.25">
      <c r="K169" s="12">
        <v>130705</v>
      </c>
      <c r="L169" s="12" t="s">
        <v>959</v>
      </c>
    </row>
    <row r="170" spans="11:12" ht="16.05" customHeight="1" x14ac:dyDescent="0.25">
      <c r="K170" s="12">
        <v>130706</v>
      </c>
      <c r="L170" s="12" t="s">
        <v>960</v>
      </c>
    </row>
    <row r="171" spans="11:12" ht="16.05" customHeight="1" x14ac:dyDescent="0.25">
      <c r="K171" s="12">
        <v>130721</v>
      </c>
      <c r="L171" s="12" t="s">
        <v>961</v>
      </c>
    </row>
    <row r="172" spans="11:12" ht="16.05" customHeight="1" x14ac:dyDescent="0.25">
      <c r="K172" s="12">
        <v>130722</v>
      </c>
      <c r="L172" s="12" t="s">
        <v>962</v>
      </c>
    </row>
    <row r="173" spans="11:12" ht="16.05" customHeight="1" x14ac:dyDescent="0.25">
      <c r="K173" s="12">
        <v>130723</v>
      </c>
      <c r="L173" s="12" t="s">
        <v>963</v>
      </c>
    </row>
    <row r="174" spans="11:12" ht="16.05" customHeight="1" x14ac:dyDescent="0.25">
      <c r="K174" s="12">
        <v>130724</v>
      </c>
      <c r="L174" s="12" t="s">
        <v>964</v>
      </c>
    </row>
    <row r="175" spans="11:12" ht="16.05" customHeight="1" x14ac:dyDescent="0.25">
      <c r="K175" s="12">
        <v>130725</v>
      </c>
      <c r="L175" s="12" t="s">
        <v>965</v>
      </c>
    </row>
    <row r="176" spans="11:12" ht="16.05" customHeight="1" x14ac:dyDescent="0.25">
      <c r="K176" s="12">
        <v>130726</v>
      </c>
      <c r="L176" s="12" t="s">
        <v>966</v>
      </c>
    </row>
    <row r="177" spans="11:12" ht="16.05" customHeight="1" x14ac:dyDescent="0.25">
      <c r="K177" s="12">
        <v>130727</v>
      </c>
      <c r="L177" s="12" t="s">
        <v>967</v>
      </c>
    </row>
    <row r="178" spans="11:12" ht="16.05" customHeight="1" x14ac:dyDescent="0.25">
      <c r="K178" s="12">
        <v>130728</v>
      </c>
      <c r="L178" s="12" t="s">
        <v>968</v>
      </c>
    </row>
    <row r="179" spans="11:12" ht="16.05" customHeight="1" x14ac:dyDescent="0.25">
      <c r="K179" s="12">
        <v>130729</v>
      </c>
      <c r="L179" s="12" t="s">
        <v>969</v>
      </c>
    </row>
    <row r="180" spans="11:12" ht="16.05" customHeight="1" x14ac:dyDescent="0.25">
      <c r="K180" s="12">
        <v>130730</v>
      </c>
      <c r="L180" s="12" t="s">
        <v>970</v>
      </c>
    </row>
    <row r="181" spans="11:12" ht="16.05" customHeight="1" x14ac:dyDescent="0.25">
      <c r="K181" s="12">
        <v>130731</v>
      </c>
      <c r="L181" s="12" t="s">
        <v>971</v>
      </c>
    </row>
    <row r="182" spans="11:12" ht="16.05" customHeight="1" x14ac:dyDescent="0.25">
      <c r="K182" s="12">
        <v>130732</v>
      </c>
      <c r="L182" s="12" t="s">
        <v>972</v>
      </c>
    </row>
    <row r="183" spans="11:12" ht="16.05" customHeight="1" x14ac:dyDescent="0.25">
      <c r="K183" s="12">
        <v>130733</v>
      </c>
      <c r="L183" s="12" t="s">
        <v>973</v>
      </c>
    </row>
    <row r="184" spans="11:12" ht="16.05" customHeight="1" x14ac:dyDescent="0.25">
      <c r="K184" s="12">
        <v>130800</v>
      </c>
      <c r="L184" s="12" t="s">
        <v>974</v>
      </c>
    </row>
    <row r="185" spans="11:12" ht="16.05" customHeight="1" x14ac:dyDescent="0.25">
      <c r="K185" s="12">
        <v>130801</v>
      </c>
      <c r="L185" s="12" t="s">
        <v>975</v>
      </c>
    </row>
    <row r="186" spans="11:12" ht="16.05" customHeight="1" x14ac:dyDescent="0.25">
      <c r="K186" s="12">
        <v>130802</v>
      </c>
      <c r="L186" s="12" t="s">
        <v>976</v>
      </c>
    </row>
    <row r="187" spans="11:12" ht="16.05" customHeight="1" x14ac:dyDescent="0.25">
      <c r="K187" s="12">
        <v>130803</v>
      </c>
      <c r="L187" s="12" t="s">
        <v>977</v>
      </c>
    </row>
    <row r="188" spans="11:12" ht="16.05" customHeight="1" x14ac:dyDescent="0.25">
      <c r="K188" s="12">
        <v>130804</v>
      </c>
      <c r="L188" s="12" t="s">
        <v>978</v>
      </c>
    </row>
    <row r="189" spans="11:12" ht="16.05" customHeight="1" x14ac:dyDescent="0.25">
      <c r="K189" s="12">
        <v>130821</v>
      </c>
      <c r="L189" s="12" t="s">
        <v>979</v>
      </c>
    </row>
    <row r="190" spans="11:12" ht="16.05" customHeight="1" x14ac:dyDescent="0.25">
      <c r="K190" s="12">
        <v>130822</v>
      </c>
      <c r="L190" s="12" t="s">
        <v>980</v>
      </c>
    </row>
    <row r="191" spans="11:12" ht="16.05" customHeight="1" x14ac:dyDescent="0.25">
      <c r="K191" s="12">
        <v>130823</v>
      </c>
      <c r="L191" s="12" t="s">
        <v>981</v>
      </c>
    </row>
    <row r="192" spans="11:12" ht="16.05" customHeight="1" x14ac:dyDescent="0.25">
      <c r="K192" s="12">
        <v>130824</v>
      </c>
      <c r="L192" s="12" t="s">
        <v>982</v>
      </c>
    </row>
    <row r="193" spans="11:12" ht="16.05" customHeight="1" x14ac:dyDescent="0.25">
      <c r="K193" s="12">
        <v>130825</v>
      </c>
      <c r="L193" s="12" t="s">
        <v>983</v>
      </c>
    </row>
    <row r="194" spans="11:12" ht="16.05" customHeight="1" x14ac:dyDescent="0.25">
      <c r="K194" s="12">
        <v>130826</v>
      </c>
      <c r="L194" s="12" t="s">
        <v>984</v>
      </c>
    </row>
    <row r="195" spans="11:12" ht="16.05" customHeight="1" x14ac:dyDescent="0.25">
      <c r="K195" s="12">
        <v>130827</v>
      </c>
      <c r="L195" s="12" t="s">
        <v>985</v>
      </c>
    </row>
    <row r="196" spans="11:12" ht="16.05" customHeight="1" x14ac:dyDescent="0.25">
      <c r="K196" s="12">
        <v>130828</v>
      </c>
      <c r="L196" s="12" t="s">
        <v>986</v>
      </c>
    </row>
    <row r="197" spans="11:12" ht="16.05" customHeight="1" x14ac:dyDescent="0.25">
      <c r="K197" s="12">
        <v>130900</v>
      </c>
      <c r="L197" s="12" t="s">
        <v>987</v>
      </c>
    </row>
    <row r="198" spans="11:12" ht="16.05" customHeight="1" x14ac:dyDescent="0.25">
      <c r="K198" s="12">
        <v>130901</v>
      </c>
      <c r="L198" s="12" t="s">
        <v>988</v>
      </c>
    </row>
    <row r="199" spans="11:12" ht="16.05" customHeight="1" x14ac:dyDescent="0.25">
      <c r="K199" s="12">
        <v>130902</v>
      </c>
      <c r="L199" s="12" t="s">
        <v>989</v>
      </c>
    </row>
    <row r="200" spans="11:12" ht="16.05" customHeight="1" x14ac:dyDescent="0.25">
      <c r="K200" s="12">
        <v>130903</v>
      </c>
      <c r="L200" s="12" t="s">
        <v>990</v>
      </c>
    </row>
    <row r="201" spans="11:12" ht="16.05" customHeight="1" x14ac:dyDescent="0.25">
      <c r="K201" s="12">
        <v>130921</v>
      </c>
      <c r="L201" s="12" t="s">
        <v>991</v>
      </c>
    </row>
    <row r="202" spans="11:12" ht="16.05" customHeight="1" x14ac:dyDescent="0.25">
      <c r="K202" s="12">
        <v>130922</v>
      </c>
      <c r="L202" s="12" t="s">
        <v>992</v>
      </c>
    </row>
    <row r="203" spans="11:12" ht="16.05" customHeight="1" x14ac:dyDescent="0.25">
      <c r="K203" s="12">
        <v>130923</v>
      </c>
      <c r="L203" s="12" t="s">
        <v>993</v>
      </c>
    </row>
    <row r="204" spans="11:12" ht="16.05" customHeight="1" x14ac:dyDescent="0.25">
      <c r="K204" s="12">
        <v>130924</v>
      </c>
      <c r="L204" s="12" t="s">
        <v>994</v>
      </c>
    </row>
    <row r="205" spans="11:12" ht="16.05" customHeight="1" x14ac:dyDescent="0.25">
      <c r="K205" s="12">
        <v>130925</v>
      </c>
      <c r="L205" s="12" t="s">
        <v>995</v>
      </c>
    </row>
    <row r="206" spans="11:12" ht="16.05" customHeight="1" x14ac:dyDescent="0.25">
      <c r="K206" s="12">
        <v>130926</v>
      </c>
      <c r="L206" s="12" t="s">
        <v>996</v>
      </c>
    </row>
    <row r="207" spans="11:12" ht="16.05" customHeight="1" x14ac:dyDescent="0.25">
      <c r="K207" s="12">
        <v>130927</v>
      </c>
      <c r="L207" s="12" t="s">
        <v>997</v>
      </c>
    </row>
    <row r="208" spans="11:12" ht="16.05" customHeight="1" x14ac:dyDescent="0.25">
      <c r="K208" s="12">
        <v>130928</v>
      </c>
      <c r="L208" s="12" t="s">
        <v>998</v>
      </c>
    </row>
    <row r="209" spans="11:12" ht="16.05" customHeight="1" x14ac:dyDescent="0.25">
      <c r="K209" s="12">
        <v>130929</v>
      </c>
      <c r="L209" s="12" t="s">
        <v>999</v>
      </c>
    </row>
    <row r="210" spans="11:12" ht="16.05" customHeight="1" x14ac:dyDescent="0.25">
      <c r="K210" s="12">
        <v>130930</v>
      </c>
      <c r="L210" s="12" t="s">
        <v>1000</v>
      </c>
    </row>
    <row r="211" spans="11:12" ht="16.05" customHeight="1" x14ac:dyDescent="0.25">
      <c r="K211" s="12">
        <v>130981</v>
      </c>
      <c r="L211" s="12" t="s">
        <v>1001</v>
      </c>
    </row>
    <row r="212" spans="11:12" ht="16.05" customHeight="1" x14ac:dyDescent="0.25">
      <c r="K212" s="12">
        <v>130982</v>
      </c>
      <c r="L212" s="12" t="s">
        <v>1002</v>
      </c>
    </row>
    <row r="213" spans="11:12" ht="16.05" customHeight="1" x14ac:dyDescent="0.25">
      <c r="K213" s="12">
        <v>130983</v>
      </c>
      <c r="L213" s="12" t="s">
        <v>1003</v>
      </c>
    </row>
    <row r="214" spans="11:12" ht="16.05" customHeight="1" x14ac:dyDescent="0.25">
      <c r="K214" s="12">
        <v>130984</v>
      </c>
      <c r="L214" s="12" t="s">
        <v>1004</v>
      </c>
    </row>
    <row r="215" spans="11:12" ht="16.05" customHeight="1" x14ac:dyDescent="0.25">
      <c r="K215" s="12">
        <v>131000</v>
      </c>
      <c r="L215" s="12" t="s">
        <v>1005</v>
      </c>
    </row>
    <row r="216" spans="11:12" ht="16.05" customHeight="1" x14ac:dyDescent="0.25">
      <c r="K216" s="12">
        <v>131001</v>
      </c>
      <c r="L216" s="12" t="s">
        <v>1006</v>
      </c>
    </row>
    <row r="217" spans="11:12" ht="16.05" customHeight="1" x14ac:dyDescent="0.25">
      <c r="K217" s="12">
        <v>131002</v>
      </c>
      <c r="L217" s="12" t="s">
        <v>1007</v>
      </c>
    </row>
    <row r="218" spans="11:12" ht="16.05" customHeight="1" x14ac:dyDescent="0.25">
      <c r="K218" s="12">
        <v>131022</v>
      </c>
      <c r="L218" s="12" t="s">
        <v>1008</v>
      </c>
    </row>
    <row r="219" spans="11:12" ht="16.05" customHeight="1" x14ac:dyDescent="0.25">
      <c r="K219" s="12">
        <v>131023</v>
      </c>
      <c r="L219" s="12" t="s">
        <v>1009</v>
      </c>
    </row>
    <row r="220" spans="11:12" ht="16.05" customHeight="1" x14ac:dyDescent="0.25">
      <c r="K220" s="12">
        <v>131024</v>
      </c>
      <c r="L220" s="12" t="s">
        <v>1010</v>
      </c>
    </row>
    <row r="221" spans="11:12" ht="16.05" customHeight="1" x14ac:dyDescent="0.25">
      <c r="K221" s="12">
        <v>131025</v>
      </c>
      <c r="L221" s="12" t="s">
        <v>1011</v>
      </c>
    </row>
    <row r="222" spans="11:12" ht="16.05" customHeight="1" x14ac:dyDescent="0.25">
      <c r="K222" s="12">
        <v>131026</v>
      </c>
      <c r="L222" s="12" t="s">
        <v>1012</v>
      </c>
    </row>
    <row r="223" spans="11:12" ht="16.05" customHeight="1" x14ac:dyDescent="0.25">
      <c r="K223" s="12">
        <v>131028</v>
      </c>
      <c r="L223" s="12" t="s">
        <v>1013</v>
      </c>
    </row>
    <row r="224" spans="11:12" ht="16.05" customHeight="1" x14ac:dyDescent="0.25">
      <c r="K224" s="12">
        <v>131081</v>
      </c>
      <c r="L224" s="12" t="s">
        <v>1014</v>
      </c>
    </row>
    <row r="225" spans="11:12" ht="16.05" customHeight="1" x14ac:dyDescent="0.25">
      <c r="K225" s="12">
        <v>131082</v>
      </c>
      <c r="L225" s="12" t="s">
        <v>1015</v>
      </c>
    </row>
    <row r="226" spans="11:12" ht="16.05" customHeight="1" x14ac:dyDescent="0.25">
      <c r="K226" s="12">
        <v>131100</v>
      </c>
      <c r="L226" s="12" t="s">
        <v>1016</v>
      </c>
    </row>
    <row r="227" spans="11:12" ht="16.05" customHeight="1" x14ac:dyDescent="0.25">
      <c r="K227" s="12">
        <v>131101</v>
      </c>
      <c r="L227" s="12" t="s">
        <v>1017</v>
      </c>
    </row>
    <row r="228" spans="11:12" ht="16.05" customHeight="1" x14ac:dyDescent="0.25">
      <c r="K228" s="12">
        <v>131102</v>
      </c>
      <c r="L228" s="12" t="s">
        <v>1018</v>
      </c>
    </row>
    <row r="229" spans="11:12" ht="16.05" customHeight="1" x14ac:dyDescent="0.25">
      <c r="K229" s="12">
        <v>131121</v>
      </c>
      <c r="L229" s="12" t="s">
        <v>1019</v>
      </c>
    </row>
    <row r="230" spans="11:12" ht="16.05" customHeight="1" x14ac:dyDescent="0.25">
      <c r="K230" s="12">
        <v>131122</v>
      </c>
      <c r="L230" s="12" t="s">
        <v>1020</v>
      </c>
    </row>
    <row r="231" spans="11:12" ht="16.05" customHeight="1" x14ac:dyDescent="0.25">
      <c r="K231" s="12">
        <v>131123</v>
      </c>
      <c r="L231" s="12" t="s">
        <v>1021</v>
      </c>
    </row>
    <row r="232" spans="11:12" ht="16.05" customHeight="1" x14ac:dyDescent="0.25">
      <c r="K232" s="12">
        <v>131124</v>
      </c>
      <c r="L232" s="12" t="s">
        <v>1022</v>
      </c>
    </row>
    <row r="233" spans="11:12" ht="16.05" customHeight="1" x14ac:dyDescent="0.25">
      <c r="K233" s="12">
        <v>131125</v>
      </c>
      <c r="L233" s="12" t="s">
        <v>1023</v>
      </c>
    </row>
    <row r="234" spans="11:12" ht="16.05" customHeight="1" x14ac:dyDescent="0.25">
      <c r="K234" s="12">
        <v>131126</v>
      </c>
      <c r="L234" s="12" t="s">
        <v>1024</v>
      </c>
    </row>
    <row r="235" spans="11:12" ht="16.05" customHeight="1" x14ac:dyDescent="0.25">
      <c r="K235" s="12">
        <v>131127</v>
      </c>
      <c r="L235" s="12" t="s">
        <v>1025</v>
      </c>
    </row>
    <row r="236" spans="11:12" ht="16.05" customHeight="1" x14ac:dyDescent="0.25">
      <c r="K236" s="12">
        <v>131128</v>
      </c>
      <c r="L236" s="12" t="s">
        <v>1026</v>
      </c>
    </row>
    <row r="237" spans="11:12" ht="16.05" customHeight="1" x14ac:dyDescent="0.25">
      <c r="K237" s="12">
        <v>131181</v>
      </c>
      <c r="L237" s="12" t="s">
        <v>1027</v>
      </c>
    </row>
    <row r="238" spans="11:12" ht="16.05" customHeight="1" x14ac:dyDescent="0.25">
      <c r="K238" s="12">
        <v>131182</v>
      </c>
      <c r="L238" s="12" t="s">
        <v>1028</v>
      </c>
    </row>
    <row r="239" spans="11:12" ht="16.05" customHeight="1" x14ac:dyDescent="0.25">
      <c r="K239" s="12">
        <v>140000</v>
      </c>
      <c r="L239" s="12" t="s">
        <v>1029</v>
      </c>
    </row>
    <row r="240" spans="11:12" ht="16.05" customHeight="1" x14ac:dyDescent="0.25">
      <c r="K240" s="12">
        <v>140100</v>
      </c>
      <c r="L240" s="12" t="s">
        <v>1030</v>
      </c>
    </row>
    <row r="241" spans="11:12" ht="16.05" customHeight="1" x14ac:dyDescent="0.25">
      <c r="K241" s="12">
        <v>140101</v>
      </c>
      <c r="L241" s="12" t="s">
        <v>1031</v>
      </c>
    </row>
    <row r="242" spans="11:12" ht="16.05" customHeight="1" x14ac:dyDescent="0.25">
      <c r="K242" s="12">
        <v>140105</v>
      </c>
      <c r="L242" s="12" t="s">
        <v>1032</v>
      </c>
    </row>
    <row r="243" spans="11:12" ht="16.05" customHeight="1" x14ac:dyDescent="0.25">
      <c r="K243" s="12">
        <v>140106</v>
      </c>
      <c r="L243" s="12" t="s">
        <v>1033</v>
      </c>
    </row>
    <row r="244" spans="11:12" ht="16.05" customHeight="1" x14ac:dyDescent="0.25">
      <c r="K244" s="12">
        <v>140107</v>
      </c>
      <c r="L244" s="12" t="s">
        <v>1034</v>
      </c>
    </row>
    <row r="245" spans="11:12" ht="16.05" customHeight="1" x14ac:dyDescent="0.25">
      <c r="K245" s="12">
        <v>140108</v>
      </c>
      <c r="L245" s="12" t="s">
        <v>1035</v>
      </c>
    </row>
    <row r="246" spans="11:12" ht="16.05" customHeight="1" x14ac:dyDescent="0.25">
      <c r="K246" s="12">
        <v>140109</v>
      </c>
      <c r="L246" s="12" t="s">
        <v>1036</v>
      </c>
    </row>
    <row r="247" spans="11:12" ht="16.05" customHeight="1" x14ac:dyDescent="0.25">
      <c r="K247" s="12">
        <v>140110</v>
      </c>
      <c r="L247" s="12" t="s">
        <v>1037</v>
      </c>
    </row>
    <row r="248" spans="11:12" ht="16.05" customHeight="1" x14ac:dyDescent="0.25">
      <c r="K248" s="12">
        <v>140121</v>
      </c>
      <c r="L248" s="12" t="s">
        <v>1038</v>
      </c>
    </row>
    <row r="249" spans="11:12" ht="16.05" customHeight="1" x14ac:dyDescent="0.25">
      <c r="K249" s="12">
        <v>140122</v>
      </c>
      <c r="L249" s="12" t="s">
        <v>1039</v>
      </c>
    </row>
    <row r="250" spans="11:12" ht="16.05" customHeight="1" x14ac:dyDescent="0.25">
      <c r="K250" s="12">
        <v>140123</v>
      </c>
      <c r="L250" s="12" t="s">
        <v>1040</v>
      </c>
    </row>
    <row r="251" spans="11:12" ht="16.05" customHeight="1" x14ac:dyDescent="0.25">
      <c r="K251" s="12">
        <v>140181</v>
      </c>
      <c r="L251" s="12" t="s">
        <v>1041</v>
      </c>
    </row>
    <row r="252" spans="11:12" ht="16.05" customHeight="1" x14ac:dyDescent="0.25">
      <c r="K252" s="12">
        <v>140200</v>
      </c>
      <c r="L252" s="12" t="s">
        <v>1042</v>
      </c>
    </row>
    <row r="253" spans="11:12" ht="16.05" customHeight="1" x14ac:dyDescent="0.25">
      <c r="K253" s="12">
        <v>140201</v>
      </c>
      <c r="L253" s="12" t="s">
        <v>1043</v>
      </c>
    </row>
    <row r="254" spans="11:12" ht="16.05" customHeight="1" x14ac:dyDescent="0.25">
      <c r="K254" s="12">
        <v>140202</v>
      </c>
      <c r="L254" s="12" t="s">
        <v>1044</v>
      </c>
    </row>
    <row r="255" spans="11:12" ht="16.05" customHeight="1" x14ac:dyDescent="0.25">
      <c r="K255" s="12">
        <v>140203</v>
      </c>
      <c r="L255" s="12" t="s">
        <v>1045</v>
      </c>
    </row>
    <row r="256" spans="11:12" ht="16.05" customHeight="1" x14ac:dyDescent="0.25">
      <c r="K256" s="12">
        <v>140211</v>
      </c>
      <c r="L256" s="12" t="s">
        <v>1046</v>
      </c>
    </row>
    <row r="257" spans="11:12" ht="16.05" customHeight="1" x14ac:dyDescent="0.25">
      <c r="K257" s="12">
        <v>140212</v>
      </c>
      <c r="L257" s="12" t="s">
        <v>1047</v>
      </c>
    </row>
    <row r="258" spans="11:12" ht="16.05" customHeight="1" x14ac:dyDescent="0.25">
      <c r="K258" s="12">
        <v>140221</v>
      </c>
      <c r="L258" s="12" t="s">
        <v>1048</v>
      </c>
    </row>
    <row r="259" spans="11:12" ht="16.05" customHeight="1" x14ac:dyDescent="0.25">
      <c r="K259" s="12">
        <v>140222</v>
      </c>
      <c r="L259" s="12" t="s">
        <v>1049</v>
      </c>
    </row>
    <row r="260" spans="11:12" ht="16.05" customHeight="1" x14ac:dyDescent="0.25">
      <c r="K260" s="12">
        <v>140223</v>
      </c>
      <c r="L260" s="12" t="s">
        <v>1050</v>
      </c>
    </row>
    <row r="261" spans="11:12" ht="16.05" customHeight="1" x14ac:dyDescent="0.25">
      <c r="K261" s="12">
        <v>140224</v>
      </c>
      <c r="L261" s="12" t="s">
        <v>1051</v>
      </c>
    </row>
    <row r="262" spans="11:12" ht="16.05" customHeight="1" x14ac:dyDescent="0.25">
      <c r="K262" s="12">
        <v>140225</v>
      </c>
      <c r="L262" s="12" t="s">
        <v>1052</v>
      </c>
    </row>
    <row r="263" spans="11:12" ht="16.05" customHeight="1" x14ac:dyDescent="0.25">
      <c r="K263" s="12">
        <v>140226</v>
      </c>
      <c r="L263" s="12" t="s">
        <v>1053</v>
      </c>
    </row>
    <row r="264" spans="11:12" ht="16.05" customHeight="1" x14ac:dyDescent="0.25">
      <c r="K264" s="12">
        <v>140227</v>
      </c>
      <c r="L264" s="12" t="s">
        <v>1054</v>
      </c>
    </row>
    <row r="265" spans="11:12" ht="16.05" customHeight="1" x14ac:dyDescent="0.25">
      <c r="K265" s="12">
        <v>140300</v>
      </c>
      <c r="L265" s="12" t="s">
        <v>1055</v>
      </c>
    </row>
    <row r="266" spans="11:12" ht="16.05" customHeight="1" x14ac:dyDescent="0.25">
      <c r="K266" s="12">
        <v>140301</v>
      </c>
      <c r="L266" s="12" t="s">
        <v>1056</v>
      </c>
    </row>
    <row r="267" spans="11:12" ht="16.05" customHeight="1" x14ac:dyDescent="0.25">
      <c r="K267" s="12">
        <v>140302</v>
      </c>
      <c r="L267" s="12" t="s">
        <v>1057</v>
      </c>
    </row>
    <row r="268" spans="11:12" ht="16.05" customHeight="1" x14ac:dyDescent="0.25">
      <c r="K268" s="12">
        <v>140303</v>
      </c>
      <c r="L268" s="12" t="s">
        <v>1058</v>
      </c>
    </row>
    <row r="269" spans="11:12" ht="16.05" customHeight="1" x14ac:dyDescent="0.25">
      <c r="K269" s="12">
        <v>140311</v>
      </c>
      <c r="L269" s="12" t="s">
        <v>1059</v>
      </c>
    </row>
    <row r="270" spans="11:12" ht="16.05" customHeight="1" x14ac:dyDescent="0.25">
      <c r="K270" s="12">
        <v>140321</v>
      </c>
      <c r="L270" s="12" t="s">
        <v>1060</v>
      </c>
    </row>
    <row r="271" spans="11:12" ht="16.05" customHeight="1" x14ac:dyDescent="0.25">
      <c r="K271" s="12">
        <v>140322</v>
      </c>
      <c r="L271" s="12" t="s">
        <v>1061</v>
      </c>
    </row>
    <row r="272" spans="11:12" ht="16.05" customHeight="1" x14ac:dyDescent="0.25">
      <c r="K272" s="12">
        <v>140400</v>
      </c>
      <c r="L272" s="12" t="s">
        <v>1062</v>
      </c>
    </row>
    <row r="273" spans="11:12" ht="16.05" customHeight="1" x14ac:dyDescent="0.25">
      <c r="K273" s="12">
        <v>140401</v>
      </c>
      <c r="L273" s="12" t="s">
        <v>1063</v>
      </c>
    </row>
    <row r="274" spans="11:12" ht="16.05" customHeight="1" x14ac:dyDescent="0.25">
      <c r="K274" s="12">
        <v>140402</v>
      </c>
      <c r="L274" s="12" t="s">
        <v>1064</v>
      </c>
    </row>
    <row r="275" spans="11:12" ht="16.05" customHeight="1" x14ac:dyDescent="0.25">
      <c r="K275" s="12">
        <v>140411</v>
      </c>
      <c r="L275" s="12" t="s">
        <v>1065</v>
      </c>
    </row>
    <row r="276" spans="11:12" ht="16.05" customHeight="1" x14ac:dyDescent="0.25">
      <c r="K276" s="12">
        <v>140421</v>
      </c>
      <c r="L276" s="12" t="s">
        <v>1066</v>
      </c>
    </row>
    <row r="277" spans="11:12" ht="16.05" customHeight="1" x14ac:dyDescent="0.25">
      <c r="K277" s="12">
        <v>140423</v>
      </c>
      <c r="L277" s="12" t="s">
        <v>1067</v>
      </c>
    </row>
    <row r="278" spans="11:12" ht="16.05" customHeight="1" x14ac:dyDescent="0.25">
      <c r="K278" s="12">
        <v>140424</v>
      </c>
      <c r="L278" s="12" t="s">
        <v>1068</v>
      </c>
    </row>
    <row r="279" spans="11:12" ht="16.05" customHeight="1" x14ac:dyDescent="0.25">
      <c r="K279" s="12">
        <v>140425</v>
      </c>
      <c r="L279" s="12" t="s">
        <v>1069</v>
      </c>
    </row>
    <row r="280" spans="11:12" ht="16.05" customHeight="1" x14ac:dyDescent="0.25">
      <c r="K280" s="12">
        <v>140426</v>
      </c>
      <c r="L280" s="12" t="s">
        <v>1070</v>
      </c>
    </row>
    <row r="281" spans="11:12" ht="16.05" customHeight="1" x14ac:dyDescent="0.25">
      <c r="K281" s="12">
        <v>140427</v>
      </c>
      <c r="L281" s="12" t="s">
        <v>1071</v>
      </c>
    </row>
    <row r="282" spans="11:12" ht="16.05" customHeight="1" x14ac:dyDescent="0.25">
      <c r="K282" s="12">
        <v>140428</v>
      </c>
      <c r="L282" s="12" t="s">
        <v>1072</v>
      </c>
    </row>
    <row r="283" spans="11:12" ht="16.05" customHeight="1" x14ac:dyDescent="0.25">
      <c r="K283" s="12">
        <v>140429</v>
      </c>
      <c r="L283" s="12" t="s">
        <v>1073</v>
      </c>
    </row>
    <row r="284" spans="11:12" ht="16.05" customHeight="1" x14ac:dyDescent="0.25">
      <c r="K284" s="12">
        <v>140430</v>
      </c>
      <c r="L284" s="12" t="s">
        <v>1074</v>
      </c>
    </row>
    <row r="285" spans="11:12" ht="16.05" customHeight="1" x14ac:dyDescent="0.25">
      <c r="K285" s="12">
        <v>140431</v>
      </c>
      <c r="L285" s="12" t="s">
        <v>1075</v>
      </c>
    </row>
    <row r="286" spans="11:12" ht="16.05" customHeight="1" x14ac:dyDescent="0.25">
      <c r="K286" s="12">
        <v>140481</v>
      </c>
      <c r="L286" s="12" t="s">
        <v>1076</v>
      </c>
    </row>
    <row r="287" spans="11:12" ht="16.05" customHeight="1" x14ac:dyDescent="0.25">
      <c r="K287" s="12">
        <v>140500</v>
      </c>
      <c r="L287" s="12" t="s">
        <v>1077</v>
      </c>
    </row>
    <row r="288" spans="11:12" ht="16.05" customHeight="1" x14ac:dyDescent="0.25">
      <c r="K288" s="12">
        <v>140501</v>
      </c>
      <c r="L288" s="12" t="s">
        <v>1078</v>
      </c>
    </row>
    <row r="289" spans="11:12" ht="16.05" customHeight="1" x14ac:dyDescent="0.25">
      <c r="K289" s="12">
        <v>140502</v>
      </c>
      <c r="L289" s="12" t="s">
        <v>1079</v>
      </c>
    </row>
    <row r="290" spans="11:12" ht="16.05" customHeight="1" x14ac:dyDescent="0.25">
      <c r="K290" s="12">
        <v>140521</v>
      </c>
      <c r="L290" s="12" t="s">
        <v>1080</v>
      </c>
    </row>
    <row r="291" spans="11:12" ht="16.05" customHeight="1" x14ac:dyDescent="0.25">
      <c r="K291" s="12">
        <v>140522</v>
      </c>
      <c r="L291" s="12" t="s">
        <v>1081</v>
      </c>
    </row>
    <row r="292" spans="11:12" ht="16.05" customHeight="1" x14ac:dyDescent="0.25">
      <c r="K292" s="12">
        <v>140524</v>
      </c>
      <c r="L292" s="12" t="s">
        <v>1082</v>
      </c>
    </row>
    <row r="293" spans="11:12" ht="16.05" customHeight="1" x14ac:dyDescent="0.25">
      <c r="K293" s="12">
        <v>140525</v>
      </c>
      <c r="L293" s="12" t="s">
        <v>1083</v>
      </c>
    </row>
    <row r="294" spans="11:12" ht="16.05" customHeight="1" x14ac:dyDescent="0.25">
      <c r="K294" s="12">
        <v>140581</v>
      </c>
      <c r="L294" s="12" t="s">
        <v>1084</v>
      </c>
    </row>
    <row r="295" spans="11:12" ht="16.05" customHeight="1" x14ac:dyDescent="0.25">
      <c r="K295" s="12">
        <v>140600</v>
      </c>
      <c r="L295" s="12" t="s">
        <v>1085</v>
      </c>
    </row>
    <row r="296" spans="11:12" ht="16.05" customHeight="1" x14ac:dyDescent="0.25">
      <c r="K296" s="12">
        <v>140601</v>
      </c>
      <c r="L296" s="12" t="s">
        <v>1078</v>
      </c>
    </row>
    <row r="297" spans="11:12" ht="16.05" customHeight="1" x14ac:dyDescent="0.25">
      <c r="K297" s="12">
        <v>140602</v>
      </c>
      <c r="L297" s="12" t="s">
        <v>1086</v>
      </c>
    </row>
    <row r="298" spans="11:12" ht="16.05" customHeight="1" x14ac:dyDescent="0.25">
      <c r="K298" s="12">
        <v>140603</v>
      </c>
      <c r="L298" s="12" t="s">
        <v>1087</v>
      </c>
    </row>
    <row r="299" spans="11:12" ht="16.05" customHeight="1" x14ac:dyDescent="0.25">
      <c r="K299" s="12">
        <v>140621</v>
      </c>
      <c r="L299" s="12" t="s">
        <v>1088</v>
      </c>
    </row>
    <row r="300" spans="11:12" ht="16.05" customHeight="1" x14ac:dyDescent="0.25">
      <c r="K300" s="12">
        <v>140622</v>
      </c>
      <c r="L300" s="12" t="s">
        <v>1089</v>
      </c>
    </row>
    <row r="301" spans="11:12" ht="16.05" customHeight="1" x14ac:dyDescent="0.25">
      <c r="K301" s="12">
        <v>140623</v>
      </c>
      <c r="L301" s="12" t="s">
        <v>1090</v>
      </c>
    </row>
    <row r="302" spans="11:12" ht="16.05" customHeight="1" x14ac:dyDescent="0.25">
      <c r="K302" s="12">
        <v>140624</v>
      </c>
      <c r="L302" s="12" t="s">
        <v>1091</v>
      </c>
    </row>
    <row r="303" spans="11:12" ht="16.05" customHeight="1" x14ac:dyDescent="0.25">
      <c r="K303" s="12">
        <v>142200</v>
      </c>
      <c r="L303" s="12" t="s">
        <v>1092</v>
      </c>
    </row>
    <row r="304" spans="11:12" ht="16.05" customHeight="1" x14ac:dyDescent="0.25">
      <c r="K304" s="12">
        <v>142201</v>
      </c>
      <c r="L304" s="12" t="s">
        <v>1093</v>
      </c>
    </row>
    <row r="305" spans="11:12" ht="16.05" customHeight="1" x14ac:dyDescent="0.25">
      <c r="K305" s="12">
        <v>142202</v>
      </c>
      <c r="L305" s="12" t="s">
        <v>1094</v>
      </c>
    </row>
    <row r="306" spans="11:12" ht="16.05" customHeight="1" x14ac:dyDescent="0.25">
      <c r="K306" s="12">
        <v>142222</v>
      </c>
      <c r="L306" s="12" t="s">
        <v>1095</v>
      </c>
    </row>
    <row r="307" spans="11:12" ht="16.05" customHeight="1" x14ac:dyDescent="0.25">
      <c r="K307" s="12">
        <v>142223</v>
      </c>
      <c r="L307" s="12" t="s">
        <v>1096</v>
      </c>
    </row>
    <row r="308" spans="11:12" ht="16.05" customHeight="1" x14ac:dyDescent="0.25">
      <c r="K308" s="12">
        <v>142225</v>
      </c>
      <c r="L308" s="12" t="s">
        <v>1097</v>
      </c>
    </row>
    <row r="309" spans="11:12" ht="16.05" customHeight="1" x14ac:dyDescent="0.25">
      <c r="K309" s="12">
        <v>142226</v>
      </c>
      <c r="L309" s="12" t="s">
        <v>1098</v>
      </c>
    </row>
    <row r="310" spans="11:12" ht="16.05" customHeight="1" x14ac:dyDescent="0.25">
      <c r="K310" s="12">
        <v>142227</v>
      </c>
      <c r="L310" s="12" t="s">
        <v>1099</v>
      </c>
    </row>
    <row r="311" spans="11:12" ht="16.05" customHeight="1" x14ac:dyDescent="0.25">
      <c r="K311" s="12">
        <v>142228</v>
      </c>
      <c r="L311" s="12" t="s">
        <v>1100</v>
      </c>
    </row>
    <row r="312" spans="11:12" ht="16.05" customHeight="1" x14ac:dyDescent="0.25">
      <c r="K312" s="12">
        <v>142229</v>
      </c>
      <c r="L312" s="12" t="s">
        <v>1101</v>
      </c>
    </row>
    <row r="313" spans="11:12" ht="16.05" customHeight="1" x14ac:dyDescent="0.25">
      <c r="K313" s="12">
        <v>142230</v>
      </c>
      <c r="L313" s="12" t="s">
        <v>1102</v>
      </c>
    </row>
    <row r="314" spans="11:12" ht="16.05" customHeight="1" x14ac:dyDescent="0.25">
      <c r="K314" s="12">
        <v>142231</v>
      </c>
      <c r="L314" s="12" t="s">
        <v>1103</v>
      </c>
    </row>
    <row r="315" spans="11:12" ht="16.05" customHeight="1" x14ac:dyDescent="0.25">
      <c r="K315" s="12">
        <v>142232</v>
      </c>
      <c r="L315" s="12" t="s">
        <v>1104</v>
      </c>
    </row>
    <row r="316" spans="11:12" ht="16.05" customHeight="1" x14ac:dyDescent="0.25">
      <c r="K316" s="12">
        <v>142233</v>
      </c>
      <c r="L316" s="12" t="s">
        <v>1105</v>
      </c>
    </row>
    <row r="317" spans="11:12" ht="16.05" customHeight="1" x14ac:dyDescent="0.25">
      <c r="K317" s="12">
        <v>142234</v>
      </c>
      <c r="L317" s="12" t="s">
        <v>1106</v>
      </c>
    </row>
    <row r="318" spans="11:12" ht="16.05" customHeight="1" x14ac:dyDescent="0.25">
      <c r="K318" s="12">
        <v>142300</v>
      </c>
      <c r="L318" s="12" t="s">
        <v>1107</v>
      </c>
    </row>
    <row r="319" spans="11:12" ht="16.05" customHeight="1" x14ac:dyDescent="0.25">
      <c r="K319" s="12">
        <v>142301</v>
      </c>
      <c r="L319" s="12" t="s">
        <v>1108</v>
      </c>
    </row>
    <row r="320" spans="11:12" ht="16.05" customHeight="1" x14ac:dyDescent="0.25">
      <c r="K320" s="12">
        <v>142302</v>
      </c>
      <c r="L320" s="12" t="s">
        <v>1109</v>
      </c>
    </row>
    <row r="321" spans="11:12" ht="16.05" customHeight="1" x14ac:dyDescent="0.25">
      <c r="K321" s="12">
        <v>142303</v>
      </c>
      <c r="L321" s="12" t="s">
        <v>1110</v>
      </c>
    </row>
    <row r="322" spans="11:12" ht="16.05" customHeight="1" x14ac:dyDescent="0.25">
      <c r="K322" s="12">
        <v>142322</v>
      </c>
      <c r="L322" s="12" t="s">
        <v>1111</v>
      </c>
    </row>
    <row r="323" spans="11:12" ht="16.05" customHeight="1" x14ac:dyDescent="0.25">
      <c r="K323" s="12">
        <v>142323</v>
      </c>
      <c r="L323" s="12" t="s">
        <v>1112</v>
      </c>
    </row>
    <row r="324" spans="11:12" ht="16.05" customHeight="1" x14ac:dyDescent="0.25">
      <c r="K324" s="12">
        <v>142325</v>
      </c>
      <c r="L324" s="12" t="s">
        <v>1113</v>
      </c>
    </row>
    <row r="325" spans="11:12" ht="16.05" customHeight="1" x14ac:dyDescent="0.25">
      <c r="K325" s="12">
        <v>142326</v>
      </c>
      <c r="L325" s="12" t="s">
        <v>1114</v>
      </c>
    </row>
    <row r="326" spans="11:12" ht="16.05" customHeight="1" x14ac:dyDescent="0.25">
      <c r="K326" s="12">
        <v>142327</v>
      </c>
      <c r="L326" s="12" t="s">
        <v>1115</v>
      </c>
    </row>
    <row r="327" spans="11:12" ht="16.05" customHeight="1" x14ac:dyDescent="0.25">
      <c r="K327" s="12">
        <v>142328</v>
      </c>
      <c r="L327" s="12" t="s">
        <v>1116</v>
      </c>
    </row>
    <row r="328" spans="11:12" ht="16.05" customHeight="1" x14ac:dyDescent="0.25">
      <c r="K328" s="12">
        <v>142329</v>
      </c>
      <c r="L328" s="12" t="s">
        <v>1117</v>
      </c>
    </row>
    <row r="329" spans="11:12" ht="16.05" customHeight="1" x14ac:dyDescent="0.25">
      <c r="K329" s="12">
        <v>142330</v>
      </c>
      <c r="L329" s="12" t="s">
        <v>1118</v>
      </c>
    </row>
    <row r="330" spans="11:12" ht="16.05" customHeight="1" x14ac:dyDescent="0.25">
      <c r="K330" s="12">
        <v>142332</v>
      </c>
      <c r="L330" s="12" t="s">
        <v>1119</v>
      </c>
    </row>
    <row r="331" spans="11:12" ht="16.05" customHeight="1" x14ac:dyDescent="0.25">
      <c r="K331" s="12">
        <v>142333</v>
      </c>
      <c r="L331" s="12" t="s">
        <v>1120</v>
      </c>
    </row>
    <row r="332" spans="11:12" ht="16.05" customHeight="1" x14ac:dyDescent="0.25">
      <c r="K332" s="12">
        <v>142400</v>
      </c>
      <c r="L332" s="12" t="s">
        <v>1121</v>
      </c>
    </row>
    <row r="333" spans="11:12" ht="16.05" customHeight="1" x14ac:dyDescent="0.25">
      <c r="K333" s="12">
        <v>142401</v>
      </c>
      <c r="L333" s="12" t="s">
        <v>1122</v>
      </c>
    </row>
    <row r="334" spans="11:12" ht="16.05" customHeight="1" x14ac:dyDescent="0.25">
      <c r="K334" s="12">
        <v>142402</v>
      </c>
      <c r="L334" s="12" t="s">
        <v>1123</v>
      </c>
    </row>
    <row r="335" spans="11:12" ht="16.05" customHeight="1" x14ac:dyDescent="0.25">
      <c r="K335" s="12">
        <v>142421</v>
      </c>
      <c r="L335" s="12" t="s">
        <v>1124</v>
      </c>
    </row>
    <row r="336" spans="11:12" ht="16.05" customHeight="1" x14ac:dyDescent="0.25">
      <c r="K336" s="12">
        <v>142422</v>
      </c>
      <c r="L336" s="12" t="s">
        <v>1125</v>
      </c>
    </row>
    <row r="337" spans="11:12" ht="16.05" customHeight="1" x14ac:dyDescent="0.25">
      <c r="K337" s="12">
        <v>142423</v>
      </c>
      <c r="L337" s="12" t="s">
        <v>1126</v>
      </c>
    </row>
    <row r="338" spans="11:12" ht="16.05" customHeight="1" x14ac:dyDescent="0.25">
      <c r="K338" s="12">
        <v>142424</v>
      </c>
      <c r="L338" s="12" t="s">
        <v>1127</v>
      </c>
    </row>
    <row r="339" spans="11:12" ht="16.05" customHeight="1" x14ac:dyDescent="0.25">
      <c r="K339" s="12">
        <v>142427</v>
      </c>
      <c r="L339" s="12" t="s">
        <v>1128</v>
      </c>
    </row>
    <row r="340" spans="11:12" ht="16.05" customHeight="1" x14ac:dyDescent="0.25">
      <c r="K340" s="12">
        <v>142429</v>
      </c>
      <c r="L340" s="12" t="s">
        <v>1129</v>
      </c>
    </row>
    <row r="341" spans="11:12" ht="16.05" customHeight="1" x14ac:dyDescent="0.25">
      <c r="K341" s="12">
        <v>142430</v>
      </c>
      <c r="L341" s="12" t="s">
        <v>1130</v>
      </c>
    </row>
    <row r="342" spans="11:12" ht="16.05" customHeight="1" x14ac:dyDescent="0.25">
      <c r="K342" s="12">
        <v>142431</v>
      </c>
      <c r="L342" s="12" t="s">
        <v>1131</v>
      </c>
    </row>
    <row r="343" spans="11:12" ht="16.05" customHeight="1" x14ac:dyDescent="0.25">
      <c r="K343" s="12">
        <v>142433</v>
      </c>
      <c r="L343" s="12" t="s">
        <v>1132</v>
      </c>
    </row>
    <row r="344" spans="11:12" ht="16.05" customHeight="1" x14ac:dyDescent="0.25">
      <c r="K344" s="12">
        <v>142600</v>
      </c>
      <c r="L344" s="12" t="s">
        <v>1133</v>
      </c>
    </row>
    <row r="345" spans="11:12" ht="16.05" customHeight="1" x14ac:dyDescent="0.25">
      <c r="K345" s="12">
        <v>142601</v>
      </c>
      <c r="L345" s="12" t="s">
        <v>1134</v>
      </c>
    </row>
    <row r="346" spans="11:12" ht="16.05" customHeight="1" x14ac:dyDescent="0.25">
      <c r="K346" s="12">
        <v>142602</v>
      </c>
      <c r="L346" s="12" t="s">
        <v>1135</v>
      </c>
    </row>
    <row r="347" spans="11:12" ht="16.05" customHeight="1" x14ac:dyDescent="0.25">
      <c r="K347" s="12">
        <v>142603</v>
      </c>
      <c r="L347" s="12" t="s">
        <v>1136</v>
      </c>
    </row>
    <row r="348" spans="11:12" ht="16.05" customHeight="1" x14ac:dyDescent="0.25">
      <c r="K348" s="12">
        <v>142621</v>
      </c>
      <c r="L348" s="12" t="s">
        <v>1137</v>
      </c>
    </row>
    <row r="349" spans="11:12" ht="16.05" customHeight="1" x14ac:dyDescent="0.25">
      <c r="K349" s="12">
        <v>142622</v>
      </c>
      <c r="L349" s="12" t="s">
        <v>1138</v>
      </c>
    </row>
    <row r="350" spans="11:12" ht="16.05" customHeight="1" x14ac:dyDescent="0.25">
      <c r="K350" s="12">
        <v>142623</v>
      </c>
      <c r="L350" s="12" t="s">
        <v>1139</v>
      </c>
    </row>
    <row r="351" spans="11:12" ht="16.05" customHeight="1" x14ac:dyDescent="0.25">
      <c r="K351" s="12">
        <v>142625</v>
      </c>
      <c r="L351" s="12" t="s">
        <v>1140</v>
      </c>
    </row>
    <row r="352" spans="11:12" ht="16.05" customHeight="1" x14ac:dyDescent="0.25">
      <c r="K352" s="12">
        <v>142627</v>
      </c>
      <c r="L352" s="12" t="s">
        <v>1141</v>
      </c>
    </row>
    <row r="353" spans="11:12" ht="16.05" customHeight="1" x14ac:dyDescent="0.25">
      <c r="K353" s="12">
        <v>142628</v>
      </c>
      <c r="L353" s="12" t="s">
        <v>1142</v>
      </c>
    </row>
    <row r="354" spans="11:12" ht="16.05" customHeight="1" x14ac:dyDescent="0.25">
      <c r="K354" s="12">
        <v>142629</v>
      </c>
      <c r="L354" s="12" t="s">
        <v>1143</v>
      </c>
    </row>
    <row r="355" spans="11:12" ht="16.05" customHeight="1" x14ac:dyDescent="0.25">
      <c r="K355" s="12">
        <v>142630</v>
      </c>
      <c r="L355" s="12" t="s">
        <v>1144</v>
      </c>
    </row>
    <row r="356" spans="11:12" ht="16.05" customHeight="1" x14ac:dyDescent="0.25">
      <c r="K356" s="12">
        <v>142631</v>
      </c>
      <c r="L356" s="12" t="s">
        <v>1145</v>
      </c>
    </row>
    <row r="357" spans="11:12" ht="16.05" customHeight="1" x14ac:dyDescent="0.25">
      <c r="K357" s="12">
        <v>142632</v>
      </c>
      <c r="L357" s="12" t="s">
        <v>1146</v>
      </c>
    </row>
    <row r="358" spans="11:12" ht="16.05" customHeight="1" x14ac:dyDescent="0.25">
      <c r="K358" s="12">
        <v>142633</v>
      </c>
      <c r="L358" s="12" t="s">
        <v>1147</v>
      </c>
    </row>
    <row r="359" spans="11:12" ht="16.05" customHeight="1" x14ac:dyDescent="0.25">
      <c r="K359" s="12">
        <v>142634</v>
      </c>
      <c r="L359" s="12" t="s">
        <v>1148</v>
      </c>
    </row>
    <row r="360" spans="11:12" ht="16.05" customHeight="1" x14ac:dyDescent="0.25">
      <c r="K360" s="12">
        <v>142635</v>
      </c>
      <c r="L360" s="12" t="s">
        <v>1149</v>
      </c>
    </row>
    <row r="361" spans="11:12" ht="16.05" customHeight="1" x14ac:dyDescent="0.25">
      <c r="K361" s="12">
        <v>142636</v>
      </c>
      <c r="L361" s="12" t="s">
        <v>1150</v>
      </c>
    </row>
    <row r="362" spans="11:12" ht="16.05" customHeight="1" x14ac:dyDescent="0.25">
      <c r="K362" s="12">
        <v>142700</v>
      </c>
      <c r="L362" s="12" t="s">
        <v>1151</v>
      </c>
    </row>
    <row r="363" spans="11:12" ht="16.05" customHeight="1" x14ac:dyDescent="0.25">
      <c r="K363" s="12">
        <v>142701</v>
      </c>
      <c r="L363" s="12" t="s">
        <v>1152</v>
      </c>
    </row>
    <row r="364" spans="11:12" ht="16.05" customHeight="1" x14ac:dyDescent="0.25">
      <c r="K364" s="12">
        <v>142702</v>
      </c>
      <c r="L364" s="12" t="s">
        <v>1153</v>
      </c>
    </row>
    <row r="365" spans="11:12" ht="16.05" customHeight="1" x14ac:dyDescent="0.25">
      <c r="K365" s="12">
        <v>142703</v>
      </c>
      <c r="L365" s="12" t="s">
        <v>1154</v>
      </c>
    </row>
    <row r="366" spans="11:12" ht="16.05" customHeight="1" x14ac:dyDescent="0.25">
      <c r="K366" s="12">
        <v>142723</v>
      </c>
      <c r="L366" s="12" t="s">
        <v>1155</v>
      </c>
    </row>
    <row r="367" spans="11:12" ht="16.05" customHeight="1" x14ac:dyDescent="0.25">
      <c r="K367" s="12">
        <v>142724</v>
      </c>
      <c r="L367" s="12" t="s">
        <v>1156</v>
      </c>
    </row>
    <row r="368" spans="11:12" ht="16.05" customHeight="1" x14ac:dyDescent="0.25">
      <c r="K368" s="12">
        <v>142725</v>
      </c>
      <c r="L368" s="12" t="s">
        <v>1157</v>
      </c>
    </row>
    <row r="369" spans="11:12" ht="16.05" customHeight="1" x14ac:dyDescent="0.25">
      <c r="K369" s="12">
        <v>142726</v>
      </c>
      <c r="L369" s="12" t="s">
        <v>1158</v>
      </c>
    </row>
    <row r="370" spans="11:12" ht="16.05" customHeight="1" x14ac:dyDescent="0.25">
      <c r="K370" s="12">
        <v>142727</v>
      </c>
      <c r="L370" s="12" t="s">
        <v>1159</v>
      </c>
    </row>
    <row r="371" spans="11:12" ht="16.05" customHeight="1" x14ac:dyDescent="0.25">
      <c r="K371" s="12">
        <v>142729</v>
      </c>
      <c r="L371" s="12" t="s">
        <v>1160</v>
      </c>
    </row>
    <row r="372" spans="11:12" ht="16.05" customHeight="1" x14ac:dyDescent="0.25">
      <c r="K372" s="12">
        <v>142730</v>
      </c>
      <c r="L372" s="12" t="s">
        <v>1161</v>
      </c>
    </row>
    <row r="373" spans="11:12" ht="16.05" customHeight="1" x14ac:dyDescent="0.25">
      <c r="K373" s="12">
        <v>142731</v>
      </c>
      <c r="L373" s="12" t="s">
        <v>1162</v>
      </c>
    </row>
    <row r="374" spans="11:12" ht="16.05" customHeight="1" x14ac:dyDescent="0.25">
      <c r="K374" s="12">
        <v>142732</v>
      </c>
      <c r="L374" s="12" t="s">
        <v>1163</v>
      </c>
    </row>
    <row r="375" spans="11:12" ht="16.05" customHeight="1" x14ac:dyDescent="0.25">
      <c r="K375" s="12">
        <v>142733</v>
      </c>
      <c r="L375" s="12" t="s">
        <v>1164</v>
      </c>
    </row>
    <row r="376" spans="11:12" ht="16.05" customHeight="1" x14ac:dyDescent="0.25">
      <c r="K376" s="12">
        <v>150000</v>
      </c>
      <c r="L376" s="12" t="s">
        <v>1165</v>
      </c>
    </row>
    <row r="377" spans="11:12" ht="16.05" customHeight="1" x14ac:dyDescent="0.25">
      <c r="K377" s="12">
        <v>150100</v>
      </c>
      <c r="L377" s="12" t="s">
        <v>1166</v>
      </c>
    </row>
    <row r="378" spans="11:12" ht="16.05" customHeight="1" x14ac:dyDescent="0.25">
      <c r="K378" s="12">
        <v>150101</v>
      </c>
      <c r="L378" s="12" t="s">
        <v>1167</v>
      </c>
    </row>
    <row r="379" spans="11:12" ht="16.05" customHeight="1" x14ac:dyDescent="0.25">
      <c r="K379" s="12">
        <v>150102</v>
      </c>
      <c r="L379" s="12" t="s">
        <v>1168</v>
      </c>
    </row>
    <row r="380" spans="11:12" ht="16.05" customHeight="1" x14ac:dyDescent="0.25">
      <c r="K380" s="12">
        <v>150103</v>
      </c>
      <c r="L380" s="12" t="s">
        <v>1169</v>
      </c>
    </row>
    <row r="381" spans="11:12" ht="16.05" customHeight="1" x14ac:dyDescent="0.25">
      <c r="K381" s="12">
        <v>150104</v>
      </c>
      <c r="L381" s="12" t="s">
        <v>1170</v>
      </c>
    </row>
    <row r="382" spans="11:12" ht="16.05" customHeight="1" x14ac:dyDescent="0.25">
      <c r="K382" s="12">
        <v>150105</v>
      </c>
      <c r="L382" s="12" t="s">
        <v>1171</v>
      </c>
    </row>
    <row r="383" spans="11:12" ht="16.05" customHeight="1" x14ac:dyDescent="0.25">
      <c r="K383" s="12">
        <v>150121</v>
      </c>
      <c r="L383" s="12" t="s">
        <v>1172</v>
      </c>
    </row>
    <row r="384" spans="11:12" ht="16.05" customHeight="1" x14ac:dyDescent="0.25">
      <c r="K384" s="12">
        <v>150122</v>
      </c>
      <c r="L384" s="12" t="s">
        <v>1173</v>
      </c>
    </row>
    <row r="385" spans="11:12" ht="16.05" customHeight="1" x14ac:dyDescent="0.25">
      <c r="K385" s="12">
        <v>150123</v>
      </c>
      <c r="L385" s="12" t="s">
        <v>1174</v>
      </c>
    </row>
    <row r="386" spans="11:12" ht="16.05" customHeight="1" x14ac:dyDescent="0.25">
      <c r="K386" s="12">
        <v>150124</v>
      </c>
      <c r="L386" s="12" t="s">
        <v>1175</v>
      </c>
    </row>
    <row r="387" spans="11:12" ht="16.05" customHeight="1" x14ac:dyDescent="0.25">
      <c r="K387" s="12">
        <v>150125</v>
      </c>
      <c r="L387" s="12" t="s">
        <v>1176</v>
      </c>
    </row>
    <row r="388" spans="11:12" ht="16.05" customHeight="1" x14ac:dyDescent="0.25">
      <c r="K388" s="12">
        <v>150200</v>
      </c>
      <c r="L388" s="12" t="s">
        <v>1177</v>
      </c>
    </row>
    <row r="389" spans="11:12" ht="16.05" customHeight="1" x14ac:dyDescent="0.25">
      <c r="K389" s="12">
        <v>150201</v>
      </c>
      <c r="L389" s="12" t="s">
        <v>1178</v>
      </c>
    </row>
    <row r="390" spans="11:12" ht="16.05" customHeight="1" x14ac:dyDescent="0.25">
      <c r="K390" s="12">
        <v>150202</v>
      </c>
      <c r="L390" s="12" t="s">
        <v>1179</v>
      </c>
    </row>
    <row r="391" spans="11:12" ht="16.05" customHeight="1" x14ac:dyDescent="0.25">
      <c r="K391" s="12">
        <v>150203</v>
      </c>
      <c r="L391" s="12" t="s">
        <v>1180</v>
      </c>
    </row>
    <row r="392" spans="11:12" ht="16.05" customHeight="1" x14ac:dyDescent="0.25">
      <c r="K392" s="12">
        <v>150204</v>
      </c>
      <c r="L392" s="12" t="s">
        <v>1181</v>
      </c>
    </row>
    <row r="393" spans="11:12" ht="16.05" customHeight="1" x14ac:dyDescent="0.25">
      <c r="K393" s="12">
        <v>150205</v>
      </c>
      <c r="L393" s="12" t="s">
        <v>1182</v>
      </c>
    </row>
    <row r="394" spans="11:12" ht="16.05" customHeight="1" x14ac:dyDescent="0.25">
      <c r="K394" s="12">
        <v>150206</v>
      </c>
      <c r="L394" s="12" t="s">
        <v>1183</v>
      </c>
    </row>
    <row r="395" spans="11:12" ht="16.05" customHeight="1" x14ac:dyDescent="0.25">
      <c r="K395" s="12">
        <v>150207</v>
      </c>
      <c r="L395" s="12" t="s">
        <v>1184</v>
      </c>
    </row>
    <row r="396" spans="11:12" ht="16.05" customHeight="1" x14ac:dyDescent="0.25">
      <c r="K396" s="12">
        <v>150221</v>
      </c>
      <c r="L396" s="12" t="s">
        <v>1185</v>
      </c>
    </row>
    <row r="397" spans="11:12" ht="16.05" customHeight="1" x14ac:dyDescent="0.25">
      <c r="K397" s="12">
        <v>150222</v>
      </c>
      <c r="L397" s="12" t="s">
        <v>1186</v>
      </c>
    </row>
    <row r="398" spans="11:12" ht="16.05" customHeight="1" x14ac:dyDescent="0.25">
      <c r="K398" s="12">
        <v>150223</v>
      </c>
      <c r="L398" s="12" t="s">
        <v>1187</v>
      </c>
    </row>
    <row r="399" spans="11:12" ht="16.05" customHeight="1" x14ac:dyDescent="0.25">
      <c r="K399" s="12">
        <v>150300</v>
      </c>
      <c r="L399" s="12" t="s">
        <v>1188</v>
      </c>
    </row>
    <row r="400" spans="11:12" ht="16.05" customHeight="1" x14ac:dyDescent="0.25">
      <c r="K400" s="12">
        <v>150301</v>
      </c>
      <c r="L400" s="12" t="s">
        <v>1189</v>
      </c>
    </row>
    <row r="401" spans="11:12" ht="16.05" customHeight="1" x14ac:dyDescent="0.25">
      <c r="K401" s="12">
        <v>150302</v>
      </c>
      <c r="L401" s="12" t="s">
        <v>1190</v>
      </c>
    </row>
    <row r="402" spans="11:12" ht="16.05" customHeight="1" x14ac:dyDescent="0.25">
      <c r="K402" s="12">
        <v>150303</v>
      </c>
      <c r="L402" s="12" t="s">
        <v>1191</v>
      </c>
    </row>
    <row r="403" spans="11:12" ht="16.05" customHeight="1" x14ac:dyDescent="0.25">
      <c r="K403" s="12">
        <v>150304</v>
      </c>
      <c r="L403" s="12" t="s">
        <v>1192</v>
      </c>
    </row>
    <row r="404" spans="11:12" ht="16.05" customHeight="1" x14ac:dyDescent="0.25">
      <c r="K404" s="12">
        <v>150400</v>
      </c>
      <c r="L404" s="12" t="s">
        <v>1193</v>
      </c>
    </row>
    <row r="405" spans="11:12" ht="16.05" customHeight="1" x14ac:dyDescent="0.25">
      <c r="K405" s="12">
        <v>150401</v>
      </c>
      <c r="L405" s="12" t="s">
        <v>1194</v>
      </c>
    </row>
    <row r="406" spans="11:12" ht="16.05" customHeight="1" x14ac:dyDescent="0.25">
      <c r="K406" s="12">
        <v>150402</v>
      </c>
      <c r="L406" s="12" t="s">
        <v>1195</v>
      </c>
    </row>
    <row r="407" spans="11:12" ht="16.05" customHeight="1" x14ac:dyDescent="0.25">
      <c r="K407" s="12">
        <v>150403</v>
      </c>
      <c r="L407" s="12" t="s">
        <v>1196</v>
      </c>
    </row>
    <row r="408" spans="11:12" ht="16.05" customHeight="1" x14ac:dyDescent="0.25">
      <c r="K408" s="12">
        <v>150404</v>
      </c>
      <c r="L408" s="12" t="s">
        <v>1197</v>
      </c>
    </row>
    <row r="409" spans="11:12" ht="16.05" customHeight="1" x14ac:dyDescent="0.25">
      <c r="K409" s="12">
        <v>150421</v>
      </c>
      <c r="L409" s="12" t="s">
        <v>1198</v>
      </c>
    </row>
    <row r="410" spans="11:12" ht="16.05" customHeight="1" x14ac:dyDescent="0.25">
      <c r="K410" s="12">
        <v>150422</v>
      </c>
      <c r="L410" s="12" t="s">
        <v>1199</v>
      </c>
    </row>
    <row r="411" spans="11:12" ht="16.05" customHeight="1" x14ac:dyDescent="0.25">
      <c r="K411" s="12">
        <v>150423</v>
      </c>
      <c r="L411" s="12" t="s">
        <v>1200</v>
      </c>
    </row>
    <row r="412" spans="11:12" ht="16.05" customHeight="1" x14ac:dyDescent="0.25">
      <c r="K412" s="12">
        <v>150424</v>
      </c>
      <c r="L412" s="12" t="s">
        <v>1201</v>
      </c>
    </row>
    <row r="413" spans="11:12" ht="16.05" customHeight="1" x14ac:dyDescent="0.25">
      <c r="K413" s="12">
        <v>150425</v>
      </c>
      <c r="L413" s="12" t="s">
        <v>1202</v>
      </c>
    </row>
    <row r="414" spans="11:12" ht="16.05" customHeight="1" x14ac:dyDescent="0.25">
      <c r="K414" s="12">
        <v>150426</v>
      </c>
      <c r="L414" s="12" t="s">
        <v>1203</v>
      </c>
    </row>
    <row r="415" spans="11:12" ht="16.05" customHeight="1" x14ac:dyDescent="0.25">
      <c r="K415" s="12">
        <v>150428</v>
      </c>
      <c r="L415" s="12" t="s">
        <v>1204</v>
      </c>
    </row>
    <row r="416" spans="11:12" ht="16.05" customHeight="1" x14ac:dyDescent="0.25">
      <c r="K416" s="12">
        <v>150429</v>
      </c>
      <c r="L416" s="12" t="s">
        <v>1205</v>
      </c>
    </row>
    <row r="417" spans="11:12" ht="16.05" customHeight="1" x14ac:dyDescent="0.25">
      <c r="K417" s="12">
        <v>150430</v>
      </c>
      <c r="L417" s="12" t="s">
        <v>1206</v>
      </c>
    </row>
    <row r="418" spans="11:12" ht="16.05" customHeight="1" x14ac:dyDescent="0.25">
      <c r="K418" s="12">
        <v>152100</v>
      </c>
      <c r="L418" s="12" t="s">
        <v>1207</v>
      </c>
    </row>
    <row r="419" spans="11:12" ht="16.05" customHeight="1" x14ac:dyDescent="0.25">
      <c r="K419" s="12">
        <v>152101</v>
      </c>
      <c r="L419" s="12" t="s">
        <v>1208</v>
      </c>
    </row>
    <row r="420" spans="11:12" ht="16.05" customHeight="1" x14ac:dyDescent="0.25">
      <c r="K420" s="12">
        <v>152102</v>
      </c>
      <c r="L420" s="12" t="s">
        <v>1209</v>
      </c>
    </row>
    <row r="421" spans="11:12" ht="16.05" customHeight="1" x14ac:dyDescent="0.25">
      <c r="K421" s="12">
        <v>152103</v>
      </c>
      <c r="L421" s="12" t="s">
        <v>1210</v>
      </c>
    </row>
    <row r="422" spans="11:12" ht="16.05" customHeight="1" x14ac:dyDescent="0.25">
      <c r="K422" s="12">
        <v>152104</v>
      </c>
      <c r="L422" s="12" t="s">
        <v>1211</v>
      </c>
    </row>
    <row r="423" spans="11:12" ht="16.05" customHeight="1" x14ac:dyDescent="0.25">
      <c r="K423" s="12">
        <v>152105</v>
      </c>
      <c r="L423" s="12" t="s">
        <v>1212</v>
      </c>
    </row>
    <row r="424" spans="11:12" ht="16.05" customHeight="1" x14ac:dyDescent="0.25">
      <c r="K424" s="12">
        <v>152106</v>
      </c>
      <c r="L424" s="12" t="s">
        <v>1213</v>
      </c>
    </row>
    <row r="425" spans="11:12" ht="16.05" customHeight="1" x14ac:dyDescent="0.25">
      <c r="K425" s="12">
        <v>152122</v>
      </c>
      <c r="L425" s="12" t="s">
        <v>1214</v>
      </c>
    </row>
    <row r="426" spans="11:12" ht="16.05" customHeight="1" x14ac:dyDescent="0.25">
      <c r="K426" s="12">
        <v>152123</v>
      </c>
      <c r="L426" s="12" t="s">
        <v>1215</v>
      </c>
    </row>
    <row r="427" spans="11:12" ht="16.05" customHeight="1" x14ac:dyDescent="0.25">
      <c r="K427" s="12">
        <v>152127</v>
      </c>
      <c r="L427" s="12" t="s">
        <v>1216</v>
      </c>
    </row>
    <row r="428" spans="11:12" ht="16.05" customHeight="1" x14ac:dyDescent="0.25">
      <c r="K428" s="12">
        <v>152128</v>
      </c>
      <c r="L428" s="12" t="s">
        <v>1217</v>
      </c>
    </row>
    <row r="429" spans="11:12" ht="16.05" customHeight="1" x14ac:dyDescent="0.25">
      <c r="K429" s="12">
        <v>152129</v>
      </c>
      <c r="L429" s="12" t="s">
        <v>1218</v>
      </c>
    </row>
    <row r="430" spans="11:12" ht="16.05" customHeight="1" x14ac:dyDescent="0.25">
      <c r="K430" s="12">
        <v>152130</v>
      </c>
      <c r="L430" s="12" t="s">
        <v>1219</v>
      </c>
    </row>
    <row r="431" spans="11:12" ht="16.05" customHeight="1" x14ac:dyDescent="0.25">
      <c r="K431" s="12">
        <v>152131</v>
      </c>
      <c r="L431" s="12" t="s">
        <v>1220</v>
      </c>
    </row>
    <row r="432" spans="11:12" ht="16.05" customHeight="1" x14ac:dyDescent="0.25">
      <c r="K432" s="12">
        <v>152200</v>
      </c>
      <c r="L432" s="12" t="s">
        <v>1221</v>
      </c>
    </row>
    <row r="433" spans="11:12" ht="16.05" customHeight="1" x14ac:dyDescent="0.25">
      <c r="K433" s="12">
        <v>152201</v>
      </c>
      <c r="L433" s="12" t="s">
        <v>1222</v>
      </c>
    </row>
    <row r="434" spans="11:12" ht="16.05" customHeight="1" x14ac:dyDescent="0.25">
      <c r="K434" s="12">
        <v>152202</v>
      </c>
      <c r="L434" s="12" t="s">
        <v>1223</v>
      </c>
    </row>
    <row r="435" spans="11:12" ht="16.05" customHeight="1" x14ac:dyDescent="0.25">
      <c r="K435" s="12">
        <v>152221</v>
      </c>
      <c r="L435" s="12" t="s">
        <v>1224</v>
      </c>
    </row>
    <row r="436" spans="11:12" ht="16.05" customHeight="1" x14ac:dyDescent="0.25">
      <c r="K436" s="12">
        <v>152222</v>
      </c>
      <c r="L436" s="12" t="s">
        <v>1225</v>
      </c>
    </row>
    <row r="437" spans="11:12" ht="16.05" customHeight="1" x14ac:dyDescent="0.25">
      <c r="K437" s="12">
        <v>152223</v>
      </c>
      <c r="L437" s="12" t="s">
        <v>1226</v>
      </c>
    </row>
    <row r="438" spans="11:12" ht="16.05" customHeight="1" x14ac:dyDescent="0.25">
      <c r="K438" s="12">
        <v>152224</v>
      </c>
      <c r="L438" s="12" t="s">
        <v>1227</v>
      </c>
    </row>
    <row r="439" spans="11:12" ht="16.05" customHeight="1" x14ac:dyDescent="0.25">
      <c r="K439" s="12">
        <v>152300</v>
      </c>
      <c r="L439" s="12" t="s">
        <v>1228</v>
      </c>
    </row>
    <row r="440" spans="11:12" ht="16.05" customHeight="1" x14ac:dyDescent="0.25">
      <c r="K440" s="12">
        <v>152301</v>
      </c>
      <c r="L440" s="12" t="s">
        <v>1229</v>
      </c>
    </row>
    <row r="441" spans="11:12" ht="16.05" customHeight="1" x14ac:dyDescent="0.25">
      <c r="K441" s="12">
        <v>152302</v>
      </c>
      <c r="L441" s="12" t="s">
        <v>1230</v>
      </c>
    </row>
    <row r="442" spans="11:12" ht="16.05" customHeight="1" x14ac:dyDescent="0.25">
      <c r="K442" s="12">
        <v>152322</v>
      </c>
      <c r="L442" s="12" t="s">
        <v>1231</v>
      </c>
    </row>
    <row r="443" spans="11:12" ht="16.05" customHeight="1" x14ac:dyDescent="0.25">
      <c r="K443" s="12">
        <v>152323</v>
      </c>
      <c r="L443" s="12" t="s">
        <v>1232</v>
      </c>
    </row>
    <row r="444" spans="11:12" ht="16.05" customHeight="1" x14ac:dyDescent="0.25">
      <c r="K444" s="12">
        <v>152324</v>
      </c>
      <c r="L444" s="12" t="s">
        <v>1233</v>
      </c>
    </row>
    <row r="445" spans="11:12" ht="16.05" customHeight="1" x14ac:dyDescent="0.25">
      <c r="K445" s="12">
        <v>152325</v>
      </c>
      <c r="L445" s="12" t="s">
        <v>1234</v>
      </c>
    </row>
    <row r="446" spans="11:12" ht="16.05" customHeight="1" x14ac:dyDescent="0.25">
      <c r="K446" s="12">
        <v>152326</v>
      </c>
      <c r="L446" s="12" t="s">
        <v>1235</v>
      </c>
    </row>
    <row r="447" spans="11:12" ht="16.05" customHeight="1" x14ac:dyDescent="0.25">
      <c r="K447" s="12">
        <v>152327</v>
      </c>
      <c r="L447" s="12" t="s">
        <v>1236</v>
      </c>
    </row>
    <row r="448" spans="11:12" ht="16.05" customHeight="1" x14ac:dyDescent="0.25">
      <c r="K448" s="12">
        <v>152500</v>
      </c>
      <c r="L448" s="12" t="s">
        <v>1237</v>
      </c>
    </row>
    <row r="449" spans="11:12" ht="16.05" customHeight="1" x14ac:dyDescent="0.25">
      <c r="K449" s="12">
        <v>152501</v>
      </c>
      <c r="L449" s="12" t="s">
        <v>1238</v>
      </c>
    </row>
    <row r="450" spans="11:12" ht="16.05" customHeight="1" x14ac:dyDescent="0.25">
      <c r="K450" s="12">
        <v>152502</v>
      </c>
      <c r="L450" s="12" t="s">
        <v>1239</v>
      </c>
    </row>
    <row r="451" spans="11:12" ht="16.05" customHeight="1" x14ac:dyDescent="0.25">
      <c r="K451" s="12">
        <v>152522</v>
      </c>
      <c r="L451" s="12" t="s">
        <v>1240</v>
      </c>
    </row>
    <row r="452" spans="11:12" ht="16.05" customHeight="1" x14ac:dyDescent="0.25">
      <c r="K452" s="12">
        <v>152523</v>
      </c>
      <c r="L452" s="12" t="s">
        <v>1241</v>
      </c>
    </row>
    <row r="453" spans="11:12" ht="16.05" customHeight="1" x14ac:dyDescent="0.25">
      <c r="K453" s="12">
        <v>152524</v>
      </c>
      <c r="L453" s="12" t="s">
        <v>1242</v>
      </c>
    </row>
    <row r="454" spans="11:12" ht="16.05" customHeight="1" x14ac:dyDescent="0.25">
      <c r="K454" s="12">
        <v>152525</v>
      </c>
      <c r="L454" s="12" t="s">
        <v>1243</v>
      </c>
    </row>
    <row r="455" spans="11:12" ht="16.05" customHeight="1" x14ac:dyDescent="0.25">
      <c r="K455" s="12">
        <v>152526</v>
      </c>
      <c r="L455" s="12" t="s">
        <v>1244</v>
      </c>
    </row>
    <row r="456" spans="11:12" ht="16.05" customHeight="1" x14ac:dyDescent="0.25">
      <c r="K456" s="12">
        <v>152527</v>
      </c>
      <c r="L456" s="12" t="s">
        <v>1245</v>
      </c>
    </row>
    <row r="457" spans="11:12" ht="16.05" customHeight="1" x14ac:dyDescent="0.25">
      <c r="K457" s="12">
        <v>152528</v>
      </c>
      <c r="L457" s="12" t="s">
        <v>1246</v>
      </c>
    </row>
    <row r="458" spans="11:12" ht="16.05" customHeight="1" x14ac:dyDescent="0.25">
      <c r="K458" s="12">
        <v>152529</v>
      </c>
      <c r="L458" s="12" t="s">
        <v>1247</v>
      </c>
    </row>
    <row r="459" spans="11:12" ht="16.05" customHeight="1" x14ac:dyDescent="0.25">
      <c r="K459" s="12">
        <v>152530</v>
      </c>
      <c r="L459" s="12" t="s">
        <v>1248</v>
      </c>
    </row>
    <row r="460" spans="11:12" ht="16.05" customHeight="1" x14ac:dyDescent="0.25">
      <c r="K460" s="12">
        <v>152531</v>
      </c>
      <c r="L460" s="12" t="s">
        <v>1249</v>
      </c>
    </row>
    <row r="461" spans="11:12" ht="16.05" customHeight="1" x14ac:dyDescent="0.25">
      <c r="K461" s="12">
        <v>152600</v>
      </c>
      <c r="L461" s="12" t="s">
        <v>1250</v>
      </c>
    </row>
    <row r="462" spans="11:12" ht="16.05" customHeight="1" x14ac:dyDescent="0.25">
      <c r="K462" s="12">
        <v>152601</v>
      </c>
      <c r="L462" s="12" t="s">
        <v>1251</v>
      </c>
    </row>
    <row r="463" spans="11:12" ht="16.05" customHeight="1" x14ac:dyDescent="0.25">
      <c r="K463" s="12">
        <v>152602</v>
      </c>
      <c r="L463" s="12" t="s">
        <v>1252</v>
      </c>
    </row>
    <row r="464" spans="11:12" ht="16.05" customHeight="1" x14ac:dyDescent="0.25">
      <c r="K464" s="12">
        <v>152624</v>
      </c>
      <c r="L464" s="12" t="s">
        <v>1253</v>
      </c>
    </row>
    <row r="465" spans="11:12" ht="16.05" customHeight="1" x14ac:dyDescent="0.25">
      <c r="K465" s="12">
        <v>152625</v>
      </c>
      <c r="L465" s="12" t="s">
        <v>1254</v>
      </c>
    </row>
    <row r="466" spans="11:12" ht="16.05" customHeight="1" x14ac:dyDescent="0.25">
      <c r="K466" s="12">
        <v>152626</v>
      </c>
      <c r="L466" s="12" t="s">
        <v>1255</v>
      </c>
    </row>
    <row r="467" spans="11:12" ht="16.05" customHeight="1" x14ac:dyDescent="0.25">
      <c r="K467" s="12">
        <v>152627</v>
      </c>
      <c r="L467" s="12" t="s">
        <v>1256</v>
      </c>
    </row>
    <row r="468" spans="11:12" ht="16.05" customHeight="1" x14ac:dyDescent="0.25">
      <c r="K468" s="12">
        <v>152629</v>
      </c>
      <c r="L468" s="12" t="s">
        <v>1257</v>
      </c>
    </row>
    <row r="469" spans="11:12" ht="16.05" customHeight="1" x14ac:dyDescent="0.25">
      <c r="K469" s="12">
        <v>152630</v>
      </c>
      <c r="L469" s="12" t="s">
        <v>1258</v>
      </c>
    </row>
    <row r="470" spans="11:12" ht="16.05" customHeight="1" x14ac:dyDescent="0.25">
      <c r="K470" s="12">
        <v>152631</v>
      </c>
      <c r="L470" s="12" t="s">
        <v>1259</v>
      </c>
    </row>
    <row r="471" spans="11:12" ht="16.05" customHeight="1" x14ac:dyDescent="0.25">
      <c r="K471" s="12">
        <v>152632</v>
      </c>
      <c r="L471" s="12" t="s">
        <v>1260</v>
      </c>
    </row>
    <row r="472" spans="11:12" ht="16.05" customHeight="1" x14ac:dyDescent="0.25">
      <c r="K472" s="12">
        <v>152634</v>
      </c>
      <c r="L472" s="12" t="s">
        <v>1261</v>
      </c>
    </row>
    <row r="473" spans="11:12" ht="16.05" customHeight="1" x14ac:dyDescent="0.25">
      <c r="K473" s="12">
        <v>152700</v>
      </c>
      <c r="L473" s="12" t="s">
        <v>1262</v>
      </c>
    </row>
    <row r="474" spans="11:12" ht="16.05" customHeight="1" x14ac:dyDescent="0.25">
      <c r="K474" s="12">
        <v>152701</v>
      </c>
      <c r="L474" s="12" t="s">
        <v>1263</v>
      </c>
    </row>
    <row r="475" spans="11:12" ht="16.05" customHeight="1" x14ac:dyDescent="0.25">
      <c r="K475" s="12">
        <v>152722</v>
      </c>
      <c r="L475" s="12" t="s">
        <v>1264</v>
      </c>
    </row>
    <row r="476" spans="11:12" ht="16.05" customHeight="1" x14ac:dyDescent="0.25">
      <c r="K476" s="12">
        <v>152723</v>
      </c>
      <c r="L476" s="12" t="s">
        <v>1265</v>
      </c>
    </row>
    <row r="477" spans="11:12" ht="16.05" customHeight="1" x14ac:dyDescent="0.25">
      <c r="K477" s="12">
        <v>152724</v>
      </c>
      <c r="L477" s="12" t="s">
        <v>1266</v>
      </c>
    </row>
    <row r="478" spans="11:12" ht="16.05" customHeight="1" x14ac:dyDescent="0.25">
      <c r="K478" s="12">
        <v>152725</v>
      </c>
      <c r="L478" s="12" t="s">
        <v>1267</v>
      </c>
    </row>
    <row r="479" spans="11:12" ht="16.05" customHeight="1" x14ac:dyDescent="0.25">
      <c r="K479" s="12">
        <v>152726</v>
      </c>
      <c r="L479" s="12" t="s">
        <v>1268</v>
      </c>
    </row>
    <row r="480" spans="11:12" ht="16.05" customHeight="1" x14ac:dyDescent="0.25">
      <c r="K480" s="12">
        <v>152727</v>
      </c>
      <c r="L480" s="12" t="s">
        <v>1269</v>
      </c>
    </row>
    <row r="481" spans="11:12" ht="16.05" customHeight="1" x14ac:dyDescent="0.25">
      <c r="K481" s="12">
        <v>152728</v>
      </c>
      <c r="L481" s="12" t="s">
        <v>1270</v>
      </c>
    </row>
    <row r="482" spans="11:12" ht="16.05" customHeight="1" x14ac:dyDescent="0.25">
      <c r="K482" s="12">
        <v>152800</v>
      </c>
      <c r="L482" s="12" t="s">
        <v>1271</v>
      </c>
    </row>
    <row r="483" spans="11:12" ht="16.05" customHeight="1" x14ac:dyDescent="0.25">
      <c r="K483" s="12">
        <v>152801</v>
      </c>
      <c r="L483" s="12" t="s">
        <v>1272</v>
      </c>
    </row>
    <row r="484" spans="11:12" ht="16.05" customHeight="1" x14ac:dyDescent="0.25">
      <c r="K484" s="12">
        <v>152822</v>
      </c>
      <c r="L484" s="12" t="s">
        <v>1273</v>
      </c>
    </row>
    <row r="485" spans="11:12" ht="16.05" customHeight="1" x14ac:dyDescent="0.25">
      <c r="K485" s="12">
        <v>152823</v>
      </c>
      <c r="L485" s="12" t="s">
        <v>1274</v>
      </c>
    </row>
    <row r="486" spans="11:12" ht="16.05" customHeight="1" x14ac:dyDescent="0.25">
      <c r="K486" s="12">
        <v>152824</v>
      </c>
      <c r="L486" s="12" t="s">
        <v>1275</v>
      </c>
    </row>
    <row r="487" spans="11:12" ht="16.05" customHeight="1" x14ac:dyDescent="0.25">
      <c r="K487" s="12">
        <v>152825</v>
      </c>
      <c r="L487" s="12" t="s">
        <v>1276</v>
      </c>
    </row>
    <row r="488" spans="11:12" ht="16.05" customHeight="1" x14ac:dyDescent="0.25">
      <c r="K488" s="12">
        <v>152826</v>
      </c>
      <c r="L488" s="12" t="s">
        <v>1277</v>
      </c>
    </row>
    <row r="489" spans="11:12" ht="16.05" customHeight="1" x14ac:dyDescent="0.25">
      <c r="K489" s="12">
        <v>152827</v>
      </c>
      <c r="L489" s="12" t="s">
        <v>1278</v>
      </c>
    </row>
    <row r="490" spans="11:12" ht="16.05" customHeight="1" x14ac:dyDescent="0.25">
      <c r="K490" s="12">
        <v>152900</v>
      </c>
      <c r="L490" s="12" t="s">
        <v>1279</v>
      </c>
    </row>
    <row r="491" spans="11:12" ht="16.05" customHeight="1" x14ac:dyDescent="0.25">
      <c r="K491" s="12">
        <v>152921</v>
      </c>
      <c r="L491" s="12" t="s">
        <v>1280</v>
      </c>
    </row>
    <row r="492" spans="11:12" ht="16.05" customHeight="1" x14ac:dyDescent="0.25">
      <c r="K492" s="12">
        <v>152922</v>
      </c>
      <c r="L492" s="12" t="s">
        <v>1281</v>
      </c>
    </row>
    <row r="493" spans="11:12" ht="16.05" customHeight="1" x14ac:dyDescent="0.25">
      <c r="K493" s="12">
        <v>152923</v>
      </c>
      <c r="L493" s="12" t="s">
        <v>1282</v>
      </c>
    </row>
    <row r="494" spans="11:12" ht="16.05" customHeight="1" x14ac:dyDescent="0.25">
      <c r="K494" s="12">
        <v>210000</v>
      </c>
      <c r="L494" s="12" t="s">
        <v>1283</v>
      </c>
    </row>
    <row r="495" spans="11:12" ht="16.05" customHeight="1" x14ac:dyDescent="0.25">
      <c r="K495" s="12">
        <v>210100</v>
      </c>
      <c r="L495" s="12" t="s">
        <v>1284</v>
      </c>
    </row>
    <row r="496" spans="11:12" ht="16.05" customHeight="1" x14ac:dyDescent="0.25">
      <c r="K496" s="12">
        <v>210101</v>
      </c>
      <c r="L496" s="12" t="s">
        <v>1285</v>
      </c>
    </row>
    <row r="497" spans="11:12" ht="16.05" customHeight="1" x14ac:dyDescent="0.25">
      <c r="K497" s="12">
        <v>210102</v>
      </c>
      <c r="L497" s="12" t="s">
        <v>1286</v>
      </c>
    </row>
    <row r="498" spans="11:12" ht="16.05" customHeight="1" x14ac:dyDescent="0.25">
      <c r="K498" s="12">
        <v>210103</v>
      </c>
      <c r="L498" s="12" t="s">
        <v>1287</v>
      </c>
    </row>
    <row r="499" spans="11:12" ht="16.05" customHeight="1" x14ac:dyDescent="0.25">
      <c r="K499" s="12">
        <v>210104</v>
      </c>
      <c r="L499" s="12" t="s">
        <v>1288</v>
      </c>
    </row>
    <row r="500" spans="11:12" ht="16.05" customHeight="1" x14ac:dyDescent="0.25">
      <c r="K500" s="12">
        <v>210105</v>
      </c>
      <c r="L500" s="12" t="s">
        <v>1289</v>
      </c>
    </row>
    <row r="501" spans="11:12" ht="16.05" customHeight="1" x14ac:dyDescent="0.25">
      <c r="K501" s="12">
        <v>210106</v>
      </c>
      <c r="L501" s="12" t="s">
        <v>1290</v>
      </c>
    </row>
    <row r="502" spans="11:12" ht="16.05" customHeight="1" x14ac:dyDescent="0.25">
      <c r="K502" s="12">
        <v>210111</v>
      </c>
      <c r="L502" s="12" t="s">
        <v>1291</v>
      </c>
    </row>
    <row r="503" spans="11:12" ht="16.05" customHeight="1" x14ac:dyDescent="0.25">
      <c r="K503" s="12">
        <v>210112</v>
      </c>
      <c r="L503" s="12" t="s">
        <v>1292</v>
      </c>
    </row>
    <row r="504" spans="11:12" ht="16.05" customHeight="1" x14ac:dyDescent="0.25">
      <c r="K504" s="12">
        <v>210113</v>
      </c>
      <c r="L504" s="12" t="s">
        <v>1293</v>
      </c>
    </row>
    <row r="505" spans="11:12" ht="16.05" customHeight="1" x14ac:dyDescent="0.25">
      <c r="K505" s="12">
        <v>210114</v>
      </c>
      <c r="L505" s="12" t="s">
        <v>1294</v>
      </c>
    </row>
    <row r="506" spans="11:12" ht="16.05" customHeight="1" x14ac:dyDescent="0.25">
      <c r="K506" s="12">
        <v>210122</v>
      </c>
      <c r="L506" s="12" t="s">
        <v>1295</v>
      </c>
    </row>
    <row r="507" spans="11:12" ht="16.05" customHeight="1" x14ac:dyDescent="0.25">
      <c r="K507" s="12">
        <v>210123</v>
      </c>
      <c r="L507" s="12" t="s">
        <v>1296</v>
      </c>
    </row>
    <row r="508" spans="11:12" ht="16.05" customHeight="1" x14ac:dyDescent="0.25">
      <c r="K508" s="12">
        <v>210124</v>
      </c>
      <c r="L508" s="12" t="s">
        <v>1297</v>
      </c>
    </row>
    <row r="509" spans="11:12" ht="16.05" customHeight="1" x14ac:dyDescent="0.25">
      <c r="K509" s="12">
        <v>210181</v>
      </c>
      <c r="L509" s="12" t="s">
        <v>1298</v>
      </c>
    </row>
    <row r="510" spans="11:12" ht="16.05" customHeight="1" x14ac:dyDescent="0.25">
      <c r="K510" s="12">
        <v>210200</v>
      </c>
      <c r="L510" s="12" t="s">
        <v>1299</v>
      </c>
    </row>
    <row r="511" spans="11:12" ht="16.05" customHeight="1" x14ac:dyDescent="0.25">
      <c r="K511" s="12">
        <v>210201</v>
      </c>
      <c r="L511" s="12" t="s">
        <v>1300</v>
      </c>
    </row>
    <row r="512" spans="11:12" ht="16.05" customHeight="1" x14ac:dyDescent="0.25">
      <c r="K512" s="12">
        <v>210202</v>
      </c>
      <c r="L512" s="12" t="s">
        <v>1301</v>
      </c>
    </row>
    <row r="513" spans="11:12" ht="16.05" customHeight="1" x14ac:dyDescent="0.25">
      <c r="K513" s="12">
        <v>210203</v>
      </c>
      <c r="L513" s="12" t="s">
        <v>1302</v>
      </c>
    </row>
    <row r="514" spans="11:12" ht="16.05" customHeight="1" x14ac:dyDescent="0.25">
      <c r="K514" s="12">
        <v>210204</v>
      </c>
      <c r="L514" s="12" t="s">
        <v>1303</v>
      </c>
    </row>
    <row r="515" spans="11:12" ht="16.05" customHeight="1" x14ac:dyDescent="0.25">
      <c r="K515" s="12">
        <v>210211</v>
      </c>
      <c r="L515" s="12" t="s">
        <v>1304</v>
      </c>
    </row>
    <row r="516" spans="11:12" ht="16.05" customHeight="1" x14ac:dyDescent="0.25">
      <c r="K516" s="12">
        <v>210212</v>
      </c>
      <c r="L516" s="12" t="s">
        <v>1305</v>
      </c>
    </row>
    <row r="517" spans="11:12" ht="16.05" customHeight="1" x14ac:dyDescent="0.25">
      <c r="K517" s="12">
        <v>210213</v>
      </c>
      <c r="L517" s="12" t="s">
        <v>1306</v>
      </c>
    </row>
    <row r="518" spans="11:12" ht="16.05" customHeight="1" x14ac:dyDescent="0.25">
      <c r="K518" s="12">
        <v>210224</v>
      </c>
      <c r="L518" s="12" t="s">
        <v>1307</v>
      </c>
    </row>
    <row r="519" spans="11:12" ht="16.05" customHeight="1" x14ac:dyDescent="0.25">
      <c r="K519" s="12">
        <v>210281</v>
      </c>
      <c r="L519" s="12" t="s">
        <v>1308</v>
      </c>
    </row>
    <row r="520" spans="11:12" ht="16.05" customHeight="1" x14ac:dyDescent="0.25">
      <c r="K520" s="12">
        <v>210282</v>
      </c>
      <c r="L520" s="12" t="s">
        <v>1309</v>
      </c>
    </row>
    <row r="521" spans="11:12" ht="16.05" customHeight="1" x14ac:dyDescent="0.25">
      <c r="K521" s="12">
        <v>210283</v>
      </c>
      <c r="L521" s="12" t="s">
        <v>1310</v>
      </c>
    </row>
    <row r="522" spans="11:12" ht="16.05" customHeight="1" x14ac:dyDescent="0.25">
      <c r="K522" s="12">
        <v>210300</v>
      </c>
      <c r="L522" s="12" t="s">
        <v>1311</v>
      </c>
    </row>
    <row r="523" spans="11:12" ht="16.05" customHeight="1" x14ac:dyDescent="0.25">
      <c r="K523" s="12">
        <v>210301</v>
      </c>
      <c r="L523" s="12" t="s">
        <v>1312</v>
      </c>
    </row>
    <row r="524" spans="11:12" ht="16.05" customHeight="1" x14ac:dyDescent="0.25">
      <c r="K524" s="12">
        <v>210302</v>
      </c>
      <c r="L524" s="12" t="s">
        <v>1313</v>
      </c>
    </row>
    <row r="525" spans="11:12" ht="16.05" customHeight="1" x14ac:dyDescent="0.25">
      <c r="K525" s="12">
        <v>210303</v>
      </c>
      <c r="L525" s="12" t="s">
        <v>1314</v>
      </c>
    </row>
    <row r="526" spans="11:12" ht="16.05" customHeight="1" x14ac:dyDescent="0.25">
      <c r="K526" s="12">
        <v>210304</v>
      </c>
      <c r="L526" s="12" t="s">
        <v>1315</v>
      </c>
    </row>
    <row r="527" spans="11:12" ht="16.05" customHeight="1" x14ac:dyDescent="0.25">
      <c r="K527" s="12">
        <v>210311</v>
      </c>
      <c r="L527" s="12" t="s">
        <v>1316</v>
      </c>
    </row>
    <row r="528" spans="11:12" ht="16.05" customHeight="1" x14ac:dyDescent="0.25">
      <c r="K528" s="12">
        <v>210321</v>
      </c>
      <c r="L528" s="12" t="s">
        <v>1317</v>
      </c>
    </row>
    <row r="529" spans="11:12" ht="16.05" customHeight="1" x14ac:dyDescent="0.25">
      <c r="K529" s="12">
        <v>210323</v>
      </c>
      <c r="L529" s="12" t="s">
        <v>1318</v>
      </c>
    </row>
    <row r="530" spans="11:12" ht="16.05" customHeight="1" x14ac:dyDescent="0.25">
      <c r="K530" s="12">
        <v>210381</v>
      </c>
      <c r="L530" s="12" t="s">
        <v>1319</v>
      </c>
    </row>
    <row r="531" spans="11:12" ht="16.05" customHeight="1" x14ac:dyDescent="0.25">
      <c r="K531" s="12">
        <v>210400</v>
      </c>
      <c r="L531" s="12" t="s">
        <v>1320</v>
      </c>
    </row>
    <row r="532" spans="11:12" ht="16.05" customHeight="1" x14ac:dyDescent="0.25">
      <c r="K532" s="12">
        <v>210401</v>
      </c>
      <c r="L532" s="12" t="s">
        <v>1321</v>
      </c>
    </row>
    <row r="533" spans="11:12" ht="16.05" customHeight="1" x14ac:dyDescent="0.25">
      <c r="K533" s="12">
        <v>210402</v>
      </c>
      <c r="L533" s="12" t="s">
        <v>1322</v>
      </c>
    </row>
    <row r="534" spans="11:12" ht="16.05" customHeight="1" x14ac:dyDescent="0.25">
      <c r="K534" s="12">
        <v>210403</v>
      </c>
      <c r="L534" s="12" t="s">
        <v>1323</v>
      </c>
    </row>
    <row r="535" spans="11:12" ht="16.05" customHeight="1" x14ac:dyDescent="0.25">
      <c r="K535" s="12">
        <v>210404</v>
      </c>
      <c r="L535" s="12" t="s">
        <v>1324</v>
      </c>
    </row>
    <row r="536" spans="11:12" ht="16.05" customHeight="1" x14ac:dyDescent="0.25">
      <c r="K536" s="12">
        <v>210411</v>
      </c>
      <c r="L536" s="12" t="s">
        <v>1325</v>
      </c>
    </row>
    <row r="537" spans="11:12" ht="16.05" customHeight="1" x14ac:dyDescent="0.25">
      <c r="K537" s="12">
        <v>210421</v>
      </c>
      <c r="L537" s="12" t="s">
        <v>1326</v>
      </c>
    </row>
    <row r="538" spans="11:12" ht="16.05" customHeight="1" x14ac:dyDescent="0.25">
      <c r="K538" s="12">
        <v>210422</v>
      </c>
      <c r="L538" s="12" t="s">
        <v>1327</v>
      </c>
    </row>
    <row r="539" spans="11:12" ht="16.05" customHeight="1" x14ac:dyDescent="0.25">
      <c r="K539" s="12">
        <v>210423</v>
      </c>
      <c r="L539" s="12" t="s">
        <v>1328</v>
      </c>
    </row>
    <row r="540" spans="11:12" ht="16.05" customHeight="1" x14ac:dyDescent="0.25">
      <c r="K540" s="12">
        <v>210500</v>
      </c>
      <c r="L540" s="12" t="s">
        <v>1329</v>
      </c>
    </row>
    <row r="541" spans="11:12" ht="16.05" customHeight="1" x14ac:dyDescent="0.25">
      <c r="K541" s="12">
        <v>210501</v>
      </c>
      <c r="L541" s="12" t="s">
        <v>1330</v>
      </c>
    </row>
    <row r="542" spans="11:12" ht="16.05" customHeight="1" x14ac:dyDescent="0.25">
      <c r="K542" s="12">
        <v>210502</v>
      </c>
      <c r="L542" s="12" t="s">
        <v>1331</v>
      </c>
    </row>
    <row r="543" spans="11:12" ht="16.05" customHeight="1" x14ac:dyDescent="0.25">
      <c r="K543" s="12">
        <v>210503</v>
      </c>
      <c r="L543" s="12" t="s">
        <v>1332</v>
      </c>
    </row>
    <row r="544" spans="11:12" ht="16.05" customHeight="1" x14ac:dyDescent="0.25">
      <c r="K544" s="12">
        <v>210504</v>
      </c>
      <c r="L544" s="12" t="s">
        <v>1333</v>
      </c>
    </row>
    <row r="545" spans="11:12" ht="16.05" customHeight="1" x14ac:dyDescent="0.25">
      <c r="K545" s="12">
        <v>210505</v>
      </c>
      <c r="L545" s="12" t="s">
        <v>1334</v>
      </c>
    </row>
    <row r="546" spans="11:12" ht="16.05" customHeight="1" x14ac:dyDescent="0.25">
      <c r="K546" s="12">
        <v>210521</v>
      </c>
      <c r="L546" s="12" t="s">
        <v>1335</v>
      </c>
    </row>
    <row r="547" spans="11:12" ht="16.05" customHeight="1" x14ac:dyDescent="0.25">
      <c r="K547" s="12">
        <v>210522</v>
      </c>
      <c r="L547" s="12" t="s">
        <v>1336</v>
      </c>
    </row>
    <row r="548" spans="11:12" ht="16.05" customHeight="1" x14ac:dyDescent="0.25">
      <c r="K548" s="12">
        <v>210600</v>
      </c>
      <c r="L548" s="12" t="s">
        <v>1337</v>
      </c>
    </row>
    <row r="549" spans="11:12" ht="16.05" customHeight="1" x14ac:dyDescent="0.25">
      <c r="K549" s="12">
        <v>210601</v>
      </c>
      <c r="L549" s="12" t="s">
        <v>1338</v>
      </c>
    </row>
    <row r="550" spans="11:12" ht="16.05" customHeight="1" x14ac:dyDescent="0.25">
      <c r="K550" s="12">
        <v>210602</v>
      </c>
      <c r="L550" s="12" t="s">
        <v>1339</v>
      </c>
    </row>
    <row r="551" spans="11:12" ht="16.05" customHeight="1" x14ac:dyDescent="0.25">
      <c r="K551" s="12">
        <v>210603</v>
      </c>
      <c r="L551" s="12" t="s">
        <v>1340</v>
      </c>
    </row>
    <row r="552" spans="11:12" ht="16.05" customHeight="1" x14ac:dyDescent="0.25">
      <c r="K552" s="12">
        <v>210604</v>
      </c>
      <c r="L552" s="12" t="s">
        <v>1341</v>
      </c>
    </row>
    <row r="553" spans="11:12" ht="16.05" customHeight="1" x14ac:dyDescent="0.25">
      <c r="K553" s="12">
        <v>210624</v>
      </c>
      <c r="L553" s="12" t="s">
        <v>1342</v>
      </c>
    </row>
    <row r="554" spans="11:12" ht="16.05" customHeight="1" x14ac:dyDescent="0.25">
      <c r="K554" s="12">
        <v>210681</v>
      </c>
      <c r="L554" s="12" t="s">
        <v>1343</v>
      </c>
    </row>
    <row r="555" spans="11:12" ht="16.05" customHeight="1" x14ac:dyDescent="0.25">
      <c r="K555" s="12">
        <v>210682</v>
      </c>
      <c r="L555" s="12" t="s">
        <v>1344</v>
      </c>
    </row>
    <row r="556" spans="11:12" ht="16.05" customHeight="1" x14ac:dyDescent="0.25">
      <c r="K556" s="12">
        <v>210700</v>
      </c>
      <c r="L556" s="12" t="s">
        <v>1345</v>
      </c>
    </row>
    <row r="557" spans="11:12" ht="16.05" customHeight="1" x14ac:dyDescent="0.25">
      <c r="K557" s="12">
        <v>210701</v>
      </c>
      <c r="L557" s="12" t="s">
        <v>1346</v>
      </c>
    </row>
    <row r="558" spans="11:12" ht="16.05" customHeight="1" x14ac:dyDescent="0.25">
      <c r="K558" s="12">
        <v>210702</v>
      </c>
      <c r="L558" s="12" t="s">
        <v>1347</v>
      </c>
    </row>
    <row r="559" spans="11:12" ht="16.05" customHeight="1" x14ac:dyDescent="0.25">
      <c r="K559" s="12">
        <v>210703</v>
      </c>
      <c r="L559" s="12" t="s">
        <v>1348</v>
      </c>
    </row>
    <row r="560" spans="11:12" ht="16.05" customHeight="1" x14ac:dyDescent="0.25">
      <c r="K560" s="12">
        <v>210711</v>
      </c>
      <c r="L560" s="12" t="s">
        <v>1349</v>
      </c>
    </row>
    <row r="561" spans="11:12" ht="16.05" customHeight="1" x14ac:dyDescent="0.25">
      <c r="K561" s="12">
        <v>210726</v>
      </c>
      <c r="L561" s="12" t="s">
        <v>1350</v>
      </c>
    </row>
    <row r="562" spans="11:12" ht="16.05" customHeight="1" x14ac:dyDescent="0.25">
      <c r="K562" s="12">
        <v>210727</v>
      </c>
      <c r="L562" s="12" t="s">
        <v>1351</v>
      </c>
    </row>
    <row r="563" spans="11:12" ht="16.05" customHeight="1" x14ac:dyDescent="0.25">
      <c r="K563" s="12">
        <v>210781</v>
      </c>
      <c r="L563" s="12" t="s">
        <v>1352</v>
      </c>
    </row>
    <row r="564" spans="11:12" ht="16.05" customHeight="1" x14ac:dyDescent="0.25">
      <c r="K564" s="12">
        <v>210782</v>
      </c>
      <c r="L564" s="12" t="s">
        <v>1353</v>
      </c>
    </row>
    <row r="565" spans="11:12" ht="16.05" customHeight="1" x14ac:dyDescent="0.25">
      <c r="K565" s="12">
        <v>210800</v>
      </c>
      <c r="L565" s="12" t="s">
        <v>1354</v>
      </c>
    </row>
    <row r="566" spans="11:12" ht="16.05" customHeight="1" x14ac:dyDescent="0.25">
      <c r="K566" s="12">
        <v>210801</v>
      </c>
      <c r="L566" s="12" t="s">
        <v>1355</v>
      </c>
    </row>
    <row r="567" spans="11:12" ht="16.05" customHeight="1" x14ac:dyDescent="0.25">
      <c r="K567" s="12">
        <v>210802</v>
      </c>
      <c r="L567" s="12" t="s">
        <v>1356</v>
      </c>
    </row>
    <row r="568" spans="11:12" ht="16.05" customHeight="1" x14ac:dyDescent="0.25">
      <c r="K568" s="12">
        <v>210803</v>
      </c>
      <c r="L568" s="12" t="s">
        <v>1357</v>
      </c>
    </row>
    <row r="569" spans="11:12" ht="16.05" customHeight="1" x14ac:dyDescent="0.25">
      <c r="K569" s="12">
        <v>210804</v>
      </c>
      <c r="L569" s="12" t="s">
        <v>1358</v>
      </c>
    </row>
    <row r="570" spans="11:12" ht="16.05" customHeight="1" x14ac:dyDescent="0.25">
      <c r="K570" s="12">
        <v>210811</v>
      </c>
      <c r="L570" s="12" t="s">
        <v>1359</v>
      </c>
    </row>
    <row r="571" spans="11:12" ht="16.05" customHeight="1" x14ac:dyDescent="0.25">
      <c r="K571" s="12">
        <v>210881</v>
      </c>
      <c r="L571" s="12" t="s">
        <v>1360</v>
      </c>
    </row>
    <row r="572" spans="11:12" ht="16.05" customHeight="1" x14ac:dyDescent="0.25">
      <c r="K572" s="12">
        <v>210882</v>
      </c>
      <c r="L572" s="12" t="s">
        <v>1361</v>
      </c>
    </row>
    <row r="573" spans="11:12" ht="16.05" customHeight="1" x14ac:dyDescent="0.25">
      <c r="K573" s="12">
        <v>210900</v>
      </c>
      <c r="L573" s="12" t="s">
        <v>1362</v>
      </c>
    </row>
    <row r="574" spans="11:12" ht="16.05" customHeight="1" x14ac:dyDescent="0.25">
      <c r="K574" s="12">
        <v>210901</v>
      </c>
      <c r="L574" s="12" t="s">
        <v>1363</v>
      </c>
    </row>
    <row r="575" spans="11:12" ht="16.05" customHeight="1" x14ac:dyDescent="0.25">
      <c r="K575" s="12">
        <v>210902</v>
      </c>
      <c r="L575" s="12" t="s">
        <v>1364</v>
      </c>
    </row>
    <row r="576" spans="11:12" ht="16.05" customHeight="1" x14ac:dyDescent="0.25">
      <c r="K576" s="12">
        <v>210903</v>
      </c>
      <c r="L576" s="12" t="s">
        <v>1365</v>
      </c>
    </row>
    <row r="577" spans="11:12" ht="16.05" customHeight="1" x14ac:dyDescent="0.25">
      <c r="K577" s="12">
        <v>210904</v>
      </c>
      <c r="L577" s="12" t="s">
        <v>1366</v>
      </c>
    </row>
    <row r="578" spans="11:12" ht="16.05" customHeight="1" x14ac:dyDescent="0.25">
      <c r="K578" s="12">
        <v>210905</v>
      </c>
      <c r="L578" s="12" t="s">
        <v>1367</v>
      </c>
    </row>
    <row r="579" spans="11:12" ht="16.05" customHeight="1" x14ac:dyDescent="0.25">
      <c r="K579" s="12">
        <v>210911</v>
      </c>
      <c r="L579" s="12" t="s">
        <v>1368</v>
      </c>
    </row>
    <row r="580" spans="11:12" ht="16.05" customHeight="1" x14ac:dyDescent="0.25">
      <c r="K580" s="12">
        <v>210921</v>
      </c>
      <c r="L580" s="12" t="s">
        <v>1369</v>
      </c>
    </row>
    <row r="581" spans="11:12" ht="16.05" customHeight="1" x14ac:dyDescent="0.25">
      <c r="K581" s="12">
        <v>210922</v>
      </c>
      <c r="L581" s="12" t="s">
        <v>1370</v>
      </c>
    </row>
    <row r="582" spans="11:12" ht="16.05" customHeight="1" x14ac:dyDescent="0.25">
      <c r="K582" s="12">
        <v>211000</v>
      </c>
      <c r="L582" s="12" t="s">
        <v>1371</v>
      </c>
    </row>
    <row r="583" spans="11:12" ht="16.05" customHeight="1" x14ac:dyDescent="0.25">
      <c r="K583" s="12">
        <v>211001</v>
      </c>
      <c r="L583" s="12" t="s">
        <v>1372</v>
      </c>
    </row>
    <row r="584" spans="11:12" ht="16.05" customHeight="1" x14ac:dyDescent="0.25">
      <c r="K584" s="12">
        <v>211002</v>
      </c>
      <c r="L584" s="12" t="s">
        <v>1373</v>
      </c>
    </row>
    <row r="585" spans="11:12" ht="16.05" customHeight="1" x14ac:dyDescent="0.25">
      <c r="K585" s="12">
        <v>211003</v>
      </c>
      <c r="L585" s="12" t="s">
        <v>1374</v>
      </c>
    </row>
    <row r="586" spans="11:12" ht="16.05" customHeight="1" x14ac:dyDescent="0.25">
      <c r="K586" s="12">
        <v>211004</v>
      </c>
      <c r="L586" s="12" t="s">
        <v>1375</v>
      </c>
    </row>
    <row r="587" spans="11:12" ht="16.05" customHeight="1" x14ac:dyDescent="0.25">
      <c r="K587" s="12">
        <v>211005</v>
      </c>
      <c r="L587" s="12" t="s">
        <v>1376</v>
      </c>
    </row>
    <row r="588" spans="11:12" ht="16.05" customHeight="1" x14ac:dyDescent="0.25">
      <c r="K588" s="12">
        <v>211011</v>
      </c>
      <c r="L588" s="12" t="s">
        <v>1377</v>
      </c>
    </row>
    <row r="589" spans="11:12" ht="16.05" customHeight="1" x14ac:dyDescent="0.25">
      <c r="K589" s="12">
        <v>211021</v>
      </c>
      <c r="L589" s="12" t="s">
        <v>1378</v>
      </c>
    </row>
    <row r="590" spans="11:12" ht="16.05" customHeight="1" x14ac:dyDescent="0.25">
      <c r="K590" s="12">
        <v>211081</v>
      </c>
      <c r="L590" s="12" t="s">
        <v>1379</v>
      </c>
    </row>
    <row r="591" spans="11:12" ht="16.05" customHeight="1" x14ac:dyDescent="0.25">
      <c r="K591" s="12">
        <v>211100</v>
      </c>
      <c r="L591" s="12" t="s">
        <v>1380</v>
      </c>
    </row>
    <row r="592" spans="11:12" ht="16.05" customHeight="1" x14ac:dyDescent="0.25">
      <c r="K592" s="12">
        <v>211101</v>
      </c>
      <c r="L592" s="12" t="s">
        <v>1381</v>
      </c>
    </row>
    <row r="593" spans="11:12" ht="16.05" customHeight="1" x14ac:dyDescent="0.25">
      <c r="K593" s="12">
        <v>211102</v>
      </c>
      <c r="L593" s="12" t="s">
        <v>1382</v>
      </c>
    </row>
    <row r="594" spans="11:12" ht="16.05" customHeight="1" x14ac:dyDescent="0.25">
      <c r="K594" s="12">
        <v>211103</v>
      </c>
      <c r="L594" s="12" t="s">
        <v>1383</v>
      </c>
    </row>
    <row r="595" spans="11:12" ht="16.05" customHeight="1" x14ac:dyDescent="0.25">
      <c r="K595" s="12">
        <v>211121</v>
      </c>
      <c r="L595" s="12" t="s">
        <v>1384</v>
      </c>
    </row>
    <row r="596" spans="11:12" ht="16.05" customHeight="1" x14ac:dyDescent="0.25">
      <c r="K596" s="12">
        <v>211122</v>
      </c>
      <c r="L596" s="12" t="s">
        <v>1385</v>
      </c>
    </row>
    <row r="597" spans="11:12" ht="16.05" customHeight="1" x14ac:dyDescent="0.25">
      <c r="K597" s="12">
        <v>211200</v>
      </c>
      <c r="L597" s="12" t="s">
        <v>1386</v>
      </c>
    </row>
    <row r="598" spans="11:12" ht="16.05" customHeight="1" x14ac:dyDescent="0.25">
      <c r="K598" s="12">
        <v>211201</v>
      </c>
      <c r="L598" s="12" t="s">
        <v>1387</v>
      </c>
    </row>
    <row r="599" spans="11:12" ht="16.05" customHeight="1" x14ac:dyDescent="0.25">
      <c r="K599" s="12">
        <v>211202</v>
      </c>
      <c r="L599" s="12" t="s">
        <v>1388</v>
      </c>
    </row>
    <row r="600" spans="11:12" ht="16.05" customHeight="1" x14ac:dyDescent="0.25">
      <c r="K600" s="12">
        <v>211204</v>
      </c>
      <c r="L600" s="12" t="s">
        <v>1389</v>
      </c>
    </row>
    <row r="601" spans="11:12" ht="16.05" customHeight="1" x14ac:dyDescent="0.25">
      <c r="K601" s="12">
        <v>211221</v>
      </c>
      <c r="L601" s="12" t="s">
        <v>1390</v>
      </c>
    </row>
    <row r="602" spans="11:12" ht="16.05" customHeight="1" x14ac:dyDescent="0.25">
      <c r="K602" s="12">
        <v>211223</v>
      </c>
      <c r="L602" s="12" t="s">
        <v>1391</v>
      </c>
    </row>
    <row r="603" spans="11:12" ht="16.05" customHeight="1" x14ac:dyDescent="0.25">
      <c r="K603" s="12">
        <v>211224</v>
      </c>
      <c r="L603" s="12" t="s">
        <v>1392</v>
      </c>
    </row>
    <row r="604" spans="11:12" ht="16.05" customHeight="1" x14ac:dyDescent="0.25">
      <c r="K604" s="12">
        <v>211281</v>
      </c>
      <c r="L604" s="12" t="s">
        <v>1393</v>
      </c>
    </row>
    <row r="605" spans="11:12" ht="16.05" customHeight="1" x14ac:dyDescent="0.25">
      <c r="K605" s="12">
        <v>211282</v>
      </c>
      <c r="L605" s="12" t="s">
        <v>1394</v>
      </c>
    </row>
    <row r="606" spans="11:12" ht="16.05" customHeight="1" x14ac:dyDescent="0.25">
      <c r="K606" s="12">
        <v>211300</v>
      </c>
      <c r="L606" s="12" t="s">
        <v>1395</v>
      </c>
    </row>
    <row r="607" spans="11:12" ht="16.05" customHeight="1" x14ac:dyDescent="0.25">
      <c r="K607" s="12">
        <v>211301</v>
      </c>
      <c r="L607" s="12" t="s">
        <v>1396</v>
      </c>
    </row>
    <row r="608" spans="11:12" ht="16.05" customHeight="1" x14ac:dyDescent="0.25">
      <c r="K608" s="12">
        <v>211302</v>
      </c>
      <c r="L608" s="12" t="s">
        <v>1397</v>
      </c>
    </row>
    <row r="609" spans="11:12" ht="16.05" customHeight="1" x14ac:dyDescent="0.25">
      <c r="K609" s="12">
        <v>211303</v>
      </c>
      <c r="L609" s="12" t="s">
        <v>1398</v>
      </c>
    </row>
    <row r="610" spans="11:12" ht="16.05" customHeight="1" x14ac:dyDescent="0.25">
      <c r="K610" s="12">
        <v>211321</v>
      </c>
      <c r="L610" s="12" t="s">
        <v>1399</v>
      </c>
    </row>
    <row r="611" spans="11:12" ht="16.05" customHeight="1" x14ac:dyDescent="0.25">
      <c r="K611" s="12">
        <v>211322</v>
      </c>
      <c r="L611" s="12" t="s">
        <v>1400</v>
      </c>
    </row>
    <row r="612" spans="11:12" ht="16.05" customHeight="1" x14ac:dyDescent="0.25">
      <c r="K612" s="12">
        <v>211324</v>
      </c>
      <c r="L612" s="12" t="s">
        <v>1401</v>
      </c>
    </row>
    <row r="613" spans="11:12" ht="16.05" customHeight="1" x14ac:dyDescent="0.25">
      <c r="K613" s="12">
        <v>211381</v>
      </c>
      <c r="L613" s="12" t="s">
        <v>1402</v>
      </c>
    </row>
    <row r="614" spans="11:12" ht="16.05" customHeight="1" x14ac:dyDescent="0.25">
      <c r="K614" s="12">
        <v>211382</v>
      </c>
      <c r="L614" s="12" t="s">
        <v>1403</v>
      </c>
    </row>
    <row r="615" spans="11:12" ht="16.05" customHeight="1" x14ac:dyDescent="0.25">
      <c r="K615" s="12">
        <v>211400</v>
      </c>
      <c r="L615" s="12" t="s">
        <v>1404</v>
      </c>
    </row>
    <row r="616" spans="11:12" ht="16.05" customHeight="1" x14ac:dyDescent="0.25">
      <c r="K616" s="12">
        <v>211401</v>
      </c>
      <c r="L616" s="12" t="s">
        <v>1405</v>
      </c>
    </row>
    <row r="617" spans="11:12" ht="16.05" customHeight="1" x14ac:dyDescent="0.25">
      <c r="K617" s="12">
        <v>211402</v>
      </c>
      <c r="L617" s="12" t="s">
        <v>1406</v>
      </c>
    </row>
    <row r="618" spans="11:12" ht="16.05" customHeight="1" x14ac:dyDescent="0.25">
      <c r="K618" s="12">
        <v>211403</v>
      </c>
      <c r="L618" s="12" t="s">
        <v>1407</v>
      </c>
    </row>
    <row r="619" spans="11:12" ht="16.05" customHeight="1" x14ac:dyDescent="0.25">
      <c r="K619" s="12">
        <v>211404</v>
      </c>
      <c r="L619" s="12" t="s">
        <v>1408</v>
      </c>
    </row>
    <row r="620" spans="11:12" ht="16.05" customHeight="1" x14ac:dyDescent="0.25">
      <c r="K620" s="12">
        <v>211421</v>
      </c>
      <c r="L620" s="12" t="s">
        <v>1409</v>
      </c>
    </row>
    <row r="621" spans="11:12" ht="16.05" customHeight="1" x14ac:dyDescent="0.25">
      <c r="K621" s="12">
        <v>211422</v>
      </c>
      <c r="L621" s="12" t="s">
        <v>1410</v>
      </c>
    </row>
    <row r="622" spans="11:12" ht="16.05" customHeight="1" x14ac:dyDescent="0.25">
      <c r="K622" s="12">
        <v>211481</v>
      </c>
      <c r="L622" s="12" t="s">
        <v>1411</v>
      </c>
    </row>
    <row r="623" spans="11:12" ht="16.05" customHeight="1" x14ac:dyDescent="0.25">
      <c r="K623" s="12">
        <v>220000</v>
      </c>
      <c r="L623" s="12" t="s">
        <v>1412</v>
      </c>
    </row>
    <row r="624" spans="11:12" ht="16.05" customHeight="1" x14ac:dyDescent="0.25">
      <c r="K624" s="12">
        <v>220100</v>
      </c>
      <c r="L624" s="12" t="s">
        <v>1413</v>
      </c>
    </row>
    <row r="625" spans="11:12" ht="16.05" customHeight="1" x14ac:dyDescent="0.25">
      <c r="K625" s="12">
        <v>220101</v>
      </c>
      <c r="L625" s="12" t="s">
        <v>1414</v>
      </c>
    </row>
    <row r="626" spans="11:12" ht="16.05" customHeight="1" x14ac:dyDescent="0.25">
      <c r="K626" s="12">
        <v>220102</v>
      </c>
      <c r="L626" s="12" t="s">
        <v>1415</v>
      </c>
    </row>
    <row r="627" spans="11:12" ht="16.05" customHeight="1" x14ac:dyDescent="0.25">
      <c r="K627" s="12">
        <v>220103</v>
      </c>
      <c r="L627" s="12" t="s">
        <v>1416</v>
      </c>
    </row>
    <row r="628" spans="11:12" ht="16.05" customHeight="1" x14ac:dyDescent="0.25">
      <c r="K628" s="12">
        <v>220104</v>
      </c>
      <c r="L628" s="12" t="s">
        <v>1417</v>
      </c>
    </row>
    <row r="629" spans="11:12" ht="16.05" customHeight="1" x14ac:dyDescent="0.25">
      <c r="K629" s="12">
        <v>220105</v>
      </c>
      <c r="L629" s="12" t="s">
        <v>1418</v>
      </c>
    </row>
    <row r="630" spans="11:12" ht="16.05" customHeight="1" x14ac:dyDescent="0.25">
      <c r="K630" s="12">
        <v>220106</v>
      </c>
      <c r="L630" s="12" t="s">
        <v>1419</v>
      </c>
    </row>
    <row r="631" spans="11:12" ht="16.05" customHeight="1" x14ac:dyDescent="0.25">
      <c r="K631" s="12">
        <v>220112</v>
      </c>
      <c r="L631" s="12" t="s">
        <v>1420</v>
      </c>
    </row>
    <row r="632" spans="11:12" ht="16.05" customHeight="1" x14ac:dyDescent="0.25">
      <c r="K632" s="12">
        <v>220122</v>
      </c>
      <c r="L632" s="12" t="s">
        <v>1421</v>
      </c>
    </row>
    <row r="633" spans="11:12" ht="16.05" customHeight="1" x14ac:dyDescent="0.25">
      <c r="K633" s="12">
        <v>220181</v>
      </c>
      <c r="L633" s="12" t="s">
        <v>1422</v>
      </c>
    </row>
    <row r="634" spans="11:12" ht="16.05" customHeight="1" x14ac:dyDescent="0.25">
      <c r="K634" s="12">
        <v>220182</v>
      </c>
      <c r="L634" s="12" t="s">
        <v>1423</v>
      </c>
    </row>
    <row r="635" spans="11:12" ht="16.05" customHeight="1" x14ac:dyDescent="0.25">
      <c r="K635" s="12">
        <v>220183</v>
      </c>
      <c r="L635" s="12" t="s">
        <v>1424</v>
      </c>
    </row>
    <row r="636" spans="11:12" ht="16.05" customHeight="1" x14ac:dyDescent="0.25">
      <c r="K636" s="12">
        <v>220200</v>
      </c>
      <c r="L636" s="12" t="s">
        <v>1425</v>
      </c>
    </row>
    <row r="637" spans="11:12" ht="16.05" customHeight="1" x14ac:dyDescent="0.25">
      <c r="K637" s="12">
        <v>220201</v>
      </c>
      <c r="L637" s="12" t="s">
        <v>1426</v>
      </c>
    </row>
    <row r="638" spans="11:12" ht="16.05" customHeight="1" x14ac:dyDescent="0.25">
      <c r="K638" s="12">
        <v>220202</v>
      </c>
      <c r="L638" s="12" t="s">
        <v>1427</v>
      </c>
    </row>
    <row r="639" spans="11:12" ht="16.05" customHeight="1" x14ac:dyDescent="0.25">
      <c r="K639" s="12">
        <v>220203</v>
      </c>
      <c r="L639" s="12" t="s">
        <v>1428</v>
      </c>
    </row>
    <row r="640" spans="11:12" ht="16.05" customHeight="1" x14ac:dyDescent="0.25">
      <c r="K640" s="12">
        <v>220204</v>
      </c>
      <c r="L640" s="12" t="s">
        <v>1429</v>
      </c>
    </row>
    <row r="641" spans="11:12" ht="16.05" customHeight="1" x14ac:dyDescent="0.25">
      <c r="K641" s="12">
        <v>220211</v>
      </c>
      <c r="L641" s="12" t="s">
        <v>1430</v>
      </c>
    </row>
    <row r="642" spans="11:12" ht="16.05" customHeight="1" x14ac:dyDescent="0.25">
      <c r="K642" s="12">
        <v>220221</v>
      </c>
      <c r="L642" s="12" t="s">
        <v>1431</v>
      </c>
    </row>
    <row r="643" spans="11:12" ht="16.05" customHeight="1" x14ac:dyDescent="0.25">
      <c r="K643" s="12">
        <v>220281</v>
      </c>
      <c r="L643" s="12" t="s">
        <v>1432</v>
      </c>
    </row>
    <row r="644" spans="11:12" ht="16.05" customHeight="1" x14ac:dyDescent="0.25">
      <c r="K644" s="12">
        <v>220282</v>
      </c>
      <c r="L644" s="12" t="s">
        <v>1433</v>
      </c>
    </row>
    <row r="645" spans="11:12" ht="16.05" customHeight="1" x14ac:dyDescent="0.25">
      <c r="K645" s="12">
        <v>220283</v>
      </c>
      <c r="L645" s="12" t="s">
        <v>1434</v>
      </c>
    </row>
    <row r="646" spans="11:12" ht="16.05" customHeight="1" x14ac:dyDescent="0.25">
      <c r="K646" s="12">
        <v>220284</v>
      </c>
      <c r="L646" s="12" t="s">
        <v>1435</v>
      </c>
    </row>
    <row r="647" spans="11:12" ht="16.05" customHeight="1" x14ac:dyDescent="0.25">
      <c r="K647" s="12">
        <v>220300</v>
      </c>
      <c r="L647" s="12" t="s">
        <v>1436</v>
      </c>
    </row>
    <row r="648" spans="11:12" ht="16.05" customHeight="1" x14ac:dyDescent="0.25">
      <c r="K648" s="12">
        <v>220301</v>
      </c>
      <c r="L648" s="12" t="s">
        <v>1437</v>
      </c>
    </row>
    <row r="649" spans="11:12" ht="16.05" customHeight="1" x14ac:dyDescent="0.25">
      <c r="K649" s="12">
        <v>220302</v>
      </c>
      <c r="L649" s="12" t="s">
        <v>1438</v>
      </c>
    </row>
    <row r="650" spans="11:12" ht="16.05" customHeight="1" x14ac:dyDescent="0.25">
      <c r="K650" s="12">
        <v>220303</v>
      </c>
      <c r="L650" s="12" t="s">
        <v>1439</v>
      </c>
    </row>
    <row r="651" spans="11:12" ht="16.05" customHeight="1" x14ac:dyDescent="0.25">
      <c r="K651" s="12">
        <v>220322</v>
      </c>
      <c r="L651" s="12" t="s">
        <v>1440</v>
      </c>
    </row>
    <row r="652" spans="11:12" ht="16.05" customHeight="1" x14ac:dyDescent="0.25">
      <c r="K652" s="12">
        <v>220323</v>
      </c>
      <c r="L652" s="12" t="s">
        <v>1441</v>
      </c>
    </row>
    <row r="653" spans="11:12" ht="16.05" customHeight="1" x14ac:dyDescent="0.25">
      <c r="K653" s="12">
        <v>220381</v>
      </c>
      <c r="L653" s="12" t="s">
        <v>1442</v>
      </c>
    </row>
    <row r="654" spans="11:12" ht="16.05" customHeight="1" x14ac:dyDescent="0.25">
      <c r="K654" s="12">
        <v>220382</v>
      </c>
      <c r="L654" s="12" t="s">
        <v>1443</v>
      </c>
    </row>
    <row r="655" spans="11:12" ht="16.05" customHeight="1" x14ac:dyDescent="0.25">
      <c r="K655" s="12">
        <v>220400</v>
      </c>
      <c r="L655" s="12" t="s">
        <v>1444</v>
      </c>
    </row>
    <row r="656" spans="11:12" ht="16.05" customHeight="1" x14ac:dyDescent="0.25">
      <c r="K656" s="12">
        <v>220401</v>
      </c>
      <c r="L656" s="12" t="s">
        <v>1445</v>
      </c>
    </row>
    <row r="657" spans="11:12" ht="16.05" customHeight="1" x14ac:dyDescent="0.25">
      <c r="K657" s="12">
        <v>220402</v>
      </c>
      <c r="L657" s="12" t="s">
        <v>1446</v>
      </c>
    </row>
    <row r="658" spans="11:12" ht="16.05" customHeight="1" x14ac:dyDescent="0.25">
      <c r="K658" s="12">
        <v>220403</v>
      </c>
      <c r="L658" s="12" t="s">
        <v>1447</v>
      </c>
    </row>
    <row r="659" spans="11:12" ht="16.05" customHeight="1" x14ac:dyDescent="0.25">
      <c r="K659" s="12">
        <v>220421</v>
      </c>
      <c r="L659" s="12" t="s">
        <v>1448</v>
      </c>
    </row>
    <row r="660" spans="11:12" ht="16.05" customHeight="1" x14ac:dyDescent="0.25">
      <c r="K660" s="12">
        <v>220422</v>
      </c>
      <c r="L660" s="12" t="s">
        <v>1449</v>
      </c>
    </row>
    <row r="661" spans="11:12" ht="16.05" customHeight="1" x14ac:dyDescent="0.25">
      <c r="K661" s="12">
        <v>220500</v>
      </c>
      <c r="L661" s="12" t="s">
        <v>1450</v>
      </c>
    </row>
    <row r="662" spans="11:12" ht="16.05" customHeight="1" x14ac:dyDescent="0.25">
      <c r="K662" s="12">
        <v>220501</v>
      </c>
      <c r="L662" s="12" t="s">
        <v>1451</v>
      </c>
    </row>
    <row r="663" spans="11:12" ht="16.05" customHeight="1" x14ac:dyDescent="0.25">
      <c r="K663" s="12">
        <v>220502</v>
      </c>
      <c r="L663" s="12" t="s">
        <v>1452</v>
      </c>
    </row>
    <row r="664" spans="11:12" ht="16.05" customHeight="1" x14ac:dyDescent="0.25">
      <c r="K664" s="12">
        <v>220503</v>
      </c>
      <c r="L664" s="12" t="s">
        <v>1453</v>
      </c>
    </row>
    <row r="665" spans="11:12" ht="16.05" customHeight="1" x14ac:dyDescent="0.25">
      <c r="K665" s="12">
        <v>220521</v>
      </c>
      <c r="L665" s="12" t="s">
        <v>1454</v>
      </c>
    </row>
    <row r="666" spans="11:12" ht="16.05" customHeight="1" x14ac:dyDescent="0.25">
      <c r="K666" s="12">
        <v>220523</v>
      </c>
      <c r="L666" s="12" t="s">
        <v>1455</v>
      </c>
    </row>
    <row r="667" spans="11:12" ht="16.05" customHeight="1" x14ac:dyDescent="0.25">
      <c r="K667" s="12">
        <v>220524</v>
      </c>
      <c r="L667" s="12" t="s">
        <v>1456</v>
      </c>
    </row>
    <row r="668" spans="11:12" ht="16.05" customHeight="1" x14ac:dyDescent="0.25">
      <c r="K668" s="12">
        <v>220581</v>
      </c>
      <c r="L668" s="12" t="s">
        <v>1457</v>
      </c>
    </row>
    <row r="669" spans="11:12" ht="16.05" customHeight="1" x14ac:dyDescent="0.25">
      <c r="K669" s="12">
        <v>220582</v>
      </c>
      <c r="L669" s="12" t="s">
        <v>1458</v>
      </c>
    </row>
    <row r="670" spans="11:12" ht="16.05" customHeight="1" x14ac:dyDescent="0.25">
      <c r="K670" s="12">
        <v>220600</v>
      </c>
      <c r="L670" s="12" t="s">
        <v>1459</v>
      </c>
    </row>
    <row r="671" spans="11:12" ht="16.05" customHeight="1" x14ac:dyDescent="0.25">
      <c r="K671" s="12">
        <v>220601</v>
      </c>
      <c r="L671" s="12" t="s">
        <v>1460</v>
      </c>
    </row>
    <row r="672" spans="11:12" ht="16.05" customHeight="1" x14ac:dyDescent="0.25">
      <c r="K672" s="12">
        <v>220602</v>
      </c>
      <c r="L672" s="12" t="s">
        <v>1461</v>
      </c>
    </row>
    <row r="673" spans="11:12" ht="16.05" customHeight="1" x14ac:dyDescent="0.25">
      <c r="K673" s="12">
        <v>220621</v>
      </c>
      <c r="L673" s="12" t="s">
        <v>1462</v>
      </c>
    </row>
    <row r="674" spans="11:12" ht="16.05" customHeight="1" x14ac:dyDescent="0.25">
      <c r="K674" s="12">
        <v>220622</v>
      </c>
      <c r="L674" s="12" t="s">
        <v>1463</v>
      </c>
    </row>
    <row r="675" spans="11:12" ht="16.05" customHeight="1" x14ac:dyDescent="0.25">
      <c r="K675" s="12">
        <v>220623</v>
      </c>
      <c r="L675" s="12" t="s">
        <v>1464</v>
      </c>
    </row>
    <row r="676" spans="11:12" ht="16.05" customHeight="1" x14ac:dyDescent="0.25">
      <c r="K676" s="12">
        <v>220625</v>
      </c>
      <c r="L676" s="12" t="s">
        <v>1465</v>
      </c>
    </row>
    <row r="677" spans="11:12" ht="16.05" customHeight="1" x14ac:dyDescent="0.25">
      <c r="K677" s="12">
        <v>220681</v>
      </c>
      <c r="L677" s="12" t="s">
        <v>1466</v>
      </c>
    </row>
    <row r="678" spans="11:12" ht="16.05" customHeight="1" x14ac:dyDescent="0.25">
      <c r="K678" s="12">
        <v>220700</v>
      </c>
      <c r="L678" s="12" t="s">
        <v>1467</v>
      </c>
    </row>
    <row r="679" spans="11:12" ht="16.05" customHeight="1" x14ac:dyDescent="0.25">
      <c r="K679" s="12">
        <v>220701</v>
      </c>
      <c r="L679" s="12" t="s">
        <v>1468</v>
      </c>
    </row>
    <row r="680" spans="11:12" ht="16.05" customHeight="1" x14ac:dyDescent="0.25">
      <c r="K680" s="12">
        <v>220702</v>
      </c>
      <c r="L680" s="12" t="s">
        <v>1469</v>
      </c>
    </row>
    <row r="681" spans="11:12" ht="16.05" customHeight="1" x14ac:dyDescent="0.25">
      <c r="K681" s="12">
        <v>220721</v>
      </c>
      <c r="L681" s="12" t="s">
        <v>1470</v>
      </c>
    </row>
    <row r="682" spans="11:12" ht="16.05" customHeight="1" x14ac:dyDescent="0.25">
      <c r="K682" s="12">
        <v>220722</v>
      </c>
      <c r="L682" s="12" t="s">
        <v>1471</v>
      </c>
    </row>
    <row r="683" spans="11:12" ht="16.05" customHeight="1" x14ac:dyDescent="0.25">
      <c r="K683" s="12">
        <v>220723</v>
      </c>
      <c r="L683" s="12" t="s">
        <v>1472</v>
      </c>
    </row>
    <row r="684" spans="11:12" ht="16.05" customHeight="1" x14ac:dyDescent="0.25">
      <c r="K684" s="12">
        <v>220724</v>
      </c>
      <c r="L684" s="12" t="s">
        <v>1473</v>
      </c>
    </row>
    <row r="685" spans="11:12" ht="16.05" customHeight="1" x14ac:dyDescent="0.25">
      <c r="K685" s="12">
        <v>220800</v>
      </c>
      <c r="L685" s="12" t="s">
        <v>1474</v>
      </c>
    </row>
    <row r="686" spans="11:12" ht="16.05" customHeight="1" x14ac:dyDescent="0.25">
      <c r="K686" s="12">
        <v>220801</v>
      </c>
      <c r="L686" s="12" t="s">
        <v>1475</v>
      </c>
    </row>
    <row r="687" spans="11:12" ht="16.05" customHeight="1" x14ac:dyDescent="0.25">
      <c r="K687" s="12">
        <v>220802</v>
      </c>
      <c r="L687" s="12" t="s">
        <v>1476</v>
      </c>
    </row>
    <row r="688" spans="11:12" ht="16.05" customHeight="1" x14ac:dyDescent="0.25">
      <c r="K688" s="12">
        <v>220821</v>
      </c>
      <c r="L688" s="12" t="s">
        <v>1477</v>
      </c>
    </row>
    <row r="689" spans="11:12" ht="16.05" customHeight="1" x14ac:dyDescent="0.25">
      <c r="K689" s="12">
        <v>220822</v>
      </c>
      <c r="L689" s="12" t="s">
        <v>1478</v>
      </c>
    </row>
    <row r="690" spans="11:12" ht="16.05" customHeight="1" x14ac:dyDescent="0.25">
      <c r="K690" s="12">
        <v>220881</v>
      </c>
      <c r="L690" s="12" t="s">
        <v>1479</v>
      </c>
    </row>
    <row r="691" spans="11:12" ht="16.05" customHeight="1" x14ac:dyDescent="0.25">
      <c r="K691" s="12">
        <v>220882</v>
      </c>
      <c r="L691" s="12" t="s">
        <v>1480</v>
      </c>
    </row>
    <row r="692" spans="11:12" ht="16.05" customHeight="1" x14ac:dyDescent="0.25">
      <c r="K692" s="12">
        <v>222400</v>
      </c>
      <c r="L692" s="12" t="s">
        <v>1481</v>
      </c>
    </row>
    <row r="693" spans="11:12" ht="16.05" customHeight="1" x14ac:dyDescent="0.25">
      <c r="K693" s="12">
        <v>222401</v>
      </c>
      <c r="L693" s="12" t="s">
        <v>1482</v>
      </c>
    </row>
    <row r="694" spans="11:12" ht="16.05" customHeight="1" x14ac:dyDescent="0.25">
      <c r="K694" s="12">
        <v>222402</v>
      </c>
      <c r="L694" s="12" t="s">
        <v>1483</v>
      </c>
    </row>
    <row r="695" spans="11:12" ht="16.05" customHeight="1" x14ac:dyDescent="0.25">
      <c r="K695" s="12">
        <v>222403</v>
      </c>
      <c r="L695" s="12" t="s">
        <v>1484</v>
      </c>
    </row>
    <row r="696" spans="11:12" ht="16.05" customHeight="1" x14ac:dyDescent="0.25">
      <c r="K696" s="12">
        <v>222404</v>
      </c>
      <c r="L696" s="12" t="s">
        <v>1485</v>
      </c>
    </row>
    <row r="697" spans="11:12" ht="16.05" customHeight="1" x14ac:dyDescent="0.25">
      <c r="K697" s="12">
        <v>222405</v>
      </c>
      <c r="L697" s="12" t="s">
        <v>1486</v>
      </c>
    </row>
    <row r="698" spans="11:12" ht="16.05" customHeight="1" x14ac:dyDescent="0.25">
      <c r="K698" s="12">
        <v>222406</v>
      </c>
      <c r="L698" s="12" t="s">
        <v>1487</v>
      </c>
    </row>
    <row r="699" spans="11:12" ht="16.05" customHeight="1" x14ac:dyDescent="0.25">
      <c r="K699" s="12">
        <v>222424</v>
      </c>
      <c r="L699" s="12" t="s">
        <v>1488</v>
      </c>
    </row>
    <row r="700" spans="11:12" ht="16.05" customHeight="1" x14ac:dyDescent="0.25">
      <c r="K700" s="12">
        <v>222426</v>
      </c>
      <c r="L700" s="12" t="s">
        <v>1489</v>
      </c>
    </row>
    <row r="701" spans="11:12" ht="16.05" customHeight="1" x14ac:dyDescent="0.25">
      <c r="K701" s="12">
        <v>230000</v>
      </c>
      <c r="L701" s="12" t="s">
        <v>1490</v>
      </c>
    </row>
    <row r="702" spans="11:12" ht="16.05" customHeight="1" x14ac:dyDescent="0.25">
      <c r="K702" s="12">
        <v>230100</v>
      </c>
      <c r="L702" s="12" t="s">
        <v>1491</v>
      </c>
    </row>
    <row r="703" spans="11:12" ht="16.05" customHeight="1" x14ac:dyDescent="0.25">
      <c r="K703" s="12">
        <v>230101</v>
      </c>
      <c r="L703" s="12" t="s">
        <v>1492</v>
      </c>
    </row>
    <row r="704" spans="11:12" ht="16.05" customHeight="1" x14ac:dyDescent="0.25">
      <c r="K704" s="12">
        <v>230102</v>
      </c>
      <c r="L704" s="12" t="s">
        <v>1493</v>
      </c>
    </row>
    <row r="705" spans="11:12" ht="16.05" customHeight="1" x14ac:dyDescent="0.25">
      <c r="K705" s="12">
        <v>230103</v>
      </c>
      <c r="L705" s="12" t="s">
        <v>1494</v>
      </c>
    </row>
    <row r="706" spans="11:12" ht="16.05" customHeight="1" x14ac:dyDescent="0.25">
      <c r="K706" s="12">
        <v>230104</v>
      </c>
      <c r="L706" s="12" t="s">
        <v>1495</v>
      </c>
    </row>
    <row r="707" spans="11:12" ht="16.05" customHeight="1" x14ac:dyDescent="0.25">
      <c r="K707" s="12">
        <v>230105</v>
      </c>
      <c r="L707" s="12" t="s">
        <v>1496</v>
      </c>
    </row>
    <row r="708" spans="11:12" ht="16.05" customHeight="1" x14ac:dyDescent="0.25">
      <c r="K708" s="12">
        <v>230106</v>
      </c>
      <c r="L708" s="12" t="s">
        <v>1497</v>
      </c>
    </row>
    <row r="709" spans="11:12" ht="16.05" customHeight="1" x14ac:dyDescent="0.25">
      <c r="K709" s="12">
        <v>230107</v>
      </c>
      <c r="L709" s="12" t="s">
        <v>1498</v>
      </c>
    </row>
    <row r="710" spans="11:12" ht="16.05" customHeight="1" x14ac:dyDescent="0.25">
      <c r="K710" s="12">
        <v>230108</v>
      </c>
      <c r="L710" s="12" t="s">
        <v>1499</v>
      </c>
    </row>
    <row r="711" spans="11:12" ht="16.05" customHeight="1" x14ac:dyDescent="0.25">
      <c r="K711" s="12">
        <v>230121</v>
      </c>
      <c r="L711" s="12" t="s">
        <v>1500</v>
      </c>
    </row>
    <row r="712" spans="11:12" ht="16.05" customHeight="1" x14ac:dyDescent="0.25">
      <c r="K712" s="12">
        <v>230123</v>
      </c>
      <c r="L712" s="12" t="s">
        <v>1501</v>
      </c>
    </row>
    <row r="713" spans="11:12" ht="16.05" customHeight="1" x14ac:dyDescent="0.25">
      <c r="K713" s="12">
        <v>230124</v>
      </c>
      <c r="L713" s="12" t="s">
        <v>1502</v>
      </c>
    </row>
    <row r="714" spans="11:12" ht="16.05" customHeight="1" x14ac:dyDescent="0.25">
      <c r="K714" s="12">
        <v>230125</v>
      </c>
      <c r="L714" s="12" t="s">
        <v>1503</v>
      </c>
    </row>
    <row r="715" spans="11:12" ht="16.05" customHeight="1" x14ac:dyDescent="0.25">
      <c r="K715" s="12">
        <v>230126</v>
      </c>
      <c r="L715" s="12" t="s">
        <v>1504</v>
      </c>
    </row>
    <row r="716" spans="11:12" ht="16.05" customHeight="1" x14ac:dyDescent="0.25">
      <c r="K716" s="12">
        <v>230127</v>
      </c>
      <c r="L716" s="12" t="s">
        <v>1505</v>
      </c>
    </row>
    <row r="717" spans="11:12" ht="16.05" customHeight="1" x14ac:dyDescent="0.25">
      <c r="K717" s="12">
        <v>230128</v>
      </c>
      <c r="L717" s="12" t="s">
        <v>1506</v>
      </c>
    </row>
    <row r="718" spans="11:12" ht="16.05" customHeight="1" x14ac:dyDescent="0.25">
      <c r="K718" s="12">
        <v>230129</v>
      </c>
      <c r="L718" s="12" t="s">
        <v>1507</v>
      </c>
    </row>
    <row r="719" spans="11:12" ht="16.05" customHeight="1" x14ac:dyDescent="0.25">
      <c r="K719" s="12">
        <v>230181</v>
      </c>
      <c r="L719" s="12" t="s">
        <v>1508</v>
      </c>
    </row>
    <row r="720" spans="11:12" ht="16.05" customHeight="1" x14ac:dyDescent="0.25">
      <c r="K720" s="12">
        <v>230182</v>
      </c>
      <c r="L720" s="12" t="s">
        <v>1509</v>
      </c>
    </row>
    <row r="721" spans="11:12" ht="16.05" customHeight="1" x14ac:dyDescent="0.25">
      <c r="K721" s="12">
        <v>230183</v>
      </c>
      <c r="L721" s="12" t="s">
        <v>1510</v>
      </c>
    </row>
    <row r="722" spans="11:12" ht="16.05" customHeight="1" x14ac:dyDescent="0.25">
      <c r="K722" s="12">
        <v>230184</v>
      </c>
      <c r="L722" s="12" t="s">
        <v>1511</v>
      </c>
    </row>
    <row r="723" spans="11:12" ht="16.05" customHeight="1" x14ac:dyDescent="0.25">
      <c r="K723" s="12">
        <v>230200</v>
      </c>
      <c r="L723" s="12" t="s">
        <v>1512</v>
      </c>
    </row>
    <row r="724" spans="11:12" ht="16.05" customHeight="1" x14ac:dyDescent="0.25">
      <c r="K724" s="12">
        <v>230201</v>
      </c>
      <c r="L724" s="12" t="s">
        <v>1513</v>
      </c>
    </row>
    <row r="725" spans="11:12" ht="16.05" customHeight="1" x14ac:dyDescent="0.25">
      <c r="K725" s="12">
        <v>230202</v>
      </c>
      <c r="L725" s="12" t="s">
        <v>1514</v>
      </c>
    </row>
    <row r="726" spans="11:12" ht="16.05" customHeight="1" x14ac:dyDescent="0.25">
      <c r="K726" s="12">
        <v>230203</v>
      </c>
      <c r="L726" s="12" t="s">
        <v>1515</v>
      </c>
    </row>
    <row r="727" spans="11:12" ht="16.05" customHeight="1" x14ac:dyDescent="0.25">
      <c r="K727" s="12">
        <v>230204</v>
      </c>
      <c r="L727" s="12" t="s">
        <v>1516</v>
      </c>
    </row>
    <row r="728" spans="11:12" ht="16.05" customHeight="1" x14ac:dyDescent="0.25">
      <c r="K728" s="12">
        <v>230205</v>
      </c>
      <c r="L728" s="12" t="s">
        <v>1517</v>
      </c>
    </row>
    <row r="729" spans="11:12" ht="16.05" customHeight="1" x14ac:dyDescent="0.25">
      <c r="K729" s="12">
        <v>230206</v>
      </c>
      <c r="L729" s="12" t="s">
        <v>1518</v>
      </c>
    </row>
    <row r="730" spans="11:12" ht="16.05" customHeight="1" x14ac:dyDescent="0.25">
      <c r="K730" s="12">
        <v>230207</v>
      </c>
      <c r="L730" s="12" t="s">
        <v>1519</v>
      </c>
    </row>
    <row r="731" spans="11:12" ht="16.05" customHeight="1" x14ac:dyDescent="0.25">
      <c r="K731" s="12">
        <v>230208</v>
      </c>
      <c r="L731" s="12" t="s">
        <v>1520</v>
      </c>
    </row>
    <row r="732" spans="11:12" ht="16.05" customHeight="1" x14ac:dyDescent="0.25">
      <c r="K732" s="12">
        <v>230221</v>
      </c>
      <c r="L732" s="12" t="s">
        <v>1521</v>
      </c>
    </row>
    <row r="733" spans="11:12" ht="16.05" customHeight="1" x14ac:dyDescent="0.25">
      <c r="K733" s="12">
        <v>230223</v>
      </c>
      <c r="L733" s="12" t="s">
        <v>1522</v>
      </c>
    </row>
    <row r="734" spans="11:12" ht="16.05" customHeight="1" x14ac:dyDescent="0.25">
      <c r="K734" s="12">
        <v>230224</v>
      </c>
      <c r="L734" s="12" t="s">
        <v>1523</v>
      </c>
    </row>
    <row r="735" spans="11:12" ht="16.05" customHeight="1" x14ac:dyDescent="0.25">
      <c r="K735" s="12">
        <v>230225</v>
      </c>
      <c r="L735" s="12" t="s">
        <v>1524</v>
      </c>
    </row>
    <row r="736" spans="11:12" ht="16.05" customHeight="1" x14ac:dyDescent="0.25">
      <c r="K736" s="12">
        <v>230227</v>
      </c>
      <c r="L736" s="12" t="s">
        <v>1525</v>
      </c>
    </row>
    <row r="737" spans="11:12" ht="16.05" customHeight="1" x14ac:dyDescent="0.25">
      <c r="K737" s="12">
        <v>230229</v>
      </c>
      <c r="L737" s="12" t="s">
        <v>1526</v>
      </c>
    </row>
    <row r="738" spans="11:12" ht="16.05" customHeight="1" x14ac:dyDescent="0.25">
      <c r="K738" s="12">
        <v>230230</v>
      </c>
      <c r="L738" s="12" t="s">
        <v>1527</v>
      </c>
    </row>
    <row r="739" spans="11:12" ht="16.05" customHeight="1" x14ac:dyDescent="0.25">
      <c r="K739" s="12">
        <v>230231</v>
      </c>
      <c r="L739" s="12" t="s">
        <v>1528</v>
      </c>
    </row>
    <row r="740" spans="11:12" ht="16.05" customHeight="1" x14ac:dyDescent="0.25">
      <c r="K740" s="12">
        <v>230281</v>
      </c>
      <c r="L740" s="12" t="s">
        <v>1529</v>
      </c>
    </row>
    <row r="741" spans="11:12" ht="16.05" customHeight="1" x14ac:dyDescent="0.25">
      <c r="K741" s="12">
        <v>230300</v>
      </c>
      <c r="L741" s="12" t="s">
        <v>1530</v>
      </c>
    </row>
    <row r="742" spans="11:12" ht="16.05" customHeight="1" x14ac:dyDescent="0.25">
      <c r="K742" s="12">
        <v>230301</v>
      </c>
      <c r="L742" s="12" t="s">
        <v>1531</v>
      </c>
    </row>
    <row r="743" spans="11:12" ht="16.05" customHeight="1" x14ac:dyDescent="0.25">
      <c r="K743" s="12">
        <v>230302</v>
      </c>
      <c r="L743" s="12" t="s">
        <v>1532</v>
      </c>
    </row>
    <row r="744" spans="11:12" ht="16.05" customHeight="1" x14ac:dyDescent="0.25">
      <c r="K744" s="12">
        <v>230303</v>
      </c>
      <c r="L744" s="12" t="s">
        <v>1533</v>
      </c>
    </row>
    <row r="745" spans="11:12" ht="16.05" customHeight="1" x14ac:dyDescent="0.25">
      <c r="K745" s="12">
        <v>230304</v>
      </c>
      <c r="L745" s="12" t="s">
        <v>1534</v>
      </c>
    </row>
    <row r="746" spans="11:12" ht="16.05" customHeight="1" x14ac:dyDescent="0.25">
      <c r="K746" s="12">
        <v>230305</v>
      </c>
      <c r="L746" s="12" t="s">
        <v>1535</v>
      </c>
    </row>
    <row r="747" spans="11:12" ht="16.05" customHeight="1" x14ac:dyDescent="0.25">
      <c r="K747" s="12">
        <v>230306</v>
      </c>
      <c r="L747" s="12" t="s">
        <v>1536</v>
      </c>
    </row>
    <row r="748" spans="11:12" ht="16.05" customHeight="1" x14ac:dyDescent="0.25">
      <c r="K748" s="12">
        <v>230307</v>
      </c>
      <c r="L748" s="12" t="s">
        <v>1537</v>
      </c>
    </row>
    <row r="749" spans="11:12" ht="16.05" customHeight="1" x14ac:dyDescent="0.25">
      <c r="K749" s="12">
        <v>230321</v>
      </c>
      <c r="L749" s="12" t="s">
        <v>1538</v>
      </c>
    </row>
    <row r="750" spans="11:12" ht="16.05" customHeight="1" x14ac:dyDescent="0.25">
      <c r="K750" s="12">
        <v>230381</v>
      </c>
      <c r="L750" s="12" t="s">
        <v>1539</v>
      </c>
    </row>
    <row r="751" spans="11:12" ht="16.05" customHeight="1" x14ac:dyDescent="0.25">
      <c r="K751" s="12">
        <v>230382</v>
      </c>
      <c r="L751" s="12" t="s">
        <v>1540</v>
      </c>
    </row>
    <row r="752" spans="11:12" ht="16.05" customHeight="1" x14ac:dyDescent="0.25">
      <c r="K752" s="12">
        <v>230400</v>
      </c>
      <c r="L752" s="12" t="s">
        <v>1541</v>
      </c>
    </row>
    <row r="753" spans="11:12" ht="16.05" customHeight="1" x14ac:dyDescent="0.25">
      <c r="K753" s="12">
        <v>230401</v>
      </c>
      <c r="L753" s="12" t="s">
        <v>1542</v>
      </c>
    </row>
    <row r="754" spans="11:12" ht="16.05" customHeight="1" x14ac:dyDescent="0.25">
      <c r="K754" s="12">
        <v>230402</v>
      </c>
      <c r="L754" s="12" t="s">
        <v>1543</v>
      </c>
    </row>
    <row r="755" spans="11:12" ht="16.05" customHeight="1" x14ac:dyDescent="0.25">
      <c r="K755" s="12">
        <v>230403</v>
      </c>
      <c r="L755" s="12" t="s">
        <v>1544</v>
      </c>
    </row>
    <row r="756" spans="11:12" ht="16.05" customHeight="1" x14ac:dyDescent="0.25">
      <c r="K756" s="12">
        <v>230404</v>
      </c>
      <c r="L756" s="12" t="s">
        <v>1545</v>
      </c>
    </row>
    <row r="757" spans="11:12" ht="16.05" customHeight="1" x14ac:dyDescent="0.25">
      <c r="K757" s="12">
        <v>230405</v>
      </c>
      <c r="L757" s="12" t="s">
        <v>1546</v>
      </c>
    </row>
    <row r="758" spans="11:12" ht="16.05" customHeight="1" x14ac:dyDescent="0.25">
      <c r="K758" s="12">
        <v>230406</v>
      </c>
      <c r="L758" s="12" t="s">
        <v>1547</v>
      </c>
    </row>
    <row r="759" spans="11:12" ht="16.05" customHeight="1" x14ac:dyDescent="0.25">
      <c r="K759" s="12">
        <v>230407</v>
      </c>
      <c r="L759" s="12" t="s">
        <v>1548</v>
      </c>
    </row>
    <row r="760" spans="11:12" ht="16.05" customHeight="1" x14ac:dyDescent="0.25">
      <c r="K760" s="12">
        <v>230421</v>
      </c>
      <c r="L760" s="12" t="s">
        <v>1549</v>
      </c>
    </row>
    <row r="761" spans="11:12" ht="16.05" customHeight="1" x14ac:dyDescent="0.25">
      <c r="K761" s="12">
        <v>230422</v>
      </c>
      <c r="L761" s="12" t="s">
        <v>1550</v>
      </c>
    </row>
    <row r="762" spans="11:12" ht="16.05" customHeight="1" x14ac:dyDescent="0.25">
      <c r="K762" s="12">
        <v>230500</v>
      </c>
      <c r="L762" s="12" t="s">
        <v>1551</v>
      </c>
    </row>
    <row r="763" spans="11:12" ht="16.05" customHeight="1" x14ac:dyDescent="0.25">
      <c r="K763" s="12">
        <v>230501</v>
      </c>
      <c r="L763" s="12" t="s">
        <v>1552</v>
      </c>
    </row>
    <row r="764" spans="11:12" ht="16.05" customHeight="1" x14ac:dyDescent="0.25">
      <c r="K764" s="12">
        <v>230502</v>
      </c>
      <c r="L764" s="12" t="s">
        <v>1553</v>
      </c>
    </row>
    <row r="765" spans="11:12" ht="16.05" customHeight="1" x14ac:dyDescent="0.25">
      <c r="K765" s="12">
        <v>230503</v>
      </c>
      <c r="L765" s="12" t="s">
        <v>1554</v>
      </c>
    </row>
    <row r="766" spans="11:12" ht="16.05" customHeight="1" x14ac:dyDescent="0.25">
      <c r="K766" s="12">
        <v>230505</v>
      </c>
      <c r="L766" s="12" t="s">
        <v>1555</v>
      </c>
    </row>
    <row r="767" spans="11:12" ht="16.05" customHeight="1" x14ac:dyDescent="0.25">
      <c r="K767" s="12">
        <v>230506</v>
      </c>
      <c r="L767" s="12" t="s">
        <v>1556</v>
      </c>
    </row>
    <row r="768" spans="11:12" ht="16.05" customHeight="1" x14ac:dyDescent="0.25">
      <c r="K768" s="12">
        <v>230521</v>
      </c>
      <c r="L768" s="12" t="s">
        <v>1557</v>
      </c>
    </row>
    <row r="769" spans="11:12" ht="16.05" customHeight="1" x14ac:dyDescent="0.25">
      <c r="K769" s="12">
        <v>230522</v>
      </c>
      <c r="L769" s="12" t="s">
        <v>1558</v>
      </c>
    </row>
    <row r="770" spans="11:12" ht="16.05" customHeight="1" x14ac:dyDescent="0.25">
      <c r="K770" s="12">
        <v>230523</v>
      </c>
      <c r="L770" s="12" t="s">
        <v>1559</v>
      </c>
    </row>
    <row r="771" spans="11:12" ht="16.05" customHeight="1" x14ac:dyDescent="0.25">
      <c r="K771" s="12">
        <v>230524</v>
      </c>
      <c r="L771" s="12" t="s">
        <v>1560</v>
      </c>
    </row>
    <row r="772" spans="11:12" ht="16.05" customHeight="1" x14ac:dyDescent="0.25">
      <c r="K772" s="12">
        <v>230600</v>
      </c>
      <c r="L772" s="12" t="s">
        <v>1561</v>
      </c>
    </row>
    <row r="773" spans="11:12" ht="16.05" customHeight="1" x14ac:dyDescent="0.25">
      <c r="K773" s="12">
        <v>230601</v>
      </c>
      <c r="L773" s="12" t="s">
        <v>1562</v>
      </c>
    </row>
    <row r="774" spans="11:12" ht="16.05" customHeight="1" x14ac:dyDescent="0.25">
      <c r="K774" s="12">
        <v>230602</v>
      </c>
      <c r="L774" s="12" t="s">
        <v>1563</v>
      </c>
    </row>
    <row r="775" spans="11:12" ht="16.05" customHeight="1" x14ac:dyDescent="0.25">
      <c r="K775" s="12">
        <v>230603</v>
      </c>
      <c r="L775" s="12" t="s">
        <v>1564</v>
      </c>
    </row>
    <row r="776" spans="11:12" ht="16.05" customHeight="1" x14ac:dyDescent="0.25">
      <c r="K776" s="12">
        <v>230604</v>
      </c>
      <c r="L776" s="12" t="s">
        <v>1565</v>
      </c>
    </row>
    <row r="777" spans="11:12" ht="16.05" customHeight="1" x14ac:dyDescent="0.25">
      <c r="K777" s="12">
        <v>230605</v>
      </c>
      <c r="L777" s="12" t="s">
        <v>1566</v>
      </c>
    </row>
    <row r="778" spans="11:12" ht="16.05" customHeight="1" x14ac:dyDescent="0.25">
      <c r="K778" s="12">
        <v>230606</v>
      </c>
      <c r="L778" s="12" t="s">
        <v>1567</v>
      </c>
    </row>
    <row r="779" spans="11:12" ht="16.05" customHeight="1" x14ac:dyDescent="0.25">
      <c r="K779" s="12">
        <v>230621</v>
      </c>
      <c r="L779" s="12" t="s">
        <v>1568</v>
      </c>
    </row>
    <row r="780" spans="11:12" ht="16.05" customHeight="1" x14ac:dyDescent="0.25">
      <c r="K780" s="12">
        <v>230622</v>
      </c>
      <c r="L780" s="12" t="s">
        <v>1569</v>
      </c>
    </row>
    <row r="781" spans="11:12" ht="16.05" customHeight="1" x14ac:dyDescent="0.25">
      <c r="K781" s="12">
        <v>230623</v>
      </c>
      <c r="L781" s="12" t="s">
        <v>1570</v>
      </c>
    </row>
    <row r="782" spans="11:12" ht="16.05" customHeight="1" x14ac:dyDescent="0.25">
      <c r="K782" s="12">
        <v>230624</v>
      </c>
      <c r="L782" s="12" t="s">
        <v>1571</v>
      </c>
    </row>
    <row r="783" spans="11:12" ht="16.05" customHeight="1" x14ac:dyDescent="0.25">
      <c r="K783" s="12">
        <v>230700</v>
      </c>
      <c r="L783" s="12" t="s">
        <v>1572</v>
      </c>
    </row>
    <row r="784" spans="11:12" ht="16.05" customHeight="1" x14ac:dyDescent="0.25">
      <c r="K784" s="12">
        <v>230701</v>
      </c>
      <c r="L784" s="12" t="s">
        <v>1573</v>
      </c>
    </row>
    <row r="785" spans="11:12" ht="16.05" customHeight="1" x14ac:dyDescent="0.25">
      <c r="K785" s="12">
        <v>230702</v>
      </c>
      <c r="L785" s="12" t="s">
        <v>1574</v>
      </c>
    </row>
    <row r="786" spans="11:12" ht="16.05" customHeight="1" x14ac:dyDescent="0.25">
      <c r="K786" s="12">
        <v>230703</v>
      </c>
      <c r="L786" s="12" t="s">
        <v>1575</v>
      </c>
    </row>
    <row r="787" spans="11:12" ht="16.05" customHeight="1" x14ac:dyDescent="0.25">
      <c r="K787" s="12">
        <v>230704</v>
      </c>
      <c r="L787" s="12" t="s">
        <v>1576</v>
      </c>
    </row>
    <row r="788" spans="11:12" ht="16.05" customHeight="1" x14ac:dyDescent="0.25">
      <c r="K788" s="12">
        <v>230705</v>
      </c>
      <c r="L788" s="12" t="s">
        <v>1577</v>
      </c>
    </row>
    <row r="789" spans="11:12" ht="16.05" customHeight="1" x14ac:dyDescent="0.25">
      <c r="K789" s="12">
        <v>230706</v>
      </c>
      <c r="L789" s="12" t="s">
        <v>1578</v>
      </c>
    </row>
    <row r="790" spans="11:12" ht="16.05" customHeight="1" x14ac:dyDescent="0.25">
      <c r="K790" s="12">
        <v>230707</v>
      </c>
      <c r="L790" s="12" t="s">
        <v>1579</v>
      </c>
    </row>
    <row r="791" spans="11:12" ht="16.05" customHeight="1" x14ac:dyDescent="0.25">
      <c r="K791" s="12">
        <v>230708</v>
      </c>
      <c r="L791" s="12" t="s">
        <v>1580</v>
      </c>
    </row>
    <row r="792" spans="11:12" ht="16.05" customHeight="1" x14ac:dyDescent="0.25">
      <c r="K792" s="12">
        <v>230709</v>
      </c>
      <c r="L792" s="12" t="s">
        <v>1581</v>
      </c>
    </row>
    <row r="793" spans="11:12" ht="16.05" customHeight="1" x14ac:dyDescent="0.25">
      <c r="K793" s="12">
        <v>230710</v>
      </c>
      <c r="L793" s="12" t="s">
        <v>1582</v>
      </c>
    </row>
    <row r="794" spans="11:12" ht="16.05" customHeight="1" x14ac:dyDescent="0.25">
      <c r="K794" s="12">
        <v>230711</v>
      </c>
      <c r="L794" s="12" t="s">
        <v>1583</v>
      </c>
    </row>
    <row r="795" spans="11:12" ht="16.05" customHeight="1" x14ac:dyDescent="0.25">
      <c r="K795" s="12">
        <v>230712</v>
      </c>
      <c r="L795" s="12" t="s">
        <v>1584</v>
      </c>
    </row>
    <row r="796" spans="11:12" ht="16.05" customHeight="1" x14ac:dyDescent="0.25">
      <c r="K796" s="12">
        <v>230713</v>
      </c>
      <c r="L796" s="12" t="s">
        <v>1585</v>
      </c>
    </row>
    <row r="797" spans="11:12" ht="16.05" customHeight="1" x14ac:dyDescent="0.25">
      <c r="K797" s="12">
        <v>230714</v>
      </c>
      <c r="L797" s="12" t="s">
        <v>1586</v>
      </c>
    </row>
    <row r="798" spans="11:12" ht="16.05" customHeight="1" x14ac:dyDescent="0.25">
      <c r="K798" s="12">
        <v>230715</v>
      </c>
      <c r="L798" s="12" t="s">
        <v>1587</v>
      </c>
    </row>
    <row r="799" spans="11:12" ht="16.05" customHeight="1" x14ac:dyDescent="0.25">
      <c r="K799" s="12">
        <v>230716</v>
      </c>
      <c r="L799" s="12" t="s">
        <v>1588</v>
      </c>
    </row>
    <row r="800" spans="11:12" ht="16.05" customHeight="1" x14ac:dyDescent="0.25">
      <c r="K800" s="12">
        <v>230722</v>
      </c>
      <c r="L800" s="12" t="s">
        <v>1589</v>
      </c>
    </row>
    <row r="801" spans="11:12" ht="16.05" customHeight="1" x14ac:dyDescent="0.25">
      <c r="K801" s="12">
        <v>230781</v>
      </c>
      <c r="L801" s="12" t="s">
        <v>1590</v>
      </c>
    </row>
    <row r="802" spans="11:12" ht="16.05" customHeight="1" x14ac:dyDescent="0.25">
      <c r="K802" s="12">
        <v>230800</v>
      </c>
      <c r="L802" s="12" t="s">
        <v>1591</v>
      </c>
    </row>
    <row r="803" spans="11:12" ht="16.05" customHeight="1" x14ac:dyDescent="0.25">
      <c r="K803" s="12">
        <v>230801</v>
      </c>
      <c r="L803" s="12" t="s">
        <v>1592</v>
      </c>
    </row>
    <row r="804" spans="11:12" ht="16.05" customHeight="1" x14ac:dyDescent="0.25">
      <c r="K804" s="12">
        <v>230802</v>
      </c>
      <c r="L804" s="12" t="s">
        <v>1593</v>
      </c>
    </row>
    <row r="805" spans="11:12" ht="16.05" customHeight="1" x14ac:dyDescent="0.25">
      <c r="K805" s="12">
        <v>230803</v>
      </c>
      <c r="L805" s="12" t="s">
        <v>1594</v>
      </c>
    </row>
    <row r="806" spans="11:12" ht="16.05" customHeight="1" x14ac:dyDescent="0.25">
      <c r="K806" s="12">
        <v>230804</v>
      </c>
      <c r="L806" s="12" t="s">
        <v>1595</v>
      </c>
    </row>
    <row r="807" spans="11:12" ht="16.05" customHeight="1" x14ac:dyDescent="0.25">
      <c r="K807" s="12">
        <v>230805</v>
      </c>
      <c r="L807" s="12" t="s">
        <v>1596</v>
      </c>
    </row>
    <row r="808" spans="11:12" ht="16.05" customHeight="1" x14ac:dyDescent="0.25">
      <c r="K808" s="12">
        <v>230811</v>
      </c>
      <c r="L808" s="12" t="s">
        <v>1597</v>
      </c>
    </row>
    <row r="809" spans="11:12" ht="16.05" customHeight="1" x14ac:dyDescent="0.25">
      <c r="K809" s="12">
        <v>230822</v>
      </c>
      <c r="L809" s="12" t="s">
        <v>1598</v>
      </c>
    </row>
    <row r="810" spans="11:12" ht="16.05" customHeight="1" x14ac:dyDescent="0.25">
      <c r="K810" s="12">
        <v>230826</v>
      </c>
      <c r="L810" s="12" t="s">
        <v>1599</v>
      </c>
    </row>
    <row r="811" spans="11:12" ht="16.05" customHeight="1" x14ac:dyDescent="0.25">
      <c r="K811" s="12">
        <v>230828</v>
      </c>
      <c r="L811" s="12" t="s">
        <v>1600</v>
      </c>
    </row>
    <row r="812" spans="11:12" ht="16.05" customHeight="1" x14ac:dyDescent="0.25">
      <c r="K812" s="12">
        <v>230833</v>
      </c>
      <c r="L812" s="12" t="s">
        <v>1601</v>
      </c>
    </row>
    <row r="813" spans="11:12" ht="16.05" customHeight="1" x14ac:dyDescent="0.25">
      <c r="K813" s="12">
        <v>230881</v>
      </c>
      <c r="L813" s="12" t="s">
        <v>1602</v>
      </c>
    </row>
    <row r="814" spans="11:12" ht="16.05" customHeight="1" x14ac:dyDescent="0.25">
      <c r="K814" s="12">
        <v>230882</v>
      </c>
      <c r="L814" s="12" t="s">
        <v>1603</v>
      </c>
    </row>
    <row r="815" spans="11:12" ht="16.05" customHeight="1" x14ac:dyDescent="0.25">
      <c r="K815" s="12">
        <v>230900</v>
      </c>
      <c r="L815" s="12" t="s">
        <v>1604</v>
      </c>
    </row>
    <row r="816" spans="11:12" ht="16.05" customHeight="1" x14ac:dyDescent="0.25">
      <c r="K816" s="12">
        <v>230901</v>
      </c>
      <c r="L816" s="12" t="s">
        <v>1605</v>
      </c>
    </row>
    <row r="817" spans="11:12" ht="16.05" customHeight="1" x14ac:dyDescent="0.25">
      <c r="K817" s="12">
        <v>230902</v>
      </c>
      <c r="L817" s="12" t="s">
        <v>1606</v>
      </c>
    </row>
    <row r="818" spans="11:12" ht="16.05" customHeight="1" x14ac:dyDescent="0.25">
      <c r="K818" s="12">
        <v>230903</v>
      </c>
      <c r="L818" s="12" t="s">
        <v>1607</v>
      </c>
    </row>
    <row r="819" spans="11:12" ht="16.05" customHeight="1" x14ac:dyDescent="0.25">
      <c r="K819" s="12">
        <v>230904</v>
      </c>
      <c r="L819" s="12" t="s">
        <v>1608</v>
      </c>
    </row>
    <row r="820" spans="11:12" ht="16.05" customHeight="1" x14ac:dyDescent="0.25">
      <c r="K820" s="12">
        <v>230921</v>
      </c>
      <c r="L820" s="12" t="s">
        <v>1609</v>
      </c>
    </row>
    <row r="821" spans="11:12" ht="16.05" customHeight="1" x14ac:dyDescent="0.25">
      <c r="K821" s="12">
        <v>231000</v>
      </c>
      <c r="L821" s="12" t="s">
        <v>1610</v>
      </c>
    </row>
    <row r="822" spans="11:12" ht="16.05" customHeight="1" x14ac:dyDescent="0.25">
      <c r="K822" s="12">
        <v>231001</v>
      </c>
      <c r="L822" s="12" t="s">
        <v>1611</v>
      </c>
    </row>
    <row r="823" spans="11:12" ht="16.05" customHeight="1" x14ac:dyDescent="0.25">
      <c r="K823" s="12">
        <v>231002</v>
      </c>
      <c r="L823" s="12" t="s">
        <v>1612</v>
      </c>
    </row>
    <row r="824" spans="11:12" ht="16.05" customHeight="1" x14ac:dyDescent="0.25">
      <c r="K824" s="12">
        <v>231003</v>
      </c>
      <c r="L824" s="12" t="s">
        <v>1613</v>
      </c>
    </row>
    <row r="825" spans="11:12" ht="16.05" customHeight="1" x14ac:dyDescent="0.25">
      <c r="K825" s="12">
        <v>231004</v>
      </c>
      <c r="L825" s="12" t="s">
        <v>1614</v>
      </c>
    </row>
    <row r="826" spans="11:12" ht="16.05" customHeight="1" x14ac:dyDescent="0.25">
      <c r="K826" s="12">
        <v>231005</v>
      </c>
      <c r="L826" s="12" t="s">
        <v>1615</v>
      </c>
    </row>
    <row r="827" spans="11:12" ht="16.05" customHeight="1" x14ac:dyDescent="0.25">
      <c r="K827" s="12">
        <v>231024</v>
      </c>
      <c r="L827" s="12" t="s">
        <v>1616</v>
      </c>
    </row>
    <row r="828" spans="11:12" ht="16.05" customHeight="1" x14ac:dyDescent="0.25">
      <c r="K828" s="12">
        <v>231025</v>
      </c>
      <c r="L828" s="12" t="s">
        <v>1617</v>
      </c>
    </row>
    <row r="829" spans="11:12" ht="16.05" customHeight="1" x14ac:dyDescent="0.25">
      <c r="K829" s="12">
        <v>231081</v>
      </c>
      <c r="L829" s="12" t="s">
        <v>1618</v>
      </c>
    </row>
    <row r="830" spans="11:12" ht="16.05" customHeight="1" x14ac:dyDescent="0.25">
      <c r="K830" s="12">
        <v>231083</v>
      </c>
      <c r="L830" s="12" t="s">
        <v>1619</v>
      </c>
    </row>
    <row r="831" spans="11:12" ht="16.05" customHeight="1" x14ac:dyDescent="0.25">
      <c r="K831" s="12">
        <v>231084</v>
      </c>
      <c r="L831" s="12" t="s">
        <v>1620</v>
      </c>
    </row>
    <row r="832" spans="11:12" ht="16.05" customHeight="1" x14ac:dyDescent="0.25">
      <c r="K832" s="12">
        <v>231085</v>
      </c>
      <c r="L832" s="12" t="s">
        <v>1621</v>
      </c>
    </row>
    <row r="833" spans="11:12" ht="16.05" customHeight="1" x14ac:dyDescent="0.25">
      <c r="K833" s="12">
        <v>231100</v>
      </c>
      <c r="L833" s="12" t="s">
        <v>1622</v>
      </c>
    </row>
    <row r="834" spans="11:12" ht="16.05" customHeight="1" x14ac:dyDescent="0.25">
      <c r="K834" s="12">
        <v>231101</v>
      </c>
      <c r="L834" s="12" t="s">
        <v>1623</v>
      </c>
    </row>
    <row r="835" spans="11:12" ht="16.05" customHeight="1" x14ac:dyDescent="0.25">
      <c r="K835" s="12">
        <v>231102</v>
      </c>
      <c r="L835" s="12" t="s">
        <v>1624</v>
      </c>
    </row>
    <row r="836" spans="11:12" ht="16.05" customHeight="1" x14ac:dyDescent="0.25">
      <c r="K836" s="12">
        <v>231121</v>
      </c>
      <c r="L836" s="12" t="s">
        <v>1625</v>
      </c>
    </row>
    <row r="837" spans="11:12" ht="16.05" customHeight="1" x14ac:dyDescent="0.25">
      <c r="K837" s="12">
        <v>231123</v>
      </c>
      <c r="L837" s="12" t="s">
        <v>1626</v>
      </c>
    </row>
    <row r="838" spans="11:12" ht="16.05" customHeight="1" x14ac:dyDescent="0.25">
      <c r="K838" s="12">
        <v>231124</v>
      </c>
      <c r="L838" s="12" t="s">
        <v>1627</v>
      </c>
    </row>
    <row r="839" spans="11:12" ht="16.05" customHeight="1" x14ac:dyDescent="0.25">
      <c r="K839" s="12">
        <v>231181</v>
      </c>
      <c r="L839" s="12" t="s">
        <v>1628</v>
      </c>
    </row>
    <row r="840" spans="11:12" ht="16.05" customHeight="1" x14ac:dyDescent="0.25">
      <c r="K840" s="12">
        <v>231182</v>
      </c>
      <c r="L840" s="12" t="s">
        <v>1629</v>
      </c>
    </row>
    <row r="841" spans="11:12" ht="16.05" customHeight="1" x14ac:dyDescent="0.25">
      <c r="K841" s="12">
        <v>232300</v>
      </c>
      <c r="L841" s="12" t="s">
        <v>1630</v>
      </c>
    </row>
    <row r="842" spans="11:12" ht="16.05" customHeight="1" x14ac:dyDescent="0.25">
      <c r="K842" s="12">
        <v>232301</v>
      </c>
      <c r="L842" s="12" t="s">
        <v>1631</v>
      </c>
    </row>
    <row r="843" spans="11:12" ht="16.05" customHeight="1" x14ac:dyDescent="0.25">
      <c r="K843" s="12">
        <v>232302</v>
      </c>
      <c r="L843" s="12" t="s">
        <v>1632</v>
      </c>
    </row>
    <row r="844" spans="11:12" ht="16.05" customHeight="1" x14ac:dyDescent="0.25">
      <c r="K844" s="12">
        <v>232303</v>
      </c>
      <c r="L844" s="12" t="s">
        <v>1633</v>
      </c>
    </row>
    <row r="845" spans="11:12" ht="16.05" customHeight="1" x14ac:dyDescent="0.25">
      <c r="K845" s="12">
        <v>232304</v>
      </c>
      <c r="L845" s="12" t="s">
        <v>1634</v>
      </c>
    </row>
    <row r="846" spans="11:12" ht="16.05" customHeight="1" x14ac:dyDescent="0.25">
      <c r="K846" s="12">
        <v>232324</v>
      </c>
      <c r="L846" s="12" t="s">
        <v>1635</v>
      </c>
    </row>
    <row r="847" spans="11:12" ht="16.05" customHeight="1" x14ac:dyDescent="0.25">
      <c r="K847" s="12">
        <v>232325</v>
      </c>
      <c r="L847" s="12" t="s">
        <v>1636</v>
      </c>
    </row>
    <row r="848" spans="11:12" ht="16.05" customHeight="1" x14ac:dyDescent="0.25">
      <c r="K848" s="12">
        <v>232326</v>
      </c>
      <c r="L848" s="12" t="s">
        <v>1637</v>
      </c>
    </row>
    <row r="849" spans="11:12" ht="16.05" customHeight="1" x14ac:dyDescent="0.25">
      <c r="K849" s="12">
        <v>232330</v>
      </c>
      <c r="L849" s="12" t="s">
        <v>1638</v>
      </c>
    </row>
    <row r="850" spans="11:12" ht="16.05" customHeight="1" x14ac:dyDescent="0.25">
      <c r="K850" s="12">
        <v>232331</v>
      </c>
      <c r="L850" s="12" t="s">
        <v>1639</v>
      </c>
    </row>
    <row r="851" spans="11:12" ht="16.05" customHeight="1" x14ac:dyDescent="0.25">
      <c r="K851" s="12">
        <v>232332</v>
      </c>
      <c r="L851" s="12" t="s">
        <v>1640</v>
      </c>
    </row>
    <row r="852" spans="11:12" ht="16.05" customHeight="1" x14ac:dyDescent="0.25">
      <c r="K852" s="12">
        <v>232700</v>
      </c>
      <c r="L852" s="12" t="s">
        <v>1641</v>
      </c>
    </row>
    <row r="853" spans="11:12" ht="16.05" customHeight="1" x14ac:dyDescent="0.25">
      <c r="K853" s="12">
        <v>232721</v>
      </c>
      <c r="L853" s="12" t="s">
        <v>1642</v>
      </c>
    </row>
    <row r="854" spans="11:12" ht="16.05" customHeight="1" x14ac:dyDescent="0.25">
      <c r="K854" s="12">
        <v>232722</v>
      </c>
      <c r="L854" s="12" t="s">
        <v>1643</v>
      </c>
    </row>
    <row r="855" spans="11:12" ht="16.05" customHeight="1" x14ac:dyDescent="0.25">
      <c r="K855" s="12">
        <v>232723</v>
      </c>
      <c r="L855" s="12" t="s">
        <v>1644</v>
      </c>
    </row>
    <row r="856" spans="11:12" ht="16.05" customHeight="1" x14ac:dyDescent="0.25">
      <c r="K856" s="12">
        <v>310000</v>
      </c>
      <c r="L856" s="12" t="s">
        <v>1645</v>
      </c>
    </row>
    <row r="857" spans="11:12" ht="16.05" customHeight="1" x14ac:dyDescent="0.25">
      <c r="K857" s="12">
        <v>310100</v>
      </c>
      <c r="L857" s="12" t="s">
        <v>1646</v>
      </c>
    </row>
    <row r="858" spans="11:12" ht="16.05" customHeight="1" x14ac:dyDescent="0.25">
      <c r="K858" s="12">
        <v>310101</v>
      </c>
      <c r="L858" s="12" t="s">
        <v>1647</v>
      </c>
    </row>
    <row r="859" spans="11:12" ht="16.05" customHeight="1" x14ac:dyDescent="0.25">
      <c r="K859" s="12">
        <v>310102</v>
      </c>
      <c r="L859" s="12" t="s">
        <v>1648</v>
      </c>
    </row>
    <row r="860" spans="11:12" ht="16.05" customHeight="1" x14ac:dyDescent="0.25">
      <c r="K860" s="12">
        <v>310103</v>
      </c>
      <c r="L860" s="12" t="s">
        <v>1649</v>
      </c>
    </row>
    <row r="861" spans="11:12" ht="16.05" customHeight="1" x14ac:dyDescent="0.25">
      <c r="K861" s="12">
        <v>310104</v>
      </c>
      <c r="L861" s="12" t="s">
        <v>1650</v>
      </c>
    </row>
    <row r="862" spans="11:12" ht="16.05" customHeight="1" x14ac:dyDescent="0.25">
      <c r="K862" s="12">
        <v>310105</v>
      </c>
      <c r="L862" s="12" t="s">
        <v>1651</v>
      </c>
    </row>
    <row r="863" spans="11:12" ht="16.05" customHeight="1" x14ac:dyDescent="0.25">
      <c r="K863" s="12">
        <v>310106</v>
      </c>
      <c r="L863" s="12" t="s">
        <v>1652</v>
      </c>
    </row>
    <row r="864" spans="11:12" ht="16.05" customHeight="1" x14ac:dyDescent="0.25">
      <c r="K864" s="12">
        <v>310107</v>
      </c>
      <c r="L864" s="12" t="s">
        <v>1653</v>
      </c>
    </row>
    <row r="865" spans="11:12" ht="16.05" customHeight="1" x14ac:dyDescent="0.25">
      <c r="K865" s="12">
        <v>310108</v>
      </c>
      <c r="L865" s="12" t="s">
        <v>1654</v>
      </c>
    </row>
    <row r="866" spans="11:12" ht="16.05" customHeight="1" x14ac:dyDescent="0.25">
      <c r="K866" s="12">
        <v>310109</v>
      </c>
      <c r="L866" s="12" t="s">
        <v>1655</v>
      </c>
    </row>
    <row r="867" spans="11:12" ht="16.05" customHeight="1" x14ac:dyDescent="0.25">
      <c r="K867" s="12">
        <v>310110</v>
      </c>
      <c r="L867" s="12" t="s">
        <v>1656</v>
      </c>
    </row>
    <row r="868" spans="11:12" ht="16.05" customHeight="1" x14ac:dyDescent="0.25">
      <c r="K868" s="12">
        <v>310112</v>
      </c>
      <c r="L868" s="12" t="s">
        <v>1657</v>
      </c>
    </row>
    <row r="869" spans="11:12" ht="16.05" customHeight="1" x14ac:dyDescent="0.25">
      <c r="K869" s="12">
        <v>310113</v>
      </c>
      <c r="L869" s="12" t="s">
        <v>1658</v>
      </c>
    </row>
    <row r="870" spans="11:12" ht="16.05" customHeight="1" x14ac:dyDescent="0.25">
      <c r="K870" s="12">
        <v>310114</v>
      </c>
      <c r="L870" s="12" t="s">
        <v>1659</v>
      </c>
    </row>
    <row r="871" spans="11:12" ht="16.05" customHeight="1" x14ac:dyDescent="0.25">
      <c r="K871" s="12">
        <v>310115</v>
      </c>
      <c r="L871" s="12" t="s">
        <v>1660</v>
      </c>
    </row>
    <row r="872" spans="11:12" ht="16.05" customHeight="1" x14ac:dyDescent="0.25">
      <c r="K872" s="12">
        <v>310116</v>
      </c>
      <c r="L872" s="12" t="s">
        <v>1661</v>
      </c>
    </row>
    <row r="873" spans="11:12" ht="16.05" customHeight="1" x14ac:dyDescent="0.25">
      <c r="K873" s="12">
        <v>310117</v>
      </c>
      <c r="L873" s="12" t="s">
        <v>1662</v>
      </c>
    </row>
    <row r="874" spans="11:12" ht="16.05" customHeight="1" x14ac:dyDescent="0.25">
      <c r="K874" s="12">
        <v>310200</v>
      </c>
      <c r="L874" s="12" t="s">
        <v>1663</v>
      </c>
    </row>
    <row r="875" spans="11:12" ht="16.05" customHeight="1" x14ac:dyDescent="0.25">
      <c r="K875" s="12">
        <v>310225</v>
      </c>
      <c r="L875" s="12" t="s">
        <v>1664</v>
      </c>
    </row>
    <row r="876" spans="11:12" ht="16.05" customHeight="1" x14ac:dyDescent="0.25">
      <c r="K876" s="12">
        <v>310226</v>
      </c>
      <c r="L876" s="12" t="s">
        <v>1665</v>
      </c>
    </row>
    <row r="877" spans="11:12" ht="16.05" customHeight="1" x14ac:dyDescent="0.25">
      <c r="K877" s="12">
        <v>310229</v>
      </c>
      <c r="L877" s="12" t="s">
        <v>1666</v>
      </c>
    </row>
    <row r="878" spans="11:12" ht="16.05" customHeight="1" x14ac:dyDescent="0.25">
      <c r="K878" s="12">
        <v>310230</v>
      </c>
      <c r="L878" s="12" t="s">
        <v>1667</v>
      </c>
    </row>
    <row r="879" spans="11:12" ht="16.05" customHeight="1" x14ac:dyDescent="0.25">
      <c r="K879" s="12">
        <v>320000</v>
      </c>
      <c r="L879" s="12" t="s">
        <v>1668</v>
      </c>
    </row>
    <row r="880" spans="11:12" ht="16.05" customHeight="1" x14ac:dyDescent="0.25">
      <c r="K880" s="12">
        <v>320100</v>
      </c>
      <c r="L880" s="12" t="s">
        <v>1669</v>
      </c>
    </row>
    <row r="881" spans="11:12" ht="16.05" customHeight="1" x14ac:dyDescent="0.25">
      <c r="K881" s="12">
        <v>320101</v>
      </c>
      <c r="L881" s="12" t="s">
        <v>1670</v>
      </c>
    </row>
    <row r="882" spans="11:12" ht="16.05" customHeight="1" x14ac:dyDescent="0.25">
      <c r="K882" s="12">
        <v>320102</v>
      </c>
      <c r="L882" s="12" t="s">
        <v>1671</v>
      </c>
    </row>
    <row r="883" spans="11:12" ht="16.05" customHeight="1" x14ac:dyDescent="0.25">
      <c r="K883" s="12">
        <v>320103</v>
      </c>
      <c r="L883" s="12" t="s">
        <v>1672</v>
      </c>
    </row>
    <row r="884" spans="11:12" ht="16.05" customHeight="1" x14ac:dyDescent="0.25">
      <c r="K884" s="12">
        <v>320104</v>
      </c>
      <c r="L884" s="12" t="s">
        <v>1673</v>
      </c>
    </row>
    <row r="885" spans="11:12" ht="16.05" customHeight="1" x14ac:dyDescent="0.25">
      <c r="K885" s="12">
        <v>320105</v>
      </c>
      <c r="L885" s="12" t="s">
        <v>1674</v>
      </c>
    </row>
    <row r="886" spans="11:12" ht="16.05" customHeight="1" x14ac:dyDescent="0.25">
      <c r="K886" s="12">
        <v>320106</v>
      </c>
      <c r="L886" s="12" t="s">
        <v>1675</v>
      </c>
    </row>
    <row r="887" spans="11:12" ht="16.05" customHeight="1" x14ac:dyDescent="0.25">
      <c r="K887" s="12">
        <v>320107</v>
      </c>
      <c r="L887" s="12" t="s">
        <v>1676</v>
      </c>
    </row>
    <row r="888" spans="11:12" ht="16.05" customHeight="1" x14ac:dyDescent="0.25">
      <c r="K888" s="12">
        <v>320111</v>
      </c>
      <c r="L888" s="12" t="s">
        <v>1677</v>
      </c>
    </row>
    <row r="889" spans="11:12" ht="16.05" customHeight="1" x14ac:dyDescent="0.25">
      <c r="K889" s="12">
        <v>320112</v>
      </c>
      <c r="L889" s="12" t="s">
        <v>1678</v>
      </c>
    </row>
    <row r="890" spans="11:12" ht="16.05" customHeight="1" x14ac:dyDescent="0.25">
      <c r="K890" s="12">
        <v>320113</v>
      </c>
      <c r="L890" s="12" t="s">
        <v>1679</v>
      </c>
    </row>
    <row r="891" spans="11:12" ht="16.05" customHeight="1" x14ac:dyDescent="0.25">
      <c r="K891" s="12">
        <v>320114</v>
      </c>
      <c r="L891" s="12" t="s">
        <v>1680</v>
      </c>
    </row>
    <row r="892" spans="11:12" ht="16.05" customHeight="1" x14ac:dyDescent="0.25">
      <c r="K892" s="12">
        <v>320121</v>
      </c>
      <c r="L892" s="12" t="s">
        <v>1681</v>
      </c>
    </row>
    <row r="893" spans="11:12" ht="16.05" customHeight="1" x14ac:dyDescent="0.25">
      <c r="K893" s="12">
        <v>320122</v>
      </c>
      <c r="L893" s="12" t="s">
        <v>1682</v>
      </c>
    </row>
    <row r="894" spans="11:12" ht="16.05" customHeight="1" x14ac:dyDescent="0.25">
      <c r="K894" s="12">
        <v>320123</v>
      </c>
      <c r="L894" s="12" t="s">
        <v>1683</v>
      </c>
    </row>
    <row r="895" spans="11:12" ht="16.05" customHeight="1" x14ac:dyDescent="0.25">
      <c r="K895" s="12">
        <v>320124</v>
      </c>
      <c r="L895" s="12" t="s">
        <v>1684</v>
      </c>
    </row>
    <row r="896" spans="11:12" ht="16.05" customHeight="1" x14ac:dyDescent="0.25">
      <c r="K896" s="12">
        <v>320125</v>
      </c>
      <c r="L896" s="12" t="s">
        <v>1685</v>
      </c>
    </row>
    <row r="897" spans="11:12" ht="16.05" customHeight="1" x14ac:dyDescent="0.25">
      <c r="K897" s="12">
        <v>320200</v>
      </c>
      <c r="L897" s="12" t="s">
        <v>1686</v>
      </c>
    </row>
    <row r="898" spans="11:12" ht="16.05" customHeight="1" x14ac:dyDescent="0.25">
      <c r="K898" s="12">
        <v>320201</v>
      </c>
      <c r="L898" s="12" t="s">
        <v>1687</v>
      </c>
    </row>
    <row r="899" spans="11:12" ht="16.05" customHeight="1" x14ac:dyDescent="0.25">
      <c r="K899" s="12">
        <v>320202</v>
      </c>
      <c r="L899" s="12" t="s">
        <v>1688</v>
      </c>
    </row>
    <row r="900" spans="11:12" ht="16.05" customHeight="1" x14ac:dyDescent="0.25">
      <c r="K900" s="12">
        <v>320203</v>
      </c>
      <c r="L900" s="12" t="s">
        <v>1689</v>
      </c>
    </row>
    <row r="901" spans="11:12" ht="16.05" customHeight="1" x14ac:dyDescent="0.25">
      <c r="K901" s="12">
        <v>320204</v>
      </c>
      <c r="L901" s="12" t="s">
        <v>1690</v>
      </c>
    </row>
    <row r="902" spans="11:12" ht="16.05" customHeight="1" x14ac:dyDescent="0.25">
      <c r="K902" s="12">
        <v>320211</v>
      </c>
      <c r="L902" s="12" t="s">
        <v>1691</v>
      </c>
    </row>
    <row r="903" spans="11:12" ht="16.05" customHeight="1" x14ac:dyDescent="0.25">
      <c r="K903" s="12">
        <v>320281</v>
      </c>
      <c r="L903" s="12" t="s">
        <v>1692</v>
      </c>
    </row>
    <row r="904" spans="11:12" ht="16.05" customHeight="1" x14ac:dyDescent="0.25">
      <c r="K904" s="12">
        <v>320282</v>
      </c>
      <c r="L904" s="12" t="s">
        <v>1693</v>
      </c>
    </row>
    <row r="905" spans="11:12" ht="16.05" customHeight="1" x14ac:dyDescent="0.25">
      <c r="K905" s="12">
        <v>320283</v>
      </c>
      <c r="L905" s="12" t="s">
        <v>1694</v>
      </c>
    </row>
    <row r="906" spans="11:12" ht="16.05" customHeight="1" x14ac:dyDescent="0.25">
      <c r="K906" s="12">
        <v>320300</v>
      </c>
      <c r="L906" s="12" t="s">
        <v>1695</v>
      </c>
    </row>
    <row r="907" spans="11:12" ht="16.05" customHeight="1" x14ac:dyDescent="0.25">
      <c r="K907" s="12">
        <v>320301</v>
      </c>
      <c r="L907" s="12" t="s">
        <v>1696</v>
      </c>
    </row>
    <row r="908" spans="11:12" ht="16.05" customHeight="1" x14ac:dyDescent="0.25">
      <c r="K908" s="12">
        <v>320302</v>
      </c>
      <c r="L908" s="12" t="s">
        <v>1697</v>
      </c>
    </row>
    <row r="909" spans="11:12" ht="16.05" customHeight="1" x14ac:dyDescent="0.25">
      <c r="K909" s="12">
        <v>320303</v>
      </c>
      <c r="L909" s="12" t="s">
        <v>1698</v>
      </c>
    </row>
    <row r="910" spans="11:12" ht="16.05" customHeight="1" x14ac:dyDescent="0.25">
      <c r="K910" s="12">
        <v>320304</v>
      </c>
      <c r="L910" s="12" t="s">
        <v>1699</v>
      </c>
    </row>
    <row r="911" spans="11:12" ht="16.05" customHeight="1" x14ac:dyDescent="0.25">
      <c r="K911" s="12">
        <v>320305</v>
      </c>
      <c r="L911" s="12" t="s">
        <v>1700</v>
      </c>
    </row>
    <row r="912" spans="11:12" ht="16.05" customHeight="1" x14ac:dyDescent="0.25">
      <c r="K912" s="12">
        <v>320311</v>
      </c>
      <c r="L912" s="12" t="s">
        <v>1701</v>
      </c>
    </row>
    <row r="913" spans="11:12" ht="16.05" customHeight="1" x14ac:dyDescent="0.25">
      <c r="K913" s="12">
        <v>320321</v>
      </c>
      <c r="L913" s="12" t="s">
        <v>1702</v>
      </c>
    </row>
    <row r="914" spans="11:12" ht="16.05" customHeight="1" x14ac:dyDescent="0.25">
      <c r="K914" s="12">
        <v>320322</v>
      </c>
      <c r="L914" s="12" t="s">
        <v>1703</v>
      </c>
    </row>
    <row r="915" spans="11:12" ht="16.05" customHeight="1" x14ac:dyDescent="0.25">
      <c r="K915" s="12">
        <v>320323</v>
      </c>
      <c r="L915" s="12" t="s">
        <v>1704</v>
      </c>
    </row>
    <row r="916" spans="11:12" ht="16.05" customHeight="1" x14ac:dyDescent="0.25">
      <c r="K916" s="12">
        <v>320324</v>
      </c>
      <c r="L916" s="12" t="s">
        <v>1705</v>
      </c>
    </row>
    <row r="917" spans="11:12" ht="16.05" customHeight="1" x14ac:dyDescent="0.25">
      <c r="K917" s="12">
        <v>320381</v>
      </c>
      <c r="L917" s="12" t="s">
        <v>1706</v>
      </c>
    </row>
    <row r="918" spans="11:12" ht="16.05" customHeight="1" x14ac:dyDescent="0.25">
      <c r="K918" s="12">
        <v>320382</v>
      </c>
      <c r="L918" s="12" t="s">
        <v>1707</v>
      </c>
    </row>
    <row r="919" spans="11:12" ht="16.05" customHeight="1" x14ac:dyDescent="0.25">
      <c r="K919" s="12">
        <v>320400</v>
      </c>
      <c r="L919" s="12" t="s">
        <v>1708</v>
      </c>
    </row>
    <row r="920" spans="11:12" ht="16.05" customHeight="1" x14ac:dyDescent="0.25">
      <c r="K920" s="12">
        <v>320401</v>
      </c>
      <c r="L920" s="12" t="s">
        <v>1709</v>
      </c>
    </row>
    <row r="921" spans="11:12" ht="16.05" customHeight="1" x14ac:dyDescent="0.25">
      <c r="K921" s="12">
        <v>320402</v>
      </c>
      <c r="L921" s="12" t="s">
        <v>1710</v>
      </c>
    </row>
    <row r="922" spans="11:12" ht="16.05" customHeight="1" x14ac:dyDescent="0.25">
      <c r="K922" s="12">
        <v>320404</v>
      </c>
      <c r="L922" s="12" t="s">
        <v>1711</v>
      </c>
    </row>
    <row r="923" spans="11:12" ht="16.05" customHeight="1" x14ac:dyDescent="0.25">
      <c r="K923" s="12">
        <v>320405</v>
      </c>
      <c r="L923" s="12" t="s">
        <v>1712</v>
      </c>
    </row>
    <row r="924" spans="11:12" ht="16.05" customHeight="1" x14ac:dyDescent="0.25">
      <c r="K924" s="12">
        <v>320411</v>
      </c>
      <c r="L924" s="12" t="s">
        <v>1713</v>
      </c>
    </row>
    <row r="925" spans="11:12" ht="16.05" customHeight="1" x14ac:dyDescent="0.25">
      <c r="K925" s="12">
        <v>320481</v>
      </c>
      <c r="L925" s="12" t="s">
        <v>1714</v>
      </c>
    </row>
    <row r="926" spans="11:12" ht="16.05" customHeight="1" x14ac:dyDescent="0.25">
      <c r="K926" s="12">
        <v>320482</v>
      </c>
      <c r="L926" s="12" t="s">
        <v>1715</v>
      </c>
    </row>
    <row r="927" spans="11:12" ht="16.05" customHeight="1" x14ac:dyDescent="0.25">
      <c r="K927" s="12">
        <v>320483</v>
      </c>
      <c r="L927" s="12" t="s">
        <v>1716</v>
      </c>
    </row>
    <row r="928" spans="11:12" ht="16.05" customHeight="1" x14ac:dyDescent="0.25">
      <c r="K928" s="12">
        <v>320500</v>
      </c>
      <c r="L928" s="12" t="s">
        <v>1717</v>
      </c>
    </row>
    <row r="929" spans="11:12" ht="16.05" customHeight="1" x14ac:dyDescent="0.25">
      <c r="K929" s="12">
        <v>320501</v>
      </c>
      <c r="L929" s="12" t="s">
        <v>1718</v>
      </c>
    </row>
    <row r="930" spans="11:12" ht="16.05" customHeight="1" x14ac:dyDescent="0.25">
      <c r="K930" s="12">
        <v>320502</v>
      </c>
      <c r="L930" s="12" t="s">
        <v>1719</v>
      </c>
    </row>
    <row r="931" spans="11:12" ht="16.05" customHeight="1" x14ac:dyDescent="0.25">
      <c r="K931" s="12">
        <v>320503</v>
      </c>
      <c r="L931" s="12" t="s">
        <v>1720</v>
      </c>
    </row>
    <row r="932" spans="11:12" ht="16.05" customHeight="1" x14ac:dyDescent="0.25">
      <c r="K932" s="12">
        <v>320504</v>
      </c>
      <c r="L932" s="12" t="s">
        <v>1721</v>
      </c>
    </row>
    <row r="933" spans="11:12" ht="16.05" customHeight="1" x14ac:dyDescent="0.25">
      <c r="K933" s="12">
        <v>320511</v>
      </c>
      <c r="L933" s="12" t="s">
        <v>1722</v>
      </c>
    </row>
    <row r="934" spans="11:12" ht="16.05" customHeight="1" x14ac:dyDescent="0.25">
      <c r="K934" s="12">
        <v>320581</v>
      </c>
      <c r="L934" s="12" t="s">
        <v>1723</v>
      </c>
    </row>
    <row r="935" spans="11:12" ht="16.05" customHeight="1" x14ac:dyDescent="0.25">
      <c r="K935" s="12">
        <v>320582</v>
      </c>
      <c r="L935" s="12" t="s">
        <v>1724</v>
      </c>
    </row>
    <row r="936" spans="11:12" ht="16.05" customHeight="1" x14ac:dyDescent="0.25">
      <c r="K936" s="12">
        <v>320583</v>
      </c>
      <c r="L936" s="12" t="s">
        <v>1725</v>
      </c>
    </row>
    <row r="937" spans="11:12" ht="16.05" customHeight="1" x14ac:dyDescent="0.25">
      <c r="K937" s="12">
        <v>320584</v>
      </c>
      <c r="L937" s="12" t="s">
        <v>1726</v>
      </c>
    </row>
    <row r="938" spans="11:12" ht="16.05" customHeight="1" x14ac:dyDescent="0.25">
      <c r="K938" s="12">
        <v>320585</v>
      </c>
      <c r="L938" s="12" t="s">
        <v>1727</v>
      </c>
    </row>
    <row r="939" spans="11:12" ht="16.05" customHeight="1" x14ac:dyDescent="0.25">
      <c r="K939" s="12">
        <v>320586</v>
      </c>
      <c r="L939" s="12" t="s">
        <v>1728</v>
      </c>
    </row>
    <row r="940" spans="11:12" ht="16.05" customHeight="1" x14ac:dyDescent="0.25">
      <c r="K940" s="12">
        <v>320600</v>
      </c>
      <c r="L940" s="12" t="s">
        <v>1729</v>
      </c>
    </row>
    <row r="941" spans="11:12" ht="16.05" customHeight="1" x14ac:dyDescent="0.25">
      <c r="K941" s="12">
        <v>320601</v>
      </c>
      <c r="L941" s="12" t="s">
        <v>1730</v>
      </c>
    </row>
    <row r="942" spans="11:12" ht="16.05" customHeight="1" x14ac:dyDescent="0.25">
      <c r="K942" s="12">
        <v>320602</v>
      </c>
      <c r="L942" s="12" t="s">
        <v>1731</v>
      </c>
    </row>
    <row r="943" spans="11:12" ht="16.05" customHeight="1" x14ac:dyDescent="0.25">
      <c r="K943" s="12">
        <v>320611</v>
      </c>
      <c r="L943" s="12" t="s">
        <v>1732</v>
      </c>
    </row>
    <row r="944" spans="11:12" ht="16.05" customHeight="1" x14ac:dyDescent="0.25">
      <c r="K944" s="12">
        <v>320621</v>
      </c>
      <c r="L944" s="12" t="s">
        <v>1733</v>
      </c>
    </row>
    <row r="945" spans="11:12" ht="16.05" customHeight="1" x14ac:dyDescent="0.25">
      <c r="K945" s="12">
        <v>320623</v>
      </c>
      <c r="L945" s="12" t="s">
        <v>1734</v>
      </c>
    </row>
    <row r="946" spans="11:12" ht="16.05" customHeight="1" x14ac:dyDescent="0.25">
      <c r="K946" s="12">
        <v>320681</v>
      </c>
      <c r="L946" s="12" t="s">
        <v>1735</v>
      </c>
    </row>
    <row r="947" spans="11:12" ht="16.05" customHeight="1" x14ac:dyDescent="0.25">
      <c r="K947" s="12">
        <v>320682</v>
      </c>
      <c r="L947" s="12" t="s">
        <v>1736</v>
      </c>
    </row>
    <row r="948" spans="11:12" ht="16.05" customHeight="1" x14ac:dyDescent="0.25">
      <c r="K948" s="12">
        <v>320683</v>
      </c>
      <c r="L948" s="12" t="s">
        <v>1737</v>
      </c>
    </row>
    <row r="949" spans="11:12" ht="16.05" customHeight="1" x14ac:dyDescent="0.25">
      <c r="K949" s="12">
        <v>320684</v>
      </c>
      <c r="L949" s="12" t="s">
        <v>1738</v>
      </c>
    </row>
    <row r="950" spans="11:12" ht="16.05" customHeight="1" x14ac:dyDescent="0.25">
      <c r="K950" s="12">
        <v>320700</v>
      </c>
      <c r="L950" s="12" t="s">
        <v>1739</v>
      </c>
    </row>
    <row r="951" spans="11:12" ht="16.05" customHeight="1" x14ac:dyDescent="0.25">
      <c r="K951" s="12">
        <v>320701</v>
      </c>
      <c r="L951" s="12" t="s">
        <v>1740</v>
      </c>
    </row>
    <row r="952" spans="11:12" ht="16.05" customHeight="1" x14ac:dyDescent="0.25">
      <c r="K952" s="12">
        <v>320703</v>
      </c>
      <c r="L952" s="12" t="s">
        <v>1741</v>
      </c>
    </row>
    <row r="953" spans="11:12" ht="16.05" customHeight="1" x14ac:dyDescent="0.25">
      <c r="K953" s="12">
        <v>320704</v>
      </c>
      <c r="L953" s="12" t="s">
        <v>1742</v>
      </c>
    </row>
    <row r="954" spans="11:12" ht="16.05" customHeight="1" x14ac:dyDescent="0.25">
      <c r="K954" s="12">
        <v>320705</v>
      </c>
      <c r="L954" s="12" t="s">
        <v>1743</v>
      </c>
    </row>
    <row r="955" spans="11:12" ht="16.05" customHeight="1" x14ac:dyDescent="0.25">
      <c r="K955" s="12">
        <v>320706</v>
      </c>
      <c r="L955" s="12" t="s">
        <v>1744</v>
      </c>
    </row>
    <row r="956" spans="11:12" ht="16.05" customHeight="1" x14ac:dyDescent="0.25">
      <c r="K956" s="12">
        <v>320721</v>
      </c>
      <c r="L956" s="12" t="s">
        <v>1745</v>
      </c>
    </row>
    <row r="957" spans="11:12" ht="16.05" customHeight="1" x14ac:dyDescent="0.25">
      <c r="K957" s="12">
        <v>320722</v>
      </c>
      <c r="L957" s="12" t="s">
        <v>1746</v>
      </c>
    </row>
    <row r="958" spans="11:12" ht="16.05" customHeight="1" x14ac:dyDescent="0.25">
      <c r="K958" s="12">
        <v>320723</v>
      </c>
      <c r="L958" s="12" t="s">
        <v>1747</v>
      </c>
    </row>
    <row r="959" spans="11:12" ht="16.05" customHeight="1" x14ac:dyDescent="0.25">
      <c r="K959" s="12">
        <v>320724</v>
      </c>
      <c r="L959" s="12" t="s">
        <v>1748</v>
      </c>
    </row>
    <row r="960" spans="11:12" ht="16.05" customHeight="1" x14ac:dyDescent="0.25">
      <c r="K960" s="12">
        <v>320800</v>
      </c>
      <c r="L960" s="12" t="s">
        <v>1749</v>
      </c>
    </row>
    <row r="961" spans="11:12" ht="16.05" customHeight="1" x14ac:dyDescent="0.25">
      <c r="K961" s="12">
        <v>320801</v>
      </c>
      <c r="L961" s="12" t="s">
        <v>1750</v>
      </c>
    </row>
    <row r="962" spans="11:12" ht="16.05" customHeight="1" x14ac:dyDescent="0.25">
      <c r="K962" s="12">
        <v>320802</v>
      </c>
      <c r="L962" s="12" t="s">
        <v>1751</v>
      </c>
    </row>
    <row r="963" spans="11:12" ht="16.05" customHeight="1" x14ac:dyDescent="0.25">
      <c r="K963" s="12">
        <v>320811</v>
      </c>
      <c r="L963" s="12" t="s">
        <v>1752</v>
      </c>
    </row>
    <row r="964" spans="11:12" ht="16.05" customHeight="1" x14ac:dyDescent="0.25">
      <c r="K964" s="12">
        <v>320821</v>
      </c>
      <c r="L964" s="12" t="s">
        <v>1753</v>
      </c>
    </row>
    <row r="965" spans="11:12" ht="16.05" customHeight="1" x14ac:dyDescent="0.25">
      <c r="K965" s="12">
        <v>320826</v>
      </c>
      <c r="L965" s="12" t="s">
        <v>1754</v>
      </c>
    </row>
    <row r="966" spans="11:12" ht="16.05" customHeight="1" x14ac:dyDescent="0.25">
      <c r="K966" s="12">
        <v>320829</v>
      </c>
      <c r="L966" s="12" t="s">
        <v>1755</v>
      </c>
    </row>
    <row r="967" spans="11:12" ht="16.05" customHeight="1" x14ac:dyDescent="0.25">
      <c r="K967" s="12">
        <v>320830</v>
      </c>
      <c r="L967" s="12" t="s">
        <v>1756</v>
      </c>
    </row>
    <row r="968" spans="11:12" ht="16.05" customHeight="1" x14ac:dyDescent="0.25">
      <c r="K968" s="12">
        <v>320831</v>
      </c>
      <c r="L968" s="12" t="s">
        <v>1757</v>
      </c>
    </row>
    <row r="969" spans="11:12" ht="16.05" customHeight="1" x14ac:dyDescent="0.25">
      <c r="K969" s="12">
        <v>320882</v>
      </c>
      <c r="L969" s="12" t="s">
        <v>1758</v>
      </c>
    </row>
    <row r="970" spans="11:12" ht="16.05" customHeight="1" x14ac:dyDescent="0.25">
      <c r="K970" s="12">
        <v>320900</v>
      </c>
      <c r="L970" s="12" t="s">
        <v>1759</v>
      </c>
    </row>
    <row r="971" spans="11:12" ht="16.05" customHeight="1" x14ac:dyDescent="0.25">
      <c r="K971" s="12">
        <v>320901</v>
      </c>
      <c r="L971" s="12" t="s">
        <v>1760</v>
      </c>
    </row>
    <row r="972" spans="11:12" ht="16.05" customHeight="1" x14ac:dyDescent="0.25">
      <c r="K972" s="12">
        <v>320902</v>
      </c>
      <c r="L972" s="12" t="s">
        <v>1761</v>
      </c>
    </row>
    <row r="973" spans="11:12" ht="16.05" customHeight="1" x14ac:dyDescent="0.25">
      <c r="K973" s="12">
        <v>320921</v>
      </c>
      <c r="L973" s="12" t="s">
        <v>1762</v>
      </c>
    </row>
    <row r="974" spans="11:12" ht="16.05" customHeight="1" x14ac:dyDescent="0.25">
      <c r="K974" s="12">
        <v>320922</v>
      </c>
      <c r="L974" s="12" t="s">
        <v>1763</v>
      </c>
    </row>
    <row r="975" spans="11:12" ht="16.05" customHeight="1" x14ac:dyDescent="0.25">
      <c r="K975" s="12">
        <v>320923</v>
      </c>
      <c r="L975" s="12" t="s">
        <v>1764</v>
      </c>
    </row>
    <row r="976" spans="11:12" ht="16.05" customHeight="1" x14ac:dyDescent="0.25">
      <c r="K976" s="12">
        <v>320924</v>
      </c>
      <c r="L976" s="12" t="s">
        <v>1765</v>
      </c>
    </row>
    <row r="977" spans="11:12" ht="16.05" customHeight="1" x14ac:dyDescent="0.25">
      <c r="K977" s="12">
        <v>320925</v>
      </c>
      <c r="L977" s="12" t="s">
        <v>1766</v>
      </c>
    </row>
    <row r="978" spans="11:12" ht="16.05" customHeight="1" x14ac:dyDescent="0.25">
      <c r="K978" s="12">
        <v>320928</v>
      </c>
      <c r="L978" s="12" t="s">
        <v>1767</v>
      </c>
    </row>
    <row r="979" spans="11:12" ht="16.05" customHeight="1" x14ac:dyDescent="0.25">
      <c r="K979" s="12">
        <v>320981</v>
      </c>
      <c r="L979" s="12" t="s">
        <v>1768</v>
      </c>
    </row>
    <row r="980" spans="11:12" ht="16.05" customHeight="1" x14ac:dyDescent="0.25">
      <c r="K980" s="12">
        <v>320982</v>
      </c>
      <c r="L980" s="12" t="s">
        <v>1769</v>
      </c>
    </row>
    <row r="981" spans="11:12" ht="16.05" customHeight="1" x14ac:dyDescent="0.25">
      <c r="K981" s="12">
        <v>321000</v>
      </c>
      <c r="L981" s="12" t="s">
        <v>1770</v>
      </c>
    </row>
    <row r="982" spans="11:12" ht="16.05" customHeight="1" x14ac:dyDescent="0.25">
      <c r="K982" s="12">
        <v>321001</v>
      </c>
      <c r="L982" s="12" t="s">
        <v>1771</v>
      </c>
    </row>
    <row r="983" spans="11:12" ht="16.05" customHeight="1" x14ac:dyDescent="0.25">
      <c r="K983" s="12">
        <v>321002</v>
      </c>
      <c r="L983" s="12" t="s">
        <v>1772</v>
      </c>
    </row>
    <row r="984" spans="11:12" ht="16.05" customHeight="1" x14ac:dyDescent="0.25">
      <c r="K984" s="12">
        <v>321011</v>
      </c>
      <c r="L984" s="12" t="s">
        <v>1773</v>
      </c>
    </row>
    <row r="985" spans="11:12" ht="16.05" customHeight="1" x14ac:dyDescent="0.25">
      <c r="K985" s="12">
        <v>321023</v>
      </c>
      <c r="L985" s="12" t="s">
        <v>1774</v>
      </c>
    </row>
    <row r="986" spans="11:12" ht="16.05" customHeight="1" x14ac:dyDescent="0.25">
      <c r="K986" s="12">
        <v>321027</v>
      </c>
      <c r="L986" s="12" t="s">
        <v>1775</v>
      </c>
    </row>
    <row r="987" spans="11:12" ht="16.05" customHeight="1" x14ac:dyDescent="0.25">
      <c r="K987" s="12">
        <v>321081</v>
      </c>
      <c r="L987" s="12" t="s">
        <v>1776</v>
      </c>
    </row>
    <row r="988" spans="11:12" ht="16.05" customHeight="1" x14ac:dyDescent="0.25">
      <c r="K988" s="12">
        <v>321084</v>
      </c>
      <c r="L988" s="12" t="s">
        <v>1777</v>
      </c>
    </row>
    <row r="989" spans="11:12" ht="16.05" customHeight="1" x14ac:dyDescent="0.25">
      <c r="K989" s="12">
        <v>321088</v>
      </c>
      <c r="L989" s="12" t="s">
        <v>1778</v>
      </c>
    </row>
    <row r="990" spans="11:12" ht="16.05" customHeight="1" x14ac:dyDescent="0.25">
      <c r="K990" s="12">
        <v>321100</v>
      </c>
      <c r="L990" s="12" t="s">
        <v>1779</v>
      </c>
    </row>
    <row r="991" spans="11:12" ht="16.05" customHeight="1" x14ac:dyDescent="0.25">
      <c r="K991" s="12">
        <v>321101</v>
      </c>
      <c r="L991" s="12" t="s">
        <v>1780</v>
      </c>
    </row>
    <row r="992" spans="11:12" ht="16.05" customHeight="1" x14ac:dyDescent="0.25">
      <c r="K992" s="12">
        <v>321102</v>
      </c>
      <c r="L992" s="12" t="s">
        <v>1781</v>
      </c>
    </row>
    <row r="993" spans="11:12" ht="16.05" customHeight="1" x14ac:dyDescent="0.25">
      <c r="K993" s="12">
        <v>321111</v>
      </c>
      <c r="L993" s="12" t="s">
        <v>1782</v>
      </c>
    </row>
    <row r="994" spans="11:12" ht="16.05" customHeight="1" x14ac:dyDescent="0.25">
      <c r="K994" s="12">
        <v>321121</v>
      </c>
      <c r="L994" s="12" t="s">
        <v>1783</v>
      </c>
    </row>
    <row r="995" spans="11:12" ht="16.05" customHeight="1" x14ac:dyDescent="0.25">
      <c r="K995" s="12">
        <v>321181</v>
      </c>
      <c r="L995" s="12" t="s">
        <v>1784</v>
      </c>
    </row>
    <row r="996" spans="11:12" ht="16.05" customHeight="1" x14ac:dyDescent="0.25">
      <c r="K996" s="12">
        <v>321182</v>
      </c>
      <c r="L996" s="12" t="s">
        <v>1785</v>
      </c>
    </row>
    <row r="997" spans="11:12" ht="16.05" customHeight="1" x14ac:dyDescent="0.25">
      <c r="K997" s="12">
        <v>321183</v>
      </c>
      <c r="L997" s="12" t="s">
        <v>1786</v>
      </c>
    </row>
    <row r="998" spans="11:12" ht="16.05" customHeight="1" x14ac:dyDescent="0.25">
      <c r="K998" s="12">
        <v>321200</v>
      </c>
      <c r="L998" s="12" t="s">
        <v>1787</v>
      </c>
    </row>
    <row r="999" spans="11:12" ht="16.05" customHeight="1" x14ac:dyDescent="0.25">
      <c r="K999" s="12">
        <v>321201</v>
      </c>
      <c r="L999" s="12" t="s">
        <v>1788</v>
      </c>
    </row>
    <row r="1000" spans="11:12" ht="16.05" customHeight="1" x14ac:dyDescent="0.25">
      <c r="K1000" s="12">
        <v>321202</v>
      </c>
      <c r="L1000" s="12" t="s">
        <v>1789</v>
      </c>
    </row>
    <row r="1001" spans="11:12" ht="16.05" customHeight="1" x14ac:dyDescent="0.25">
      <c r="K1001" s="12">
        <v>321203</v>
      </c>
      <c r="L1001" s="12" t="s">
        <v>1790</v>
      </c>
    </row>
    <row r="1002" spans="11:12" ht="16.05" customHeight="1" x14ac:dyDescent="0.25">
      <c r="K1002" s="12">
        <v>321281</v>
      </c>
      <c r="L1002" s="12" t="s">
        <v>1791</v>
      </c>
    </row>
    <row r="1003" spans="11:12" ht="16.05" customHeight="1" x14ac:dyDescent="0.25">
      <c r="K1003" s="12">
        <v>321282</v>
      </c>
      <c r="L1003" s="12" t="s">
        <v>1792</v>
      </c>
    </row>
    <row r="1004" spans="11:12" ht="16.05" customHeight="1" x14ac:dyDescent="0.25">
      <c r="K1004" s="12">
        <v>321283</v>
      </c>
      <c r="L1004" s="12" t="s">
        <v>1793</v>
      </c>
    </row>
    <row r="1005" spans="11:12" ht="16.05" customHeight="1" x14ac:dyDescent="0.25">
      <c r="K1005" s="12">
        <v>321284</v>
      </c>
      <c r="L1005" s="12" t="s">
        <v>1794</v>
      </c>
    </row>
    <row r="1006" spans="11:12" ht="16.05" customHeight="1" x14ac:dyDescent="0.25">
      <c r="K1006" s="12">
        <v>321300</v>
      </c>
      <c r="L1006" s="12" t="s">
        <v>1795</v>
      </c>
    </row>
    <row r="1007" spans="11:12" ht="16.05" customHeight="1" x14ac:dyDescent="0.25">
      <c r="K1007" s="12">
        <v>321301</v>
      </c>
      <c r="L1007" s="12" t="s">
        <v>1796</v>
      </c>
    </row>
    <row r="1008" spans="11:12" ht="16.05" customHeight="1" x14ac:dyDescent="0.25">
      <c r="K1008" s="12">
        <v>321302</v>
      </c>
      <c r="L1008" s="12" t="s">
        <v>1797</v>
      </c>
    </row>
    <row r="1009" spans="11:12" ht="16.05" customHeight="1" x14ac:dyDescent="0.25">
      <c r="K1009" s="12">
        <v>321321</v>
      </c>
      <c r="L1009" s="12" t="s">
        <v>1798</v>
      </c>
    </row>
    <row r="1010" spans="11:12" ht="16.05" customHeight="1" x14ac:dyDescent="0.25">
      <c r="K1010" s="12">
        <v>321322</v>
      </c>
      <c r="L1010" s="12" t="s">
        <v>1799</v>
      </c>
    </row>
    <row r="1011" spans="11:12" ht="16.05" customHeight="1" x14ac:dyDescent="0.25">
      <c r="K1011" s="12">
        <v>321323</v>
      </c>
      <c r="L1011" s="12" t="s">
        <v>1800</v>
      </c>
    </row>
    <row r="1012" spans="11:12" ht="16.05" customHeight="1" x14ac:dyDescent="0.25">
      <c r="K1012" s="12">
        <v>321324</v>
      </c>
      <c r="L1012" s="12" t="s">
        <v>1801</v>
      </c>
    </row>
    <row r="1013" spans="11:12" ht="16.05" customHeight="1" x14ac:dyDescent="0.25">
      <c r="K1013" s="12">
        <v>330000</v>
      </c>
      <c r="L1013" s="12" t="s">
        <v>1802</v>
      </c>
    </row>
    <row r="1014" spans="11:12" ht="16.05" customHeight="1" x14ac:dyDescent="0.25">
      <c r="K1014" s="12">
        <v>330100</v>
      </c>
      <c r="L1014" s="12" t="s">
        <v>1803</v>
      </c>
    </row>
    <row r="1015" spans="11:12" ht="16.05" customHeight="1" x14ac:dyDescent="0.25">
      <c r="K1015" s="12">
        <v>330101</v>
      </c>
      <c r="L1015" s="12" t="s">
        <v>1804</v>
      </c>
    </row>
    <row r="1016" spans="11:12" ht="16.05" customHeight="1" x14ac:dyDescent="0.25">
      <c r="K1016" s="12">
        <v>330102</v>
      </c>
      <c r="L1016" s="12" t="s">
        <v>1805</v>
      </c>
    </row>
    <row r="1017" spans="11:12" ht="16.05" customHeight="1" x14ac:dyDescent="0.25">
      <c r="K1017" s="12">
        <v>330103</v>
      </c>
      <c r="L1017" s="12" t="s">
        <v>1806</v>
      </c>
    </row>
    <row r="1018" spans="11:12" ht="16.05" customHeight="1" x14ac:dyDescent="0.25">
      <c r="K1018" s="12">
        <v>330104</v>
      </c>
      <c r="L1018" s="12" t="s">
        <v>1807</v>
      </c>
    </row>
    <row r="1019" spans="11:12" ht="16.05" customHeight="1" x14ac:dyDescent="0.25">
      <c r="K1019" s="12">
        <v>330105</v>
      </c>
      <c r="L1019" s="12" t="s">
        <v>1808</v>
      </c>
    </row>
    <row r="1020" spans="11:12" ht="16.05" customHeight="1" x14ac:dyDescent="0.25">
      <c r="K1020" s="12">
        <v>330106</v>
      </c>
      <c r="L1020" s="12" t="s">
        <v>1809</v>
      </c>
    </row>
    <row r="1021" spans="11:12" ht="16.05" customHeight="1" x14ac:dyDescent="0.25">
      <c r="K1021" s="12">
        <v>330108</v>
      </c>
      <c r="L1021" s="12" t="s">
        <v>1810</v>
      </c>
    </row>
    <row r="1022" spans="11:12" ht="16.05" customHeight="1" x14ac:dyDescent="0.25">
      <c r="K1022" s="12">
        <v>330122</v>
      </c>
      <c r="L1022" s="12" t="s">
        <v>1811</v>
      </c>
    </row>
    <row r="1023" spans="11:12" ht="16.05" customHeight="1" x14ac:dyDescent="0.25">
      <c r="K1023" s="12">
        <v>330127</v>
      </c>
      <c r="L1023" s="12" t="s">
        <v>1812</v>
      </c>
    </row>
    <row r="1024" spans="11:12" ht="16.05" customHeight="1" x14ac:dyDescent="0.25">
      <c r="K1024" s="12">
        <v>330181</v>
      </c>
      <c r="L1024" s="12" t="s">
        <v>1813</v>
      </c>
    </row>
    <row r="1025" spans="11:12" ht="16.05" customHeight="1" x14ac:dyDescent="0.25">
      <c r="K1025" s="12">
        <v>330182</v>
      </c>
      <c r="L1025" s="12" t="s">
        <v>1814</v>
      </c>
    </row>
    <row r="1026" spans="11:12" ht="16.05" customHeight="1" x14ac:dyDescent="0.25">
      <c r="K1026" s="12">
        <v>330183</v>
      </c>
      <c r="L1026" s="12" t="s">
        <v>1815</v>
      </c>
    </row>
    <row r="1027" spans="11:12" ht="16.05" customHeight="1" x14ac:dyDescent="0.25">
      <c r="K1027" s="12">
        <v>330184</v>
      </c>
      <c r="L1027" s="12" t="s">
        <v>1816</v>
      </c>
    </row>
    <row r="1028" spans="11:12" ht="16.05" customHeight="1" x14ac:dyDescent="0.25">
      <c r="K1028" s="12">
        <v>330185</v>
      </c>
      <c r="L1028" s="12" t="s">
        <v>1817</v>
      </c>
    </row>
    <row r="1029" spans="11:12" ht="16.05" customHeight="1" x14ac:dyDescent="0.25">
      <c r="K1029" s="12">
        <v>330200</v>
      </c>
      <c r="L1029" s="12" t="s">
        <v>1818</v>
      </c>
    </row>
    <row r="1030" spans="11:12" ht="16.05" customHeight="1" x14ac:dyDescent="0.25">
      <c r="K1030" s="12">
        <v>330201</v>
      </c>
      <c r="L1030" s="12" t="s">
        <v>1819</v>
      </c>
    </row>
    <row r="1031" spans="11:12" ht="16.05" customHeight="1" x14ac:dyDescent="0.25">
      <c r="K1031" s="12">
        <v>330203</v>
      </c>
      <c r="L1031" s="12" t="s">
        <v>1820</v>
      </c>
    </row>
    <row r="1032" spans="11:12" ht="16.05" customHeight="1" x14ac:dyDescent="0.25">
      <c r="K1032" s="12">
        <v>330204</v>
      </c>
      <c r="L1032" s="12" t="s">
        <v>1821</v>
      </c>
    </row>
    <row r="1033" spans="11:12" ht="16.05" customHeight="1" x14ac:dyDescent="0.25">
      <c r="K1033" s="12">
        <v>330205</v>
      </c>
      <c r="L1033" s="12" t="s">
        <v>1822</v>
      </c>
    </row>
    <row r="1034" spans="11:12" ht="16.05" customHeight="1" x14ac:dyDescent="0.25">
      <c r="K1034" s="12">
        <v>330206</v>
      </c>
      <c r="L1034" s="12" t="s">
        <v>1823</v>
      </c>
    </row>
    <row r="1035" spans="11:12" ht="16.05" customHeight="1" x14ac:dyDescent="0.25">
      <c r="K1035" s="12">
        <v>330211</v>
      </c>
      <c r="L1035" s="12" t="s">
        <v>1824</v>
      </c>
    </row>
    <row r="1036" spans="11:12" ht="16.05" customHeight="1" x14ac:dyDescent="0.25">
      <c r="K1036" s="12">
        <v>330225</v>
      </c>
      <c r="L1036" s="12" t="s">
        <v>1825</v>
      </c>
    </row>
    <row r="1037" spans="11:12" ht="16.05" customHeight="1" x14ac:dyDescent="0.25">
      <c r="K1037" s="12">
        <v>330226</v>
      </c>
      <c r="L1037" s="12" t="s">
        <v>1826</v>
      </c>
    </row>
    <row r="1038" spans="11:12" ht="16.05" customHeight="1" x14ac:dyDescent="0.25">
      <c r="K1038" s="12">
        <v>330227</v>
      </c>
      <c r="L1038" s="12" t="s">
        <v>1827</v>
      </c>
    </row>
    <row r="1039" spans="11:12" ht="16.05" customHeight="1" x14ac:dyDescent="0.25">
      <c r="K1039" s="12">
        <v>330281</v>
      </c>
      <c r="L1039" s="12" t="s">
        <v>1828</v>
      </c>
    </row>
    <row r="1040" spans="11:12" ht="16.05" customHeight="1" x14ac:dyDescent="0.25">
      <c r="K1040" s="12">
        <v>330282</v>
      </c>
      <c r="L1040" s="12" t="s">
        <v>1829</v>
      </c>
    </row>
    <row r="1041" spans="11:12" ht="16.05" customHeight="1" x14ac:dyDescent="0.25">
      <c r="K1041" s="12">
        <v>330283</v>
      </c>
      <c r="L1041" s="12" t="s">
        <v>1830</v>
      </c>
    </row>
    <row r="1042" spans="11:12" ht="16.05" customHeight="1" x14ac:dyDescent="0.25">
      <c r="K1042" s="12">
        <v>330300</v>
      </c>
      <c r="L1042" s="12" t="s">
        <v>1831</v>
      </c>
    </row>
    <row r="1043" spans="11:12" ht="16.05" customHeight="1" x14ac:dyDescent="0.25">
      <c r="K1043" s="12">
        <v>330301</v>
      </c>
      <c r="L1043" s="12" t="s">
        <v>1832</v>
      </c>
    </row>
    <row r="1044" spans="11:12" ht="16.05" customHeight="1" x14ac:dyDescent="0.25">
      <c r="K1044" s="12">
        <v>330302</v>
      </c>
      <c r="L1044" s="12" t="s">
        <v>1833</v>
      </c>
    </row>
    <row r="1045" spans="11:12" ht="16.05" customHeight="1" x14ac:dyDescent="0.25">
      <c r="K1045" s="12">
        <v>330303</v>
      </c>
      <c r="L1045" s="12" t="s">
        <v>1834</v>
      </c>
    </row>
    <row r="1046" spans="11:12" ht="16.05" customHeight="1" x14ac:dyDescent="0.25">
      <c r="K1046" s="12">
        <v>330304</v>
      </c>
      <c r="L1046" s="12" t="s">
        <v>1835</v>
      </c>
    </row>
    <row r="1047" spans="11:12" ht="16.05" customHeight="1" x14ac:dyDescent="0.25">
      <c r="K1047" s="12">
        <v>330322</v>
      </c>
      <c r="L1047" s="12" t="s">
        <v>1836</v>
      </c>
    </row>
    <row r="1048" spans="11:12" ht="16.05" customHeight="1" x14ac:dyDescent="0.25">
      <c r="K1048" s="12">
        <v>330324</v>
      </c>
      <c r="L1048" s="12" t="s">
        <v>1837</v>
      </c>
    </row>
    <row r="1049" spans="11:12" ht="16.05" customHeight="1" x14ac:dyDescent="0.25">
      <c r="K1049" s="12">
        <v>330326</v>
      </c>
      <c r="L1049" s="12" t="s">
        <v>1838</v>
      </c>
    </row>
    <row r="1050" spans="11:12" ht="16.05" customHeight="1" x14ac:dyDescent="0.25">
      <c r="K1050" s="12">
        <v>330327</v>
      </c>
      <c r="L1050" s="12" t="s">
        <v>1839</v>
      </c>
    </row>
    <row r="1051" spans="11:12" ht="16.05" customHeight="1" x14ac:dyDescent="0.25">
      <c r="K1051" s="12">
        <v>330328</v>
      </c>
      <c r="L1051" s="12" t="s">
        <v>1840</v>
      </c>
    </row>
    <row r="1052" spans="11:12" ht="16.05" customHeight="1" x14ac:dyDescent="0.25">
      <c r="K1052" s="12">
        <v>330329</v>
      </c>
      <c r="L1052" s="12" t="s">
        <v>1841</v>
      </c>
    </row>
    <row r="1053" spans="11:12" ht="16.05" customHeight="1" x14ac:dyDescent="0.25">
      <c r="K1053" s="12">
        <v>330381</v>
      </c>
      <c r="L1053" s="12" t="s">
        <v>1842</v>
      </c>
    </row>
    <row r="1054" spans="11:12" ht="16.05" customHeight="1" x14ac:dyDescent="0.25">
      <c r="K1054" s="12">
        <v>330382</v>
      </c>
      <c r="L1054" s="12" t="s">
        <v>1843</v>
      </c>
    </row>
    <row r="1055" spans="11:12" ht="16.05" customHeight="1" x14ac:dyDescent="0.25">
      <c r="K1055" s="12">
        <v>330400</v>
      </c>
      <c r="L1055" s="12" t="s">
        <v>1844</v>
      </c>
    </row>
    <row r="1056" spans="11:12" ht="16.05" customHeight="1" x14ac:dyDescent="0.25">
      <c r="K1056" s="12">
        <v>330401</v>
      </c>
      <c r="L1056" s="12" t="s">
        <v>1845</v>
      </c>
    </row>
    <row r="1057" spans="11:12" ht="16.05" customHeight="1" x14ac:dyDescent="0.25">
      <c r="K1057" s="12">
        <v>330402</v>
      </c>
      <c r="L1057" s="12" t="s">
        <v>1846</v>
      </c>
    </row>
    <row r="1058" spans="11:12" ht="16.05" customHeight="1" x14ac:dyDescent="0.25">
      <c r="K1058" s="12">
        <v>330411</v>
      </c>
      <c r="L1058" s="12" t="s">
        <v>1847</v>
      </c>
    </row>
    <row r="1059" spans="11:12" ht="16.05" customHeight="1" x14ac:dyDescent="0.25">
      <c r="K1059" s="12">
        <v>330421</v>
      </c>
      <c r="L1059" s="12" t="s">
        <v>1848</v>
      </c>
    </row>
    <row r="1060" spans="11:12" ht="16.05" customHeight="1" x14ac:dyDescent="0.25">
      <c r="K1060" s="12">
        <v>330424</v>
      </c>
      <c r="L1060" s="12" t="s">
        <v>1849</v>
      </c>
    </row>
    <row r="1061" spans="11:12" ht="16.05" customHeight="1" x14ac:dyDescent="0.25">
      <c r="K1061" s="12">
        <v>330481</v>
      </c>
      <c r="L1061" s="12" t="s">
        <v>1850</v>
      </c>
    </row>
    <row r="1062" spans="11:12" ht="16.05" customHeight="1" x14ac:dyDescent="0.25">
      <c r="K1062" s="12">
        <v>330482</v>
      </c>
      <c r="L1062" s="12" t="s">
        <v>1851</v>
      </c>
    </row>
    <row r="1063" spans="11:12" ht="16.05" customHeight="1" x14ac:dyDescent="0.25">
      <c r="K1063" s="12">
        <v>330483</v>
      </c>
      <c r="L1063" s="12" t="s">
        <v>1852</v>
      </c>
    </row>
    <row r="1064" spans="11:12" ht="16.05" customHeight="1" x14ac:dyDescent="0.25">
      <c r="K1064" s="12">
        <v>330500</v>
      </c>
      <c r="L1064" s="12" t="s">
        <v>1853</v>
      </c>
    </row>
    <row r="1065" spans="11:12" ht="16.05" customHeight="1" x14ac:dyDescent="0.25">
      <c r="K1065" s="12">
        <v>330501</v>
      </c>
      <c r="L1065" s="12" t="s">
        <v>1854</v>
      </c>
    </row>
    <row r="1066" spans="11:12" ht="16.05" customHeight="1" x14ac:dyDescent="0.25">
      <c r="K1066" s="12">
        <v>330521</v>
      </c>
      <c r="L1066" s="12" t="s">
        <v>1855</v>
      </c>
    </row>
    <row r="1067" spans="11:12" ht="16.05" customHeight="1" x14ac:dyDescent="0.25">
      <c r="K1067" s="12">
        <v>330522</v>
      </c>
      <c r="L1067" s="12" t="s">
        <v>1856</v>
      </c>
    </row>
    <row r="1068" spans="11:12" ht="16.05" customHeight="1" x14ac:dyDescent="0.25">
      <c r="K1068" s="12">
        <v>330523</v>
      </c>
      <c r="L1068" s="12" t="s">
        <v>1857</v>
      </c>
    </row>
    <row r="1069" spans="11:12" ht="16.05" customHeight="1" x14ac:dyDescent="0.25">
      <c r="K1069" s="12">
        <v>330600</v>
      </c>
      <c r="L1069" s="12" t="s">
        <v>1858</v>
      </c>
    </row>
    <row r="1070" spans="11:12" ht="16.05" customHeight="1" x14ac:dyDescent="0.25">
      <c r="K1070" s="12">
        <v>330601</v>
      </c>
      <c r="L1070" s="12" t="s">
        <v>1859</v>
      </c>
    </row>
    <row r="1071" spans="11:12" ht="16.05" customHeight="1" x14ac:dyDescent="0.25">
      <c r="K1071" s="12">
        <v>330602</v>
      </c>
      <c r="L1071" s="12" t="s">
        <v>1860</v>
      </c>
    </row>
    <row r="1072" spans="11:12" ht="16.05" customHeight="1" x14ac:dyDescent="0.25">
      <c r="K1072" s="12">
        <v>330621</v>
      </c>
      <c r="L1072" s="12" t="s">
        <v>1861</v>
      </c>
    </row>
    <row r="1073" spans="11:12" ht="16.05" customHeight="1" x14ac:dyDescent="0.25">
      <c r="K1073" s="12">
        <v>330624</v>
      </c>
      <c r="L1073" s="12" t="s">
        <v>1862</v>
      </c>
    </row>
    <row r="1074" spans="11:12" ht="16.05" customHeight="1" x14ac:dyDescent="0.25">
      <c r="K1074" s="12">
        <v>330681</v>
      </c>
      <c r="L1074" s="12" t="s">
        <v>1863</v>
      </c>
    </row>
    <row r="1075" spans="11:12" ht="16.05" customHeight="1" x14ac:dyDescent="0.25">
      <c r="K1075" s="12">
        <v>330682</v>
      </c>
      <c r="L1075" s="12" t="s">
        <v>1864</v>
      </c>
    </row>
    <row r="1076" spans="11:12" ht="16.05" customHeight="1" x14ac:dyDescent="0.25">
      <c r="K1076" s="12">
        <v>330683</v>
      </c>
      <c r="L1076" s="12" t="s">
        <v>1865</v>
      </c>
    </row>
    <row r="1077" spans="11:12" ht="16.05" customHeight="1" x14ac:dyDescent="0.25">
      <c r="K1077" s="12">
        <v>330700</v>
      </c>
      <c r="L1077" s="12" t="s">
        <v>1866</v>
      </c>
    </row>
    <row r="1078" spans="11:12" ht="16.05" customHeight="1" x14ac:dyDescent="0.25">
      <c r="K1078" s="12">
        <v>330701</v>
      </c>
      <c r="L1078" s="12" t="s">
        <v>1867</v>
      </c>
    </row>
    <row r="1079" spans="11:12" ht="16.05" customHeight="1" x14ac:dyDescent="0.25">
      <c r="K1079" s="12">
        <v>330702</v>
      </c>
      <c r="L1079" s="12" t="s">
        <v>1868</v>
      </c>
    </row>
    <row r="1080" spans="11:12" ht="16.05" customHeight="1" x14ac:dyDescent="0.25">
      <c r="K1080" s="12">
        <v>330721</v>
      </c>
      <c r="L1080" s="12" t="s">
        <v>1869</v>
      </c>
    </row>
    <row r="1081" spans="11:12" ht="16.05" customHeight="1" x14ac:dyDescent="0.25">
      <c r="K1081" s="12">
        <v>330723</v>
      </c>
      <c r="L1081" s="12" t="s">
        <v>1870</v>
      </c>
    </row>
    <row r="1082" spans="11:12" ht="16.05" customHeight="1" x14ac:dyDescent="0.25">
      <c r="K1082" s="12">
        <v>330726</v>
      </c>
      <c r="L1082" s="12" t="s">
        <v>1871</v>
      </c>
    </row>
    <row r="1083" spans="11:12" ht="16.05" customHeight="1" x14ac:dyDescent="0.25">
      <c r="K1083" s="12">
        <v>330727</v>
      </c>
      <c r="L1083" s="12" t="s">
        <v>1872</v>
      </c>
    </row>
    <row r="1084" spans="11:12" ht="16.05" customHeight="1" x14ac:dyDescent="0.25">
      <c r="K1084" s="12">
        <v>330781</v>
      </c>
      <c r="L1084" s="12" t="s">
        <v>1873</v>
      </c>
    </row>
    <row r="1085" spans="11:12" ht="16.05" customHeight="1" x14ac:dyDescent="0.25">
      <c r="K1085" s="12">
        <v>330782</v>
      </c>
      <c r="L1085" s="12" t="s">
        <v>1874</v>
      </c>
    </row>
    <row r="1086" spans="11:12" ht="16.05" customHeight="1" x14ac:dyDescent="0.25">
      <c r="K1086" s="12">
        <v>330783</v>
      </c>
      <c r="L1086" s="12" t="s">
        <v>1875</v>
      </c>
    </row>
    <row r="1087" spans="11:12" ht="16.05" customHeight="1" x14ac:dyDescent="0.25">
      <c r="K1087" s="12">
        <v>330784</v>
      </c>
      <c r="L1087" s="12" t="s">
        <v>1876</v>
      </c>
    </row>
    <row r="1088" spans="11:12" ht="16.05" customHeight="1" x14ac:dyDescent="0.25">
      <c r="K1088" s="12">
        <v>330800</v>
      </c>
      <c r="L1088" s="12" t="s">
        <v>1877</v>
      </c>
    </row>
    <row r="1089" spans="11:12" ht="16.05" customHeight="1" x14ac:dyDescent="0.25">
      <c r="K1089" s="12">
        <v>330801</v>
      </c>
      <c r="L1089" s="12" t="s">
        <v>1878</v>
      </c>
    </row>
    <row r="1090" spans="11:12" ht="16.05" customHeight="1" x14ac:dyDescent="0.25">
      <c r="K1090" s="12">
        <v>330802</v>
      </c>
      <c r="L1090" s="12" t="s">
        <v>1879</v>
      </c>
    </row>
    <row r="1091" spans="11:12" ht="16.05" customHeight="1" x14ac:dyDescent="0.25">
      <c r="K1091" s="12">
        <v>330821</v>
      </c>
      <c r="L1091" s="12" t="s">
        <v>1880</v>
      </c>
    </row>
    <row r="1092" spans="11:12" ht="16.05" customHeight="1" x14ac:dyDescent="0.25">
      <c r="K1092" s="12">
        <v>330822</v>
      </c>
      <c r="L1092" s="12" t="s">
        <v>1881</v>
      </c>
    </row>
    <row r="1093" spans="11:12" ht="16.05" customHeight="1" x14ac:dyDescent="0.25">
      <c r="K1093" s="12">
        <v>330824</v>
      </c>
      <c r="L1093" s="12" t="s">
        <v>1882</v>
      </c>
    </row>
    <row r="1094" spans="11:12" ht="16.05" customHeight="1" x14ac:dyDescent="0.25">
      <c r="K1094" s="12">
        <v>330825</v>
      </c>
      <c r="L1094" s="12" t="s">
        <v>1883</v>
      </c>
    </row>
    <row r="1095" spans="11:12" ht="16.05" customHeight="1" x14ac:dyDescent="0.25">
      <c r="K1095" s="12">
        <v>330881</v>
      </c>
      <c r="L1095" s="12" t="s">
        <v>1884</v>
      </c>
    </row>
    <row r="1096" spans="11:12" ht="16.05" customHeight="1" x14ac:dyDescent="0.25">
      <c r="K1096" s="12">
        <v>330900</v>
      </c>
      <c r="L1096" s="12" t="s">
        <v>1885</v>
      </c>
    </row>
    <row r="1097" spans="11:12" ht="16.05" customHeight="1" x14ac:dyDescent="0.25">
      <c r="K1097" s="12">
        <v>330901</v>
      </c>
      <c r="L1097" s="12" t="s">
        <v>1886</v>
      </c>
    </row>
    <row r="1098" spans="11:12" ht="16.05" customHeight="1" x14ac:dyDescent="0.25">
      <c r="K1098" s="12">
        <v>330902</v>
      </c>
      <c r="L1098" s="12" t="s">
        <v>1887</v>
      </c>
    </row>
    <row r="1099" spans="11:12" ht="16.05" customHeight="1" x14ac:dyDescent="0.25">
      <c r="K1099" s="12">
        <v>330903</v>
      </c>
      <c r="L1099" s="12" t="s">
        <v>1888</v>
      </c>
    </row>
    <row r="1100" spans="11:12" ht="16.05" customHeight="1" x14ac:dyDescent="0.25">
      <c r="K1100" s="12">
        <v>330921</v>
      </c>
      <c r="L1100" s="12" t="s">
        <v>1889</v>
      </c>
    </row>
    <row r="1101" spans="11:12" ht="16.05" customHeight="1" x14ac:dyDescent="0.25">
      <c r="K1101" s="12">
        <v>330922</v>
      </c>
      <c r="L1101" s="12" t="s">
        <v>1890</v>
      </c>
    </row>
    <row r="1102" spans="11:12" ht="16.05" customHeight="1" x14ac:dyDescent="0.25">
      <c r="K1102" s="12">
        <v>331000</v>
      </c>
      <c r="L1102" s="12" t="s">
        <v>1891</v>
      </c>
    </row>
    <row r="1103" spans="11:12" ht="16.05" customHeight="1" x14ac:dyDescent="0.25">
      <c r="K1103" s="12">
        <v>331001</v>
      </c>
      <c r="L1103" s="12" t="s">
        <v>1892</v>
      </c>
    </row>
    <row r="1104" spans="11:12" ht="16.05" customHeight="1" x14ac:dyDescent="0.25">
      <c r="K1104" s="12">
        <v>331002</v>
      </c>
      <c r="L1104" s="12" t="s">
        <v>1893</v>
      </c>
    </row>
    <row r="1105" spans="11:12" ht="16.05" customHeight="1" x14ac:dyDescent="0.25">
      <c r="K1105" s="12">
        <v>331003</v>
      </c>
      <c r="L1105" s="12" t="s">
        <v>1894</v>
      </c>
    </row>
    <row r="1106" spans="11:12" ht="16.05" customHeight="1" x14ac:dyDescent="0.25">
      <c r="K1106" s="12">
        <v>331004</v>
      </c>
      <c r="L1106" s="12" t="s">
        <v>1895</v>
      </c>
    </row>
    <row r="1107" spans="11:12" ht="16.05" customHeight="1" x14ac:dyDescent="0.25">
      <c r="K1107" s="12">
        <v>331021</v>
      </c>
      <c r="L1107" s="12" t="s">
        <v>1896</v>
      </c>
    </row>
    <row r="1108" spans="11:12" ht="16.05" customHeight="1" x14ac:dyDescent="0.25">
      <c r="K1108" s="12">
        <v>331022</v>
      </c>
      <c r="L1108" s="12" t="s">
        <v>1897</v>
      </c>
    </row>
    <row r="1109" spans="11:12" ht="16.05" customHeight="1" x14ac:dyDescent="0.25">
      <c r="K1109" s="12">
        <v>331023</v>
      </c>
      <c r="L1109" s="12" t="s">
        <v>1898</v>
      </c>
    </row>
    <row r="1110" spans="11:12" ht="16.05" customHeight="1" x14ac:dyDescent="0.25">
      <c r="K1110" s="12">
        <v>331024</v>
      </c>
      <c r="L1110" s="12" t="s">
        <v>1899</v>
      </c>
    </row>
    <row r="1111" spans="11:12" ht="16.05" customHeight="1" x14ac:dyDescent="0.25">
      <c r="K1111" s="12">
        <v>331081</v>
      </c>
      <c r="L1111" s="12" t="s">
        <v>1900</v>
      </c>
    </row>
    <row r="1112" spans="11:12" ht="16.05" customHeight="1" x14ac:dyDescent="0.25">
      <c r="K1112" s="12">
        <v>331082</v>
      </c>
      <c r="L1112" s="12" t="s">
        <v>1901</v>
      </c>
    </row>
    <row r="1113" spans="11:12" ht="16.05" customHeight="1" x14ac:dyDescent="0.25">
      <c r="K1113" s="12">
        <v>332500</v>
      </c>
      <c r="L1113" s="12" t="s">
        <v>1902</v>
      </c>
    </row>
    <row r="1114" spans="11:12" ht="16.05" customHeight="1" x14ac:dyDescent="0.25">
      <c r="K1114" s="12">
        <v>332501</v>
      </c>
      <c r="L1114" s="12" t="s">
        <v>1903</v>
      </c>
    </row>
    <row r="1115" spans="11:12" ht="16.05" customHeight="1" x14ac:dyDescent="0.25">
      <c r="K1115" s="12">
        <v>332502</v>
      </c>
      <c r="L1115" s="12" t="s">
        <v>1904</v>
      </c>
    </row>
    <row r="1116" spans="11:12" ht="16.05" customHeight="1" x14ac:dyDescent="0.25">
      <c r="K1116" s="12">
        <v>332522</v>
      </c>
      <c r="L1116" s="12" t="s">
        <v>1905</v>
      </c>
    </row>
    <row r="1117" spans="11:12" ht="16.05" customHeight="1" x14ac:dyDescent="0.25">
      <c r="K1117" s="12">
        <v>332523</v>
      </c>
      <c r="L1117" s="12" t="s">
        <v>1906</v>
      </c>
    </row>
    <row r="1118" spans="11:12" ht="16.05" customHeight="1" x14ac:dyDescent="0.25">
      <c r="K1118" s="12">
        <v>332525</v>
      </c>
      <c r="L1118" s="12" t="s">
        <v>1907</v>
      </c>
    </row>
    <row r="1119" spans="11:12" ht="16.05" customHeight="1" x14ac:dyDescent="0.25">
      <c r="K1119" s="12">
        <v>332526</v>
      </c>
      <c r="L1119" s="12" t="s">
        <v>1908</v>
      </c>
    </row>
    <row r="1120" spans="11:12" ht="16.05" customHeight="1" x14ac:dyDescent="0.25">
      <c r="K1120" s="12">
        <v>332527</v>
      </c>
      <c r="L1120" s="12" t="s">
        <v>1909</v>
      </c>
    </row>
    <row r="1121" spans="11:12" ht="16.05" customHeight="1" x14ac:dyDescent="0.25">
      <c r="K1121" s="12">
        <v>332528</v>
      </c>
      <c r="L1121" s="12" t="s">
        <v>1910</v>
      </c>
    </row>
    <row r="1122" spans="11:12" ht="16.05" customHeight="1" x14ac:dyDescent="0.25">
      <c r="K1122" s="12">
        <v>332529</v>
      </c>
      <c r="L1122" s="12" t="s">
        <v>1911</v>
      </c>
    </row>
    <row r="1123" spans="11:12" ht="16.05" customHeight="1" x14ac:dyDescent="0.25">
      <c r="K1123" s="12">
        <v>340000</v>
      </c>
      <c r="L1123" s="12" t="s">
        <v>1912</v>
      </c>
    </row>
    <row r="1124" spans="11:12" ht="16.05" customHeight="1" x14ac:dyDescent="0.25">
      <c r="K1124" s="12">
        <v>340100</v>
      </c>
      <c r="L1124" s="12" t="s">
        <v>1913</v>
      </c>
    </row>
    <row r="1125" spans="11:12" ht="16.05" customHeight="1" x14ac:dyDescent="0.25">
      <c r="K1125" s="12">
        <v>340101</v>
      </c>
      <c r="L1125" s="12" t="s">
        <v>1914</v>
      </c>
    </row>
    <row r="1126" spans="11:12" ht="16.05" customHeight="1" x14ac:dyDescent="0.25">
      <c r="K1126" s="12">
        <v>340102</v>
      </c>
      <c r="L1126" s="12" t="s">
        <v>1915</v>
      </c>
    </row>
    <row r="1127" spans="11:12" ht="16.05" customHeight="1" x14ac:dyDescent="0.25">
      <c r="K1127" s="12">
        <v>340103</v>
      </c>
      <c r="L1127" s="12" t="s">
        <v>1916</v>
      </c>
    </row>
    <row r="1128" spans="11:12" ht="16.05" customHeight="1" x14ac:dyDescent="0.25">
      <c r="K1128" s="12">
        <v>340104</v>
      </c>
      <c r="L1128" s="12" t="s">
        <v>1917</v>
      </c>
    </row>
    <row r="1129" spans="11:12" ht="16.05" customHeight="1" x14ac:dyDescent="0.25">
      <c r="K1129" s="12">
        <v>340111</v>
      </c>
      <c r="L1129" s="12" t="s">
        <v>1918</v>
      </c>
    </row>
    <row r="1130" spans="11:12" ht="16.05" customHeight="1" x14ac:dyDescent="0.25">
      <c r="K1130" s="12">
        <v>340121</v>
      </c>
      <c r="L1130" s="12" t="s">
        <v>1919</v>
      </c>
    </row>
    <row r="1131" spans="11:12" ht="16.05" customHeight="1" x14ac:dyDescent="0.25">
      <c r="K1131" s="12">
        <v>340122</v>
      </c>
      <c r="L1131" s="12" t="s">
        <v>1920</v>
      </c>
    </row>
    <row r="1132" spans="11:12" ht="16.05" customHeight="1" x14ac:dyDescent="0.25">
      <c r="K1132" s="12">
        <v>340123</v>
      </c>
      <c r="L1132" s="12" t="s">
        <v>1921</v>
      </c>
    </row>
    <row r="1133" spans="11:12" ht="16.05" customHeight="1" x14ac:dyDescent="0.25">
      <c r="K1133" s="12">
        <v>340200</v>
      </c>
      <c r="L1133" s="12" t="s">
        <v>1922</v>
      </c>
    </row>
    <row r="1134" spans="11:12" ht="16.05" customHeight="1" x14ac:dyDescent="0.25">
      <c r="K1134" s="12">
        <v>340201</v>
      </c>
      <c r="L1134" s="12" t="s">
        <v>1923</v>
      </c>
    </row>
    <row r="1135" spans="11:12" ht="16.05" customHeight="1" x14ac:dyDescent="0.25">
      <c r="K1135" s="12">
        <v>340202</v>
      </c>
      <c r="L1135" s="12" t="s">
        <v>1924</v>
      </c>
    </row>
    <row r="1136" spans="11:12" ht="16.05" customHeight="1" x14ac:dyDescent="0.25">
      <c r="K1136" s="12">
        <v>340203</v>
      </c>
      <c r="L1136" s="12" t="s">
        <v>1925</v>
      </c>
    </row>
    <row r="1137" spans="11:12" ht="16.05" customHeight="1" x14ac:dyDescent="0.25">
      <c r="K1137" s="12">
        <v>340204</v>
      </c>
      <c r="L1137" s="12" t="s">
        <v>1926</v>
      </c>
    </row>
    <row r="1138" spans="11:12" ht="16.05" customHeight="1" x14ac:dyDescent="0.25">
      <c r="K1138" s="12">
        <v>340207</v>
      </c>
      <c r="L1138" s="12" t="s">
        <v>1927</v>
      </c>
    </row>
    <row r="1139" spans="11:12" ht="16.05" customHeight="1" x14ac:dyDescent="0.25">
      <c r="K1139" s="12">
        <v>340221</v>
      </c>
      <c r="L1139" s="12" t="s">
        <v>1928</v>
      </c>
    </row>
    <row r="1140" spans="11:12" ht="16.05" customHeight="1" x14ac:dyDescent="0.25">
      <c r="K1140" s="12">
        <v>340222</v>
      </c>
      <c r="L1140" s="12" t="s">
        <v>1929</v>
      </c>
    </row>
    <row r="1141" spans="11:12" ht="16.05" customHeight="1" x14ac:dyDescent="0.25">
      <c r="K1141" s="12">
        <v>340223</v>
      </c>
      <c r="L1141" s="12" t="s">
        <v>1930</v>
      </c>
    </row>
    <row r="1142" spans="11:12" ht="16.05" customHeight="1" x14ac:dyDescent="0.25">
      <c r="K1142" s="12">
        <v>340300</v>
      </c>
      <c r="L1142" s="12" t="s">
        <v>1931</v>
      </c>
    </row>
    <row r="1143" spans="11:12" ht="16.05" customHeight="1" x14ac:dyDescent="0.25">
      <c r="K1143" s="12">
        <v>340301</v>
      </c>
      <c r="L1143" s="12" t="s">
        <v>1932</v>
      </c>
    </row>
    <row r="1144" spans="11:12" ht="16.05" customHeight="1" x14ac:dyDescent="0.25">
      <c r="K1144" s="12">
        <v>340302</v>
      </c>
      <c r="L1144" s="12" t="s">
        <v>1933</v>
      </c>
    </row>
    <row r="1145" spans="11:12" ht="16.05" customHeight="1" x14ac:dyDescent="0.25">
      <c r="K1145" s="12">
        <v>340303</v>
      </c>
      <c r="L1145" s="12" t="s">
        <v>1934</v>
      </c>
    </row>
    <row r="1146" spans="11:12" ht="16.05" customHeight="1" x14ac:dyDescent="0.25">
      <c r="K1146" s="12">
        <v>340304</v>
      </c>
      <c r="L1146" s="12" t="s">
        <v>1935</v>
      </c>
    </row>
    <row r="1147" spans="11:12" ht="16.05" customHeight="1" x14ac:dyDescent="0.25">
      <c r="K1147" s="12">
        <v>340311</v>
      </c>
      <c r="L1147" s="12" t="s">
        <v>1936</v>
      </c>
    </row>
    <row r="1148" spans="11:12" ht="16.05" customHeight="1" x14ac:dyDescent="0.25">
      <c r="K1148" s="12">
        <v>340321</v>
      </c>
      <c r="L1148" s="12" t="s">
        <v>1937</v>
      </c>
    </row>
    <row r="1149" spans="11:12" ht="16.05" customHeight="1" x14ac:dyDescent="0.25">
      <c r="K1149" s="12">
        <v>340322</v>
      </c>
      <c r="L1149" s="12" t="s">
        <v>1938</v>
      </c>
    </row>
    <row r="1150" spans="11:12" ht="16.05" customHeight="1" x14ac:dyDescent="0.25">
      <c r="K1150" s="12">
        <v>340323</v>
      </c>
      <c r="L1150" s="12" t="s">
        <v>1939</v>
      </c>
    </row>
    <row r="1151" spans="11:12" ht="16.05" customHeight="1" x14ac:dyDescent="0.25">
      <c r="K1151" s="12">
        <v>340400</v>
      </c>
      <c r="L1151" s="12" t="s">
        <v>1940</v>
      </c>
    </row>
    <row r="1152" spans="11:12" ht="16.05" customHeight="1" x14ac:dyDescent="0.25">
      <c r="K1152" s="12">
        <v>340401</v>
      </c>
      <c r="L1152" s="12" t="s">
        <v>1941</v>
      </c>
    </row>
    <row r="1153" spans="11:12" ht="16.05" customHeight="1" x14ac:dyDescent="0.25">
      <c r="K1153" s="12">
        <v>340402</v>
      </c>
      <c r="L1153" s="12" t="s">
        <v>1942</v>
      </c>
    </row>
    <row r="1154" spans="11:12" ht="16.05" customHeight="1" x14ac:dyDescent="0.25">
      <c r="K1154" s="12">
        <v>340403</v>
      </c>
      <c r="L1154" s="12" t="s">
        <v>1943</v>
      </c>
    </row>
    <row r="1155" spans="11:12" ht="16.05" customHeight="1" x14ac:dyDescent="0.25">
      <c r="K1155" s="12">
        <v>340404</v>
      </c>
      <c r="L1155" s="12" t="s">
        <v>1944</v>
      </c>
    </row>
    <row r="1156" spans="11:12" ht="16.05" customHeight="1" x14ac:dyDescent="0.25">
      <c r="K1156" s="12">
        <v>340405</v>
      </c>
      <c r="L1156" s="12" t="s">
        <v>1945</v>
      </c>
    </row>
    <row r="1157" spans="11:12" ht="16.05" customHeight="1" x14ac:dyDescent="0.25">
      <c r="K1157" s="12">
        <v>340406</v>
      </c>
      <c r="L1157" s="12" t="s">
        <v>1946</v>
      </c>
    </row>
    <row r="1158" spans="11:12" ht="16.05" customHeight="1" x14ac:dyDescent="0.25">
      <c r="K1158" s="12">
        <v>340421</v>
      </c>
      <c r="L1158" s="12" t="s">
        <v>1947</v>
      </c>
    </row>
    <row r="1159" spans="11:12" ht="16.05" customHeight="1" x14ac:dyDescent="0.25">
      <c r="K1159" s="12">
        <v>340500</v>
      </c>
      <c r="L1159" s="12" t="s">
        <v>1948</v>
      </c>
    </row>
    <row r="1160" spans="11:12" ht="16.05" customHeight="1" x14ac:dyDescent="0.25">
      <c r="K1160" s="12">
        <v>340501</v>
      </c>
      <c r="L1160" s="12" t="s">
        <v>1949</v>
      </c>
    </row>
    <row r="1161" spans="11:12" ht="16.05" customHeight="1" x14ac:dyDescent="0.25">
      <c r="K1161" s="12">
        <v>340502</v>
      </c>
      <c r="L1161" s="12" t="s">
        <v>1950</v>
      </c>
    </row>
    <row r="1162" spans="11:12" ht="16.05" customHeight="1" x14ac:dyDescent="0.25">
      <c r="K1162" s="12">
        <v>340503</v>
      </c>
      <c r="L1162" s="12" t="s">
        <v>1951</v>
      </c>
    </row>
    <row r="1163" spans="11:12" ht="16.05" customHeight="1" x14ac:dyDescent="0.25">
      <c r="K1163" s="12">
        <v>340504</v>
      </c>
      <c r="L1163" s="12" t="s">
        <v>1952</v>
      </c>
    </row>
    <row r="1164" spans="11:12" ht="16.05" customHeight="1" x14ac:dyDescent="0.25">
      <c r="K1164" s="12">
        <v>340505</v>
      </c>
      <c r="L1164" s="12" t="s">
        <v>1953</v>
      </c>
    </row>
    <row r="1165" spans="11:12" ht="16.05" customHeight="1" x14ac:dyDescent="0.25">
      <c r="K1165" s="12">
        <v>340521</v>
      </c>
      <c r="L1165" s="12" t="s">
        <v>1954</v>
      </c>
    </row>
    <row r="1166" spans="11:12" ht="16.05" customHeight="1" x14ac:dyDescent="0.25">
      <c r="K1166" s="12">
        <v>340600</v>
      </c>
      <c r="L1166" s="12" t="s">
        <v>1955</v>
      </c>
    </row>
    <row r="1167" spans="11:12" ht="16.05" customHeight="1" x14ac:dyDescent="0.25">
      <c r="K1167" s="12">
        <v>340601</v>
      </c>
      <c r="L1167" s="12" t="s">
        <v>1956</v>
      </c>
    </row>
    <row r="1168" spans="11:12" ht="16.05" customHeight="1" x14ac:dyDescent="0.25">
      <c r="K1168" s="12">
        <v>340602</v>
      </c>
      <c r="L1168" s="12" t="s">
        <v>1957</v>
      </c>
    </row>
    <row r="1169" spans="11:12" ht="16.05" customHeight="1" x14ac:dyDescent="0.25">
      <c r="K1169" s="12">
        <v>340603</v>
      </c>
      <c r="L1169" s="12" t="s">
        <v>1958</v>
      </c>
    </row>
    <row r="1170" spans="11:12" ht="16.05" customHeight="1" x14ac:dyDescent="0.25">
      <c r="K1170" s="12">
        <v>340604</v>
      </c>
      <c r="L1170" s="12" t="s">
        <v>1959</v>
      </c>
    </row>
    <row r="1171" spans="11:12" ht="16.05" customHeight="1" x14ac:dyDescent="0.25">
      <c r="K1171" s="12">
        <v>340621</v>
      </c>
      <c r="L1171" s="12" t="s">
        <v>1960</v>
      </c>
    </row>
    <row r="1172" spans="11:12" ht="16.05" customHeight="1" x14ac:dyDescent="0.25">
      <c r="K1172" s="12">
        <v>340700</v>
      </c>
      <c r="L1172" s="12" t="s">
        <v>1961</v>
      </c>
    </row>
    <row r="1173" spans="11:12" ht="16.05" customHeight="1" x14ac:dyDescent="0.25">
      <c r="K1173" s="12">
        <v>340701</v>
      </c>
      <c r="L1173" s="12" t="s">
        <v>1962</v>
      </c>
    </row>
    <row r="1174" spans="11:12" ht="16.05" customHeight="1" x14ac:dyDescent="0.25">
      <c r="K1174" s="12">
        <v>340702</v>
      </c>
      <c r="L1174" s="12" t="s">
        <v>1963</v>
      </c>
    </row>
    <row r="1175" spans="11:12" ht="16.05" customHeight="1" x14ac:dyDescent="0.25">
      <c r="K1175" s="12">
        <v>340703</v>
      </c>
      <c r="L1175" s="12" t="s">
        <v>1964</v>
      </c>
    </row>
    <row r="1176" spans="11:12" ht="16.05" customHeight="1" x14ac:dyDescent="0.25">
      <c r="K1176" s="12">
        <v>340711</v>
      </c>
      <c r="L1176" s="12" t="s">
        <v>1965</v>
      </c>
    </row>
    <row r="1177" spans="11:12" ht="16.05" customHeight="1" x14ac:dyDescent="0.25">
      <c r="K1177" s="12">
        <v>340721</v>
      </c>
      <c r="L1177" s="12" t="s">
        <v>1966</v>
      </c>
    </row>
    <row r="1178" spans="11:12" ht="16.05" customHeight="1" x14ac:dyDescent="0.25">
      <c r="K1178" s="12">
        <v>340800</v>
      </c>
      <c r="L1178" s="12" t="s">
        <v>1967</v>
      </c>
    </row>
    <row r="1179" spans="11:12" ht="16.05" customHeight="1" x14ac:dyDescent="0.25">
      <c r="K1179" s="12">
        <v>340801</v>
      </c>
      <c r="L1179" s="12" t="s">
        <v>1968</v>
      </c>
    </row>
    <row r="1180" spans="11:12" ht="16.05" customHeight="1" x14ac:dyDescent="0.25">
      <c r="K1180" s="12">
        <v>340802</v>
      </c>
      <c r="L1180" s="12" t="s">
        <v>1969</v>
      </c>
    </row>
    <row r="1181" spans="11:12" ht="16.05" customHeight="1" x14ac:dyDescent="0.25">
      <c r="K1181" s="12">
        <v>340803</v>
      </c>
      <c r="L1181" s="12" t="s">
        <v>1970</v>
      </c>
    </row>
    <row r="1182" spans="11:12" ht="16.05" customHeight="1" x14ac:dyDescent="0.25">
      <c r="K1182" s="12">
        <v>340811</v>
      </c>
      <c r="L1182" s="12" t="s">
        <v>1971</v>
      </c>
    </row>
    <row r="1183" spans="11:12" ht="16.05" customHeight="1" x14ac:dyDescent="0.25">
      <c r="K1183" s="12">
        <v>340822</v>
      </c>
      <c r="L1183" s="12" t="s">
        <v>1972</v>
      </c>
    </row>
    <row r="1184" spans="11:12" ht="16.05" customHeight="1" x14ac:dyDescent="0.25">
      <c r="K1184" s="12">
        <v>340823</v>
      </c>
      <c r="L1184" s="12" t="s">
        <v>1973</v>
      </c>
    </row>
    <row r="1185" spans="11:12" ht="16.05" customHeight="1" x14ac:dyDescent="0.25">
      <c r="K1185" s="12">
        <v>340824</v>
      </c>
      <c r="L1185" s="12" t="s">
        <v>1974</v>
      </c>
    </row>
    <row r="1186" spans="11:12" ht="16.05" customHeight="1" x14ac:dyDescent="0.25">
      <c r="K1186" s="12">
        <v>340825</v>
      </c>
      <c r="L1186" s="12" t="s">
        <v>1975</v>
      </c>
    </row>
    <row r="1187" spans="11:12" ht="16.05" customHeight="1" x14ac:dyDescent="0.25">
      <c r="K1187" s="12">
        <v>340826</v>
      </c>
      <c r="L1187" s="12" t="s">
        <v>1976</v>
      </c>
    </row>
    <row r="1188" spans="11:12" ht="16.05" customHeight="1" x14ac:dyDescent="0.25">
      <c r="K1188" s="12">
        <v>340827</v>
      </c>
      <c r="L1188" s="12" t="s">
        <v>1977</v>
      </c>
    </row>
    <row r="1189" spans="11:12" ht="16.05" customHeight="1" x14ac:dyDescent="0.25">
      <c r="K1189" s="12">
        <v>340828</v>
      </c>
      <c r="L1189" s="12" t="s">
        <v>1978</v>
      </c>
    </row>
    <row r="1190" spans="11:12" ht="16.05" customHeight="1" x14ac:dyDescent="0.25">
      <c r="K1190" s="12">
        <v>340881</v>
      </c>
      <c r="L1190" s="12" t="s">
        <v>1979</v>
      </c>
    </row>
    <row r="1191" spans="11:12" ht="16.05" customHeight="1" x14ac:dyDescent="0.25">
      <c r="K1191" s="12">
        <v>341000</v>
      </c>
      <c r="L1191" s="12" t="s">
        <v>1980</v>
      </c>
    </row>
    <row r="1192" spans="11:12" ht="16.05" customHeight="1" x14ac:dyDescent="0.25">
      <c r="K1192" s="12">
        <v>341001</v>
      </c>
      <c r="L1192" s="12" t="s">
        <v>1981</v>
      </c>
    </row>
    <row r="1193" spans="11:12" ht="16.05" customHeight="1" x14ac:dyDescent="0.25">
      <c r="K1193" s="12">
        <v>341002</v>
      </c>
      <c r="L1193" s="12" t="s">
        <v>1982</v>
      </c>
    </row>
    <row r="1194" spans="11:12" ht="16.05" customHeight="1" x14ac:dyDescent="0.25">
      <c r="K1194" s="12">
        <v>341003</v>
      </c>
      <c r="L1194" s="12" t="s">
        <v>1983</v>
      </c>
    </row>
    <row r="1195" spans="11:12" ht="16.05" customHeight="1" x14ac:dyDescent="0.25">
      <c r="K1195" s="12">
        <v>341004</v>
      </c>
      <c r="L1195" s="12" t="s">
        <v>1984</v>
      </c>
    </row>
    <row r="1196" spans="11:12" ht="16.05" customHeight="1" x14ac:dyDescent="0.25">
      <c r="K1196" s="12">
        <v>341021</v>
      </c>
      <c r="L1196" s="12" t="s">
        <v>1985</v>
      </c>
    </row>
    <row r="1197" spans="11:12" ht="16.05" customHeight="1" x14ac:dyDescent="0.25">
      <c r="K1197" s="12">
        <v>341022</v>
      </c>
      <c r="L1197" s="12" t="s">
        <v>1986</v>
      </c>
    </row>
    <row r="1198" spans="11:12" ht="16.05" customHeight="1" x14ac:dyDescent="0.25">
      <c r="K1198" s="12">
        <v>341023</v>
      </c>
      <c r="L1198" s="12" t="s">
        <v>1987</v>
      </c>
    </row>
    <row r="1199" spans="11:12" ht="16.05" customHeight="1" x14ac:dyDescent="0.25">
      <c r="K1199" s="12">
        <v>341024</v>
      </c>
      <c r="L1199" s="12" t="s">
        <v>1988</v>
      </c>
    </row>
    <row r="1200" spans="11:12" ht="16.05" customHeight="1" x14ac:dyDescent="0.25">
      <c r="K1200" s="12">
        <v>341100</v>
      </c>
      <c r="L1200" s="12" t="s">
        <v>1989</v>
      </c>
    </row>
    <row r="1201" spans="11:12" ht="16.05" customHeight="1" x14ac:dyDescent="0.25">
      <c r="K1201" s="12">
        <v>341101</v>
      </c>
      <c r="L1201" s="12" t="s">
        <v>1990</v>
      </c>
    </row>
    <row r="1202" spans="11:12" ht="16.05" customHeight="1" x14ac:dyDescent="0.25">
      <c r="K1202" s="12">
        <v>341102</v>
      </c>
      <c r="L1202" s="12" t="s">
        <v>1991</v>
      </c>
    </row>
    <row r="1203" spans="11:12" ht="16.05" customHeight="1" x14ac:dyDescent="0.25">
      <c r="K1203" s="12">
        <v>341103</v>
      </c>
      <c r="L1203" s="12" t="s">
        <v>1992</v>
      </c>
    </row>
    <row r="1204" spans="11:12" ht="16.05" customHeight="1" x14ac:dyDescent="0.25">
      <c r="K1204" s="12">
        <v>341122</v>
      </c>
      <c r="L1204" s="12" t="s">
        <v>1993</v>
      </c>
    </row>
    <row r="1205" spans="11:12" ht="16.05" customHeight="1" x14ac:dyDescent="0.25">
      <c r="K1205" s="12">
        <v>341124</v>
      </c>
      <c r="L1205" s="12" t="s">
        <v>1994</v>
      </c>
    </row>
    <row r="1206" spans="11:12" ht="16.05" customHeight="1" x14ac:dyDescent="0.25">
      <c r="K1206" s="12">
        <v>341125</v>
      </c>
      <c r="L1206" s="12" t="s">
        <v>1995</v>
      </c>
    </row>
    <row r="1207" spans="11:12" ht="16.05" customHeight="1" x14ac:dyDescent="0.25">
      <c r="K1207" s="12">
        <v>341126</v>
      </c>
      <c r="L1207" s="12" t="s">
        <v>1996</v>
      </c>
    </row>
    <row r="1208" spans="11:12" ht="16.05" customHeight="1" x14ac:dyDescent="0.25">
      <c r="K1208" s="12">
        <v>341181</v>
      </c>
      <c r="L1208" s="12" t="s">
        <v>1997</v>
      </c>
    </row>
    <row r="1209" spans="11:12" ht="16.05" customHeight="1" x14ac:dyDescent="0.25">
      <c r="K1209" s="12">
        <v>341182</v>
      </c>
      <c r="L1209" s="12" t="s">
        <v>1998</v>
      </c>
    </row>
    <row r="1210" spans="11:12" ht="16.05" customHeight="1" x14ac:dyDescent="0.25">
      <c r="K1210" s="12">
        <v>341200</v>
      </c>
      <c r="L1210" s="12" t="s">
        <v>1999</v>
      </c>
    </row>
    <row r="1211" spans="11:12" ht="16.05" customHeight="1" x14ac:dyDescent="0.25">
      <c r="K1211" s="12">
        <v>341201</v>
      </c>
      <c r="L1211" s="12" t="s">
        <v>2000</v>
      </c>
    </row>
    <row r="1212" spans="11:12" ht="16.05" customHeight="1" x14ac:dyDescent="0.25">
      <c r="K1212" s="12">
        <v>341202</v>
      </c>
      <c r="L1212" s="12" t="s">
        <v>2001</v>
      </c>
    </row>
    <row r="1213" spans="11:12" ht="16.05" customHeight="1" x14ac:dyDescent="0.25">
      <c r="K1213" s="12">
        <v>341203</v>
      </c>
      <c r="L1213" s="12" t="s">
        <v>2002</v>
      </c>
    </row>
    <row r="1214" spans="11:12" ht="16.05" customHeight="1" x14ac:dyDescent="0.25">
      <c r="K1214" s="12">
        <v>341204</v>
      </c>
      <c r="L1214" s="12" t="s">
        <v>2003</v>
      </c>
    </row>
    <row r="1215" spans="11:12" ht="16.05" customHeight="1" x14ac:dyDescent="0.25">
      <c r="K1215" s="12">
        <v>341221</v>
      </c>
      <c r="L1215" s="12" t="s">
        <v>2004</v>
      </c>
    </row>
    <row r="1216" spans="11:12" ht="16.05" customHeight="1" x14ac:dyDescent="0.25">
      <c r="K1216" s="12">
        <v>341222</v>
      </c>
      <c r="L1216" s="12" t="s">
        <v>2005</v>
      </c>
    </row>
    <row r="1217" spans="11:12" ht="16.05" customHeight="1" x14ac:dyDescent="0.25">
      <c r="K1217" s="12">
        <v>341223</v>
      </c>
      <c r="L1217" s="12" t="s">
        <v>2006</v>
      </c>
    </row>
    <row r="1218" spans="11:12" ht="16.05" customHeight="1" x14ac:dyDescent="0.25">
      <c r="K1218" s="12">
        <v>341224</v>
      </c>
      <c r="L1218" s="12" t="s">
        <v>2007</v>
      </c>
    </row>
    <row r="1219" spans="11:12" ht="16.05" customHeight="1" x14ac:dyDescent="0.25">
      <c r="K1219" s="12">
        <v>341225</v>
      </c>
      <c r="L1219" s="12" t="s">
        <v>2008</v>
      </c>
    </row>
    <row r="1220" spans="11:12" ht="16.05" customHeight="1" x14ac:dyDescent="0.25">
      <c r="K1220" s="12">
        <v>341226</v>
      </c>
      <c r="L1220" s="12" t="s">
        <v>2009</v>
      </c>
    </row>
    <row r="1221" spans="11:12" ht="16.05" customHeight="1" x14ac:dyDescent="0.25">
      <c r="K1221" s="12">
        <v>341227</v>
      </c>
      <c r="L1221" s="12" t="s">
        <v>2010</v>
      </c>
    </row>
    <row r="1222" spans="11:12" ht="16.05" customHeight="1" x14ac:dyDescent="0.25">
      <c r="K1222" s="12">
        <v>341281</v>
      </c>
      <c r="L1222" s="12" t="s">
        <v>2011</v>
      </c>
    </row>
    <row r="1223" spans="11:12" ht="16.05" customHeight="1" x14ac:dyDescent="0.25">
      <c r="K1223" s="12">
        <v>341282</v>
      </c>
      <c r="L1223" s="12" t="s">
        <v>2012</v>
      </c>
    </row>
    <row r="1224" spans="11:12" ht="16.05" customHeight="1" x14ac:dyDescent="0.25">
      <c r="K1224" s="12">
        <v>341300</v>
      </c>
      <c r="L1224" s="12" t="s">
        <v>2013</v>
      </c>
    </row>
    <row r="1225" spans="11:12" ht="16.05" customHeight="1" x14ac:dyDescent="0.25">
      <c r="K1225" s="12">
        <v>341301</v>
      </c>
      <c r="L1225" s="12" t="s">
        <v>2014</v>
      </c>
    </row>
    <row r="1226" spans="11:12" ht="16.05" customHeight="1" x14ac:dyDescent="0.25">
      <c r="K1226" s="12">
        <v>341302</v>
      </c>
      <c r="L1226" s="12" t="s">
        <v>2015</v>
      </c>
    </row>
    <row r="1227" spans="11:12" ht="16.05" customHeight="1" x14ac:dyDescent="0.25">
      <c r="K1227" s="12">
        <v>341321</v>
      </c>
      <c r="L1227" s="12" t="s">
        <v>2016</v>
      </c>
    </row>
    <row r="1228" spans="11:12" ht="16.05" customHeight="1" x14ac:dyDescent="0.25">
      <c r="K1228" s="12">
        <v>341322</v>
      </c>
      <c r="L1228" s="12" t="s">
        <v>2017</v>
      </c>
    </row>
    <row r="1229" spans="11:12" ht="16.05" customHeight="1" x14ac:dyDescent="0.25">
      <c r="K1229" s="12">
        <v>341323</v>
      </c>
      <c r="L1229" s="12" t="s">
        <v>2018</v>
      </c>
    </row>
    <row r="1230" spans="11:12" ht="16.05" customHeight="1" x14ac:dyDescent="0.25">
      <c r="K1230" s="12">
        <v>341324</v>
      </c>
      <c r="L1230" s="12" t="s">
        <v>2019</v>
      </c>
    </row>
    <row r="1231" spans="11:12" ht="16.05" customHeight="1" x14ac:dyDescent="0.25">
      <c r="K1231" s="12">
        <v>342400</v>
      </c>
      <c r="L1231" s="12" t="s">
        <v>2020</v>
      </c>
    </row>
    <row r="1232" spans="11:12" ht="16.05" customHeight="1" x14ac:dyDescent="0.25">
      <c r="K1232" s="12">
        <v>342401</v>
      </c>
      <c r="L1232" s="12" t="s">
        <v>2021</v>
      </c>
    </row>
    <row r="1233" spans="11:12" ht="16.05" customHeight="1" x14ac:dyDescent="0.25">
      <c r="K1233" s="12">
        <v>342422</v>
      </c>
      <c r="L1233" s="12" t="s">
        <v>2022</v>
      </c>
    </row>
    <row r="1234" spans="11:12" ht="16.05" customHeight="1" x14ac:dyDescent="0.25">
      <c r="K1234" s="12">
        <v>342423</v>
      </c>
      <c r="L1234" s="12" t="s">
        <v>2023</v>
      </c>
    </row>
    <row r="1235" spans="11:12" ht="16.05" customHeight="1" x14ac:dyDescent="0.25">
      <c r="K1235" s="12">
        <v>342425</v>
      </c>
      <c r="L1235" s="12" t="s">
        <v>2024</v>
      </c>
    </row>
    <row r="1236" spans="11:12" ht="16.05" customHeight="1" x14ac:dyDescent="0.25">
      <c r="K1236" s="12">
        <v>342426</v>
      </c>
      <c r="L1236" s="12" t="s">
        <v>2025</v>
      </c>
    </row>
    <row r="1237" spans="11:12" ht="16.05" customHeight="1" x14ac:dyDescent="0.25">
      <c r="K1237" s="12">
        <v>342427</v>
      </c>
      <c r="L1237" s="12" t="s">
        <v>2026</v>
      </c>
    </row>
    <row r="1238" spans="11:12" ht="16.05" customHeight="1" x14ac:dyDescent="0.25">
      <c r="K1238" s="12">
        <v>342500</v>
      </c>
      <c r="L1238" s="12" t="s">
        <v>2027</v>
      </c>
    </row>
    <row r="1239" spans="11:12" ht="16.05" customHeight="1" x14ac:dyDescent="0.25">
      <c r="K1239" s="12">
        <v>342501</v>
      </c>
      <c r="L1239" s="12" t="s">
        <v>2028</v>
      </c>
    </row>
    <row r="1240" spans="11:12" ht="16.05" customHeight="1" x14ac:dyDescent="0.25">
      <c r="K1240" s="12">
        <v>342502</v>
      </c>
      <c r="L1240" s="12" t="s">
        <v>2029</v>
      </c>
    </row>
    <row r="1241" spans="11:12" ht="16.05" customHeight="1" x14ac:dyDescent="0.25">
      <c r="K1241" s="12">
        <v>342522</v>
      </c>
      <c r="L1241" s="12" t="s">
        <v>2030</v>
      </c>
    </row>
    <row r="1242" spans="11:12" ht="16.05" customHeight="1" x14ac:dyDescent="0.25">
      <c r="K1242" s="12">
        <v>342523</v>
      </c>
      <c r="L1242" s="12" t="s">
        <v>2031</v>
      </c>
    </row>
    <row r="1243" spans="11:12" ht="16.05" customHeight="1" x14ac:dyDescent="0.25">
      <c r="K1243" s="12">
        <v>342529</v>
      </c>
      <c r="L1243" s="12" t="s">
        <v>2032</v>
      </c>
    </row>
    <row r="1244" spans="11:12" ht="16.05" customHeight="1" x14ac:dyDescent="0.25">
      <c r="K1244" s="12">
        <v>342530</v>
      </c>
      <c r="L1244" s="12" t="s">
        <v>2033</v>
      </c>
    </row>
    <row r="1245" spans="11:12" ht="16.05" customHeight="1" x14ac:dyDescent="0.25">
      <c r="K1245" s="12">
        <v>342531</v>
      </c>
      <c r="L1245" s="12" t="s">
        <v>2034</v>
      </c>
    </row>
    <row r="1246" spans="11:12" ht="16.05" customHeight="1" x14ac:dyDescent="0.25">
      <c r="K1246" s="12">
        <v>342600</v>
      </c>
      <c r="L1246" s="12" t="s">
        <v>2035</v>
      </c>
    </row>
    <row r="1247" spans="11:12" ht="16.05" customHeight="1" x14ac:dyDescent="0.25">
      <c r="K1247" s="12">
        <v>342601</v>
      </c>
      <c r="L1247" s="12" t="s">
        <v>2036</v>
      </c>
    </row>
    <row r="1248" spans="11:12" ht="16.05" customHeight="1" x14ac:dyDescent="0.25">
      <c r="K1248" s="12">
        <v>342622</v>
      </c>
      <c r="L1248" s="12" t="s">
        <v>2037</v>
      </c>
    </row>
    <row r="1249" spans="11:12" ht="16.05" customHeight="1" x14ac:dyDescent="0.25">
      <c r="K1249" s="12">
        <v>342623</v>
      </c>
      <c r="L1249" s="12" t="s">
        <v>2038</v>
      </c>
    </row>
    <row r="1250" spans="11:12" ht="16.05" customHeight="1" x14ac:dyDescent="0.25">
      <c r="K1250" s="12">
        <v>342625</v>
      </c>
      <c r="L1250" s="12" t="s">
        <v>2039</v>
      </c>
    </row>
    <row r="1251" spans="11:12" ht="16.05" customHeight="1" x14ac:dyDescent="0.25">
      <c r="K1251" s="12">
        <v>342626</v>
      </c>
      <c r="L1251" s="12" t="s">
        <v>2040</v>
      </c>
    </row>
    <row r="1252" spans="11:12" ht="16.05" customHeight="1" x14ac:dyDescent="0.25">
      <c r="K1252" s="12">
        <v>342900</v>
      </c>
      <c r="L1252" s="12" t="s">
        <v>2041</v>
      </c>
    </row>
    <row r="1253" spans="11:12" ht="16.05" customHeight="1" x14ac:dyDescent="0.25">
      <c r="K1253" s="12">
        <v>342901</v>
      </c>
      <c r="L1253" s="12" t="s">
        <v>2042</v>
      </c>
    </row>
    <row r="1254" spans="11:12" ht="16.05" customHeight="1" x14ac:dyDescent="0.25">
      <c r="K1254" s="12">
        <v>342921</v>
      </c>
      <c r="L1254" s="12" t="s">
        <v>2043</v>
      </c>
    </row>
    <row r="1255" spans="11:12" ht="16.05" customHeight="1" x14ac:dyDescent="0.25">
      <c r="K1255" s="12">
        <v>342922</v>
      </c>
      <c r="L1255" s="12" t="s">
        <v>2044</v>
      </c>
    </row>
    <row r="1256" spans="11:12" ht="16.05" customHeight="1" x14ac:dyDescent="0.25">
      <c r="K1256" s="12">
        <v>342923</v>
      </c>
      <c r="L1256" s="12" t="s">
        <v>2045</v>
      </c>
    </row>
    <row r="1257" spans="11:12" ht="16.05" customHeight="1" x14ac:dyDescent="0.25">
      <c r="K1257" s="12">
        <v>350000</v>
      </c>
      <c r="L1257" s="12" t="s">
        <v>2046</v>
      </c>
    </row>
    <row r="1258" spans="11:12" ht="16.05" customHeight="1" x14ac:dyDescent="0.25">
      <c r="K1258" s="12">
        <v>350100</v>
      </c>
      <c r="L1258" s="12" t="s">
        <v>2047</v>
      </c>
    </row>
    <row r="1259" spans="11:12" ht="16.05" customHeight="1" x14ac:dyDescent="0.25">
      <c r="K1259" s="12">
        <v>350101</v>
      </c>
      <c r="L1259" s="12" t="s">
        <v>2048</v>
      </c>
    </row>
    <row r="1260" spans="11:12" ht="16.05" customHeight="1" x14ac:dyDescent="0.25">
      <c r="K1260" s="12">
        <v>350102</v>
      </c>
      <c r="L1260" s="12" t="s">
        <v>2049</v>
      </c>
    </row>
    <row r="1261" spans="11:12" ht="16.05" customHeight="1" x14ac:dyDescent="0.25">
      <c r="K1261" s="12">
        <v>350103</v>
      </c>
      <c r="L1261" s="12" t="s">
        <v>2050</v>
      </c>
    </row>
    <row r="1262" spans="11:12" ht="16.05" customHeight="1" x14ac:dyDescent="0.25">
      <c r="K1262" s="12">
        <v>350104</v>
      </c>
      <c r="L1262" s="12" t="s">
        <v>2051</v>
      </c>
    </row>
    <row r="1263" spans="11:12" ht="16.05" customHeight="1" x14ac:dyDescent="0.25">
      <c r="K1263" s="12">
        <v>350105</v>
      </c>
      <c r="L1263" s="12" t="s">
        <v>2052</v>
      </c>
    </row>
    <row r="1264" spans="11:12" ht="16.05" customHeight="1" x14ac:dyDescent="0.25">
      <c r="K1264" s="12">
        <v>350111</v>
      </c>
      <c r="L1264" s="12" t="s">
        <v>2053</v>
      </c>
    </row>
    <row r="1265" spans="11:12" ht="16.05" customHeight="1" x14ac:dyDescent="0.25">
      <c r="K1265" s="12">
        <v>350121</v>
      </c>
      <c r="L1265" s="12" t="s">
        <v>2054</v>
      </c>
    </row>
    <row r="1266" spans="11:12" ht="16.05" customHeight="1" x14ac:dyDescent="0.25">
      <c r="K1266" s="12">
        <v>350122</v>
      </c>
      <c r="L1266" s="12" t="s">
        <v>2055</v>
      </c>
    </row>
    <row r="1267" spans="11:12" ht="16.05" customHeight="1" x14ac:dyDescent="0.25">
      <c r="K1267" s="12">
        <v>350123</v>
      </c>
      <c r="L1267" s="12" t="s">
        <v>2056</v>
      </c>
    </row>
    <row r="1268" spans="11:12" ht="16.05" customHeight="1" x14ac:dyDescent="0.25">
      <c r="K1268" s="12">
        <v>350124</v>
      </c>
      <c r="L1268" s="12" t="s">
        <v>2057</v>
      </c>
    </row>
    <row r="1269" spans="11:12" ht="16.05" customHeight="1" x14ac:dyDescent="0.25">
      <c r="K1269" s="12">
        <v>350125</v>
      </c>
      <c r="L1269" s="12" t="s">
        <v>2058</v>
      </c>
    </row>
    <row r="1270" spans="11:12" ht="16.05" customHeight="1" x14ac:dyDescent="0.25">
      <c r="K1270" s="12">
        <v>350128</v>
      </c>
      <c r="L1270" s="12" t="s">
        <v>2059</v>
      </c>
    </row>
    <row r="1271" spans="11:12" ht="16.05" customHeight="1" x14ac:dyDescent="0.25">
      <c r="K1271" s="12">
        <v>350181</v>
      </c>
      <c r="L1271" s="12" t="s">
        <v>2060</v>
      </c>
    </row>
    <row r="1272" spans="11:12" ht="16.05" customHeight="1" x14ac:dyDescent="0.25">
      <c r="K1272" s="12">
        <v>350182</v>
      </c>
      <c r="L1272" s="12" t="s">
        <v>2061</v>
      </c>
    </row>
    <row r="1273" spans="11:12" ht="16.05" customHeight="1" x14ac:dyDescent="0.25">
      <c r="K1273" s="12">
        <v>350200</v>
      </c>
      <c r="L1273" s="12" t="s">
        <v>2062</v>
      </c>
    </row>
    <row r="1274" spans="11:12" ht="16.05" customHeight="1" x14ac:dyDescent="0.25">
      <c r="K1274" s="12">
        <v>350201</v>
      </c>
      <c r="L1274" s="12" t="s">
        <v>2063</v>
      </c>
    </row>
    <row r="1275" spans="11:12" ht="16.05" customHeight="1" x14ac:dyDescent="0.25">
      <c r="K1275" s="12">
        <v>350202</v>
      </c>
      <c r="L1275" s="12" t="s">
        <v>2064</v>
      </c>
    </row>
    <row r="1276" spans="11:12" ht="16.05" customHeight="1" x14ac:dyDescent="0.25">
      <c r="K1276" s="12">
        <v>350203</v>
      </c>
      <c r="L1276" s="12" t="s">
        <v>2065</v>
      </c>
    </row>
    <row r="1277" spans="11:12" ht="16.05" customHeight="1" x14ac:dyDescent="0.25">
      <c r="K1277" s="12">
        <v>350204</v>
      </c>
      <c r="L1277" s="12" t="s">
        <v>2066</v>
      </c>
    </row>
    <row r="1278" spans="11:12" ht="16.05" customHeight="1" x14ac:dyDescent="0.25">
      <c r="K1278" s="12">
        <v>350205</v>
      </c>
      <c r="L1278" s="12" t="s">
        <v>2067</v>
      </c>
    </row>
    <row r="1279" spans="11:12" ht="16.05" customHeight="1" x14ac:dyDescent="0.25">
      <c r="K1279" s="12">
        <v>350206</v>
      </c>
      <c r="L1279" s="12" t="s">
        <v>2068</v>
      </c>
    </row>
    <row r="1280" spans="11:12" ht="16.05" customHeight="1" x14ac:dyDescent="0.25">
      <c r="K1280" s="12">
        <v>350211</v>
      </c>
      <c r="L1280" s="12" t="s">
        <v>2069</v>
      </c>
    </row>
    <row r="1281" spans="11:12" ht="16.05" customHeight="1" x14ac:dyDescent="0.25">
      <c r="K1281" s="12">
        <v>350212</v>
      </c>
      <c r="L1281" s="12" t="s">
        <v>2070</v>
      </c>
    </row>
    <row r="1282" spans="11:12" ht="16.05" customHeight="1" x14ac:dyDescent="0.25">
      <c r="K1282" s="12">
        <v>350300</v>
      </c>
      <c r="L1282" s="12" t="s">
        <v>2071</v>
      </c>
    </row>
    <row r="1283" spans="11:12" ht="16.05" customHeight="1" x14ac:dyDescent="0.25">
      <c r="K1283" s="12">
        <v>350301</v>
      </c>
      <c r="L1283" s="12" t="s">
        <v>2072</v>
      </c>
    </row>
    <row r="1284" spans="11:12" ht="16.05" customHeight="1" x14ac:dyDescent="0.25">
      <c r="K1284" s="12">
        <v>350302</v>
      </c>
      <c r="L1284" s="12" t="s">
        <v>2073</v>
      </c>
    </row>
    <row r="1285" spans="11:12" ht="16.05" customHeight="1" x14ac:dyDescent="0.25">
      <c r="K1285" s="12">
        <v>350303</v>
      </c>
      <c r="L1285" s="12" t="s">
        <v>2074</v>
      </c>
    </row>
    <row r="1286" spans="11:12" ht="16.05" customHeight="1" x14ac:dyDescent="0.25">
      <c r="K1286" s="12">
        <v>350321</v>
      </c>
      <c r="L1286" s="12" t="s">
        <v>2075</v>
      </c>
    </row>
    <row r="1287" spans="11:12" ht="16.05" customHeight="1" x14ac:dyDescent="0.25">
      <c r="K1287" s="12">
        <v>350322</v>
      </c>
      <c r="L1287" s="12" t="s">
        <v>2076</v>
      </c>
    </row>
    <row r="1288" spans="11:12" ht="16.05" customHeight="1" x14ac:dyDescent="0.25">
      <c r="K1288" s="12">
        <v>350400</v>
      </c>
      <c r="L1288" s="12" t="s">
        <v>2077</v>
      </c>
    </row>
    <row r="1289" spans="11:12" ht="16.05" customHeight="1" x14ac:dyDescent="0.25">
      <c r="K1289" s="12">
        <v>350401</v>
      </c>
      <c r="L1289" s="12" t="s">
        <v>2078</v>
      </c>
    </row>
    <row r="1290" spans="11:12" ht="16.05" customHeight="1" x14ac:dyDescent="0.25">
      <c r="K1290" s="12">
        <v>350402</v>
      </c>
      <c r="L1290" s="12" t="s">
        <v>2079</v>
      </c>
    </row>
    <row r="1291" spans="11:12" ht="16.05" customHeight="1" x14ac:dyDescent="0.25">
      <c r="K1291" s="12">
        <v>350403</v>
      </c>
      <c r="L1291" s="12" t="s">
        <v>2080</v>
      </c>
    </row>
    <row r="1292" spans="11:12" ht="16.05" customHeight="1" x14ac:dyDescent="0.25">
      <c r="K1292" s="12">
        <v>350421</v>
      </c>
      <c r="L1292" s="12" t="s">
        <v>2081</v>
      </c>
    </row>
    <row r="1293" spans="11:12" ht="16.05" customHeight="1" x14ac:dyDescent="0.25">
      <c r="K1293" s="12">
        <v>350423</v>
      </c>
      <c r="L1293" s="12" t="s">
        <v>2082</v>
      </c>
    </row>
    <row r="1294" spans="11:12" ht="16.05" customHeight="1" x14ac:dyDescent="0.25">
      <c r="K1294" s="12">
        <v>350424</v>
      </c>
      <c r="L1294" s="12" t="s">
        <v>2083</v>
      </c>
    </row>
    <row r="1295" spans="11:12" ht="16.05" customHeight="1" x14ac:dyDescent="0.25">
      <c r="K1295" s="12">
        <v>350425</v>
      </c>
      <c r="L1295" s="12" t="s">
        <v>2084</v>
      </c>
    </row>
    <row r="1296" spans="11:12" ht="16.05" customHeight="1" x14ac:dyDescent="0.25">
      <c r="K1296" s="12">
        <v>350426</v>
      </c>
      <c r="L1296" s="12" t="s">
        <v>2085</v>
      </c>
    </row>
    <row r="1297" spans="11:12" ht="16.05" customHeight="1" x14ac:dyDescent="0.25">
      <c r="K1297" s="12">
        <v>350427</v>
      </c>
      <c r="L1297" s="12" t="s">
        <v>2086</v>
      </c>
    </row>
    <row r="1298" spans="11:12" ht="16.05" customHeight="1" x14ac:dyDescent="0.25">
      <c r="K1298" s="12">
        <v>350428</v>
      </c>
      <c r="L1298" s="12" t="s">
        <v>2087</v>
      </c>
    </row>
    <row r="1299" spans="11:12" ht="16.05" customHeight="1" x14ac:dyDescent="0.25">
      <c r="K1299" s="12">
        <v>350429</v>
      </c>
      <c r="L1299" s="12" t="s">
        <v>2088</v>
      </c>
    </row>
    <row r="1300" spans="11:12" ht="16.05" customHeight="1" x14ac:dyDescent="0.25">
      <c r="K1300" s="12">
        <v>350430</v>
      </c>
      <c r="L1300" s="12" t="s">
        <v>2089</v>
      </c>
    </row>
    <row r="1301" spans="11:12" ht="16.05" customHeight="1" x14ac:dyDescent="0.25">
      <c r="K1301" s="12">
        <v>350481</v>
      </c>
      <c r="L1301" s="12" t="s">
        <v>2090</v>
      </c>
    </row>
    <row r="1302" spans="11:12" ht="16.05" customHeight="1" x14ac:dyDescent="0.25">
      <c r="K1302" s="12">
        <v>350500</v>
      </c>
      <c r="L1302" s="12" t="s">
        <v>2091</v>
      </c>
    </row>
    <row r="1303" spans="11:12" ht="16.05" customHeight="1" x14ac:dyDescent="0.25">
      <c r="K1303" s="12">
        <v>350501</v>
      </c>
      <c r="L1303" s="12" t="s">
        <v>2092</v>
      </c>
    </row>
    <row r="1304" spans="11:12" ht="16.05" customHeight="1" x14ac:dyDescent="0.25">
      <c r="K1304" s="12">
        <v>350502</v>
      </c>
      <c r="L1304" s="12" t="s">
        <v>2093</v>
      </c>
    </row>
    <row r="1305" spans="11:12" ht="16.05" customHeight="1" x14ac:dyDescent="0.25">
      <c r="K1305" s="12">
        <v>350503</v>
      </c>
      <c r="L1305" s="12" t="s">
        <v>2094</v>
      </c>
    </row>
    <row r="1306" spans="11:12" ht="16.05" customHeight="1" x14ac:dyDescent="0.25">
      <c r="K1306" s="12">
        <v>350504</v>
      </c>
      <c r="L1306" s="12" t="s">
        <v>2095</v>
      </c>
    </row>
    <row r="1307" spans="11:12" ht="16.05" customHeight="1" x14ac:dyDescent="0.25">
      <c r="K1307" s="12">
        <v>350521</v>
      </c>
      <c r="L1307" s="12" t="s">
        <v>2096</v>
      </c>
    </row>
    <row r="1308" spans="11:12" ht="16.05" customHeight="1" x14ac:dyDescent="0.25">
      <c r="K1308" s="12">
        <v>350524</v>
      </c>
      <c r="L1308" s="12" t="s">
        <v>2097</v>
      </c>
    </row>
    <row r="1309" spans="11:12" ht="16.05" customHeight="1" x14ac:dyDescent="0.25">
      <c r="K1309" s="12">
        <v>350525</v>
      </c>
      <c r="L1309" s="12" t="s">
        <v>2098</v>
      </c>
    </row>
    <row r="1310" spans="11:12" ht="16.05" customHeight="1" x14ac:dyDescent="0.25">
      <c r="K1310" s="12">
        <v>350526</v>
      </c>
      <c r="L1310" s="12" t="s">
        <v>2099</v>
      </c>
    </row>
    <row r="1311" spans="11:12" ht="16.05" customHeight="1" x14ac:dyDescent="0.25">
      <c r="K1311" s="12">
        <v>350527</v>
      </c>
      <c r="L1311" s="12" t="s">
        <v>2100</v>
      </c>
    </row>
    <row r="1312" spans="11:12" ht="16.05" customHeight="1" x14ac:dyDescent="0.25">
      <c r="K1312" s="12">
        <v>350581</v>
      </c>
      <c r="L1312" s="12" t="s">
        <v>2101</v>
      </c>
    </row>
    <row r="1313" spans="11:12" ht="16.05" customHeight="1" x14ac:dyDescent="0.25">
      <c r="K1313" s="12">
        <v>350582</v>
      </c>
      <c r="L1313" s="12" t="s">
        <v>2102</v>
      </c>
    </row>
    <row r="1314" spans="11:12" ht="16.05" customHeight="1" x14ac:dyDescent="0.25">
      <c r="K1314" s="12">
        <v>350583</v>
      </c>
      <c r="L1314" s="12" t="s">
        <v>2103</v>
      </c>
    </row>
    <row r="1315" spans="11:12" ht="16.05" customHeight="1" x14ac:dyDescent="0.25">
      <c r="K1315" s="12">
        <v>350600</v>
      </c>
      <c r="L1315" s="12" t="s">
        <v>2104</v>
      </c>
    </row>
    <row r="1316" spans="11:12" ht="16.05" customHeight="1" x14ac:dyDescent="0.25">
      <c r="K1316" s="12">
        <v>350601</v>
      </c>
      <c r="L1316" s="12" t="s">
        <v>2105</v>
      </c>
    </row>
    <row r="1317" spans="11:12" ht="16.05" customHeight="1" x14ac:dyDescent="0.25">
      <c r="K1317" s="12">
        <v>350602</v>
      </c>
      <c r="L1317" s="12" t="s">
        <v>2106</v>
      </c>
    </row>
    <row r="1318" spans="11:12" ht="16.05" customHeight="1" x14ac:dyDescent="0.25">
      <c r="K1318" s="12">
        <v>350603</v>
      </c>
      <c r="L1318" s="12" t="s">
        <v>2107</v>
      </c>
    </row>
    <row r="1319" spans="11:12" ht="16.05" customHeight="1" x14ac:dyDescent="0.25">
      <c r="K1319" s="12">
        <v>350622</v>
      </c>
      <c r="L1319" s="12" t="s">
        <v>2108</v>
      </c>
    </row>
    <row r="1320" spans="11:12" ht="16.05" customHeight="1" x14ac:dyDescent="0.25">
      <c r="K1320" s="12">
        <v>350623</v>
      </c>
      <c r="L1320" s="12" t="s">
        <v>2109</v>
      </c>
    </row>
    <row r="1321" spans="11:12" ht="16.05" customHeight="1" x14ac:dyDescent="0.25">
      <c r="K1321" s="12">
        <v>350624</v>
      </c>
      <c r="L1321" s="12" t="s">
        <v>2110</v>
      </c>
    </row>
    <row r="1322" spans="11:12" ht="16.05" customHeight="1" x14ac:dyDescent="0.25">
      <c r="K1322" s="12">
        <v>350625</v>
      </c>
      <c r="L1322" s="12" t="s">
        <v>2111</v>
      </c>
    </row>
    <row r="1323" spans="11:12" ht="16.05" customHeight="1" x14ac:dyDescent="0.25">
      <c r="K1323" s="12">
        <v>350626</v>
      </c>
      <c r="L1323" s="12" t="s">
        <v>2112</v>
      </c>
    </row>
    <row r="1324" spans="11:12" ht="16.05" customHeight="1" x14ac:dyDescent="0.25">
      <c r="K1324" s="12">
        <v>350627</v>
      </c>
      <c r="L1324" s="12" t="s">
        <v>2113</v>
      </c>
    </row>
    <row r="1325" spans="11:12" ht="16.05" customHeight="1" x14ac:dyDescent="0.25">
      <c r="K1325" s="12">
        <v>350628</v>
      </c>
      <c r="L1325" s="12" t="s">
        <v>2114</v>
      </c>
    </row>
    <row r="1326" spans="11:12" ht="16.05" customHeight="1" x14ac:dyDescent="0.25">
      <c r="K1326" s="12">
        <v>350629</v>
      </c>
      <c r="L1326" s="12" t="s">
        <v>2115</v>
      </c>
    </row>
    <row r="1327" spans="11:12" ht="16.05" customHeight="1" x14ac:dyDescent="0.25">
      <c r="K1327" s="12">
        <v>350681</v>
      </c>
      <c r="L1327" s="12" t="s">
        <v>2116</v>
      </c>
    </row>
    <row r="1328" spans="11:12" ht="16.05" customHeight="1" x14ac:dyDescent="0.25">
      <c r="K1328" s="12">
        <v>350700</v>
      </c>
      <c r="L1328" s="12" t="s">
        <v>2117</v>
      </c>
    </row>
    <row r="1329" spans="11:12" ht="16.05" customHeight="1" x14ac:dyDescent="0.25">
      <c r="K1329" s="12">
        <v>350701</v>
      </c>
      <c r="L1329" s="12" t="s">
        <v>2118</v>
      </c>
    </row>
    <row r="1330" spans="11:12" ht="16.05" customHeight="1" x14ac:dyDescent="0.25">
      <c r="K1330" s="12">
        <v>350702</v>
      </c>
      <c r="L1330" s="12" t="s">
        <v>2119</v>
      </c>
    </row>
    <row r="1331" spans="11:12" ht="16.05" customHeight="1" x14ac:dyDescent="0.25">
      <c r="K1331" s="12">
        <v>350721</v>
      </c>
      <c r="L1331" s="12" t="s">
        <v>2120</v>
      </c>
    </row>
    <row r="1332" spans="11:12" ht="16.05" customHeight="1" x14ac:dyDescent="0.25">
      <c r="K1332" s="12">
        <v>350722</v>
      </c>
      <c r="L1332" s="12" t="s">
        <v>2121</v>
      </c>
    </row>
    <row r="1333" spans="11:12" ht="16.05" customHeight="1" x14ac:dyDescent="0.25">
      <c r="K1333" s="12">
        <v>350723</v>
      </c>
      <c r="L1333" s="12" t="s">
        <v>2122</v>
      </c>
    </row>
    <row r="1334" spans="11:12" ht="16.05" customHeight="1" x14ac:dyDescent="0.25">
      <c r="K1334" s="12">
        <v>350724</v>
      </c>
      <c r="L1334" s="12" t="s">
        <v>2123</v>
      </c>
    </row>
    <row r="1335" spans="11:12" ht="16.05" customHeight="1" x14ac:dyDescent="0.25">
      <c r="K1335" s="12">
        <v>350725</v>
      </c>
      <c r="L1335" s="12" t="s">
        <v>2124</v>
      </c>
    </row>
    <row r="1336" spans="11:12" ht="16.05" customHeight="1" x14ac:dyDescent="0.25">
      <c r="K1336" s="12">
        <v>350781</v>
      </c>
      <c r="L1336" s="12" t="s">
        <v>2125</v>
      </c>
    </row>
    <row r="1337" spans="11:12" ht="16.05" customHeight="1" x14ac:dyDescent="0.25">
      <c r="K1337" s="12">
        <v>350782</v>
      </c>
      <c r="L1337" s="12" t="s">
        <v>2126</v>
      </c>
    </row>
    <row r="1338" spans="11:12" ht="16.05" customHeight="1" x14ac:dyDescent="0.25">
      <c r="K1338" s="12">
        <v>350783</v>
      </c>
      <c r="L1338" s="12" t="s">
        <v>2127</v>
      </c>
    </row>
    <row r="1339" spans="11:12" ht="16.05" customHeight="1" x14ac:dyDescent="0.25">
      <c r="K1339" s="12">
        <v>350784</v>
      </c>
      <c r="L1339" s="12" t="s">
        <v>2128</v>
      </c>
    </row>
    <row r="1340" spans="11:12" ht="16.05" customHeight="1" x14ac:dyDescent="0.25">
      <c r="K1340" s="12">
        <v>350800</v>
      </c>
      <c r="L1340" s="12" t="s">
        <v>2129</v>
      </c>
    </row>
    <row r="1341" spans="11:12" ht="16.05" customHeight="1" x14ac:dyDescent="0.25">
      <c r="K1341" s="12">
        <v>350801</v>
      </c>
      <c r="L1341" s="12" t="s">
        <v>2130</v>
      </c>
    </row>
    <row r="1342" spans="11:12" ht="16.05" customHeight="1" x14ac:dyDescent="0.25">
      <c r="K1342" s="12">
        <v>350802</v>
      </c>
      <c r="L1342" s="12" t="s">
        <v>2131</v>
      </c>
    </row>
    <row r="1343" spans="11:12" ht="16.05" customHeight="1" x14ac:dyDescent="0.25">
      <c r="K1343" s="12">
        <v>350821</v>
      </c>
      <c r="L1343" s="12" t="s">
        <v>2132</v>
      </c>
    </row>
    <row r="1344" spans="11:12" ht="16.05" customHeight="1" x14ac:dyDescent="0.25">
      <c r="K1344" s="12">
        <v>350822</v>
      </c>
      <c r="L1344" s="12" t="s">
        <v>2133</v>
      </c>
    </row>
    <row r="1345" spans="11:12" ht="16.05" customHeight="1" x14ac:dyDescent="0.25">
      <c r="K1345" s="12">
        <v>350823</v>
      </c>
      <c r="L1345" s="12" t="s">
        <v>2134</v>
      </c>
    </row>
    <row r="1346" spans="11:12" ht="16.05" customHeight="1" x14ac:dyDescent="0.25">
      <c r="K1346" s="12">
        <v>350824</v>
      </c>
      <c r="L1346" s="12" t="s">
        <v>2135</v>
      </c>
    </row>
    <row r="1347" spans="11:12" ht="16.05" customHeight="1" x14ac:dyDescent="0.25">
      <c r="K1347" s="12">
        <v>350825</v>
      </c>
      <c r="L1347" s="12" t="s">
        <v>2136</v>
      </c>
    </row>
    <row r="1348" spans="11:12" ht="16.05" customHeight="1" x14ac:dyDescent="0.25">
      <c r="K1348" s="12">
        <v>350881</v>
      </c>
      <c r="L1348" s="12" t="s">
        <v>2137</v>
      </c>
    </row>
    <row r="1349" spans="11:12" ht="16.05" customHeight="1" x14ac:dyDescent="0.25">
      <c r="K1349" s="12">
        <v>352200</v>
      </c>
      <c r="L1349" s="12" t="s">
        <v>2138</v>
      </c>
    </row>
    <row r="1350" spans="11:12" ht="16.05" customHeight="1" x14ac:dyDescent="0.25">
      <c r="K1350" s="12">
        <v>352201</v>
      </c>
      <c r="L1350" s="12" t="s">
        <v>2139</v>
      </c>
    </row>
    <row r="1351" spans="11:12" ht="16.05" customHeight="1" x14ac:dyDescent="0.25">
      <c r="K1351" s="12">
        <v>352202</v>
      </c>
      <c r="L1351" s="12" t="s">
        <v>2140</v>
      </c>
    </row>
    <row r="1352" spans="11:12" ht="16.05" customHeight="1" x14ac:dyDescent="0.25">
      <c r="K1352" s="12">
        <v>352203</v>
      </c>
      <c r="L1352" s="12" t="s">
        <v>2141</v>
      </c>
    </row>
    <row r="1353" spans="11:12" ht="16.05" customHeight="1" x14ac:dyDescent="0.25">
      <c r="K1353" s="12">
        <v>352225</v>
      </c>
      <c r="L1353" s="12" t="s">
        <v>2142</v>
      </c>
    </row>
    <row r="1354" spans="11:12" ht="16.05" customHeight="1" x14ac:dyDescent="0.25">
      <c r="K1354" s="12">
        <v>352227</v>
      </c>
      <c r="L1354" s="12" t="s">
        <v>2143</v>
      </c>
    </row>
    <row r="1355" spans="11:12" ht="16.05" customHeight="1" x14ac:dyDescent="0.25">
      <c r="K1355" s="12">
        <v>352228</v>
      </c>
      <c r="L1355" s="12" t="s">
        <v>2144</v>
      </c>
    </row>
    <row r="1356" spans="11:12" ht="16.05" customHeight="1" x14ac:dyDescent="0.25">
      <c r="K1356" s="12">
        <v>352229</v>
      </c>
      <c r="L1356" s="12" t="s">
        <v>2145</v>
      </c>
    </row>
    <row r="1357" spans="11:12" ht="16.05" customHeight="1" x14ac:dyDescent="0.25">
      <c r="K1357" s="12">
        <v>352230</v>
      </c>
      <c r="L1357" s="12" t="s">
        <v>2146</v>
      </c>
    </row>
    <row r="1358" spans="11:12" ht="16.05" customHeight="1" x14ac:dyDescent="0.25">
      <c r="K1358" s="12">
        <v>352231</v>
      </c>
      <c r="L1358" s="12" t="s">
        <v>2147</v>
      </c>
    </row>
    <row r="1359" spans="11:12" ht="16.05" customHeight="1" x14ac:dyDescent="0.25">
      <c r="K1359" s="12">
        <v>360000</v>
      </c>
      <c r="L1359" s="12" t="s">
        <v>2148</v>
      </c>
    </row>
    <row r="1360" spans="11:12" ht="16.05" customHeight="1" x14ac:dyDescent="0.25">
      <c r="K1360" s="12">
        <v>360100</v>
      </c>
      <c r="L1360" s="12" t="s">
        <v>2149</v>
      </c>
    </row>
    <row r="1361" spans="11:12" ht="16.05" customHeight="1" x14ac:dyDescent="0.25">
      <c r="K1361" s="12">
        <v>360101</v>
      </c>
      <c r="L1361" s="12" t="s">
        <v>2150</v>
      </c>
    </row>
    <row r="1362" spans="11:12" ht="16.05" customHeight="1" x14ac:dyDescent="0.25">
      <c r="K1362" s="12">
        <v>360102</v>
      </c>
      <c r="L1362" s="12" t="s">
        <v>2151</v>
      </c>
    </row>
    <row r="1363" spans="11:12" ht="16.05" customHeight="1" x14ac:dyDescent="0.25">
      <c r="K1363" s="12">
        <v>360103</v>
      </c>
      <c r="L1363" s="12" t="s">
        <v>2152</v>
      </c>
    </row>
    <row r="1364" spans="11:12" ht="16.05" customHeight="1" x14ac:dyDescent="0.25">
      <c r="K1364" s="12">
        <v>360104</v>
      </c>
      <c r="L1364" s="12" t="s">
        <v>2153</v>
      </c>
    </row>
    <row r="1365" spans="11:12" ht="16.05" customHeight="1" x14ac:dyDescent="0.25">
      <c r="K1365" s="12">
        <v>360105</v>
      </c>
      <c r="L1365" s="12" t="s">
        <v>2154</v>
      </c>
    </row>
    <row r="1366" spans="11:12" ht="16.05" customHeight="1" x14ac:dyDescent="0.25">
      <c r="K1366" s="12">
        <v>360111</v>
      </c>
      <c r="L1366" s="12" t="s">
        <v>2155</v>
      </c>
    </row>
    <row r="1367" spans="11:12" ht="16.05" customHeight="1" x14ac:dyDescent="0.25">
      <c r="K1367" s="12">
        <v>360121</v>
      </c>
      <c r="L1367" s="12" t="s">
        <v>2156</v>
      </c>
    </row>
    <row r="1368" spans="11:12" ht="16.05" customHeight="1" x14ac:dyDescent="0.25">
      <c r="K1368" s="12">
        <v>360122</v>
      </c>
      <c r="L1368" s="12" t="s">
        <v>2157</v>
      </c>
    </row>
    <row r="1369" spans="11:12" ht="16.05" customHeight="1" x14ac:dyDescent="0.25">
      <c r="K1369" s="12">
        <v>360123</v>
      </c>
      <c r="L1369" s="12" t="s">
        <v>2158</v>
      </c>
    </row>
    <row r="1370" spans="11:12" ht="16.05" customHeight="1" x14ac:dyDescent="0.25">
      <c r="K1370" s="12">
        <v>360124</v>
      </c>
      <c r="L1370" s="12" t="s">
        <v>2159</v>
      </c>
    </row>
    <row r="1371" spans="11:12" ht="16.05" customHeight="1" x14ac:dyDescent="0.25">
      <c r="K1371" s="12">
        <v>360200</v>
      </c>
      <c r="L1371" s="12" t="s">
        <v>2160</v>
      </c>
    </row>
    <row r="1372" spans="11:12" ht="16.05" customHeight="1" x14ac:dyDescent="0.25">
      <c r="K1372" s="12">
        <v>360201</v>
      </c>
      <c r="L1372" s="12" t="s">
        <v>2161</v>
      </c>
    </row>
    <row r="1373" spans="11:12" ht="16.05" customHeight="1" x14ac:dyDescent="0.25">
      <c r="K1373" s="12">
        <v>360202</v>
      </c>
      <c r="L1373" s="12" t="s">
        <v>2162</v>
      </c>
    </row>
    <row r="1374" spans="11:12" ht="16.05" customHeight="1" x14ac:dyDescent="0.25">
      <c r="K1374" s="12">
        <v>360203</v>
      </c>
      <c r="L1374" s="12" t="s">
        <v>2163</v>
      </c>
    </row>
    <row r="1375" spans="11:12" ht="16.05" customHeight="1" x14ac:dyDescent="0.25">
      <c r="K1375" s="12">
        <v>360222</v>
      </c>
      <c r="L1375" s="12" t="s">
        <v>2164</v>
      </c>
    </row>
    <row r="1376" spans="11:12" ht="16.05" customHeight="1" x14ac:dyDescent="0.25">
      <c r="K1376" s="12">
        <v>360281</v>
      </c>
      <c r="L1376" s="12" t="s">
        <v>2165</v>
      </c>
    </row>
    <row r="1377" spans="11:12" ht="16.05" customHeight="1" x14ac:dyDescent="0.25">
      <c r="K1377" s="12">
        <v>360300</v>
      </c>
      <c r="L1377" s="12" t="s">
        <v>2166</v>
      </c>
    </row>
    <row r="1378" spans="11:12" ht="16.05" customHeight="1" x14ac:dyDescent="0.25">
      <c r="K1378" s="12">
        <v>360301</v>
      </c>
      <c r="L1378" s="12" t="s">
        <v>2167</v>
      </c>
    </row>
    <row r="1379" spans="11:12" ht="16.05" customHeight="1" x14ac:dyDescent="0.25">
      <c r="K1379" s="12">
        <v>360302</v>
      </c>
      <c r="L1379" s="12" t="s">
        <v>2168</v>
      </c>
    </row>
    <row r="1380" spans="11:12" ht="16.05" customHeight="1" x14ac:dyDescent="0.25">
      <c r="K1380" s="12">
        <v>360313</v>
      </c>
      <c r="L1380" s="12" t="s">
        <v>2169</v>
      </c>
    </row>
    <row r="1381" spans="11:12" ht="16.05" customHeight="1" x14ac:dyDescent="0.25">
      <c r="K1381" s="12">
        <v>360321</v>
      </c>
      <c r="L1381" s="12" t="s">
        <v>2170</v>
      </c>
    </row>
    <row r="1382" spans="11:12" ht="16.05" customHeight="1" x14ac:dyDescent="0.25">
      <c r="K1382" s="12">
        <v>360322</v>
      </c>
      <c r="L1382" s="12" t="s">
        <v>2171</v>
      </c>
    </row>
    <row r="1383" spans="11:12" ht="16.05" customHeight="1" x14ac:dyDescent="0.25">
      <c r="K1383" s="12">
        <v>360323</v>
      </c>
      <c r="L1383" s="12" t="s">
        <v>2172</v>
      </c>
    </row>
    <row r="1384" spans="11:12" ht="16.05" customHeight="1" x14ac:dyDescent="0.25">
      <c r="K1384" s="12">
        <v>360400</v>
      </c>
      <c r="L1384" s="12" t="s">
        <v>2173</v>
      </c>
    </row>
    <row r="1385" spans="11:12" ht="16.05" customHeight="1" x14ac:dyDescent="0.25">
      <c r="K1385" s="12">
        <v>360401</v>
      </c>
      <c r="L1385" s="12" t="s">
        <v>2174</v>
      </c>
    </row>
    <row r="1386" spans="11:12" ht="16.05" customHeight="1" x14ac:dyDescent="0.25">
      <c r="K1386" s="12">
        <v>360402</v>
      </c>
      <c r="L1386" s="12" t="s">
        <v>2175</v>
      </c>
    </row>
    <row r="1387" spans="11:12" ht="16.05" customHeight="1" x14ac:dyDescent="0.25">
      <c r="K1387" s="12">
        <v>360403</v>
      </c>
      <c r="L1387" s="12" t="s">
        <v>2176</v>
      </c>
    </row>
    <row r="1388" spans="11:12" ht="16.05" customHeight="1" x14ac:dyDescent="0.25">
      <c r="K1388" s="12">
        <v>360421</v>
      </c>
      <c r="L1388" s="12" t="s">
        <v>2177</v>
      </c>
    </row>
    <row r="1389" spans="11:12" ht="16.05" customHeight="1" x14ac:dyDescent="0.25">
      <c r="K1389" s="12">
        <v>360423</v>
      </c>
      <c r="L1389" s="12" t="s">
        <v>2178</v>
      </c>
    </row>
    <row r="1390" spans="11:12" ht="16.05" customHeight="1" x14ac:dyDescent="0.25">
      <c r="K1390" s="12">
        <v>360424</v>
      </c>
      <c r="L1390" s="12" t="s">
        <v>2179</v>
      </c>
    </row>
    <row r="1391" spans="11:12" ht="16.05" customHeight="1" x14ac:dyDescent="0.25">
      <c r="K1391" s="12">
        <v>360425</v>
      </c>
      <c r="L1391" s="12" t="s">
        <v>2180</v>
      </c>
    </row>
    <row r="1392" spans="11:12" ht="16.05" customHeight="1" x14ac:dyDescent="0.25">
      <c r="K1392" s="12">
        <v>360426</v>
      </c>
      <c r="L1392" s="12" t="s">
        <v>2181</v>
      </c>
    </row>
    <row r="1393" spans="11:12" ht="16.05" customHeight="1" x14ac:dyDescent="0.25">
      <c r="K1393" s="12">
        <v>360427</v>
      </c>
      <c r="L1393" s="12" t="s">
        <v>2182</v>
      </c>
    </row>
    <row r="1394" spans="11:12" ht="16.05" customHeight="1" x14ac:dyDescent="0.25">
      <c r="K1394" s="12">
        <v>360428</v>
      </c>
      <c r="L1394" s="12" t="s">
        <v>2183</v>
      </c>
    </row>
    <row r="1395" spans="11:12" ht="16.05" customHeight="1" x14ac:dyDescent="0.25">
      <c r="K1395" s="12">
        <v>360429</v>
      </c>
      <c r="L1395" s="12" t="s">
        <v>2184</v>
      </c>
    </row>
    <row r="1396" spans="11:12" ht="16.05" customHeight="1" x14ac:dyDescent="0.25">
      <c r="K1396" s="12">
        <v>360430</v>
      </c>
      <c r="L1396" s="12" t="s">
        <v>2185</v>
      </c>
    </row>
    <row r="1397" spans="11:12" ht="16.05" customHeight="1" x14ac:dyDescent="0.25">
      <c r="K1397" s="12">
        <v>360481</v>
      </c>
      <c r="L1397" s="12" t="s">
        <v>2186</v>
      </c>
    </row>
    <row r="1398" spans="11:12" ht="16.05" customHeight="1" x14ac:dyDescent="0.25">
      <c r="K1398" s="12">
        <v>360500</v>
      </c>
      <c r="L1398" s="12" t="s">
        <v>2187</v>
      </c>
    </row>
    <row r="1399" spans="11:12" ht="16.05" customHeight="1" x14ac:dyDescent="0.25">
      <c r="K1399" s="12">
        <v>360501</v>
      </c>
      <c r="L1399" s="12" t="s">
        <v>2188</v>
      </c>
    </row>
    <row r="1400" spans="11:12" ht="16.05" customHeight="1" x14ac:dyDescent="0.25">
      <c r="K1400" s="12">
        <v>360502</v>
      </c>
      <c r="L1400" s="12" t="s">
        <v>2189</v>
      </c>
    </row>
    <row r="1401" spans="11:12" ht="16.05" customHeight="1" x14ac:dyDescent="0.25">
      <c r="K1401" s="12">
        <v>360521</v>
      </c>
      <c r="L1401" s="12" t="s">
        <v>2190</v>
      </c>
    </row>
    <row r="1402" spans="11:12" ht="16.05" customHeight="1" x14ac:dyDescent="0.25">
      <c r="K1402" s="12">
        <v>360600</v>
      </c>
      <c r="L1402" s="12" t="s">
        <v>2191</v>
      </c>
    </row>
    <row r="1403" spans="11:12" ht="16.05" customHeight="1" x14ac:dyDescent="0.25">
      <c r="K1403" s="12">
        <v>360601</v>
      </c>
      <c r="L1403" s="12" t="s">
        <v>2192</v>
      </c>
    </row>
    <row r="1404" spans="11:12" ht="16.05" customHeight="1" x14ac:dyDescent="0.25">
      <c r="K1404" s="12">
        <v>360602</v>
      </c>
      <c r="L1404" s="12" t="s">
        <v>2193</v>
      </c>
    </row>
    <row r="1405" spans="11:12" ht="16.05" customHeight="1" x14ac:dyDescent="0.25">
      <c r="K1405" s="12">
        <v>360622</v>
      </c>
      <c r="L1405" s="12" t="s">
        <v>2194</v>
      </c>
    </row>
    <row r="1406" spans="11:12" ht="16.05" customHeight="1" x14ac:dyDescent="0.25">
      <c r="K1406" s="12">
        <v>360681</v>
      </c>
      <c r="L1406" s="12" t="s">
        <v>2195</v>
      </c>
    </row>
    <row r="1407" spans="11:12" ht="16.05" customHeight="1" x14ac:dyDescent="0.25">
      <c r="K1407" s="12">
        <v>360700</v>
      </c>
      <c r="L1407" s="12" t="s">
        <v>2196</v>
      </c>
    </row>
    <row r="1408" spans="11:12" ht="16.05" customHeight="1" x14ac:dyDescent="0.25">
      <c r="K1408" s="12">
        <v>360701</v>
      </c>
      <c r="L1408" s="12" t="s">
        <v>2197</v>
      </c>
    </row>
    <row r="1409" spans="11:12" ht="16.05" customHeight="1" x14ac:dyDescent="0.25">
      <c r="K1409" s="12">
        <v>360702</v>
      </c>
      <c r="L1409" s="12" t="s">
        <v>2198</v>
      </c>
    </row>
    <row r="1410" spans="11:12" ht="16.05" customHeight="1" x14ac:dyDescent="0.25">
      <c r="K1410" s="12">
        <v>360721</v>
      </c>
      <c r="L1410" s="12" t="s">
        <v>2199</v>
      </c>
    </row>
    <row r="1411" spans="11:12" ht="16.05" customHeight="1" x14ac:dyDescent="0.25">
      <c r="K1411" s="12">
        <v>360722</v>
      </c>
      <c r="L1411" s="12" t="s">
        <v>2200</v>
      </c>
    </row>
    <row r="1412" spans="11:12" ht="16.05" customHeight="1" x14ac:dyDescent="0.25">
      <c r="K1412" s="12">
        <v>360723</v>
      </c>
      <c r="L1412" s="12" t="s">
        <v>2201</v>
      </c>
    </row>
    <row r="1413" spans="11:12" ht="16.05" customHeight="1" x14ac:dyDescent="0.25">
      <c r="K1413" s="12">
        <v>360724</v>
      </c>
      <c r="L1413" s="12" t="s">
        <v>2202</v>
      </c>
    </row>
    <row r="1414" spans="11:12" ht="16.05" customHeight="1" x14ac:dyDescent="0.25">
      <c r="K1414" s="12">
        <v>360725</v>
      </c>
      <c r="L1414" s="12" t="s">
        <v>2203</v>
      </c>
    </row>
    <row r="1415" spans="11:12" ht="16.05" customHeight="1" x14ac:dyDescent="0.25">
      <c r="K1415" s="12">
        <v>360726</v>
      </c>
      <c r="L1415" s="12" t="s">
        <v>2204</v>
      </c>
    </row>
    <row r="1416" spans="11:12" ht="16.05" customHeight="1" x14ac:dyDescent="0.25">
      <c r="K1416" s="12">
        <v>360727</v>
      </c>
      <c r="L1416" s="12" t="s">
        <v>2205</v>
      </c>
    </row>
    <row r="1417" spans="11:12" ht="16.05" customHeight="1" x14ac:dyDescent="0.25">
      <c r="K1417" s="12">
        <v>360728</v>
      </c>
      <c r="L1417" s="12" t="s">
        <v>2206</v>
      </c>
    </row>
    <row r="1418" spans="11:12" ht="16.05" customHeight="1" x14ac:dyDescent="0.25">
      <c r="K1418" s="12">
        <v>360729</v>
      </c>
      <c r="L1418" s="12" t="s">
        <v>2207</v>
      </c>
    </row>
    <row r="1419" spans="11:12" ht="16.05" customHeight="1" x14ac:dyDescent="0.25">
      <c r="K1419" s="12">
        <v>360730</v>
      </c>
      <c r="L1419" s="12" t="s">
        <v>2208</v>
      </c>
    </row>
    <row r="1420" spans="11:12" ht="16.05" customHeight="1" x14ac:dyDescent="0.25">
      <c r="K1420" s="12">
        <v>360731</v>
      </c>
      <c r="L1420" s="12" t="s">
        <v>2209</v>
      </c>
    </row>
    <row r="1421" spans="11:12" ht="16.05" customHeight="1" x14ac:dyDescent="0.25">
      <c r="K1421" s="12">
        <v>360732</v>
      </c>
      <c r="L1421" s="12" t="s">
        <v>2210</v>
      </c>
    </row>
    <row r="1422" spans="11:12" ht="16.05" customHeight="1" x14ac:dyDescent="0.25">
      <c r="K1422" s="12">
        <v>360733</v>
      </c>
      <c r="L1422" s="12" t="s">
        <v>2211</v>
      </c>
    </row>
    <row r="1423" spans="11:12" ht="16.05" customHeight="1" x14ac:dyDescent="0.25">
      <c r="K1423" s="12">
        <v>360734</v>
      </c>
      <c r="L1423" s="12" t="s">
        <v>2212</v>
      </c>
    </row>
    <row r="1424" spans="11:12" ht="16.05" customHeight="1" x14ac:dyDescent="0.25">
      <c r="K1424" s="12">
        <v>360735</v>
      </c>
      <c r="L1424" s="12" t="s">
        <v>2213</v>
      </c>
    </row>
    <row r="1425" spans="11:12" ht="16.05" customHeight="1" x14ac:dyDescent="0.25">
      <c r="K1425" s="12">
        <v>360781</v>
      </c>
      <c r="L1425" s="12" t="s">
        <v>2214</v>
      </c>
    </row>
    <row r="1426" spans="11:12" ht="16.05" customHeight="1" x14ac:dyDescent="0.25">
      <c r="K1426" s="12">
        <v>360782</v>
      </c>
      <c r="L1426" s="12" t="s">
        <v>2215</v>
      </c>
    </row>
    <row r="1427" spans="11:12" ht="16.05" customHeight="1" x14ac:dyDescent="0.25">
      <c r="K1427" s="12">
        <v>362200</v>
      </c>
      <c r="L1427" s="12" t="s">
        <v>2216</v>
      </c>
    </row>
    <row r="1428" spans="11:12" ht="16.05" customHeight="1" x14ac:dyDescent="0.25">
      <c r="K1428" s="12">
        <v>362201</v>
      </c>
      <c r="L1428" s="12" t="s">
        <v>2217</v>
      </c>
    </row>
    <row r="1429" spans="11:12" ht="16.05" customHeight="1" x14ac:dyDescent="0.25">
      <c r="K1429" s="12">
        <v>362202</v>
      </c>
      <c r="L1429" s="12" t="s">
        <v>2218</v>
      </c>
    </row>
    <row r="1430" spans="11:12" ht="16.05" customHeight="1" x14ac:dyDescent="0.25">
      <c r="K1430" s="12">
        <v>362203</v>
      </c>
      <c r="L1430" s="12" t="s">
        <v>2219</v>
      </c>
    </row>
    <row r="1431" spans="11:12" ht="16.05" customHeight="1" x14ac:dyDescent="0.25">
      <c r="K1431" s="12">
        <v>362204</v>
      </c>
      <c r="L1431" s="12" t="s">
        <v>2220</v>
      </c>
    </row>
    <row r="1432" spans="11:12" ht="16.05" customHeight="1" x14ac:dyDescent="0.25">
      <c r="K1432" s="12">
        <v>362226</v>
      </c>
      <c r="L1432" s="12" t="s">
        <v>2221</v>
      </c>
    </row>
    <row r="1433" spans="11:12" ht="16.05" customHeight="1" x14ac:dyDescent="0.25">
      <c r="K1433" s="12">
        <v>362227</v>
      </c>
      <c r="L1433" s="12" t="s">
        <v>2222</v>
      </c>
    </row>
    <row r="1434" spans="11:12" ht="16.05" customHeight="1" x14ac:dyDescent="0.25">
      <c r="K1434" s="12">
        <v>362228</v>
      </c>
      <c r="L1434" s="12" t="s">
        <v>2223</v>
      </c>
    </row>
    <row r="1435" spans="11:12" ht="16.05" customHeight="1" x14ac:dyDescent="0.25">
      <c r="K1435" s="12">
        <v>362229</v>
      </c>
      <c r="L1435" s="12" t="s">
        <v>2224</v>
      </c>
    </row>
    <row r="1436" spans="11:12" ht="16.05" customHeight="1" x14ac:dyDescent="0.25">
      <c r="K1436" s="12">
        <v>362232</v>
      </c>
      <c r="L1436" s="12" t="s">
        <v>2225</v>
      </c>
    </row>
    <row r="1437" spans="11:12" ht="16.05" customHeight="1" x14ac:dyDescent="0.25">
      <c r="K1437" s="12">
        <v>362233</v>
      </c>
      <c r="L1437" s="12" t="s">
        <v>2226</v>
      </c>
    </row>
    <row r="1438" spans="11:12" ht="16.05" customHeight="1" x14ac:dyDescent="0.25">
      <c r="K1438" s="12">
        <v>362300</v>
      </c>
      <c r="L1438" s="12" t="s">
        <v>2227</v>
      </c>
    </row>
    <row r="1439" spans="11:12" ht="16.05" customHeight="1" x14ac:dyDescent="0.25">
      <c r="K1439" s="12">
        <v>362301</v>
      </c>
      <c r="L1439" s="12" t="s">
        <v>2228</v>
      </c>
    </row>
    <row r="1440" spans="11:12" ht="16.05" customHeight="1" x14ac:dyDescent="0.25">
      <c r="K1440" s="12">
        <v>362302</v>
      </c>
      <c r="L1440" s="12" t="s">
        <v>2229</v>
      </c>
    </row>
    <row r="1441" spans="11:12" ht="16.05" customHeight="1" x14ac:dyDescent="0.25">
      <c r="K1441" s="12">
        <v>362321</v>
      </c>
      <c r="L1441" s="12" t="s">
        <v>2230</v>
      </c>
    </row>
    <row r="1442" spans="11:12" ht="16.05" customHeight="1" x14ac:dyDescent="0.25">
      <c r="K1442" s="12">
        <v>362322</v>
      </c>
      <c r="L1442" s="12" t="s">
        <v>2231</v>
      </c>
    </row>
    <row r="1443" spans="11:12" ht="16.05" customHeight="1" x14ac:dyDescent="0.25">
      <c r="K1443" s="12">
        <v>362323</v>
      </c>
      <c r="L1443" s="12" t="s">
        <v>2232</v>
      </c>
    </row>
    <row r="1444" spans="11:12" ht="16.05" customHeight="1" x14ac:dyDescent="0.25">
      <c r="K1444" s="12">
        <v>362324</v>
      </c>
      <c r="L1444" s="12" t="s">
        <v>2233</v>
      </c>
    </row>
    <row r="1445" spans="11:12" ht="16.05" customHeight="1" x14ac:dyDescent="0.25">
      <c r="K1445" s="12">
        <v>362325</v>
      </c>
      <c r="L1445" s="12" t="s">
        <v>2234</v>
      </c>
    </row>
    <row r="1446" spans="11:12" ht="16.05" customHeight="1" x14ac:dyDescent="0.25">
      <c r="K1446" s="12">
        <v>362326</v>
      </c>
      <c r="L1446" s="12" t="s">
        <v>2235</v>
      </c>
    </row>
    <row r="1447" spans="11:12" ht="16.05" customHeight="1" x14ac:dyDescent="0.25">
      <c r="K1447" s="12">
        <v>362329</v>
      </c>
      <c r="L1447" s="12" t="s">
        <v>2236</v>
      </c>
    </row>
    <row r="1448" spans="11:12" ht="16.05" customHeight="1" x14ac:dyDescent="0.25">
      <c r="K1448" s="12">
        <v>362330</v>
      </c>
      <c r="L1448" s="12" t="s">
        <v>2237</v>
      </c>
    </row>
    <row r="1449" spans="11:12" ht="16.05" customHeight="1" x14ac:dyDescent="0.25">
      <c r="K1449" s="12">
        <v>362331</v>
      </c>
      <c r="L1449" s="12" t="s">
        <v>2238</v>
      </c>
    </row>
    <row r="1450" spans="11:12" ht="16.05" customHeight="1" x14ac:dyDescent="0.25">
      <c r="K1450" s="12">
        <v>362334</v>
      </c>
      <c r="L1450" s="12" t="s">
        <v>2239</v>
      </c>
    </row>
    <row r="1451" spans="11:12" ht="16.05" customHeight="1" x14ac:dyDescent="0.25">
      <c r="K1451" s="12">
        <v>362400</v>
      </c>
      <c r="L1451" s="12" t="s">
        <v>2240</v>
      </c>
    </row>
    <row r="1452" spans="11:12" ht="16.05" customHeight="1" x14ac:dyDescent="0.25">
      <c r="K1452" s="12">
        <v>362401</v>
      </c>
      <c r="L1452" s="12" t="s">
        <v>2241</v>
      </c>
    </row>
    <row r="1453" spans="11:12" ht="16.05" customHeight="1" x14ac:dyDescent="0.25">
      <c r="K1453" s="12">
        <v>362402</v>
      </c>
      <c r="L1453" s="12" t="s">
        <v>2242</v>
      </c>
    </row>
    <row r="1454" spans="11:12" ht="16.05" customHeight="1" x14ac:dyDescent="0.25">
      <c r="K1454" s="12">
        <v>362421</v>
      </c>
      <c r="L1454" s="12" t="s">
        <v>2243</v>
      </c>
    </row>
    <row r="1455" spans="11:12" ht="16.05" customHeight="1" x14ac:dyDescent="0.25">
      <c r="K1455" s="12">
        <v>362422</v>
      </c>
      <c r="L1455" s="12" t="s">
        <v>2244</v>
      </c>
    </row>
    <row r="1456" spans="11:12" ht="16.05" customHeight="1" x14ac:dyDescent="0.25">
      <c r="K1456" s="12">
        <v>362423</v>
      </c>
      <c r="L1456" s="12" t="s">
        <v>2245</v>
      </c>
    </row>
    <row r="1457" spans="11:12" ht="16.05" customHeight="1" x14ac:dyDescent="0.25">
      <c r="K1457" s="12">
        <v>362424</v>
      </c>
      <c r="L1457" s="12" t="s">
        <v>2246</v>
      </c>
    </row>
    <row r="1458" spans="11:12" ht="16.05" customHeight="1" x14ac:dyDescent="0.25">
      <c r="K1458" s="12">
        <v>362425</v>
      </c>
      <c r="L1458" s="12" t="s">
        <v>2247</v>
      </c>
    </row>
    <row r="1459" spans="11:12" ht="16.05" customHeight="1" x14ac:dyDescent="0.25">
      <c r="K1459" s="12">
        <v>362426</v>
      </c>
      <c r="L1459" s="12" t="s">
        <v>2248</v>
      </c>
    </row>
    <row r="1460" spans="11:12" ht="16.05" customHeight="1" x14ac:dyDescent="0.25">
      <c r="K1460" s="12">
        <v>362427</v>
      </c>
      <c r="L1460" s="12" t="s">
        <v>2249</v>
      </c>
    </row>
    <row r="1461" spans="11:12" ht="16.05" customHeight="1" x14ac:dyDescent="0.25">
      <c r="K1461" s="12">
        <v>362428</v>
      </c>
      <c r="L1461" s="12" t="s">
        <v>2250</v>
      </c>
    </row>
    <row r="1462" spans="11:12" ht="16.05" customHeight="1" x14ac:dyDescent="0.25">
      <c r="K1462" s="12">
        <v>362429</v>
      </c>
      <c r="L1462" s="12" t="s">
        <v>2251</v>
      </c>
    </row>
    <row r="1463" spans="11:12" ht="16.05" customHeight="1" x14ac:dyDescent="0.25">
      <c r="K1463" s="12">
        <v>362430</v>
      </c>
      <c r="L1463" s="12" t="s">
        <v>2252</v>
      </c>
    </row>
    <row r="1464" spans="11:12" ht="16.05" customHeight="1" x14ac:dyDescent="0.25">
      <c r="K1464" s="12">
        <v>362432</v>
      </c>
      <c r="L1464" s="12" t="s">
        <v>2253</v>
      </c>
    </row>
    <row r="1465" spans="11:12" ht="16.05" customHeight="1" x14ac:dyDescent="0.25">
      <c r="K1465" s="12">
        <v>362500</v>
      </c>
      <c r="L1465" s="12" t="s">
        <v>2254</v>
      </c>
    </row>
    <row r="1466" spans="11:12" ht="16.05" customHeight="1" x14ac:dyDescent="0.25">
      <c r="K1466" s="12">
        <v>362502</v>
      </c>
      <c r="L1466" s="12" t="s">
        <v>2255</v>
      </c>
    </row>
    <row r="1467" spans="11:12" ht="16.05" customHeight="1" x14ac:dyDescent="0.25">
      <c r="K1467" s="12">
        <v>362522</v>
      </c>
      <c r="L1467" s="12" t="s">
        <v>2256</v>
      </c>
    </row>
    <row r="1468" spans="11:12" ht="16.05" customHeight="1" x14ac:dyDescent="0.25">
      <c r="K1468" s="12">
        <v>362523</v>
      </c>
      <c r="L1468" s="12" t="s">
        <v>2257</v>
      </c>
    </row>
    <row r="1469" spans="11:12" ht="16.05" customHeight="1" x14ac:dyDescent="0.25">
      <c r="K1469" s="12">
        <v>362524</v>
      </c>
      <c r="L1469" s="12" t="s">
        <v>2258</v>
      </c>
    </row>
    <row r="1470" spans="11:12" ht="16.05" customHeight="1" x14ac:dyDescent="0.25">
      <c r="K1470" s="12">
        <v>362525</v>
      </c>
      <c r="L1470" s="12" t="s">
        <v>2259</v>
      </c>
    </row>
    <row r="1471" spans="11:12" ht="16.05" customHeight="1" x14ac:dyDescent="0.25">
      <c r="K1471" s="12">
        <v>362526</v>
      </c>
      <c r="L1471" s="12" t="s">
        <v>2260</v>
      </c>
    </row>
    <row r="1472" spans="11:12" ht="16.05" customHeight="1" x14ac:dyDescent="0.25">
      <c r="K1472" s="12">
        <v>362527</v>
      </c>
      <c r="L1472" s="12" t="s">
        <v>2261</v>
      </c>
    </row>
    <row r="1473" spans="11:12" ht="16.05" customHeight="1" x14ac:dyDescent="0.25">
      <c r="K1473" s="12">
        <v>362528</v>
      </c>
      <c r="L1473" s="12" t="s">
        <v>2262</v>
      </c>
    </row>
    <row r="1474" spans="11:12" ht="16.05" customHeight="1" x14ac:dyDescent="0.25">
      <c r="K1474" s="12">
        <v>362529</v>
      </c>
      <c r="L1474" s="12" t="s">
        <v>2263</v>
      </c>
    </row>
    <row r="1475" spans="11:12" ht="16.05" customHeight="1" x14ac:dyDescent="0.25">
      <c r="K1475" s="12">
        <v>362531</v>
      </c>
      <c r="L1475" s="12" t="s">
        <v>2264</v>
      </c>
    </row>
    <row r="1476" spans="11:12" ht="16.05" customHeight="1" x14ac:dyDescent="0.25">
      <c r="K1476" s="12">
        <v>362532</v>
      </c>
      <c r="L1476" s="12" t="s">
        <v>2265</v>
      </c>
    </row>
    <row r="1477" spans="11:12" ht="16.05" customHeight="1" x14ac:dyDescent="0.25">
      <c r="K1477" s="12">
        <v>370000</v>
      </c>
      <c r="L1477" s="12" t="s">
        <v>2266</v>
      </c>
    </row>
    <row r="1478" spans="11:12" ht="16.05" customHeight="1" x14ac:dyDescent="0.25">
      <c r="K1478" s="12">
        <v>370100</v>
      </c>
      <c r="L1478" s="12" t="s">
        <v>2267</v>
      </c>
    </row>
    <row r="1479" spans="11:12" ht="16.05" customHeight="1" x14ac:dyDescent="0.25">
      <c r="K1479" s="12">
        <v>370101</v>
      </c>
      <c r="L1479" s="12" t="s">
        <v>2268</v>
      </c>
    </row>
    <row r="1480" spans="11:12" ht="16.05" customHeight="1" x14ac:dyDescent="0.25">
      <c r="K1480" s="12">
        <v>370102</v>
      </c>
      <c r="L1480" s="12" t="s">
        <v>2269</v>
      </c>
    </row>
    <row r="1481" spans="11:12" ht="16.05" customHeight="1" x14ac:dyDescent="0.25">
      <c r="K1481" s="12">
        <v>370103</v>
      </c>
      <c r="L1481" s="12" t="s">
        <v>2270</v>
      </c>
    </row>
    <row r="1482" spans="11:12" ht="16.05" customHeight="1" x14ac:dyDescent="0.25">
      <c r="K1482" s="12">
        <v>370104</v>
      </c>
      <c r="L1482" s="12" t="s">
        <v>2271</v>
      </c>
    </row>
    <row r="1483" spans="11:12" ht="16.05" customHeight="1" x14ac:dyDescent="0.25">
      <c r="K1483" s="12">
        <v>370105</v>
      </c>
      <c r="L1483" s="12" t="s">
        <v>2272</v>
      </c>
    </row>
    <row r="1484" spans="11:12" ht="16.05" customHeight="1" x14ac:dyDescent="0.25">
      <c r="K1484" s="12">
        <v>370112</v>
      </c>
      <c r="L1484" s="12" t="s">
        <v>2273</v>
      </c>
    </row>
    <row r="1485" spans="11:12" ht="16.05" customHeight="1" x14ac:dyDescent="0.25">
      <c r="K1485" s="12">
        <v>370123</v>
      </c>
      <c r="L1485" s="12" t="s">
        <v>2274</v>
      </c>
    </row>
    <row r="1486" spans="11:12" ht="16.05" customHeight="1" x14ac:dyDescent="0.25">
      <c r="K1486" s="12">
        <v>370124</v>
      </c>
      <c r="L1486" s="12" t="s">
        <v>2275</v>
      </c>
    </row>
    <row r="1487" spans="11:12" ht="16.05" customHeight="1" x14ac:dyDescent="0.25">
      <c r="K1487" s="12">
        <v>370125</v>
      </c>
      <c r="L1487" s="12" t="s">
        <v>2276</v>
      </c>
    </row>
    <row r="1488" spans="11:12" ht="16.05" customHeight="1" x14ac:dyDescent="0.25">
      <c r="K1488" s="12">
        <v>370126</v>
      </c>
      <c r="L1488" s="12" t="s">
        <v>2277</v>
      </c>
    </row>
    <row r="1489" spans="11:12" ht="16.05" customHeight="1" x14ac:dyDescent="0.25">
      <c r="K1489" s="12">
        <v>370181</v>
      </c>
      <c r="L1489" s="12" t="s">
        <v>2278</v>
      </c>
    </row>
    <row r="1490" spans="11:12" ht="16.05" customHeight="1" x14ac:dyDescent="0.25">
      <c r="K1490" s="12">
        <v>370200</v>
      </c>
      <c r="L1490" s="12" t="s">
        <v>2279</v>
      </c>
    </row>
    <row r="1491" spans="11:12" ht="16.05" customHeight="1" x14ac:dyDescent="0.25">
      <c r="K1491" s="12">
        <v>370201</v>
      </c>
      <c r="L1491" s="12" t="s">
        <v>2280</v>
      </c>
    </row>
    <row r="1492" spans="11:12" ht="16.05" customHeight="1" x14ac:dyDescent="0.25">
      <c r="K1492" s="12">
        <v>370202</v>
      </c>
      <c r="L1492" s="12" t="s">
        <v>2281</v>
      </c>
    </row>
    <row r="1493" spans="11:12" ht="16.05" customHeight="1" x14ac:dyDescent="0.25">
      <c r="K1493" s="12">
        <v>370203</v>
      </c>
      <c r="L1493" s="12" t="s">
        <v>2282</v>
      </c>
    </row>
    <row r="1494" spans="11:12" ht="16.05" customHeight="1" x14ac:dyDescent="0.25">
      <c r="K1494" s="12">
        <v>370205</v>
      </c>
      <c r="L1494" s="12" t="s">
        <v>2283</v>
      </c>
    </row>
    <row r="1495" spans="11:12" ht="16.05" customHeight="1" x14ac:dyDescent="0.25">
      <c r="K1495" s="12">
        <v>370211</v>
      </c>
      <c r="L1495" s="12" t="s">
        <v>2284</v>
      </c>
    </row>
    <row r="1496" spans="11:12" ht="16.05" customHeight="1" x14ac:dyDescent="0.25">
      <c r="K1496" s="12">
        <v>370212</v>
      </c>
      <c r="L1496" s="12" t="s">
        <v>2285</v>
      </c>
    </row>
    <row r="1497" spans="11:12" ht="16.05" customHeight="1" x14ac:dyDescent="0.25">
      <c r="K1497" s="12">
        <v>370213</v>
      </c>
      <c r="L1497" s="12" t="s">
        <v>2286</v>
      </c>
    </row>
    <row r="1498" spans="11:12" ht="16.05" customHeight="1" x14ac:dyDescent="0.25">
      <c r="K1498" s="12">
        <v>370214</v>
      </c>
      <c r="L1498" s="12" t="s">
        <v>2287</v>
      </c>
    </row>
    <row r="1499" spans="11:12" ht="16.05" customHeight="1" x14ac:dyDescent="0.25">
      <c r="K1499" s="12">
        <v>370281</v>
      </c>
      <c r="L1499" s="12" t="s">
        <v>2288</v>
      </c>
    </row>
    <row r="1500" spans="11:12" ht="16.05" customHeight="1" x14ac:dyDescent="0.25">
      <c r="K1500" s="12">
        <v>370282</v>
      </c>
      <c r="L1500" s="12" t="s">
        <v>2289</v>
      </c>
    </row>
    <row r="1501" spans="11:12" ht="16.05" customHeight="1" x14ac:dyDescent="0.25">
      <c r="K1501" s="12">
        <v>370283</v>
      </c>
      <c r="L1501" s="12" t="s">
        <v>2290</v>
      </c>
    </row>
    <row r="1502" spans="11:12" ht="16.05" customHeight="1" x14ac:dyDescent="0.25">
      <c r="K1502" s="12">
        <v>370284</v>
      </c>
      <c r="L1502" s="12" t="s">
        <v>2291</v>
      </c>
    </row>
    <row r="1503" spans="11:12" ht="16.05" customHeight="1" x14ac:dyDescent="0.25">
      <c r="K1503" s="12">
        <v>370285</v>
      </c>
      <c r="L1503" s="12" t="s">
        <v>2292</v>
      </c>
    </row>
    <row r="1504" spans="11:12" ht="16.05" customHeight="1" x14ac:dyDescent="0.25">
      <c r="K1504" s="12">
        <v>370300</v>
      </c>
      <c r="L1504" s="12" t="s">
        <v>2293</v>
      </c>
    </row>
    <row r="1505" spans="11:12" ht="16.05" customHeight="1" x14ac:dyDescent="0.25">
      <c r="K1505" s="12">
        <v>370301</v>
      </c>
      <c r="L1505" s="12" t="s">
        <v>2294</v>
      </c>
    </row>
    <row r="1506" spans="11:12" ht="16.05" customHeight="1" x14ac:dyDescent="0.25">
      <c r="K1506" s="12">
        <v>370302</v>
      </c>
      <c r="L1506" s="12" t="s">
        <v>2295</v>
      </c>
    </row>
    <row r="1507" spans="11:12" ht="16.05" customHeight="1" x14ac:dyDescent="0.25">
      <c r="K1507" s="12">
        <v>370303</v>
      </c>
      <c r="L1507" s="12" t="s">
        <v>2296</v>
      </c>
    </row>
    <row r="1508" spans="11:12" ht="16.05" customHeight="1" x14ac:dyDescent="0.25">
      <c r="K1508" s="12">
        <v>370304</v>
      </c>
      <c r="L1508" s="12" t="s">
        <v>2297</v>
      </c>
    </row>
    <row r="1509" spans="11:12" ht="16.05" customHeight="1" x14ac:dyDescent="0.25">
      <c r="K1509" s="12">
        <v>370305</v>
      </c>
      <c r="L1509" s="12" t="s">
        <v>2298</v>
      </c>
    </row>
    <row r="1510" spans="11:12" ht="16.05" customHeight="1" x14ac:dyDescent="0.25">
      <c r="K1510" s="12">
        <v>370306</v>
      </c>
      <c r="L1510" s="12" t="s">
        <v>2299</v>
      </c>
    </row>
    <row r="1511" spans="11:12" ht="16.05" customHeight="1" x14ac:dyDescent="0.25">
      <c r="K1511" s="12">
        <v>370321</v>
      </c>
      <c r="L1511" s="12" t="s">
        <v>2300</v>
      </c>
    </row>
    <row r="1512" spans="11:12" ht="16.05" customHeight="1" x14ac:dyDescent="0.25">
      <c r="K1512" s="12">
        <v>370322</v>
      </c>
      <c r="L1512" s="12" t="s">
        <v>2301</v>
      </c>
    </row>
    <row r="1513" spans="11:12" ht="16.05" customHeight="1" x14ac:dyDescent="0.25">
      <c r="K1513" s="12">
        <v>370323</v>
      </c>
      <c r="L1513" s="12" t="s">
        <v>2302</v>
      </c>
    </row>
    <row r="1514" spans="11:12" ht="16.05" customHeight="1" x14ac:dyDescent="0.25">
      <c r="K1514" s="12">
        <v>370400</v>
      </c>
      <c r="L1514" s="12" t="s">
        <v>2303</v>
      </c>
    </row>
    <row r="1515" spans="11:12" ht="16.05" customHeight="1" x14ac:dyDescent="0.25">
      <c r="K1515" s="12">
        <v>370401</v>
      </c>
      <c r="L1515" s="12" t="s">
        <v>2304</v>
      </c>
    </row>
    <row r="1516" spans="11:12" ht="16.05" customHeight="1" x14ac:dyDescent="0.25">
      <c r="K1516" s="12">
        <v>370402</v>
      </c>
      <c r="L1516" s="12" t="s">
        <v>2305</v>
      </c>
    </row>
    <row r="1517" spans="11:12" ht="16.05" customHeight="1" x14ac:dyDescent="0.25">
      <c r="K1517" s="12">
        <v>370403</v>
      </c>
      <c r="L1517" s="12" t="s">
        <v>2306</v>
      </c>
    </row>
    <row r="1518" spans="11:12" ht="16.05" customHeight="1" x14ac:dyDescent="0.25">
      <c r="K1518" s="12">
        <v>370404</v>
      </c>
      <c r="L1518" s="12" t="s">
        <v>2307</v>
      </c>
    </row>
    <row r="1519" spans="11:12" ht="16.05" customHeight="1" x14ac:dyDescent="0.25">
      <c r="K1519" s="12">
        <v>370405</v>
      </c>
      <c r="L1519" s="12" t="s">
        <v>2308</v>
      </c>
    </row>
    <row r="1520" spans="11:12" ht="16.05" customHeight="1" x14ac:dyDescent="0.25">
      <c r="K1520" s="12">
        <v>370406</v>
      </c>
      <c r="L1520" s="12" t="s">
        <v>2309</v>
      </c>
    </row>
    <row r="1521" spans="11:12" ht="16.05" customHeight="1" x14ac:dyDescent="0.25">
      <c r="K1521" s="12">
        <v>370481</v>
      </c>
      <c r="L1521" s="12" t="s">
        <v>2310</v>
      </c>
    </row>
    <row r="1522" spans="11:12" ht="16.05" customHeight="1" x14ac:dyDescent="0.25">
      <c r="K1522" s="12">
        <v>370500</v>
      </c>
      <c r="L1522" s="12" t="s">
        <v>2311</v>
      </c>
    </row>
    <row r="1523" spans="11:12" ht="16.05" customHeight="1" x14ac:dyDescent="0.25">
      <c r="K1523" s="12">
        <v>370501</v>
      </c>
      <c r="L1523" s="12" t="s">
        <v>2312</v>
      </c>
    </row>
    <row r="1524" spans="11:12" ht="16.05" customHeight="1" x14ac:dyDescent="0.25">
      <c r="K1524" s="12">
        <v>370502</v>
      </c>
      <c r="L1524" s="12" t="s">
        <v>2313</v>
      </c>
    </row>
    <row r="1525" spans="11:12" ht="16.05" customHeight="1" x14ac:dyDescent="0.25">
      <c r="K1525" s="12">
        <v>370503</v>
      </c>
      <c r="L1525" s="12" t="s">
        <v>2314</v>
      </c>
    </row>
    <row r="1526" spans="11:12" ht="16.05" customHeight="1" x14ac:dyDescent="0.25">
      <c r="K1526" s="12">
        <v>370521</v>
      </c>
      <c r="L1526" s="12" t="s">
        <v>2315</v>
      </c>
    </row>
    <row r="1527" spans="11:12" ht="16.05" customHeight="1" x14ac:dyDescent="0.25">
      <c r="K1527" s="12">
        <v>370522</v>
      </c>
      <c r="L1527" s="12" t="s">
        <v>2316</v>
      </c>
    </row>
    <row r="1528" spans="11:12" ht="16.05" customHeight="1" x14ac:dyDescent="0.25">
      <c r="K1528" s="12">
        <v>370523</v>
      </c>
      <c r="L1528" s="12" t="s">
        <v>2317</v>
      </c>
    </row>
    <row r="1529" spans="11:12" ht="16.05" customHeight="1" x14ac:dyDescent="0.25">
      <c r="K1529" s="12">
        <v>370600</v>
      </c>
      <c r="L1529" s="12" t="s">
        <v>2318</v>
      </c>
    </row>
    <row r="1530" spans="11:12" ht="16.05" customHeight="1" x14ac:dyDescent="0.25">
      <c r="K1530" s="12">
        <v>370601</v>
      </c>
      <c r="L1530" s="12" t="s">
        <v>2319</v>
      </c>
    </row>
    <row r="1531" spans="11:12" ht="16.05" customHeight="1" x14ac:dyDescent="0.25">
      <c r="K1531" s="12">
        <v>370602</v>
      </c>
      <c r="L1531" s="12" t="s">
        <v>2320</v>
      </c>
    </row>
    <row r="1532" spans="11:12" ht="16.05" customHeight="1" x14ac:dyDescent="0.25">
      <c r="K1532" s="12">
        <v>370611</v>
      </c>
      <c r="L1532" s="12" t="s">
        <v>2321</v>
      </c>
    </row>
    <row r="1533" spans="11:12" ht="16.05" customHeight="1" x14ac:dyDescent="0.25">
      <c r="K1533" s="12">
        <v>370612</v>
      </c>
      <c r="L1533" s="12" t="s">
        <v>2322</v>
      </c>
    </row>
    <row r="1534" spans="11:12" ht="16.05" customHeight="1" x14ac:dyDescent="0.25">
      <c r="K1534" s="12">
        <v>370613</v>
      </c>
      <c r="L1534" s="12" t="s">
        <v>2323</v>
      </c>
    </row>
    <row r="1535" spans="11:12" ht="16.05" customHeight="1" x14ac:dyDescent="0.25">
      <c r="K1535" s="12">
        <v>370634</v>
      </c>
      <c r="L1535" s="12" t="s">
        <v>2324</v>
      </c>
    </row>
    <row r="1536" spans="11:12" ht="16.05" customHeight="1" x14ac:dyDescent="0.25">
      <c r="K1536" s="12">
        <v>370681</v>
      </c>
      <c r="L1536" s="12" t="s">
        <v>2325</v>
      </c>
    </row>
    <row r="1537" spans="11:12" ht="16.05" customHeight="1" x14ac:dyDescent="0.25">
      <c r="K1537" s="12">
        <v>370682</v>
      </c>
      <c r="L1537" s="12" t="s">
        <v>2326</v>
      </c>
    </row>
    <row r="1538" spans="11:12" ht="16.05" customHeight="1" x14ac:dyDescent="0.25">
      <c r="K1538" s="12">
        <v>370683</v>
      </c>
      <c r="L1538" s="12" t="s">
        <v>2327</v>
      </c>
    </row>
    <row r="1539" spans="11:12" ht="16.05" customHeight="1" x14ac:dyDescent="0.25">
      <c r="K1539" s="12">
        <v>370684</v>
      </c>
      <c r="L1539" s="12" t="s">
        <v>2328</v>
      </c>
    </row>
    <row r="1540" spans="11:12" ht="16.05" customHeight="1" x14ac:dyDescent="0.25">
      <c r="K1540" s="12">
        <v>370685</v>
      </c>
      <c r="L1540" s="12" t="s">
        <v>2329</v>
      </c>
    </row>
    <row r="1541" spans="11:12" ht="16.05" customHeight="1" x14ac:dyDescent="0.25">
      <c r="K1541" s="12">
        <v>370686</v>
      </c>
      <c r="L1541" s="12" t="s">
        <v>2330</v>
      </c>
    </row>
    <row r="1542" spans="11:12" ht="16.05" customHeight="1" x14ac:dyDescent="0.25">
      <c r="K1542" s="12">
        <v>370687</v>
      </c>
      <c r="L1542" s="12" t="s">
        <v>2331</v>
      </c>
    </row>
    <row r="1543" spans="11:12" ht="16.05" customHeight="1" x14ac:dyDescent="0.25">
      <c r="K1543" s="12">
        <v>370700</v>
      </c>
      <c r="L1543" s="12" t="s">
        <v>2332</v>
      </c>
    </row>
    <row r="1544" spans="11:12" ht="16.05" customHeight="1" x14ac:dyDescent="0.25">
      <c r="K1544" s="12">
        <v>370701</v>
      </c>
      <c r="L1544" s="12" t="s">
        <v>2333</v>
      </c>
    </row>
    <row r="1545" spans="11:12" ht="16.05" customHeight="1" x14ac:dyDescent="0.25">
      <c r="K1545" s="12">
        <v>370702</v>
      </c>
      <c r="L1545" s="12" t="s">
        <v>2334</v>
      </c>
    </row>
    <row r="1546" spans="11:12" ht="16.05" customHeight="1" x14ac:dyDescent="0.25">
      <c r="K1546" s="12">
        <v>370703</v>
      </c>
      <c r="L1546" s="12" t="s">
        <v>2335</v>
      </c>
    </row>
    <row r="1547" spans="11:12" ht="16.05" customHeight="1" x14ac:dyDescent="0.25">
      <c r="K1547" s="12">
        <v>370704</v>
      </c>
      <c r="L1547" s="12" t="s">
        <v>2336</v>
      </c>
    </row>
    <row r="1548" spans="11:12" ht="16.05" customHeight="1" x14ac:dyDescent="0.25">
      <c r="K1548" s="12">
        <v>370705</v>
      </c>
      <c r="L1548" s="12" t="s">
        <v>2337</v>
      </c>
    </row>
    <row r="1549" spans="11:12" ht="16.05" customHeight="1" x14ac:dyDescent="0.25">
      <c r="K1549" s="12">
        <v>370724</v>
      </c>
      <c r="L1549" s="12" t="s">
        <v>2338</v>
      </c>
    </row>
    <row r="1550" spans="11:12" ht="16.05" customHeight="1" x14ac:dyDescent="0.25">
      <c r="K1550" s="12">
        <v>370725</v>
      </c>
      <c r="L1550" s="12" t="s">
        <v>2339</v>
      </c>
    </row>
    <row r="1551" spans="11:12" ht="16.05" customHeight="1" x14ac:dyDescent="0.25">
      <c r="K1551" s="12">
        <v>370781</v>
      </c>
      <c r="L1551" s="12" t="s">
        <v>2340</v>
      </c>
    </row>
    <row r="1552" spans="11:12" ht="16.05" customHeight="1" x14ac:dyDescent="0.25">
      <c r="K1552" s="12">
        <v>370782</v>
      </c>
      <c r="L1552" s="12" t="s">
        <v>2341</v>
      </c>
    </row>
    <row r="1553" spans="11:12" ht="16.05" customHeight="1" x14ac:dyDescent="0.25">
      <c r="K1553" s="12">
        <v>370783</v>
      </c>
      <c r="L1553" s="12" t="s">
        <v>2342</v>
      </c>
    </row>
    <row r="1554" spans="11:12" ht="16.05" customHeight="1" x14ac:dyDescent="0.25">
      <c r="K1554" s="12">
        <v>370784</v>
      </c>
      <c r="L1554" s="12" t="s">
        <v>2343</v>
      </c>
    </row>
    <row r="1555" spans="11:12" ht="16.05" customHeight="1" x14ac:dyDescent="0.25">
      <c r="K1555" s="12">
        <v>370785</v>
      </c>
      <c r="L1555" s="12" t="s">
        <v>2344</v>
      </c>
    </row>
    <row r="1556" spans="11:12" ht="16.05" customHeight="1" x14ac:dyDescent="0.25">
      <c r="K1556" s="12">
        <v>370786</v>
      </c>
      <c r="L1556" s="12" t="s">
        <v>2345</v>
      </c>
    </row>
    <row r="1557" spans="11:12" ht="16.05" customHeight="1" x14ac:dyDescent="0.25">
      <c r="K1557" s="12">
        <v>370800</v>
      </c>
      <c r="L1557" s="12" t="s">
        <v>2346</v>
      </c>
    </row>
    <row r="1558" spans="11:12" ht="16.05" customHeight="1" x14ac:dyDescent="0.25">
      <c r="K1558" s="12">
        <v>370801</v>
      </c>
      <c r="L1558" s="12" t="s">
        <v>2347</v>
      </c>
    </row>
    <row r="1559" spans="11:12" ht="16.05" customHeight="1" x14ac:dyDescent="0.25">
      <c r="K1559" s="12">
        <v>370802</v>
      </c>
      <c r="L1559" s="12" t="s">
        <v>2348</v>
      </c>
    </row>
    <row r="1560" spans="11:12" ht="16.05" customHeight="1" x14ac:dyDescent="0.25">
      <c r="K1560" s="12">
        <v>370811</v>
      </c>
      <c r="L1560" s="12" t="s">
        <v>2349</v>
      </c>
    </row>
    <row r="1561" spans="11:12" ht="16.05" customHeight="1" x14ac:dyDescent="0.25">
      <c r="K1561" s="12">
        <v>370826</v>
      </c>
      <c r="L1561" s="12" t="s">
        <v>2350</v>
      </c>
    </row>
    <row r="1562" spans="11:12" ht="16.05" customHeight="1" x14ac:dyDescent="0.25">
      <c r="K1562" s="12">
        <v>370827</v>
      </c>
      <c r="L1562" s="12" t="s">
        <v>2351</v>
      </c>
    </row>
    <row r="1563" spans="11:12" ht="16.05" customHeight="1" x14ac:dyDescent="0.25">
      <c r="K1563" s="12">
        <v>370828</v>
      </c>
      <c r="L1563" s="12" t="s">
        <v>2352</v>
      </c>
    </row>
    <row r="1564" spans="11:12" ht="16.05" customHeight="1" x14ac:dyDescent="0.25">
      <c r="K1564" s="12">
        <v>370829</v>
      </c>
      <c r="L1564" s="12" t="s">
        <v>2353</v>
      </c>
    </row>
    <row r="1565" spans="11:12" ht="16.05" customHeight="1" x14ac:dyDescent="0.25">
      <c r="K1565" s="12">
        <v>370830</v>
      </c>
      <c r="L1565" s="12" t="s">
        <v>2354</v>
      </c>
    </row>
    <row r="1566" spans="11:12" ht="16.05" customHeight="1" x14ac:dyDescent="0.25">
      <c r="K1566" s="12">
        <v>370831</v>
      </c>
      <c r="L1566" s="12" t="s">
        <v>2355</v>
      </c>
    </row>
    <row r="1567" spans="11:12" ht="16.05" customHeight="1" x14ac:dyDescent="0.25">
      <c r="K1567" s="12">
        <v>370832</v>
      </c>
      <c r="L1567" s="12" t="s">
        <v>2356</v>
      </c>
    </row>
    <row r="1568" spans="11:12" ht="16.05" customHeight="1" x14ac:dyDescent="0.25">
      <c r="K1568" s="12">
        <v>370881</v>
      </c>
      <c r="L1568" s="12" t="s">
        <v>2357</v>
      </c>
    </row>
    <row r="1569" spans="11:12" ht="16.05" customHeight="1" x14ac:dyDescent="0.25">
      <c r="K1569" s="12">
        <v>370882</v>
      </c>
      <c r="L1569" s="12" t="s">
        <v>2358</v>
      </c>
    </row>
    <row r="1570" spans="11:12" ht="16.05" customHeight="1" x14ac:dyDescent="0.25">
      <c r="K1570" s="12">
        <v>370883</v>
      </c>
      <c r="L1570" s="12" t="s">
        <v>2359</v>
      </c>
    </row>
    <row r="1571" spans="11:12" ht="16.05" customHeight="1" x14ac:dyDescent="0.25">
      <c r="K1571" s="12">
        <v>370900</v>
      </c>
      <c r="L1571" s="12" t="s">
        <v>2360</v>
      </c>
    </row>
    <row r="1572" spans="11:12" ht="16.05" customHeight="1" x14ac:dyDescent="0.25">
      <c r="K1572" s="12">
        <v>370901</v>
      </c>
      <c r="L1572" s="12" t="s">
        <v>2361</v>
      </c>
    </row>
    <row r="1573" spans="11:12" ht="16.05" customHeight="1" x14ac:dyDescent="0.25">
      <c r="K1573" s="12">
        <v>370902</v>
      </c>
      <c r="L1573" s="12" t="s">
        <v>2362</v>
      </c>
    </row>
    <row r="1574" spans="11:12" ht="16.05" customHeight="1" x14ac:dyDescent="0.25">
      <c r="K1574" s="12">
        <v>370911</v>
      </c>
      <c r="L1574" s="12" t="s">
        <v>2363</v>
      </c>
    </row>
    <row r="1575" spans="11:12" ht="16.05" customHeight="1" x14ac:dyDescent="0.25">
      <c r="K1575" s="12">
        <v>370921</v>
      </c>
      <c r="L1575" s="12" t="s">
        <v>2364</v>
      </c>
    </row>
    <row r="1576" spans="11:12" ht="16.05" customHeight="1" x14ac:dyDescent="0.25">
      <c r="K1576" s="12">
        <v>370923</v>
      </c>
      <c r="L1576" s="12" t="s">
        <v>2365</v>
      </c>
    </row>
    <row r="1577" spans="11:12" ht="16.05" customHeight="1" x14ac:dyDescent="0.25">
      <c r="K1577" s="12">
        <v>370982</v>
      </c>
      <c r="L1577" s="12" t="s">
        <v>2366</v>
      </c>
    </row>
    <row r="1578" spans="11:12" ht="16.05" customHeight="1" x14ac:dyDescent="0.25">
      <c r="K1578" s="12">
        <v>370983</v>
      </c>
      <c r="L1578" s="12" t="s">
        <v>2367</v>
      </c>
    </row>
    <row r="1579" spans="11:12" ht="16.05" customHeight="1" x14ac:dyDescent="0.25">
      <c r="K1579" s="12">
        <v>371000</v>
      </c>
      <c r="L1579" s="12" t="s">
        <v>2368</v>
      </c>
    </row>
    <row r="1580" spans="11:12" ht="16.05" customHeight="1" x14ac:dyDescent="0.25">
      <c r="K1580" s="12">
        <v>371001</v>
      </c>
      <c r="L1580" s="12" t="s">
        <v>2369</v>
      </c>
    </row>
    <row r="1581" spans="11:12" ht="16.05" customHeight="1" x14ac:dyDescent="0.25">
      <c r="K1581" s="12">
        <v>371002</v>
      </c>
      <c r="L1581" s="12" t="s">
        <v>2370</v>
      </c>
    </row>
    <row r="1582" spans="11:12" ht="16.05" customHeight="1" x14ac:dyDescent="0.25">
      <c r="K1582" s="12">
        <v>371081</v>
      </c>
      <c r="L1582" s="12" t="s">
        <v>2371</v>
      </c>
    </row>
    <row r="1583" spans="11:12" ht="16.05" customHeight="1" x14ac:dyDescent="0.25">
      <c r="K1583" s="12">
        <v>371082</v>
      </c>
      <c r="L1583" s="12" t="s">
        <v>2372</v>
      </c>
    </row>
    <row r="1584" spans="11:12" ht="16.05" customHeight="1" x14ac:dyDescent="0.25">
      <c r="K1584" s="12">
        <v>371083</v>
      </c>
      <c r="L1584" s="12" t="s">
        <v>2373</v>
      </c>
    </row>
    <row r="1585" spans="11:12" ht="16.05" customHeight="1" x14ac:dyDescent="0.25">
      <c r="K1585" s="12">
        <v>371100</v>
      </c>
      <c r="L1585" s="12" t="s">
        <v>2374</v>
      </c>
    </row>
    <row r="1586" spans="11:12" ht="16.05" customHeight="1" x14ac:dyDescent="0.25">
      <c r="K1586" s="12">
        <v>371101</v>
      </c>
      <c r="L1586" s="12" t="s">
        <v>2375</v>
      </c>
    </row>
    <row r="1587" spans="11:12" ht="16.05" customHeight="1" x14ac:dyDescent="0.25">
      <c r="K1587" s="12">
        <v>371102</v>
      </c>
      <c r="L1587" s="12" t="s">
        <v>2376</v>
      </c>
    </row>
    <row r="1588" spans="11:12" ht="16.05" customHeight="1" x14ac:dyDescent="0.25">
      <c r="K1588" s="12">
        <v>371121</v>
      </c>
      <c r="L1588" s="12" t="s">
        <v>2377</v>
      </c>
    </row>
    <row r="1589" spans="11:12" ht="16.05" customHeight="1" x14ac:dyDescent="0.25">
      <c r="K1589" s="12">
        <v>371122</v>
      </c>
      <c r="L1589" s="12" t="s">
        <v>2378</v>
      </c>
    </row>
    <row r="1590" spans="11:12" ht="16.05" customHeight="1" x14ac:dyDescent="0.25">
      <c r="K1590" s="12">
        <v>371200</v>
      </c>
      <c r="L1590" s="12" t="s">
        <v>2379</v>
      </c>
    </row>
    <row r="1591" spans="11:12" ht="16.05" customHeight="1" x14ac:dyDescent="0.25">
      <c r="K1591" s="12">
        <v>371201</v>
      </c>
      <c r="L1591" s="12" t="s">
        <v>2380</v>
      </c>
    </row>
    <row r="1592" spans="11:12" ht="16.05" customHeight="1" x14ac:dyDescent="0.25">
      <c r="K1592" s="12">
        <v>371202</v>
      </c>
      <c r="L1592" s="12" t="s">
        <v>2381</v>
      </c>
    </row>
    <row r="1593" spans="11:12" ht="16.05" customHeight="1" x14ac:dyDescent="0.25">
      <c r="K1593" s="12">
        <v>371203</v>
      </c>
      <c r="L1593" s="12" t="s">
        <v>2382</v>
      </c>
    </row>
    <row r="1594" spans="11:12" ht="16.05" customHeight="1" x14ac:dyDescent="0.25">
      <c r="K1594" s="12">
        <v>371300</v>
      </c>
      <c r="L1594" s="12" t="s">
        <v>2383</v>
      </c>
    </row>
    <row r="1595" spans="11:12" ht="16.05" customHeight="1" x14ac:dyDescent="0.25">
      <c r="K1595" s="12">
        <v>371301</v>
      </c>
      <c r="L1595" s="12" t="s">
        <v>2384</v>
      </c>
    </row>
    <row r="1596" spans="11:12" ht="16.05" customHeight="1" x14ac:dyDescent="0.25">
      <c r="K1596" s="12">
        <v>371302</v>
      </c>
      <c r="L1596" s="12" t="s">
        <v>2385</v>
      </c>
    </row>
    <row r="1597" spans="11:12" ht="16.05" customHeight="1" x14ac:dyDescent="0.25">
      <c r="K1597" s="12">
        <v>371311</v>
      </c>
      <c r="L1597" s="12" t="s">
        <v>2386</v>
      </c>
    </row>
    <row r="1598" spans="11:12" ht="16.05" customHeight="1" x14ac:dyDescent="0.25">
      <c r="K1598" s="12">
        <v>371312</v>
      </c>
      <c r="L1598" s="12" t="s">
        <v>2387</v>
      </c>
    </row>
    <row r="1599" spans="11:12" ht="16.05" customHeight="1" x14ac:dyDescent="0.25">
      <c r="K1599" s="12">
        <v>371321</v>
      </c>
      <c r="L1599" s="12" t="s">
        <v>2388</v>
      </c>
    </row>
    <row r="1600" spans="11:12" ht="16.05" customHeight="1" x14ac:dyDescent="0.25">
      <c r="K1600" s="12">
        <v>371322</v>
      </c>
      <c r="L1600" s="12" t="s">
        <v>2389</v>
      </c>
    </row>
    <row r="1601" spans="11:12" ht="16.05" customHeight="1" x14ac:dyDescent="0.25">
      <c r="K1601" s="12">
        <v>371323</v>
      </c>
      <c r="L1601" s="12" t="s">
        <v>2390</v>
      </c>
    </row>
    <row r="1602" spans="11:12" ht="16.05" customHeight="1" x14ac:dyDescent="0.25">
      <c r="K1602" s="12">
        <v>371324</v>
      </c>
      <c r="L1602" s="12" t="s">
        <v>2391</v>
      </c>
    </row>
    <row r="1603" spans="11:12" ht="16.05" customHeight="1" x14ac:dyDescent="0.25">
      <c r="K1603" s="12">
        <v>371325</v>
      </c>
      <c r="L1603" s="12" t="s">
        <v>2392</v>
      </c>
    </row>
    <row r="1604" spans="11:12" ht="16.05" customHeight="1" x14ac:dyDescent="0.25">
      <c r="K1604" s="12">
        <v>371326</v>
      </c>
      <c r="L1604" s="12" t="s">
        <v>2393</v>
      </c>
    </row>
    <row r="1605" spans="11:12" ht="16.05" customHeight="1" x14ac:dyDescent="0.25">
      <c r="K1605" s="12">
        <v>371327</v>
      </c>
      <c r="L1605" s="12" t="s">
        <v>2394</v>
      </c>
    </row>
    <row r="1606" spans="11:12" ht="16.05" customHeight="1" x14ac:dyDescent="0.25">
      <c r="K1606" s="12">
        <v>371328</v>
      </c>
      <c r="L1606" s="12" t="s">
        <v>2395</v>
      </c>
    </row>
    <row r="1607" spans="11:12" ht="16.05" customHeight="1" x14ac:dyDescent="0.25">
      <c r="K1607" s="12">
        <v>371329</v>
      </c>
      <c r="L1607" s="12" t="s">
        <v>2396</v>
      </c>
    </row>
    <row r="1608" spans="11:12" ht="16.05" customHeight="1" x14ac:dyDescent="0.25">
      <c r="K1608" s="12">
        <v>371400</v>
      </c>
      <c r="L1608" s="12" t="s">
        <v>2397</v>
      </c>
    </row>
    <row r="1609" spans="11:12" ht="16.05" customHeight="1" x14ac:dyDescent="0.25">
      <c r="K1609" s="12">
        <v>371401</v>
      </c>
      <c r="L1609" s="12" t="s">
        <v>2398</v>
      </c>
    </row>
    <row r="1610" spans="11:12" ht="16.05" customHeight="1" x14ac:dyDescent="0.25">
      <c r="K1610" s="12">
        <v>371402</v>
      </c>
      <c r="L1610" s="12" t="s">
        <v>2399</v>
      </c>
    </row>
    <row r="1611" spans="11:12" ht="16.05" customHeight="1" x14ac:dyDescent="0.25">
      <c r="K1611" s="12">
        <v>371421</v>
      </c>
      <c r="L1611" s="12" t="s">
        <v>2400</v>
      </c>
    </row>
    <row r="1612" spans="11:12" ht="16.05" customHeight="1" x14ac:dyDescent="0.25">
      <c r="K1612" s="12">
        <v>371422</v>
      </c>
      <c r="L1612" s="12" t="s">
        <v>2401</v>
      </c>
    </row>
    <row r="1613" spans="11:12" ht="16.05" customHeight="1" x14ac:dyDescent="0.25">
      <c r="K1613" s="12">
        <v>371423</v>
      </c>
      <c r="L1613" s="12" t="s">
        <v>2402</v>
      </c>
    </row>
    <row r="1614" spans="11:12" ht="16.05" customHeight="1" x14ac:dyDescent="0.25">
      <c r="K1614" s="12">
        <v>371424</v>
      </c>
      <c r="L1614" s="12" t="s">
        <v>2403</v>
      </c>
    </row>
    <row r="1615" spans="11:12" ht="16.05" customHeight="1" x14ac:dyDescent="0.25">
      <c r="K1615" s="12">
        <v>371425</v>
      </c>
      <c r="L1615" s="12" t="s">
        <v>2404</v>
      </c>
    </row>
    <row r="1616" spans="11:12" ht="16.05" customHeight="1" x14ac:dyDescent="0.25">
      <c r="K1616" s="12">
        <v>371426</v>
      </c>
      <c r="L1616" s="12" t="s">
        <v>2405</v>
      </c>
    </row>
    <row r="1617" spans="11:12" ht="16.05" customHeight="1" x14ac:dyDescent="0.25">
      <c r="K1617" s="12">
        <v>371427</v>
      </c>
      <c r="L1617" s="12" t="s">
        <v>2406</v>
      </c>
    </row>
    <row r="1618" spans="11:12" ht="16.05" customHeight="1" x14ac:dyDescent="0.25">
      <c r="K1618" s="12">
        <v>371428</v>
      </c>
      <c r="L1618" s="12" t="s">
        <v>2407</v>
      </c>
    </row>
    <row r="1619" spans="11:12" ht="16.05" customHeight="1" x14ac:dyDescent="0.25">
      <c r="K1619" s="12">
        <v>371481</v>
      </c>
      <c r="L1619" s="12" t="s">
        <v>2408</v>
      </c>
    </row>
    <row r="1620" spans="11:12" ht="16.05" customHeight="1" x14ac:dyDescent="0.25">
      <c r="K1620" s="12">
        <v>371482</v>
      </c>
      <c r="L1620" s="12" t="s">
        <v>2409</v>
      </c>
    </row>
    <row r="1621" spans="11:12" ht="16.05" customHeight="1" x14ac:dyDescent="0.25">
      <c r="K1621" s="12">
        <v>371500</v>
      </c>
      <c r="L1621" s="12" t="s">
        <v>2410</v>
      </c>
    </row>
    <row r="1622" spans="11:12" ht="16.05" customHeight="1" x14ac:dyDescent="0.25">
      <c r="K1622" s="12">
        <v>371501</v>
      </c>
      <c r="L1622" s="12" t="s">
        <v>2411</v>
      </c>
    </row>
    <row r="1623" spans="11:12" ht="16.05" customHeight="1" x14ac:dyDescent="0.25">
      <c r="K1623" s="12">
        <v>371502</v>
      </c>
      <c r="L1623" s="12" t="s">
        <v>2412</v>
      </c>
    </row>
    <row r="1624" spans="11:12" ht="16.05" customHeight="1" x14ac:dyDescent="0.25">
      <c r="K1624" s="12">
        <v>371521</v>
      </c>
      <c r="L1624" s="12" t="s">
        <v>2413</v>
      </c>
    </row>
    <row r="1625" spans="11:12" ht="16.05" customHeight="1" x14ac:dyDescent="0.25">
      <c r="K1625" s="12">
        <v>371522</v>
      </c>
      <c r="L1625" s="12" t="s">
        <v>2414</v>
      </c>
    </row>
    <row r="1626" spans="11:12" ht="16.05" customHeight="1" x14ac:dyDescent="0.25">
      <c r="K1626" s="12">
        <v>371523</v>
      </c>
      <c r="L1626" s="12" t="s">
        <v>2415</v>
      </c>
    </row>
    <row r="1627" spans="11:12" ht="16.05" customHeight="1" x14ac:dyDescent="0.25">
      <c r="K1627" s="12">
        <v>371524</v>
      </c>
      <c r="L1627" s="12" t="s">
        <v>2416</v>
      </c>
    </row>
    <row r="1628" spans="11:12" ht="16.05" customHeight="1" x14ac:dyDescent="0.25">
      <c r="K1628" s="12">
        <v>371525</v>
      </c>
      <c r="L1628" s="12" t="s">
        <v>2417</v>
      </c>
    </row>
    <row r="1629" spans="11:12" ht="16.05" customHeight="1" x14ac:dyDescent="0.25">
      <c r="K1629" s="12">
        <v>371526</v>
      </c>
      <c r="L1629" s="12" t="s">
        <v>2418</v>
      </c>
    </row>
    <row r="1630" spans="11:12" ht="16.05" customHeight="1" x14ac:dyDescent="0.25">
      <c r="K1630" s="12">
        <v>371581</v>
      </c>
      <c r="L1630" s="12" t="s">
        <v>2419</v>
      </c>
    </row>
    <row r="1631" spans="11:12" ht="16.05" customHeight="1" x14ac:dyDescent="0.25">
      <c r="K1631" s="12">
        <v>372300</v>
      </c>
      <c r="L1631" s="12" t="s">
        <v>2420</v>
      </c>
    </row>
    <row r="1632" spans="11:12" ht="16.05" customHeight="1" x14ac:dyDescent="0.25">
      <c r="K1632" s="12">
        <v>372301</v>
      </c>
      <c r="L1632" s="12" t="s">
        <v>2421</v>
      </c>
    </row>
    <row r="1633" spans="11:12" ht="16.05" customHeight="1" x14ac:dyDescent="0.25">
      <c r="K1633" s="12">
        <v>372321</v>
      </c>
      <c r="L1633" s="12" t="s">
        <v>2422</v>
      </c>
    </row>
    <row r="1634" spans="11:12" ht="16.05" customHeight="1" x14ac:dyDescent="0.25">
      <c r="K1634" s="12">
        <v>372323</v>
      </c>
      <c r="L1634" s="12" t="s">
        <v>2423</v>
      </c>
    </row>
    <row r="1635" spans="11:12" ht="16.05" customHeight="1" x14ac:dyDescent="0.25">
      <c r="K1635" s="12">
        <v>372324</v>
      </c>
      <c r="L1635" s="12" t="s">
        <v>2424</v>
      </c>
    </row>
    <row r="1636" spans="11:12" ht="16.05" customHeight="1" x14ac:dyDescent="0.25">
      <c r="K1636" s="12">
        <v>372325</v>
      </c>
      <c r="L1636" s="12" t="s">
        <v>2425</v>
      </c>
    </row>
    <row r="1637" spans="11:12" ht="16.05" customHeight="1" x14ac:dyDescent="0.25">
      <c r="K1637" s="12">
        <v>372328</v>
      </c>
      <c r="L1637" s="12" t="s">
        <v>2426</v>
      </c>
    </row>
    <row r="1638" spans="11:12" ht="16.05" customHeight="1" x14ac:dyDescent="0.25">
      <c r="K1638" s="12">
        <v>372330</v>
      </c>
      <c r="L1638" s="12" t="s">
        <v>2427</v>
      </c>
    </row>
    <row r="1639" spans="11:12" ht="16.05" customHeight="1" x14ac:dyDescent="0.25">
      <c r="K1639" s="12">
        <v>372900</v>
      </c>
      <c r="L1639" s="12" t="s">
        <v>2428</v>
      </c>
    </row>
    <row r="1640" spans="11:12" ht="16.05" customHeight="1" x14ac:dyDescent="0.25">
      <c r="K1640" s="12">
        <v>372901</v>
      </c>
      <c r="L1640" s="12" t="s">
        <v>2429</v>
      </c>
    </row>
    <row r="1641" spans="11:12" ht="16.05" customHeight="1" x14ac:dyDescent="0.25">
      <c r="K1641" s="12">
        <v>372922</v>
      </c>
      <c r="L1641" s="12" t="s">
        <v>2430</v>
      </c>
    </row>
    <row r="1642" spans="11:12" ht="16.05" customHeight="1" x14ac:dyDescent="0.25">
      <c r="K1642" s="12">
        <v>372923</v>
      </c>
      <c r="L1642" s="12" t="s">
        <v>2431</v>
      </c>
    </row>
    <row r="1643" spans="11:12" ht="16.05" customHeight="1" x14ac:dyDescent="0.25">
      <c r="K1643" s="12">
        <v>372924</v>
      </c>
      <c r="L1643" s="12" t="s">
        <v>2432</v>
      </c>
    </row>
    <row r="1644" spans="11:12" ht="16.05" customHeight="1" x14ac:dyDescent="0.25">
      <c r="K1644" s="12">
        <v>372925</v>
      </c>
      <c r="L1644" s="12" t="s">
        <v>2433</v>
      </c>
    </row>
    <row r="1645" spans="11:12" ht="16.05" customHeight="1" x14ac:dyDescent="0.25">
      <c r="K1645" s="12">
        <v>372926</v>
      </c>
      <c r="L1645" s="12" t="s">
        <v>2434</v>
      </c>
    </row>
    <row r="1646" spans="11:12" ht="16.05" customHeight="1" x14ac:dyDescent="0.25">
      <c r="K1646" s="12">
        <v>372928</v>
      </c>
      <c r="L1646" s="12" t="s">
        <v>2435</v>
      </c>
    </row>
    <row r="1647" spans="11:12" ht="16.05" customHeight="1" x14ac:dyDescent="0.25">
      <c r="K1647" s="12">
        <v>372929</v>
      </c>
      <c r="L1647" s="12" t="s">
        <v>2436</v>
      </c>
    </row>
    <row r="1648" spans="11:12" ht="16.05" customHeight="1" x14ac:dyDescent="0.25">
      <c r="K1648" s="12">
        <v>372930</v>
      </c>
      <c r="L1648" s="12" t="s">
        <v>2437</v>
      </c>
    </row>
    <row r="1649" spans="11:12" ht="16.05" customHeight="1" x14ac:dyDescent="0.25">
      <c r="K1649" s="12">
        <v>410000</v>
      </c>
      <c r="L1649" s="12" t="s">
        <v>2438</v>
      </c>
    </row>
    <row r="1650" spans="11:12" ht="16.05" customHeight="1" x14ac:dyDescent="0.25">
      <c r="K1650" s="12">
        <v>410100</v>
      </c>
      <c r="L1650" s="12" t="s">
        <v>2439</v>
      </c>
    </row>
    <row r="1651" spans="11:12" ht="16.05" customHeight="1" x14ac:dyDescent="0.25">
      <c r="K1651" s="12">
        <v>410101</v>
      </c>
      <c r="L1651" s="12" t="s">
        <v>2440</v>
      </c>
    </row>
    <row r="1652" spans="11:12" ht="16.05" customHeight="1" x14ac:dyDescent="0.25">
      <c r="K1652" s="12">
        <v>410102</v>
      </c>
      <c r="L1652" s="12" t="s">
        <v>2441</v>
      </c>
    </row>
    <row r="1653" spans="11:12" ht="16.05" customHeight="1" x14ac:dyDescent="0.25">
      <c r="K1653" s="12">
        <v>410103</v>
      </c>
      <c r="L1653" s="12" t="s">
        <v>2442</v>
      </c>
    </row>
    <row r="1654" spans="11:12" ht="16.05" customHeight="1" x14ac:dyDescent="0.25">
      <c r="K1654" s="12">
        <v>410104</v>
      </c>
      <c r="L1654" s="12" t="s">
        <v>2443</v>
      </c>
    </row>
    <row r="1655" spans="11:12" ht="16.05" customHeight="1" x14ac:dyDescent="0.25">
      <c r="K1655" s="12">
        <v>410105</v>
      </c>
      <c r="L1655" s="12" t="s">
        <v>2444</v>
      </c>
    </row>
    <row r="1656" spans="11:12" ht="16.05" customHeight="1" x14ac:dyDescent="0.25">
      <c r="K1656" s="12">
        <v>410106</v>
      </c>
      <c r="L1656" s="12" t="s">
        <v>2445</v>
      </c>
    </row>
    <row r="1657" spans="11:12" ht="16.05" customHeight="1" x14ac:dyDescent="0.25">
      <c r="K1657" s="12">
        <v>410108</v>
      </c>
      <c r="L1657" s="12" t="s">
        <v>2446</v>
      </c>
    </row>
    <row r="1658" spans="11:12" ht="16.05" customHeight="1" x14ac:dyDescent="0.25">
      <c r="K1658" s="12">
        <v>410122</v>
      </c>
      <c r="L1658" s="12" t="s">
        <v>2447</v>
      </c>
    </row>
    <row r="1659" spans="11:12" ht="16.05" customHeight="1" x14ac:dyDescent="0.25">
      <c r="K1659" s="12">
        <v>410181</v>
      </c>
      <c r="L1659" s="12" t="s">
        <v>2448</v>
      </c>
    </row>
    <row r="1660" spans="11:12" ht="16.05" customHeight="1" x14ac:dyDescent="0.25">
      <c r="K1660" s="12">
        <v>410182</v>
      </c>
      <c r="L1660" s="12" t="s">
        <v>2449</v>
      </c>
    </row>
    <row r="1661" spans="11:12" ht="16.05" customHeight="1" x14ac:dyDescent="0.25">
      <c r="K1661" s="12">
        <v>410183</v>
      </c>
      <c r="L1661" s="12" t="s">
        <v>2450</v>
      </c>
    </row>
    <row r="1662" spans="11:12" ht="16.05" customHeight="1" x14ac:dyDescent="0.25">
      <c r="K1662" s="12">
        <v>410184</v>
      </c>
      <c r="L1662" s="12" t="s">
        <v>2451</v>
      </c>
    </row>
    <row r="1663" spans="11:12" ht="16.05" customHeight="1" x14ac:dyDescent="0.25">
      <c r="K1663" s="12">
        <v>410185</v>
      </c>
      <c r="L1663" s="12" t="s">
        <v>2452</v>
      </c>
    </row>
    <row r="1664" spans="11:12" ht="16.05" customHeight="1" x14ac:dyDescent="0.25">
      <c r="K1664" s="12">
        <v>410200</v>
      </c>
      <c r="L1664" s="12" t="s">
        <v>2453</v>
      </c>
    </row>
    <row r="1665" spans="11:12" ht="16.05" customHeight="1" x14ac:dyDescent="0.25">
      <c r="K1665" s="12">
        <v>410201</v>
      </c>
      <c r="L1665" s="12" t="s">
        <v>2454</v>
      </c>
    </row>
    <row r="1666" spans="11:12" ht="16.05" customHeight="1" x14ac:dyDescent="0.25">
      <c r="K1666" s="12">
        <v>410202</v>
      </c>
      <c r="L1666" s="12" t="s">
        <v>2455</v>
      </c>
    </row>
    <row r="1667" spans="11:12" ht="16.05" customHeight="1" x14ac:dyDescent="0.25">
      <c r="K1667" s="12">
        <v>410203</v>
      </c>
      <c r="L1667" s="12" t="s">
        <v>2456</v>
      </c>
    </row>
    <row r="1668" spans="11:12" ht="16.05" customHeight="1" x14ac:dyDescent="0.25">
      <c r="K1668" s="12">
        <v>410204</v>
      </c>
      <c r="L1668" s="12" t="s">
        <v>2457</v>
      </c>
    </row>
    <row r="1669" spans="11:12" ht="16.05" customHeight="1" x14ac:dyDescent="0.25">
      <c r="K1669" s="12">
        <v>410205</v>
      </c>
      <c r="L1669" s="12" t="s">
        <v>2458</v>
      </c>
    </row>
    <row r="1670" spans="11:12" ht="16.05" customHeight="1" x14ac:dyDescent="0.25">
      <c r="K1670" s="12">
        <v>410211</v>
      </c>
      <c r="L1670" s="12" t="s">
        <v>2459</v>
      </c>
    </row>
    <row r="1671" spans="11:12" ht="16.05" customHeight="1" x14ac:dyDescent="0.25">
      <c r="K1671" s="12">
        <v>410221</v>
      </c>
      <c r="L1671" s="12" t="s">
        <v>2460</v>
      </c>
    </row>
    <row r="1672" spans="11:12" ht="16.05" customHeight="1" x14ac:dyDescent="0.25">
      <c r="K1672" s="12">
        <v>410222</v>
      </c>
      <c r="L1672" s="12" t="s">
        <v>2461</v>
      </c>
    </row>
    <row r="1673" spans="11:12" ht="16.05" customHeight="1" x14ac:dyDescent="0.25">
      <c r="K1673" s="12">
        <v>410223</v>
      </c>
      <c r="L1673" s="12" t="s">
        <v>2462</v>
      </c>
    </row>
    <row r="1674" spans="11:12" ht="16.05" customHeight="1" x14ac:dyDescent="0.25">
      <c r="K1674" s="12">
        <v>410224</v>
      </c>
      <c r="L1674" s="12" t="s">
        <v>2463</v>
      </c>
    </row>
    <row r="1675" spans="11:12" ht="16.05" customHeight="1" x14ac:dyDescent="0.25">
      <c r="K1675" s="12">
        <v>410225</v>
      </c>
      <c r="L1675" s="12" t="s">
        <v>2464</v>
      </c>
    </row>
    <row r="1676" spans="11:12" ht="16.05" customHeight="1" x14ac:dyDescent="0.25">
      <c r="K1676" s="12">
        <v>410300</v>
      </c>
      <c r="L1676" s="12" t="s">
        <v>2465</v>
      </c>
    </row>
    <row r="1677" spans="11:12" ht="16.05" customHeight="1" x14ac:dyDescent="0.25">
      <c r="K1677" s="12">
        <v>410301</v>
      </c>
      <c r="L1677" s="12" t="s">
        <v>2466</v>
      </c>
    </row>
    <row r="1678" spans="11:12" ht="16.05" customHeight="1" x14ac:dyDescent="0.25">
      <c r="K1678" s="12">
        <v>410302</v>
      </c>
      <c r="L1678" s="12" t="s">
        <v>2467</v>
      </c>
    </row>
    <row r="1679" spans="11:12" ht="16.05" customHeight="1" x14ac:dyDescent="0.25">
      <c r="K1679" s="12">
        <v>410303</v>
      </c>
      <c r="L1679" s="12" t="s">
        <v>2468</v>
      </c>
    </row>
    <row r="1680" spans="11:12" ht="16.05" customHeight="1" x14ac:dyDescent="0.25">
      <c r="K1680" s="12">
        <v>410304</v>
      </c>
      <c r="L1680" s="12" t="s">
        <v>2469</v>
      </c>
    </row>
    <row r="1681" spans="11:12" ht="16.05" customHeight="1" x14ac:dyDescent="0.25">
      <c r="K1681" s="12">
        <v>410305</v>
      </c>
      <c r="L1681" s="12" t="s">
        <v>2470</v>
      </c>
    </row>
    <row r="1682" spans="11:12" ht="16.05" customHeight="1" x14ac:dyDescent="0.25">
      <c r="K1682" s="12">
        <v>410306</v>
      </c>
      <c r="L1682" s="12" t="s">
        <v>2471</v>
      </c>
    </row>
    <row r="1683" spans="11:12" ht="16.05" customHeight="1" x14ac:dyDescent="0.25">
      <c r="K1683" s="12">
        <v>410311</v>
      </c>
      <c r="L1683" s="12" t="s">
        <v>2472</v>
      </c>
    </row>
    <row r="1684" spans="11:12" ht="16.05" customHeight="1" x14ac:dyDescent="0.25">
      <c r="K1684" s="12">
        <v>410322</v>
      </c>
      <c r="L1684" s="12" t="s">
        <v>2473</v>
      </c>
    </row>
    <row r="1685" spans="11:12" ht="16.05" customHeight="1" x14ac:dyDescent="0.25">
      <c r="K1685" s="12">
        <v>410323</v>
      </c>
      <c r="L1685" s="12" t="s">
        <v>2474</v>
      </c>
    </row>
    <row r="1686" spans="11:12" ht="16.05" customHeight="1" x14ac:dyDescent="0.25">
      <c r="K1686" s="12">
        <v>410324</v>
      </c>
      <c r="L1686" s="12" t="s">
        <v>2475</v>
      </c>
    </row>
    <row r="1687" spans="11:12" ht="16.05" customHeight="1" x14ac:dyDescent="0.25">
      <c r="K1687" s="12">
        <v>410325</v>
      </c>
      <c r="L1687" s="12" t="s">
        <v>2476</v>
      </c>
    </row>
    <row r="1688" spans="11:12" ht="16.05" customHeight="1" x14ac:dyDescent="0.25">
      <c r="K1688" s="12">
        <v>410326</v>
      </c>
      <c r="L1688" s="12" t="s">
        <v>2477</v>
      </c>
    </row>
    <row r="1689" spans="11:12" ht="16.05" customHeight="1" x14ac:dyDescent="0.25">
      <c r="K1689" s="12">
        <v>410327</v>
      </c>
      <c r="L1689" s="12" t="s">
        <v>2478</v>
      </c>
    </row>
    <row r="1690" spans="11:12" ht="16.05" customHeight="1" x14ac:dyDescent="0.25">
      <c r="K1690" s="12">
        <v>410328</v>
      </c>
      <c r="L1690" s="12" t="s">
        <v>2479</v>
      </c>
    </row>
    <row r="1691" spans="11:12" ht="16.05" customHeight="1" x14ac:dyDescent="0.25">
      <c r="K1691" s="12">
        <v>410329</v>
      </c>
      <c r="L1691" s="12" t="s">
        <v>2480</v>
      </c>
    </row>
    <row r="1692" spans="11:12" ht="16.05" customHeight="1" x14ac:dyDescent="0.25">
      <c r="K1692" s="12">
        <v>410381</v>
      </c>
      <c r="L1692" s="12" t="s">
        <v>2481</v>
      </c>
    </row>
    <row r="1693" spans="11:12" ht="16.05" customHeight="1" x14ac:dyDescent="0.25">
      <c r="K1693" s="12">
        <v>410400</v>
      </c>
      <c r="L1693" s="12" t="s">
        <v>2482</v>
      </c>
    </row>
    <row r="1694" spans="11:12" ht="16.05" customHeight="1" x14ac:dyDescent="0.25">
      <c r="K1694" s="12">
        <v>410401</v>
      </c>
      <c r="L1694" s="12" t="s">
        <v>2483</v>
      </c>
    </row>
    <row r="1695" spans="11:12" ht="16.05" customHeight="1" x14ac:dyDescent="0.25">
      <c r="K1695" s="12">
        <v>410402</v>
      </c>
      <c r="L1695" s="12" t="s">
        <v>2484</v>
      </c>
    </row>
    <row r="1696" spans="11:12" ht="16.05" customHeight="1" x14ac:dyDescent="0.25">
      <c r="K1696" s="12">
        <v>410403</v>
      </c>
      <c r="L1696" s="12" t="s">
        <v>2485</v>
      </c>
    </row>
    <row r="1697" spans="11:12" ht="16.05" customHeight="1" x14ac:dyDescent="0.25">
      <c r="K1697" s="12">
        <v>410404</v>
      </c>
      <c r="L1697" s="12" t="s">
        <v>2486</v>
      </c>
    </row>
    <row r="1698" spans="11:12" ht="16.05" customHeight="1" x14ac:dyDescent="0.25">
      <c r="K1698" s="12">
        <v>410411</v>
      </c>
      <c r="L1698" s="12" t="s">
        <v>2487</v>
      </c>
    </row>
    <row r="1699" spans="11:12" ht="16.05" customHeight="1" x14ac:dyDescent="0.25">
      <c r="K1699" s="12">
        <v>410421</v>
      </c>
      <c r="L1699" s="12" t="s">
        <v>2488</v>
      </c>
    </row>
    <row r="1700" spans="11:12" ht="16.05" customHeight="1" x14ac:dyDescent="0.25">
      <c r="K1700" s="12">
        <v>410422</v>
      </c>
      <c r="L1700" s="12" t="s">
        <v>2489</v>
      </c>
    </row>
    <row r="1701" spans="11:12" ht="16.05" customHeight="1" x14ac:dyDescent="0.25">
      <c r="K1701" s="12">
        <v>410423</v>
      </c>
      <c r="L1701" s="12" t="s">
        <v>2490</v>
      </c>
    </row>
    <row r="1702" spans="11:12" ht="16.05" customHeight="1" x14ac:dyDescent="0.25">
      <c r="K1702" s="12">
        <v>410425</v>
      </c>
      <c r="L1702" s="12" t="s">
        <v>2491</v>
      </c>
    </row>
    <row r="1703" spans="11:12" ht="16.05" customHeight="1" x14ac:dyDescent="0.25">
      <c r="K1703" s="12">
        <v>410481</v>
      </c>
      <c r="L1703" s="12" t="s">
        <v>2492</v>
      </c>
    </row>
    <row r="1704" spans="11:12" ht="16.05" customHeight="1" x14ac:dyDescent="0.25">
      <c r="K1704" s="12">
        <v>410482</v>
      </c>
      <c r="L1704" s="12" t="s">
        <v>2493</v>
      </c>
    </row>
    <row r="1705" spans="11:12" ht="16.05" customHeight="1" x14ac:dyDescent="0.25">
      <c r="K1705" s="12">
        <v>410500</v>
      </c>
      <c r="L1705" s="12" t="s">
        <v>2494</v>
      </c>
    </row>
    <row r="1706" spans="11:12" ht="16.05" customHeight="1" x14ac:dyDescent="0.25">
      <c r="K1706" s="12">
        <v>410501</v>
      </c>
      <c r="L1706" s="12" t="s">
        <v>2495</v>
      </c>
    </row>
    <row r="1707" spans="11:12" ht="16.05" customHeight="1" x14ac:dyDescent="0.25">
      <c r="K1707" s="12">
        <v>410502</v>
      </c>
      <c r="L1707" s="12" t="s">
        <v>2496</v>
      </c>
    </row>
    <row r="1708" spans="11:12" ht="16.05" customHeight="1" x14ac:dyDescent="0.25">
      <c r="K1708" s="12">
        <v>410503</v>
      </c>
      <c r="L1708" s="12" t="s">
        <v>2497</v>
      </c>
    </row>
    <row r="1709" spans="11:12" ht="16.05" customHeight="1" x14ac:dyDescent="0.25">
      <c r="K1709" s="12">
        <v>410504</v>
      </c>
      <c r="L1709" s="12" t="s">
        <v>2498</v>
      </c>
    </row>
    <row r="1710" spans="11:12" ht="16.05" customHeight="1" x14ac:dyDescent="0.25">
      <c r="K1710" s="12">
        <v>410511</v>
      </c>
      <c r="L1710" s="12" t="s">
        <v>2499</v>
      </c>
    </row>
    <row r="1711" spans="11:12" ht="16.05" customHeight="1" x14ac:dyDescent="0.25">
      <c r="K1711" s="12">
        <v>410522</v>
      </c>
      <c r="L1711" s="12" t="s">
        <v>2500</v>
      </c>
    </row>
    <row r="1712" spans="11:12" ht="16.05" customHeight="1" x14ac:dyDescent="0.25">
      <c r="K1712" s="12">
        <v>410523</v>
      </c>
      <c r="L1712" s="12" t="s">
        <v>2501</v>
      </c>
    </row>
    <row r="1713" spans="11:12" ht="16.05" customHeight="1" x14ac:dyDescent="0.25">
      <c r="K1713" s="12">
        <v>410526</v>
      </c>
      <c r="L1713" s="12" t="s">
        <v>2502</v>
      </c>
    </row>
    <row r="1714" spans="11:12" ht="16.05" customHeight="1" x14ac:dyDescent="0.25">
      <c r="K1714" s="12">
        <v>410527</v>
      </c>
      <c r="L1714" s="12" t="s">
        <v>2503</v>
      </c>
    </row>
    <row r="1715" spans="11:12" ht="16.05" customHeight="1" x14ac:dyDescent="0.25">
      <c r="K1715" s="12">
        <v>410581</v>
      </c>
      <c r="L1715" s="12" t="s">
        <v>2504</v>
      </c>
    </row>
    <row r="1716" spans="11:12" ht="16.05" customHeight="1" x14ac:dyDescent="0.25">
      <c r="K1716" s="12">
        <v>410600</v>
      </c>
      <c r="L1716" s="12" t="s">
        <v>2505</v>
      </c>
    </row>
    <row r="1717" spans="11:12" ht="16.05" customHeight="1" x14ac:dyDescent="0.25">
      <c r="K1717" s="12">
        <v>410601</v>
      </c>
      <c r="L1717" s="12" t="s">
        <v>2506</v>
      </c>
    </row>
    <row r="1718" spans="11:12" ht="16.05" customHeight="1" x14ac:dyDescent="0.25">
      <c r="K1718" s="12">
        <v>410602</v>
      </c>
      <c r="L1718" s="12" t="s">
        <v>2507</v>
      </c>
    </row>
    <row r="1719" spans="11:12" ht="16.05" customHeight="1" x14ac:dyDescent="0.25">
      <c r="K1719" s="12">
        <v>410603</v>
      </c>
      <c r="L1719" s="12" t="s">
        <v>2508</v>
      </c>
    </row>
    <row r="1720" spans="11:12" ht="16.05" customHeight="1" x14ac:dyDescent="0.25">
      <c r="K1720" s="12">
        <v>410611</v>
      </c>
      <c r="L1720" s="12" t="s">
        <v>2509</v>
      </c>
    </row>
    <row r="1721" spans="11:12" ht="16.05" customHeight="1" x14ac:dyDescent="0.25">
      <c r="K1721" s="12">
        <v>410621</v>
      </c>
      <c r="L1721" s="12" t="s">
        <v>2510</v>
      </c>
    </row>
    <row r="1722" spans="11:12" ht="16.05" customHeight="1" x14ac:dyDescent="0.25">
      <c r="K1722" s="12">
        <v>410622</v>
      </c>
      <c r="L1722" s="12" t="s">
        <v>2511</v>
      </c>
    </row>
    <row r="1723" spans="11:12" ht="16.05" customHeight="1" x14ac:dyDescent="0.25">
      <c r="K1723" s="12">
        <v>410700</v>
      </c>
      <c r="L1723" s="12" t="s">
        <v>2512</v>
      </c>
    </row>
    <row r="1724" spans="11:12" ht="16.05" customHeight="1" x14ac:dyDescent="0.25">
      <c r="K1724" s="12">
        <v>410701</v>
      </c>
      <c r="L1724" s="12" t="s">
        <v>2513</v>
      </c>
    </row>
    <row r="1725" spans="11:12" ht="16.05" customHeight="1" x14ac:dyDescent="0.25">
      <c r="K1725" s="12">
        <v>410702</v>
      </c>
      <c r="L1725" s="12" t="s">
        <v>2514</v>
      </c>
    </row>
    <row r="1726" spans="11:12" ht="16.05" customHeight="1" x14ac:dyDescent="0.25">
      <c r="K1726" s="12">
        <v>410703</v>
      </c>
      <c r="L1726" s="12" t="s">
        <v>2515</v>
      </c>
    </row>
    <row r="1727" spans="11:12" ht="16.05" customHeight="1" x14ac:dyDescent="0.25">
      <c r="K1727" s="12">
        <v>410704</v>
      </c>
      <c r="L1727" s="12" t="s">
        <v>2516</v>
      </c>
    </row>
    <row r="1728" spans="11:12" ht="16.05" customHeight="1" x14ac:dyDescent="0.25">
      <c r="K1728" s="12">
        <v>410711</v>
      </c>
      <c r="L1728" s="12" t="s">
        <v>2517</v>
      </c>
    </row>
    <row r="1729" spans="11:12" ht="16.05" customHeight="1" x14ac:dyDescent="0.25">
      <c r="K1729" s="12">
        <v>410721</v>
      </c>
      <c r="L1729" s="12" t="s">
        <v>2518</v>
      </c>
    </row>
    <row r="1730" spans="11:12" ht="16.05" customHeight="1" x14ac:dyDescent="0.25">
      <c r="K1730" s="12">
        <v>410724</v>
      </c>
      <c r="L1730" s="12" t="s">
        <v>2519</v>
      </c>
    </row>
    <row r="1731" spans="11:12" ht="16.05" customHeight="1" x14ac:dyDescent="0.25">
      <c r="K1731" s="12">
        <v>410725</v>
      </c>
      <c r="L1731" s="12" t="s">
        <v>2520</v>
      </c>
    </row>
    <row r="1732" spans="11:12" ht="16.05" customHeight="1" x14ac:dyDescent="0.25">
      <c r="K1732" s="12">
        <v>410726</v>
      </c>
      <c r="L1732" s="12" t="s">
        <v>2521</v>
      </c>
    </row>
    <row r="1733" spans="11:12" ht="16.05" customHeight="1" x14ac:dyDescent="0.25">
      <c r="K1733" s="12">
        <v>410727</v>
      </c>
      <c r="L1733" s="12" t="s">
        <v>2522</v>
      </c>
    </row>
    <row r="1734" spans="11:12" ht="16.05" customHeight="1" x14ac:dyDescent="0.25">
      <c r="K1734" s="12">
        <v>410728</v>
      </c>
      <c r="L1734" s="12" t="s">
        <v>2523</v>
      </c>
    </row>
    <row r="1735" spans="11:12" ht="16.05" customHeight="1" x14ac:dyDescent="0.25">
      <c r="K1735" s="12">
        <v>410781</v>
      </c>
      <c r="L1735" s="12" t="s">
        <v>2524</v>
      </c>
    </row>
    <row r="1736" spans="11:12" ht="16.05" customHeight="1" x14ac:dyDescent="0.25">
      <c r="K1736" s="12">
        <v>410782</v>
      </c>
      <c r="L1736" s="12" t="s">
        <v>2525</v>
      </c>
    </row>
    <row r="1737" spans="11:12" ht="16.05" customHeight="1" x14ac:dyDescent="0.25">
      <c r="K1737" s="12">
        <v>410800</v>
      </c>
      <c r="L1737" s="12" t="s">
        <v>2526</v>
      </c>
    </row>
    <row r="1738" spans="11:12" ht="16.05" customHeight="1" x14ac:dyDescent="0.25">
      <c r="K1738" s="12">
        <v>410801</v>
      </c>
      <c r="L1738" s="12" t="s">
        <v>2527</v>
      </c>
    </row>
    <row r="1739" spans="11:12" ht="16.05" customHeight="1" x14ac:dyDescent="0.25">
      <c r="K1739" s="12">
        <v>410802</v>
      </c>
      <c r="L1739" s="12" t="s">
        <v>2528</v>
      </c>
    </row>
    <row r="1740" spans="11:12" ht="16.05" customHeight="1" x14ac:dyDescent="0.25">
      <c r="K1740" s="12">
        <v>410803</v>
      </c>
      <c r="L1740" s="12" t="s">
        <v>2529</v>
      </c>
    </row>
    <row r="1741" spans="11:12" ht="16.05" customHeight="1" x14ac:dyDescent="0.25">
      <c r="K1741" s="12">
        <v>410804</v>
      </c>
      <c r="L1741" s="12" t="s">
        <v>2530</v>
      </c>
    </row>
    <row r="1742" spans="11:12" ht="16.05" customHeight="1" x14ac:dyDescent="0.25">
      <c r="K1742" s="12">
        <v>410811</v>
      </c>
      <c r="L1742" s="12" t="s">
        <v>2531</v>
      </c>
    </row>
    <row r="1743" spans="11:12" ht="16.05" customHeight="1" x14ac:dyDescent="0.25">
      <c r="K1743" s="12">
        <v>410821</v>
      </c>
      <c r="L1743" s="12" t="s">
        <v>2532</v>
      </c>
    </row>
    <row r="1744" spans="11:12" ht="16.05" customHeight="1" x14ac:dyDescent="0.25">
      <c r="K1744" s="12">
        <v>410822</v>
      </c>
      <c r="L1744" s="12" t="s">
        <v>2533</v>
      </c>
    </row>
    <row r="1745" spans="11:12" ht="16.05" customHeight="1" x14ac:dyDescent="0.25">
      <c r="K1745" s="12">
        <v>410823</v>
      </c>
      <c r="L1745" s="12" t="s">
        <v>2534</v>
      </c>
    </row>
    <row r="1746" spans="11:12" ht="16.05" customHeight="1" x14ac:dyDescent="0.25">
      <c r="K1746" s="12">
        <v>410825</v>
      </c>
      <c r="L1746" s="12" t="s">
        <v>2535</v>
      </c>
    </row>
    <row r="1747" spans="11:12" ht="16.05" customHeight="1" x14ac:dyDescent="0.25">
      <c r="K1747" s="12">
        <v>410881</v>
      </c>
      <c r="L1747" s="12" t="s">
        <v>2536</v>
      </c>
    </row>
    <row r="1748" spans="11:12" ht="16.05" customHeight="1" x14ac:dyDescent="0.25">
      <c r="K1748" s="12">
        <v>410882</v>
      </c>
      <c r="L1748" s="12" t="s">
        <v>2537</v>
      </c>
    </row>
    <row r="1749" spans="11:12" ht="16.05" customHeight="1" x14ac:dyDescent="0.25">
      <c r="K1749" s="12">
        <v>410883</v>
      </c>
      <c r="L1749" s="12" t="s">
        <v>2538</v>
      </c>
    </row>
    <row r="1750" spans="11:12" ht="16.05" customHeight="1" x14ac:dyDescent="0.25">
      <c r="K1750" s="12">
        <v>410900</v>
      </c>
      <c r="L1750" s="12" t="s">
        <v>2539</v>
      </c>
    </row>
    <row r="1751" spans="11:12" ht="16.05" customHeight="1" x14ac:dyDescent="0.25">
      <c r="K1751" s="12">
        <v>410901</v>
      </c>
      <c r="L1751" s="12" t="s">
        <v>2540</v>
      </c>
    </row>
    <row r="1752" spans="11:12" ht="16.05" customHeight="1" x14ac:dyDescent="0.25">
      <c r="K1752" s="12">
        <v>410902</v>
      </c>
      <c r="L1752" s="12" t="s">
        <v>2541</v>
      </c>
    </row>
    <row r="1753" spans="11:12" ht="16.05" customHeight="1" x14ac:dyDescent="0.25">
      <c r="K1753" s="12">
        <v>410922</v>
      </c>
      <c r="L1753" s="12" t="s">
        <v>2542</v>
      </c>
    </row>
    <row r="1754" spans="11:12" ht="16.05" customHeight="1" x14ac:dyDescent="0.25">
      <c r="K1754" s="12">
        <v>410923</v>
      </c>
      <c r="L1754" s="12" t="s">
        <v>2543</v>
      </c>
    </row>
    <row r="1755" spans="11:12" ht="16.05" customHeight="1" x14ac:dyDescent="0.25">
      <c r="K1755" s="12">
        <v>410926</v>
      </c>
      <c r="L1755" s="12" t="s">
        <v>2544</v>
      </c>
    </row>
    <row r="1756" spans="11:12" ht="16.05" customHeight="1" x14ac:dyDescent="0.25">
      <c r="K1756" s="12">
        <v>410927</v>
      </c>
      <c r="L1756" s="12" t="s">
        <v>2545</v>
      </c>
    </row>
    <row r="1757" spans="11:12" ht="16.05" customHeight="1" x14ac:dyDescent="0.25">
      <c r="K1757" s="12">
        <v>410928</v>
      </c>
      <c r="L1757" s="12" t="s">
        <v>2546</v>
      </c>
    </row>
    <row r="1758" spans="11:12" ht="16.05" customHeight="1" x14ac:dyDescent="0.25">
      <c r="K1758" s="12">
        <v>411000</v>
      </c>
      <c r="L1758" s="12" t="s">
        <v>2547</v>
      </c>
    </row>
    <row r="1759" spans="11:12" ht="16.05" customHeight="1" x14ac:dyDescent="0.25">
      <c r="K1759" s="12">
        <v>411001</v>
      </c>
      <c r="L1759" s="12" t="s">
        <v>2548</v>
      </c>
    </row>
    <row r="1760" spans="11:12" ht="16.05" customHeight="1" x14ac:dyDescent="0.25">
      <c r="K1760" s="12">
        <v>411002</v>
      </c>
      <c r="L1760" s="12" t="s">
        <v>2549</v>
      </c>
    </row>
    <row r="1761" spans="11:12" ht="16.05" customHeight="1" x14ac:dyDescent="0.25">
      <c r="K1761" s="12">
        <v>411023</v>
      </c>
      <c r="L1761" s="12" t="s">
        <v>2550</v>
      </c>
    </row>
    <row r="1762" spans="11:12" ht="16.05" customHeight="1" x14ac:dyDescent="0.25">
      <c r="K1762" s="12">
        <v>411024</v>
      </c>
      <c r="L1762" s="12" t="s">
        <v>2551</v>
      </c>
    </row>
    <row r="1763" spans="11:12" ht="16.05" customHeight="1" x14ac:dyDescent="0.25">
      <c r="K1763" s="12">
        <v>411025</v>
      </c>
      <c r="L1763" s="12" t="s">
        <v>2552</v>
      </c>
    </row>
    <row r="1764" spans="11:12" ht="16.05" customHeight="1" x14ac:dyDescent="0.25">
      <c r="K1764" s="12">
        <v>411081</v>
      </c>
      <c r="L1764" s="12" t="s">
        <v>2553</v>
      </c>
    </row>
    <row r="1765" spans="11:12" ht="16.05" customHeight="1" x14ac:dyDescent="0.25">
      <c r="K1765" s="12">
        <v>411082</v>
      </c>
      <c r="L1765" s="12" t="s">
        <v>2554</v>
      </c>
    </row>
    <row r="1766" spans="11:12" ht="16.05" customHeight="1" x14ac:dyDescent="0.25">
      <c r="K1766" s="12">
        <v>411100</v>
      </c>
      <c r="L1766" s="12" t="s">
        <v>2555</v>
      </c>
    </row>
    <row r="1767" spans="11:12" ht="16.05" customHeight="1" x14ac:dyDescent="0.25">
      <c r="K1767" s="12">
        <v>411101</v>
      </c>
      <c r="L1767" s="12" t="s">
        <v>2556</v>
      </c>
    </row>
    <row r="1768" spans="11:12" ht="16.05" customHeight="1" x14ac:dyDescent="0.25">
      <c r="K1768" s="12">
        <v>411102</v>
      </c>
      <c r="L1768" s="12" t="s">
        <v>2557</v>
      </c>
    </row>
    <row r="1769" spans="11:12" ht="16.05" customHeight="1" x14ac:dyDescent="0.25">
      <c r="K1769" s="12">
        <v>411121</v>
      </c>
      <c r="L1769" s="12" t="s">
        <v>2558</v>
      </c>
    </row>
    <row r="1770" spans="11:12" ht="16.05" customHeight="1" x14ac:dyDescent="0.25">
      <c r="K1770" s="12">
        <v>411122</v>
      </c>
      <c r="L1770" s="12" t="s">
        <v>2559</v>
      </c>
    </row>
    <row r="1771" spans="11:12" ht="16.05" customHeight="1" x14ac:dyDescent="0.25">
      <c r="K1771" s="12">
        <v>411123</v>
      </c>
      <c r="L1771" s="12" t="s">
        <v>2560</v>
      </c>
    </row>
    <row r="1772" spans="11:12" ht="16.05" customHeight="1" x14ac:dyDescent="0.25">
      <c r="K1772" s="12">
        <v>411200</v>
      </c>
      <c r="L1772" s="12" t="s">
        <v>2561</v>
      </c>
    </row>
    <row r="1773" spans="11:12" ht="16.05" customHeight="1" x14ac:dyDescent="0.25">
      <c r="K1773" s="12">
        <v>411201</v>
      </c>
      <c r="L1773" s="12" t="s">
        <v>2562</v>
      </c>
    </row>
    <row r="1774" spans="11:12" ht="16.05" customHeight="1" x14ac:dyDescent="0.25">
      <c r="K1774" s="12">
        <v>411202</v>
      </c>
      <c r="L1774" s="12" t="s">
        <v>2563</v>
      </c>
    </row>
    <row r="1775" spans="11:12" ht="16.05" customHeight="1" x14ac:dyDescent="0.25">
      <c r="K1775" s="12">
        <v>411221</v>
      </c>
      <c r="L1775" s="12" t="s">
        <v>2564</v>
      </c>
    </row>
    <row r="1776" spans="11:12" ht="16.05" customHeight="1" x14ac:dyDescent="0.25">
      <c r="K1776" s="12">
        <v>411222</v>
      </c>
      <c r="L1776" s="12" t="s">
        <v>2565</v>
      </c>
    </row>
    <row r="1777" spans="11:12" ht="16.05" customHeight="1" x14ac:dyDescent="0.25">
      <c r="K1777" s="12">
        <v>411224</v>
      </c>
      <c r="L1777" s="12" t="s">
        <v>2566</v>
      </c>
    </row>
    <row r="1778" spans="11:12" ht="16.05" customHeight="1" x14ac:dyDescent="0.25">
      <c r="K1778" s="12">
        <v>411281</v>
      </c>
      <c r="L1778" s="12" t="s">
        <v>2567</v>
      </c>
    </row>
    <row r="1779" spans="11:12" ht="16.05" customHeight="1" x14ac:dyDescent="0.25">
      <c r="K1779" s="12">
        <v>411282</v>
      </c>
      <c r="L1779" s="12" t="s">
        <v>2568</v>
      </c>
    </row>
    <row r="1780" spans="11:12" ht="16.05" customHeight="1" x14ac:dyDescent="0.25">
      <c r="K1780" s="12">
        <v>411300</v>
      </c>
      <c r="L1780" s="12" t="s">
        <v>2569</v>
      </c>
    </row>
    <row r="1781" spans="11:12" ht="16.05" customHeight="1" x14ac:dyDescent="0.25">
      <c r="K1781" s="12">
        <v>411301</v>
      </c>
      <c r="L1781" s="12" t="s">
        <v>2570</v>
      </c>
    </row>
    <row r="1782" spans="11:12" ht="16.05" customHeight="1" x14ac:dyDescent="0.25">
      <c r="K1782" s="12">
        <v>411302</v>
      </c>
      <c r="L1782" s="12" t="s">
        <v>2571</v>
      </c>
    </row>
    <row r="1783" spans="11:12" ht="16.05" customHeight="1" x14ac:dyDescent="0.25">
      <c r="K1783" s="12">
        <v>411303</v>
      </c>
      <c r="L1783" s="12" t="s">
        <v>2572</v>
      </c>
    </row>
    <row r="1784" spans="11:12" ht="16.05" customHeight="1" x14ac:dyDescent="0.25">
      <c r="K1784" s="12">
        <v>411321</v>
      </c>
      <c r="L1784" s="12" t="s">
        <v>2573</v>
      </c>
    </row>
    <row r="1785" spans="11:12" ht="16.05" customHeight="1" x14ac:dyDescent="0.25">
      <c r="K1785" s="12">
        <v>411322</v>
      </c>
      <c r="L1785" s="12" t="s">
        <v>2574</v>
      </c>
    </row>
    <row r="1786" spans="11:12" ht="16.05" customHeight="1" x14ac:dyDescent="0.25">
      <c r="K1786" s="12">
        <v>411323</v>
      </c>
      <c r="L1786" s="12" t="s">
        <v>2575</v>
      </c>
    </row>
    <row r="1787" spans="11:12" ht="16.05" customHeight="1" x14ac:dyDescent="0.25">
      <c r="K1787" s="12">
        <v>411324</v>
      </c>
      <c r="L1787" s="12" t="s">
        <v>2576</v>
      </c>
    </row>
    <row r="1788" spans="11:12" ht="16.05" customHeight="1" x14ac:dyDescent="0.25">
      <c r="K1788" s="12">
        <v>411325</v>
      </c>
      <c r="L1788" s="12" t="s">
        <v>2577</v>
      </c>
    </row>
    <row r="1789" spans="11:12" ht="16.05" customHeight="1" x14ac:dyDescent="0.25">
      <c r="K1789" s="12">
        <v>411326</v>
      </c>
      <c r="L1789" s="12" t="s">
        <v>2578</v>
      </c>
    </row>
    <row r="1790" spans="11:12" ht="16.05" customHeight="1" x14ac:dyDescent="0.25">
      <c r="K1790" s="12">
        <v>411327</v>
      </c>
      <c r="L1790" s="12" t="s">
        <v>2579</v>
      </c>
    </row>
    <row r="1791" spans="11:12" ht="16.05" customHeight="1" x14ac:dyDescent="0.25">
      <c r="K1791" s="12">
        <v>411328</v>
      </c>
      <c r="L1791" s="12" t="s">
        <v>2580</v>
      </c>
    </row>
    <row r="1792" spans="11:12" ht="16.05" customHeight="1" x14ac:dyDescent="0.25">
      <c r="K1792" s="12">
        <v>411329</v>
      </c>
      <c r="L1792" s="12" t="s">
        <v>2581</v>
      </c>
    </row>
    <row r="1793" spans="11:12" ht="16.05" customHeight="1" x14ac:dyDescent="0.25">
      <c r="K1793" s="12">
        <v>411330</v>
      </c>
      <c r="L1793" s="12" t="s">
        <v>2582</v>
      </c>
    </row>
    <row r="1794" spans="11:12" ht="16.05" customHeight="1" x14ac:dyDescent="0.25">
      <c r="K1794" s="12">
        <v>411381</v>
      </c>
      <c r="L1794" s="12" t="s">
        <v>2583</v>
      </c>
    </row>
    <row r="1795" spans="11:12" ht="16.05" customHeight="1" x14ac:dyDescent="0.25">
      <c r="K1795" s="12">
        <v>411400</v>
      </c>
      <c r="L1795" s="12" t="s">
        <v>2584</v>
      </c>
    </row>
    <row r="1796" spans="11:12" ht="16.05" customHeight="1" x14ac:dyDescent="0.25">
      <c r="K1796" s="12">
        <v>411401</v>
      </c>
      <c r="L1796" s="12" t="s">
        <v>2585</v>
      </c>
    </row>
    <row r="1797" spans="11:12" ht="16.05" customHeight="1" x14ac:dyDescent="0.25">
      <c r="K1797" s="12">
        <v>411402</v>
      </c>
      <c r="L1797" s="12" t="s">
        <v>2586</v>
      </c>
    </row>
    <row r="1798" spans="11:12" ht="16.05" customHeight="1" x14ac:dyDescent="0.25">
      <c r="K1798" s="12">
        <v>411403</v>
      </c>
      <c r="L1798" s="12" t="s">
        <v>2587</v>
      </c>
    </row>
    <row r="1799" spans="11:12" ht="16.05" customHeight="1" x14ac:dyDescent="0.25">
      <c r="K1799" s="12">
        <v>411421</v>
      </c>
      <c r="L1799" s="12" t="s">
        <v>2588</v>
      </c>
    </row>
    <row r="1800" spans="11:12" ht="16.05" customHeight="1" x14ac:dyDescent="0.25">
      <c r="K1800" s="12">
        <v>411422</v>
      </c>
      <c r="L1800" s="12" t="s">
        <v>2589</v>
      </c>
    </row>
    <row r="1801" spans="11:12" ht="16.05" customHeight="1" x14ac:dyDescent="0.25">
      <c r="K1801" s="12">
        <v>411423</v>
      </c>
      <c r="L1801" s="12" t="s">
        <v>2590</v>
      </c>
    </row>
    <row r="1802" spans="11:12" ht="16.05" customHeight="1" x14ac:dyDescent="0.25">
      <c r="K1802" s="12">
        <v>411424</v>
      </c>
      <c r="L1802" s="12" t="s">
        <v>2591</v>
      </c>
    </row>
    <row r="1803" spans="11:12" ht="16.05" customHeight="1" x14ac:dyDescent="0.25">
      <c r="K1803" s="12">
        <v>411425</v>
      </c>
      <c r="L1803" s="12" t="s">
        <v>2592</v>
      </c>
    </row>
    <row r="1804" spans="11:12" ht="16.05" customHeight="1" x14ac:dyDescent="0.25">
      <c r="K1804" s="12">
        <v>411426</v>
      </c>
      <c r="L1804" s="12" t="s">
        <v>2593</v>
      </c>
    </row>
    <row r="1805" spans="11:12" ht="16.05" customHeight="1" x14ac:dyDescent="0.25">
      <c r="K1805" s="12">
        <v>411481</v>
      </c>
      <c r="L1805" s="12" t="s">
        <v>2594</v>
      </c>
    </row>
    <row r="1806" spans="11:12" ht="16.05" customHeight="1" x14ac:dyDescent="0.25">
      <c r="K1806" s="12">
        <v>411500</v>
      </c>
      <c r="L1806" s="12" t="s">
        <v>2595</v>
      </c>
    </row>
    <row r="1807" spans="11:12" ht="16.05" customHeight="1" x14ac:dyDescent="0.25">
      <c r="K1807" s="12">
        <v>411501</v>
      </c>
      <c r="L1807" s="12" t="s">
        <v>2596</v>
      </c>
    </row>
    <row r="1808" spans="11:12" ht="16.05" customHeight="1" x14ac:dyDescent="0.25">
      <c r="K1808" s="12">
        <v>411502</v>
      </c>
      <c r="L1808" s="12" t="s">
        <v>2597</v>
      </c>
    </row>
    <row r="1809" spans="11:12" ht="16.05" customHeight="1" x14ac:dyDescent="0.25">
      <c r="K1809" s="12">
        <v>411503</v>
      </c>
      <c r="L1809" s="12" t="s">
        <v>2598</v>
      </c>
    </row>
    <row r="1810" spans="11:12" ht="16.05" customHeight="1" x14ac:dyDescent="0.25">
      <c r="K1810" s="12">
        <v>411521</v>
      </c>
      <c r="L1810" s="12" t="s">
        <v>2599</v>
      </c>
    </row>
    <row r="1811" spans="11:12" ht="16.05" customHeight="1" x14ac:dyDescent="0.25">
      <c r="K1811" s="12">
        <v>411522</v>
      </c>
      <c r="L1811" s="12" t="s">
        <v>2600</v>
      </c>
    </row>
    <row r="1812" spans="11:12" ht="16.05" customHeight="1" x14ac:dyDescent="0.25">
      <c r="K1812" s="12">
        <v>411523</v>
      </c>
      <c r="L1812" s="12" t="s">
        <v>2601</v>
      </c>
    </row>
    <row r="1813" spans="11:12" ht="16.05" customHeight="1" x14ac:dyDescent="0.25">
      <c r="K1813" s="12">
        <v>411524</v>
      </c>
      <c r="L1813" s="12" t="s">
        <v>2602</v>
      </c>
    </row>
    <row r="1814" spans="11:12" ht="16.05" customHeight="1" x14ac:dyDescent="0.25">
      <c r="K1814" s="12">
        <v>411525</v>
      </c>
      <c r="L1814" s="12" t="s">
        <v>2603</v>
      </c>
    </row>
    <row r="1815" spans="11:12" ht="16.05" customHeight="1" x14ac:dyDescent="0.25">
      <c r="K1815" s="12">
        <v>411526</v>
      </c>
      <c r="L1815" s="12" t="s">
        <v>2604</v>
      </c>
    </row>
    <row r="1816" spans="11:12" ht="16.05" customHeight="1" x14ac:dyDescent="0.25">
      <c r="K1816" s="12">
        <v>411527</v>
      </c>
      <c r="L1816" s="12" t="s">
        <v>2605</v>
      </c>
    </row>
    <row r="1817" spans="11:12" ht="16.05" customHeight="1" x14ac:dyDescent="0.25">
      <c r="K1817" s="12">
        <v>411528</v>
      </c>
      <c r="L1817" s="12" t="s">
        <v>2606</v>
      </c>
    </row>
    <row r="1818" spans="11:12" ht="16.05" customHeight="1" x14ac:dyDescent="0.25">
      <c r="K1818" s="12">
        <v>412700</v>
      </c>
      <c r="L1818" s="12" t="s">
        <v>2607</v>
      </c>
    </row>
    <row r="1819" spans="11:12" ht="16.05" customHeight="1" x14ac:dyDescent="0.25">
      <c r="K1819" s="12">
        <v>412701</v>
      </c>
      <c r="L1819" s="12" t="s">
        <v>2608</v>
      </c>
    </row>
    <row r="1820" spans="11:12" ht="16.05" customHeight="1" x14ac:dyDescent="0.25">
      <c r="K1820" s="12">
        <v>412702</v>
      </c>
      <c r="L1820" s="12" t="s">
        <v>2609</v>
      </c>
    </row>
    <row r="1821" spans="11:12" ht="16.05" customHeight="1" x14ac:dyDescent="0.25">
      <c r="K1821" s="12">
        <v>412721</v>
      </c>
      <c r="L1821" s="12" t="s">
        <v>2610</v>
      </c>
    </row>
    <row r="1822" spans="11:12" ht="16.05" customHeight="1" x14ac:dyDescent="0.25">
      <c r="K1822" s="12">
        <v>412722</v>
      </c>
      <c r="L1822" s="12" t="s">
        <v>2611</v>
      </c>
    </row>
    <row r="1823" spans="11:12" ht="16.05" customHeight="1" x14ac:dyDescent="0.25">
      <c r="K1823" s="12">
        <v>412723</v>
      </c>
      <c r="L1823" s="12" t="s">
        <v>2612</v>
      </c>
    </row>
    <row r="1824" spans="11:12" ht="16.05" customHeight="1" x14ac:dyDescent="0.25">
      <c r="K1824" s="12">
        <v>412724</v>
      </c>
      <c r="L1824" s="12" t="s">
        <v>2613</v>
      </c>
    </row>
    <row r="1825" spans="11:12" ht="16.05" customHeight="1" x14ac:dyDescent="0.25">
      <c r="K1825" s="12">
        <v>412725</v>
      </c>
      <c r="L1825" s="12" t="s">
        <v>2614</v>
      </c>
    </row>
    <row r="1826" spans="11:12" ht="16.05" customHeight="1" x14ac:dyDescent="0.25">
      <c r="K1826" s="12">
        <v>412726</v>
      </c>
      <c r="L1826" s="12" t="s">
        <v>2615</v>
      </c>
    </row>
    <row r="1827" spans="11:12" ht="16.05" customHeight="1" x14ac:dyDescent="0.25">
      <c r="K1827" s="12">
        <v>412727</v>
      </c>
      <c r="L1827" s="12" t="s">
        <v>2616</v>
      </c>
    </row>
    <row r="1828" spans="11:12" ht="16.05" customHeight="1" x14ac:dyDescent="0.25">
      <c r="K1828" s="12">
        <v>412728</v>
      </c>
      <c r="L1828" s="12" t="s">
        <v>2617</v>
      </c>
    </row>
    <row r="1829" spans="11:12" ht="16.05" customHeight="1" x14ac:dyDescent="0.25">
      <c r="K1829" s="12">
        <v>412800</v>
      </c>
      <c r="L1829" s="12" t="s">
        <v>2618</v>
      </c>
    </row>
    <row r="1830" spans="11:12" ht="16.05" customHeight="1" x14ac:dyDescent="0.25">
      <c r="K1830" s="12">
        <v>412801</v>
      </c>
      <c r="L1830" s="12" t="s">
        <v>2619</v>
      </c>
    </row>
    <row r="1831" spans="11:12" ht="16.05" customHeight="1" x14ac:dyDescent="0.25">
      <c r="K1831" s="12">
        <v>412821</v>
      </c>
      <c r="L1831" s="12" t="s">
        <v>2620</v>
      </c>
    </row>
    <row r="1832" spans="11:12" ht="16.05" customHeight="1" x14ac:dyDescent="0.25">
      <c r="K1832" s="12">
        <v>412822</v>
      </c>
      <c r="L1832" s="12" t="s">
        <v>2621</v>
      </c>
    </row>
    <row r="1833" spans="11:12" ht="16.05" customHeight="1" x14ac:dyDescent="0.25">
      <c r="K1833" s="12">
        <v>412823</v>
      </c>
      <c r="L1833" s="12" t="s">
        <v>2622</v>
      </c>
    </row>
    <row r="1834" spans="11:12" ht="16.05" customHeight="1" x14ac:dyDescent="0.25">
      <c r="K1834" s="12">
        <v>412824</v>
      </c>
      <c r="L1834" s="12" t="s">
        <v>2623</v>
      </c>
    </row>
    <row r="1835" spans="11:12" ht="16.05" customHeight="1" x14ac:dyDescent="0.25">
      <c r="K1835" s="12">
        <v>412825</v>
      </c>
      <c r="L1835" s="12" t="s">
        <v>2624</v>
      </c>
    </row>
    <row r="1836" spans="11:12" ht="16.05" customHeight="1" x14ac:dyDescent="0.25">
      <c r="K1836" s="12">
        <v>412826</v>
      </c>
      <c r="L1836" s="12" t="s">
        <v>2625</v>
      </c>
    </row>
    <row r="1837" spans="11:12" ht="16.05" customHeight="1" x14ac:dyDescent="0.25">
      <c r="K1837" s="12">
        <v>412827</v>
      </c>
      <c r="L1837" s="12" t="s">
        <v>2626</v>
      </c>
    </row>
    <row r="1838" spans="11:12" ht="16.05" customHeight="1" x14ac:dyDescent="0.25">
      <c r="K1838" s="12">
        <v>412828</v>
      </c>
      <c r="L1838" s="12" t="s">
        <v>2627</v>
      </c>
    </row>
    <row r="1839" spans="11:12" ht="16.05" customHeight="1" x14ac:dyDescent="0.25">
      <c r="K1839" s="12">
        <v>412829</v>
      </c>
      <c r="L1839" s="12" t="s">
        <v>2628</v>
      </c>
    </row>
    <row r="1840" spans="11:12" ht="16.05" customHeight="1" x14ac:dyDescent="0.25">
      <c r="K1840" s="12">
        <v>420000</v>
      </c>
      <c r="L1840" s="12" t="s">
        <v>2629</v>
      </c>
    </row>
    <row r="1841" spans="11:12" ht="16.05" customHeight="1" x14ac:dyDescent="0.25">
      <c r="K1841" s="12">
        <v>420100</v>
      </c>
      <c r="L1841" s="12" t="s">
        <v>2630</v>
      </c>
    </row>
    <row r="1842" spans="11:12" ht="16.05" customHeight="1" x14ac:dyDescent="0.25">
      <c r="K1842" s="12">
        <v>420101</v>
      </c>
      <c r="L1842" s="12" t="s">
        <v>2631</v>
      </c>
    </row>
    <row r="1843" spans="11:12" ht="16.05" customHeight="1" x14ac:dyDescent="0.25">
      <c r="K1843" s="12">
        <v>420102</v>
      </c>
      <c r="L1843" s="12" t="s">
        <v>2632</v>
      </c>
    </row>
    <row r="1844" spans="11:12" ht="16.05" customHeight="1" x14ac:dyDescent="0.25">
      <c r="K1844" s="12">
        <v>420103</v>
      </c>
      <c r="L1844" s="12" t="s">
        <v>2633</v>
      </c>
    </row>
    <row r="1845" spans="11:12" ht="16.05" customHeight="1" x14ac:dyDescent="0.25">
      <c r="K1845" s="12">
        <v>420104</v>
      </c>
      <c r="L1845" s="12" t="s">
        <v>2634</v>
      </c>
    </row>
    <row r="1846" spans="11:12" ht="16.05" customHeight="1" x14ac:dyDescent="0.25">
      <c r="K1846" s="12">
        <v>420105</v>
      </c>
      <c r="L1846" s="12" t="s">
        <v>2635</v>
      </c>
    </row>
    <row r="1847" spans="11:12" ht="16.05" customHeight="1" x14ac:dyDescent="0.25">
      <c r="K1847" s="12">
        <v>420106</v>
      </c>
      <c r="L1847" s="12" t="s">
        <v>2636</v>
      </c>
    </row>
    <row r="1848" spans="11:12" ht="16.05" customHeight="1" x14ac:dyDescent="0.25">
      <c r="K1848" s="12">
        <v>420107</v>
      </c>
      <c r="L1848" s="12" t="s">
        <v>2637</v>
      </c>
    </row>
    <row r="1849" spans="11:12" ht="16.05" customHeight="1" x14ac:dyDescent="0.25">
      <c r="K1849" s="12">
        <v>420111</v>
      </c>
      <c r="L1849" s="12" t="s">
        <v>2638</v>
      </c>
    </row>
    <row r="1850" spans="11:12" ht="16.05" customHeight="1" x14ac:dyDescent="0.25">
      <c r="K1850" s="12">
        <v>420112</v>
      </c>
      <c r="L1850" s="12" t="s">
        <v>2639</v>
      </c>
    </row>
    <row r="1851" spans="11:12" ht="16.05" customHeight="1" x14ac:dyDescent="0.25">
      <c r="K1851" s="12">
        <v>420113</v>
      </c>
      <c r="L1851" s="12" t="s">
        <v>2640</v>
      </c>
    </row>
    <row r="1852" spans="11:12" ht="16.05" customHeight="1" x14ac:dyDescent="0.25">
      <c r="K1852" s="12">
        <v>420114</v>
      </c>
      <c r="L1852" s="12" t="s">
        <v>2641</v>
      </c>
    </row>
    <row r="1853" spans="11:12" ht="16.05" customHeight="1" x14ac:dyDescent="0.25">
      <c r="K1853" s="12">
        <v>420115</v>
      </c>
      <c r="L1853" s="12" t="s">
        <v>2642</v>
      </c>
    </row>
    <row r="1854" spans="11:12" ht="16.05" customHeight="1" x14ac:dyDescent="0.25">
      <c r="K1854" s="12">
        <v>420116</v>
      </c>
      <c r="L1854" s="12" t="s">
        <v>2643</v>
      </c>
    </row>
    <row r="1855" spans="11:12" ht="16.05" customHeight="1" x14ac:dyDescent="0.25">
      <c r="K1855" s="12">
        <v>420117</v>
      </c>
      <c r="L1855" s="12" t="s">
        <v>2644</v>
      </c>
    </row>
    <row r="1856" spans="11:12" ht="16.05" customHeight="1" x14ac:dyDescent="0.25">
      <c r="K1856" s="12">
        <v>420200</v>
      </c>
      <c r="L1856" s="12" t="s">
        <v>2645</v>
      </c>
    </row>
    <row r="1857" spans="11:12" ht="16.05" customHeight="1" x14ac:dyDescent="0.25">
      <c r="K1857" s="12">
        <v>420201</v>
      </c>
      <c r="L1857" s="12" t="s">
        <v>2646</v>
      </c>
    </row>
    <row r="1858" spans="11:12" ht="16.05" customHeight="1" x14ac:dyDescent="0.25">
      <c r="K1858" s="12">
        <v>420202</v>
      </c>
      <c r="L1858" s="12" t="s">
        <v>2647</v>
      </c>
    </row>
    <row r="1859" spans="11:12" ht="16.05" customHeight="1" x14ac:dyDescent="0.25">
      <c r="K1859" s="12">
        <v>420203</v>
      </c>
      <c r="L1859" s="12" t="s">
        <v>2648</v>
      </c>
    </row>
    <row r="1860" spans="11:12" ht="16.05" customHeight="1" x14ac:dyDescent="0.25">
      <c r="K1860" s="12">
        <v>420204</v>
      </c>
      <c r="L1860" s="12" t="s">
        <v>2649</v>
      </c>
    </row>
    <row r="1861" spans="11:12" ht="16.05" customHeight="1" x14ac:dyDescent="0.25">
      <c r="K1861" s="12">
        <v>420205</v>
      </c>
      <c r="L1861" s="12" t="s">
        <v>2650</v>
      </c>
    </row>
    <row r="1862" spans="11:12" ht="16.05" customHeight="1" x14ac:dyDescent="0.25">
      <c r="K1862" s="12">
        <v>420222</v>
      </c>
      <c r="L1862" s="12" t="s">
        <v>2651</v>
      </c>
    </row>
    <row r="1863" spans="11:12" ht="16.05" customHeight="1" x14ac:dyDescent="0.25">
      <c r="K1863" s="12">
        <v>420281</v>
      </c>
      <c r="L1863" s="12" t="s">
        <v>2652</v>
      </c>
    </row>
    <row r="1864" spans="11:12" ht="16.05" customHeight="1" x14ac:dyDescent="0.25">
      <c r="K1864" s="12">
        <v>420300</v>
      </c>
      <c r="L1864" s="12" t="s">
        <v>2653</v>
      </c>
    </row>
    <row r="1865" spans="11:12" ht="16.05" customHeight="1" x14ac:dyDescent="0.25">
      <c r="K1865" s="12">
        <v>420301</v>
      </c>
      <c r="L1865" s="12" t="s">
        <v>2654</v>
      </c>
    </row>
    <row r="1866" spans="11:12" ht="16.05" customHeight="1" x14ac:dyDescent="0.25">
      <c r="K1866" s="12">
        <v>420302</v>
      </c>
      <c r="L1866" s="12" t="s">
        <v>2655</v>
      </c>
    </row>
    <row r="1867" spans="11:12" ht="16.05" customHeight="1" x14ac:dyDescent="0.25">
      <c r="K1867" s="12">
        <v>420303</v>
      </c>
      <c r="L1867" s="12" t="s">
        <v>2656</v>
      </c>
    </row>
    <row r="1868" spans="11:12" ht="16.05" customHeight="1" x14ac:dyDescent="0.25">
      <c r="K1868" s="12">
        <v>420321</v>
      </c>
      <c r="L1868" s="12" t="s">
        <v>2657</v>
      </c>
    </row>
    <row r="1869" spans="11:12" ht="16.05" customHeight="1" x14ac:dyDescent="0.25">
      <c r="K1869" s="12">
        <v>420322</v>
      </c>
      <c r="L1869" s="12" t="s">
        <v>2658</v>
      </c>
    </row>
    <row r="1870" spans="11:12" ht="16.05" customHeight="1" x14ac:dyDescent="0.25">
      <c r="K1870" s="12">
        <v>420323</v>
      </c>
      <c r="L1870" s="12" t="s">
        <v>2659</v>
      </c>
    </row>
    <row r="1871" spans="11:12" ht="16.05" customHeight="1" x14ac:dyDescent="0.25">
      <c r="K1871" s="12">
        <v>420324</v>
      </c>
      <c r="L1871" s="12" t="s">
        <v>2660</v>
      </c>
    </row>
    <row r="1872" spans="11:12" ht="16.05" customHeight="1" x14ac:dyDescent="0.25">
      <c r="K1872" s="12">
        <v>420325</v>
      </c>
      <c r="L1872" s="12" t="s">
        <v>2661</v>
      </c>
    </row>
    <row r="1873" spans="11:12" ht="16.05" customHeight="1" x14ac:dyDescent="0.25">
      <c r="K1873" s="12">
        <v>420381</v>
      </c>
      <c r="L1873" s="12" t="s">
        <v>2662</v>
      </c>
    </row>
    <row r="1874" spans="11:12" ht="16.05" customHeight="1" x14ac:dyDescent="0.25">
      <c r="K1874" s="12">
        <v>420500</v>
      </c>
      <c r="L1874" s="12" t="s">
        <v>2663</v>
      </c>
    </row>
    <row r="1875" spans="11:12" ht="16.05" customHeight="1" x14ac:dyDescent="0.25">
      <c r="K1875" s="12">
        <v>420501</v>
      </c>
      <c r="L1875" s="12" t="s">
        <v>2664</v>
      </c>
    </row>
    <row r="1876" spans="11:12" ht="16.05" customHeight="1" x14ac:dyDescent="0.25">
      <c r="K1876" s="12">
        <v>420502</v>
      </c>
      <c r="L1876" s="12" t="s">
        <v>2665</v>
      </c>
    </row>
    <row r="1877" spans="11:12" ht="16.05" customHeight="1" x14ac:dyDescent="0.25">
      <c r="K1877" s="12">
        <v>420503</v>
      </c>
      <c r="L1877" s="12" t="s">
        <v>2666</v>
      </c>
    </row>
    <row r="1878" spans="11:12" ht="16.05" customHeight="1" x14ac:dyDescent="0.25">
      <c r="K1878" s="12">
        <v>420504</v>
      </c>
      <c r="L1878" s="12" t="s">
        <v>2667</v>
      </c>
    </row>
    <row r="1879" spans="11:12" ht="16.05" customHeight="1" x14ac:dyDescent="0.25">
      <c r="K1879" s="12">
        <v>420505</v>
      </c>
      <c r="L1879" s="12" t="s">
        <v>2668</v>
      </c>
    </row>
    <row r="1880" spans="11:12" ht="16.05" customHeight="1" x14ac:dyDescent="0.25">
      <c r="K1880" s="12">
        <v>420521</v>
      </c>
      <c r="L1880" s="12" t="s">
        <v>2669</v>
      </c>
    </row>
    <row r="1881" spans="11:12" ht="16.05" customHeight="1" x14ac:dyDescent="0.25">
      <c r="K1881" s="12">
        <v>420525</v>
      </c>
      <c r="L1881" s="12" t="s">
        <v>2670</v>
      </c>
    </row>
    <row r="1882" spans="11:12" ht="16.05" customHeight="1" x14ac:dyDescent="0.25">
      <c r="K1882" s="12">
        <v>420526</v>
      </c>
      <c r="L1882" s="12" t="s">
        <v>2671</v>
      </c>
    </row>
    <row r="1883" spans="11:12" ht="16.05" customHeight="1" x14ac:dyDescent="0.25">
      <c r="K1883" s="12">
        <v>420527</v>
      </c>
      <c r="L1883" s="12" t="s">
        <v>2672</v>
      </c>
    </row>
    <row r="1884" spans="11:12" ht="16.05" customHeight="1" x14ac:dyDescent="0.25">
      <c r="K1884" s="12">
        <v>420528</v>
      </c>
      <c r="L1884" s="12" t="s">
        <v>2673</v>
      </c>
    </row>
    <row r="1885" spans="11:12" ht="16.05" customHeight="1" x14ac:dyDescent="0.25">
      <c r="K1885" s="12">
        <v>420529</v>
      </c>
      <c r="L1885" s="12" t="s">
        <v>2674</v>
      </c>
    </row>
    <row r="1886" spans="11:12" ht="16.05" customHeight="1" x14ac:dyDescent="0.25">
      <c r="K1886" s="12">
        <v>420581</v>
      </c>
      <c r="L1886" s="12" t="s">
        <v>2675</v>
      </c>
    </row>
    <row r="1887" spans="11:12" ht="16.05" customHeight="1" x14ac:dyDescent="0.25">
      <c r="K1887" s="12">
        <v>420582</v>
      </c>
      <c r="L1887" s="12" t="s">
        <v>2676</v>
      </c>
    </row>
    <row r="1888" spans="11:12" ht="16.05" customHeight="1" x14ac:dyDescent="0.25">
      <c r="K1888" s="12">
        <v>420583</v>
      </c>
      <c r="L1888" s="12" t="s">
        <v>2677</v>
      </c>
    </row>
    <row r="1889" spans="11:12" ht="16.05" customHeight="1" x14ac:dyDescent="0.25">
      <c r="K1889" s="12">
        <v>420600</v>
      </c>
      <c r="L1889" s="12" t="s">
        <v>2678</v>
      </c>
    </row>
    <row r="1890" spans="11:12" ht="16.05" customHeight="1" x14ac:dyDescent="0.25">
      <c r="K1890" s="12">
        <v>420601</v>
      </c>
      <c r="L1890" s="12" t="s">
        <v>2679</v>
      </c>
    </row>
    <row r="1891" spans="11:12" ht="16.05" customHeight="1" x14ac:dyDescent="0.25">
      <c r="K1891" s="12">
        <v>420602</v>
      </c>
      <c r="L1891" s="12" t="s">
        <v>2680</v>
      </c>
    </row>
    <row r="1892" spans="11:12" ht="16.05" customHeight="1" x14ac:dyDescent="0.25">
      <c r="K1892" s="12">
        <v>420606</v>
      </c>
      <c r="L1892" s="12" t="s">
        <v>2681</v>
      </c>
    </row>
    <row r="1893" spans="11:12" ht="16.05" customHeight="1" x14ac:dyDescent="0.25">
      <c r="K1893" s="12">
        <v>420621</v>
      </c>
      <c r="L1893" s="12" t="s">
        <v>2682</v>
      </c>
    </row>
    <row r="1894" spans="11:12" ht="16.05" customHeight="1" x14ac:dyDescent="0.25">
      <c r="K1894" s="12">
        <v>420624</v>
      </c>
      <c r="L1894" s="12" t="s">
        <v>2683</v>
      </c>
    </row>
    <row r="1895" spans="11:12" ht="16.05" customHeight="1" x14ac:dyDescent="0.25">
      <c r="K1895" s="12">
        <v>420625</v>
      </c>
      <c r="L1895" s="12" t="s">
        <v>2684</v>
      </c>
    </row>
    <row r="1896" spans="11:12" ht="16.05" customHeight="1" x14ac:dyDescent="0.25">
      <c r="K1896" s="12">
        <v>420626</v>
      </c>
      <c r="L1896" s="12" t="s">
        <v>2685</v>
      </c>
    </row>
    <row r="1897" spans="11:12" ht="16.05" customHeight="1" x14ac:dyDescent="0.25">
      <c r="K1897" s="12">
        <v>420682</v>
      </c>
      <c r="L1897" s="12" t="s">
        <v>2686</v>
      </c>
    </row>
    <row r="1898" spans="11:12" ht="16.05" customHeight="1" x14ac:dyDescent="0.25">
      <c r="K1898" s="12">
        <v>420683</v>
      </c>
      <c r="L1898" s="12" t="s">
        <v>2687</v>
      </c>
    </row>
    <row r="1899" spans="11:12" ht="16.05" customHeight="1" x14ac:dyDescent="0.25">
      <c r="K1899" s="12">
        <v>420684</v>
      </c>
      <c r="L1899" s="12" t="s">
        <v>2688</v>
      </c>
    </row>
    <row r="1900" spans="11:12" ht="16.05" customHeight="1" x14ac:dyDescent="0.25">
      <c r="K1900" s="12">
        <v>420700</v>
      </c>
      <c r="L1900" s="12" t="s">
        <v>2689</v>
      </c>
    </row>
    <row r="1901" spans="11:12" ht="16.05" customHeight="1" x14ac:dyDescent="0.25">
      <c r="K1901" s="12">
        <v>420701</v>
      </c>
      <c r="L1901" s="12" t="s">
        <v>2690</v>
      </c>
    </row>
    <row r="1902" spans="11:12" ht="16.05" customHeight="1" x14ac:dyDescent="0.25">
      <c r="K1902" s="12">
        <v>420702</v>
      </c>
      <c r="L1902" s="12" t="s">
        <v>2691</v>
      </c>
    </row>
    <row r="1903" spans="11:12" ht="16.05" customHeight="1" x14ac:dyDescent="0.25">
      <c r="K1903" s="12">
        <v>420703</v>
      </c>
      <c r="L1903" s="12" t="s">
        <v>2692</v>
      </c>
    </row>
    <row r="1904" spans="11:12" ht="16.05" customHeight="1" x14ac:dyDescent="0.25">
      <c r="K1904" s="12">
        <v>420704</v>
      </c>
      <c r="L1904" s="12" t="s">
        <v>2693</v>
      </c>
    </row>
    <row r="1905" spans="11:12" ht="16.05" customHeight="1" x14ac:dyDescent="0.25">
      <c r="K1905" s="12">
        <v>420800</v>
      </c>
      <c r="L1905" s="12" t="s">
        <v>2694</v>
      </c>
    </row>
    <row r="1906" spans="11:12" ht="16.05" customHeight="1" x14ac:dyDescent="0.25">
      <c r="K1906" s="12">
        <v>420801</v>
      </c>
      <c r="L1906" s="12" t="s">
        <v>2695</v>
      </c>
    </row>
    <row r="1907" spans="11:12" ht="16.05" customHeight="1" x14ac:dyDescent="0.25">
      <c r="K1907" s="12">
        <v>420802</v>
      </c>
      <c r="L1907" s="12" t="s">
        <v>2696</v>
      </c>
    </row>
    <row r="1908" spans="11:12" ht="16.05" customHeight="1" x14ac:dyDescent="0.25">
      <c r="K1908" s="12">
        <v>420821</v>
      </c>
      <c r="L1908" s="12" t="s">
        <v>2697</v>
      </c>
    </row>
    <row r="1909" spans="11:12" ht="16.05" customHeight="1" x14ac:dyDescent="0.25">
      <c r="K1909" s="12">
        <v>420822</v>
      </c>
      <c r="L1909" s="12" t="s">
        <v>2698</v>
      </c>
    </row>
    <row r="1910" spans="11:12" ht="16.05" customHeight="1" x14ac:dyDescent="0.25">
      <c r="K1910" s="12">
        <v>420881</v>
      </c>
      <c r="L1910" s="12" t="s">
        <v>2699</v>
      </c>
    </row>
    <row r="1911" spans="11:12" ht="16.05" customHeight="1" x14ac:dyDescent="0.25">
      <c r="K1911" s="12">
        <v>420900</v>
      </c>
      <c r="L1911" s="12" t="s">
        <v>2700</v>
      </c>
    </row>
    <row r="1912" spans="11:12" ht="16.05" customHeight="1" x14ac:dyDescent="0.25">
      <c r="K1912" s="12">
        <v>420901</v>
      </c>
      <c r="L1912" s="12" t="s">
        <v>2701</v>
      </c>
    </row>
    <row r="1913" spans="11:12" ht="16.05" customHeight="1" x14ac:dyDescent="0.25">
      <c r="K1913" s="12">
        <v>420902</v>
      </c>
      <c r="L1913" s="12" t="s">
        <v>2702</v>
      </c>
    </row>
    <row r="1914" spans="11:12" ht="16.05" customHeight="1" x14ac:dyDescent="0.25">
      <c r="K1914" s="12">
        <v>420921</v>
      </c>
      <c r="L1914" s="12" t="s">
        <v>2703</v>
      </c>
    </row>
    <row r="1915" spans="11:12" ht="16.05" customHeight="1" x14ac:dyDescent="0.25">
      <c r="K1915" s="12">
        <v>420922</v>
      </c>
      <c r="L1915" s="12" t="s">
        <v>2704</v>
      </c>
    </row>
    <row r="1916" spans="11:12" ht="16.05" customHeight="1" x14ac:dyDescent="0.25">
      <c r="K1916" s="12">
        <v>420923</v>
      </c>
      <c r="L1916" s="12" t="s">
        <v>2705</v>
      </c>
    </row>
    <row r="1917" spans="11:12" ht="16.05" customHeight="1" x14ac:dyDescent="0.25">
      <c r="K1917" s="12">
        <v>420981</v>
      </c>
      <c r="L1917" s="12" t="s">
        <v>2706</v>
      </c>
    </row>
    <row r="1918" spans="11:12" ht="16.05" customHeight="1" x14ac:dyDescent="0.25">
      <c r="K1918" s="12">
        <v>420982</v>
      </c>
      <c r="L1918" s="12" t="s">
        <v>2707</v>
      </c>
    </row>
    <row r="1919" spans="11:12" ht="16.05" customHeight="1" x14ac:dyDescent="0.25">
      <c r="K1919" s="12">
        <v>420983</v>
      </c>
      <c r="L1919" s="12" t="s">
        <v>2708</v>
      </c>
    </row>
    <row r="1920" spans="11:12" ht="16.05" customHeight="1" x14ac:dyDescent="0.25">
      <c r="K1920" s="12">
        <v>420984</v>
      </c>
      <c r="L1920" s="12" t="s">
        <v>2709</v>
      </c>
    </row>
    <row r="1921" spans="11:12" ht="16.05" customHeight="1" x14ac:dyDescent="0.25">
      <c r="K1921" s="12">
        <v>421000</v>
      </c>
      <c r="L1921" s="12" t="s">
        <v>2710</v>
      </c>
    </row>
    <row r="1922" spans="11:12" ht="16.05" customHeight="1" x14ac:dyDescent="0.25">
      <c r="K1922" s="12">
        <v>421001</v>
      </c>
      <c r="L1922" s="12" t="s">
        <v>2711</v>
      </c>
    </row>
    <row r="1923" spans="11:12" ht="16.05" customHeight="1" x14ac:dyDescent="0.25">
      <c r="K1923" s="12">
        <v>421002</v>
      </c>
      <c r="L1923" s="12" t="s">
        <v>2712</v>
      </c>
    </row>
    <row r="1924" spans="11:12" ht="16.05" customHeight="1" x14ac:dyDescent="0.25">
      <c r="K1924" s="12">
        <v>421003</v>
      </c>
      <c r="L1924" s="12" t="s">
        <v>2713</v>
      </c>
    </row>
    <row r="1925" spans="11:12" ht="16.05" customHeight="1" x14ac:dyDescent="0.25">
      <c r="K1925" s="12">
        <v>421022</v>
      </c>
      <c r="L1925" s="12" t="s">
        <v>2714</v>
      </c>
    </row>
    <row r="1926" spans="11:12" ht="16.05" customHeight="1" x14ac:dyDescent="0.25">
      <c r="K1926" s="12">
        <v>421023</v>
      </c>
      <c r="L1926" s="12" t="s">
        <v>2715</v>
      </c>
    </row>
    <row r="1927" spans="11:12" ht="16.05" customHeight="1" x14ac:dyDescent="0.25">
      <c r="K1927" s="12">
        <v>421024</v>
      </c>
      <c r="L1927" s="12" t="s">
        <v>2716</v>
      </c>
    </row>
    <row r="1928" spans="11:12" ht="16.05" customHeight="1" x14ac:dyDescent="0.25">
      <c r="K1928" s="12">
        <v>421081</v>
      </c>
      <c r="L1928" s="12" t="s">
        <v>2717</v>
      </c>
    </row>
    <row r="1929" spans="11:12" ht="16.05" customHeight="1" x14ac:dyDescent="0.25">
      <c r="K1929" s="12">
        <v>421083</v>
      </c>
      <c r="L1929" s="12" t="s">
        <v>2718</v>
      </c>
    </row>
    <row r="1930" spans="11:12" ht="16.05" customHeight="1" x14ac:dyDescent="0.25">
      <c r="K1930" s="12">
        <v>421087</v>
      </c>
      <c r="L1930" s="12" t="s">
        <v>2719</v>
      </c>
    </row>
    <row r="1931" spans="11:12" ht="16.05" customHeight="1" x14ac:dyDescent="0.25">
      <c r="K1931" s="12">
        <v>421100</v>
      </c>
      <c r="L1931" s="12" t="s">
        <v>2720</v>
      </c>
    </row>
    <row r="1932" spans="11:12" ht="16.05" customHeight="1" x14ac:dyDescent="0.25">
      <c r="K1932" s="12">
        <v>421101</v>
      </c>
      <c r="L1932" s="12" t="s">
        <v>2721</v>
      </c>
    </row>
    <row r="1933" spans="11:12" ht="16.05" customHeight="1" x14ac:dyDescent="0.25">
      <c r="K1933" s="12">
        <v>421102</v>
      </c>
      <c r="L1933" s="12" t="s">
        <v>2722</v>
      </c>
    </row>
    <row r="1934" spans="11:12" ht="16.05" customHeight="1" x14ac:dyDescent="0.25">
      <c r="K1934" s="12">
        <v>421121</v>
      </c>
      <c r="L1934" s="12" t="s">
        <v>2723</v>
      </c>
    </row>
    <row r="1935" spans="11:12" ht="16.05" customHeight="1" x14ac:dyDescent="0.25">
      <c r="K1935" s="12">
        <v>421122</v>
      </c>
      <c r="L1935" s="12" t="s">
        <v>2724</v>
      </c>
    </row>
    <row r="1936" spans="11:12" ht="16.05" customHeight="1" x14ac:dyDescent="0.25">
      <c r="K1936" s="12">
        <v>421123</v>
      </c>
      <c r="L1936" s="12" t="s">
        <v>2725</v>
      </c>
    </row>
    <row r="1937" spans="11:12" ht="16.05" customHeight="1" x14ac:dyDescent="0.25">
      <c r="K1937" s="12">
        <v>421124</v>
      </c>
      <c r="L1937" s="12" t="s">
        <v>2726</v>
      </c>
    </row>
    <row r="1938" spans="11:12" ht="16.05" customHeight="1" x14ac:dyDescent="0.25">
      <c r="K1938" s="12">
        <v>421125</v>
      </c>
      <c r="L1938" s="12" t="s">
        <v>2727</v>
      </c>
    </row>
    <row r="1939" spans="11:12" ht="16.05" customHeight="1" x14ac:dyDescent="0.25">
      <c r="K1939" s="12">
        <v>421126</v>
      </c>
      <c r="L1939" s="12" t="s">
        <v>2728</v>
      </c>
    </row>
    <row r="1940" spans="11:12" ht="16.05" customHeight="1" x14ac:dyDescent="0.25">
      <c r="K1940" s="12">
        <v>421127</v>
      </c>
      <c r="L1940" s="12" t="s">
        <v>2729</v>
      </c>
    </row>
    <row r="1941" spans="11:12" ht="16.05" customHeight="1" x14ac:dyDescent="0.25">
      <c r="K1941" s="12">
        <v>421181</v>
      </c>
      <c r="L1941" s="12" t="s">
        <v>2730</v>
      </c>
    </row>
    <row r="1942" spans="11:12" ht="16.05" customHeight="1" x14ac:dyDescent="0.25">
      <c r="K1942" s="12">
        <v>421182</v>
      </c>
      <c r="L1942" s="12" t="s">
        <v>2731</v>
      </c>
    </row>
    <row r="1943" spans="11:12" ht="16.05" customHeight="1" x14ac:dyDescent="0.25">
      <c r="K1943" s="12">
        <v>421200</v>
      </c>
      <c r="L1943" s="12" t="s">
        <v>2732</v>
      </c>
    </row>
    <row r="1944" spans="11:12" ht="16.05" customHeight="1" x14ac:dyDescent="0.25">
      <c r="K1944" s="12">
        <v>421201</v>
      </c>
      <c r="L1944" s="12" t="s">
        <v>2733</v>
      </c>
    </row>
    <row r="1945" spans="11:12" ht="16.05" customHeight="1" x14ac:dyDescent="0.25">
      <c r="K1945" s="12">
        <v>421202</v>
      </c>
      <c r="L1945" s="12" t="s">
        <v>2734</v>
      </c>
    </row>
    <row r="1946" spans="11:12" ht="16.05" customHeight="1" x14ac:dyDescent="0.25">
      <c r="K1946" s="12">
        <v>421221</v>
      </c>
      <c r="L1946" s="12" t="s">
        <v>2735</v>
      </c>
    </row>
    <row r="1947" spans="11:12" ht="16.05" customHeight="1" x14ac:dyDescent="0.25">
      <c r="K1947" s="12">
        <v>421222</v>
      </c>
      <c r="L1947" s="12" t="s">
        <v>2736</v>
      </c>
    </row>
    <row r="1948" spans="11:12" ht="16.05" customHeight="1" x14ac:dyDescent="0.25">
      <c r="K1948" s="12">
        <v>421223</v>
      </c>
      <c r="L1948" s="12" t="s">
        <v>2737</v>
      </c>
    </row>
    <row r="1949" spans="11:12" ht="16.05" customHeight="1" x14ac:dyDescent="0.25">
      <c r="K1949" s="12">
        <v>421224</v>
      </c>
      <c r="L1949" s="12" t="s">
        <v>2738</v>
      </c>
    </row>
    <row r="1950" spans="11:12" ht="16.05" customHeight="1" x14ac:dyDescent="0.25">
      <c r="K1950" s="12">
        <v>422800</v>
      </c>
      <c r="L1950" s="12" t="s">
        <v>2739</v>
      </c>
    </row>
    <row r="1951" spans="11:12" ht="16.05" customHeight="1" x14ac:dyDescent="0.25">
      <c r="K1951" s="12">
        <v>422801</v>
      </c>
      <c r="L1951" s="12" t="s">
        <v>2740</v>
      </c>
    </row>
    <row r="1952" spans="11:12" ht="16.05" customHeight="1" x14ac:dyDescent="0.25">
      <c r="K1952" s="12">
        <v>422802</v>
      </c>
      <c r="L1952" s="12" t="s">
        <v>2741</v>
      </c>
    </row>
    <row r="1953" spans="11:12" ht="16.05" customHeight="1" x14ac:dyDescent="0.25">
      <c r="K1953" s="12">
        <v>422822</v>
      </c>
      <c r="L1953" s="12" t="s">
        <v>2742</v>
      </c>
    </row>
    <row r="1954" spans="11:12" ht="16.05" customHeight="1" x14ac:dyDescent="0.25">
      <c r="K1954" s="12">
        <v>422823</v>
      </c>
      <c r="L1954" s="12" t="s">
        <v>2743</v>
      </c>
    </row>
    <row r="1955" spans="11:12" ht="16.05" customHeight="1" x14ac:dyDescent="0.25">
      <c r="K1955" s="12">
        <v>422825</v>
      </c>
      <c r="L1955" s="12" t="s">
        <v>2744</v>
      </c>
    </row>
    <row r="1956" spans="11:12" ht="16.05" customHeight="1" x14ac:dyDescent="0.25">
      <c r="K1956" s="12">
        <v>422826</v>
      </c>
      <c r="L1956" s="12" t="s">
        <v>2745</v>
      </c>
    </row>
    <row r="1957" spans="11:12" ht="16.05" customHeight="1" x14ac:dyDescent="0.25">
      <c r="K1957" s="12">
        <v>422827</v>
      </c>
      <c r="L1957" s="12" t="s">
        <v>2746</v>
      </c>
    </row>
    <row r="1958" spans="11:12" ht="16.05" customHeight="1" x14ac:dyDescent="0.25">
      <c r="K1958" s="12">
        <v>422828</v>
      </c>
      <c r="L1958" s="12" t="s">
        <v>2747</v>
      </c>
    </row>
    <row r="1959" spans="11:12" ht="16.05" customHeight="1" x14ac:dyDescent="0.25">
      <c r="K1959" s="12">
        <v>429000</v>
      </c>
      <c r="L1959" s="12" t="s">
        <v>2748</v>
      </c>
    </row>
    <row r="1960" spans="11:12" ht="16.05" customHeight="1" x14ac:dyDescent="0.25">
      <c r="K1960" s="12">
        <v>429001</v>
      </c>
      <c r="L1960" s="12" t="s">
        <v>2749</v>
      </c>
    </row>
    <row r="1961" spans="11:12" ht="16.05" customHeight="1" x14ac:dyDescent="0.25">
      <c r="K1961" s="12">
        <v>429004</v>
      </c>
      <c r="L1961" s="12" t="s">
        <v>2750</v>
      </c>
    </row>
    <row r="1962" spans="11:12" ht="16.05" customHeight="1" x14ac:dyDescent="0.25">
      <c r="K1962" s="12">
        <v>429005</v>
      </c>
      <c r="L1962" s="12" t="s">
        <v>2751</v>
      </c>
    </row>
    <row r="1963" spans="11:12" ht="16.05" customHeight="1" x14ac:dyDescent="0.25">
      <c r="K1963" s="12">
        <v>429006</v>
      </c>
      <c r="L1963" s="12" t="s">
        <v>2752</v>
      </c>
    </row>
    <row r="1964" spans="11:12" ht="16.05" customHeight="1" x14ac:dyDescent="0.25">
      <c r="K1964" s="12">
        <v>429021</v>
      </c>
      <c r="L1964" s="12" t="s">
        <v>2753</v>
      </c>
    </row>
    <row r="1965" spans="11:12" ht="16.05" customHeight="1" x14ac:dyDescent="0.25">
      <c r="K1965" s="12">
        <v>430000</v>
      </c>
      <c r="L1965" s="12" t="s">
        <v>2754</v>
      </c>
    </row>
    <row r="1966" spans="11:12" ht="16.05" customHeight="1" x14ac:dyDescent="0.25">
      <c r="K1966" s="12">
        <v>430100</v>
      </c>
      <c r="L1966" s="12" t="s">
        <v>2755</v>
      </c>
    </row>
    <row r="1967" spans="11:12" ht="16.05" customHeight="1" x14ac:dyDescent="0.25">
      <c r="K1967" s="12">
        <v>430101</v>
      </c>
      <c r="L1967" s="12" t="s">
        <v>2756</v>
      </c>
    </row>
    <row r="1968" spans="11:12" ht="16.05" customHeight="1" x14ac:dyDescent="0.25">
      <c r="K1968" s="12">
        <v>430102</v>
      </c>
      <c r="L1968" s="12" t="s">
        <v>2757</v>
      </c>
    </row>
    <row r="1969" spans="11:12" ht="16.05" customHeight="1" x14ac:dyDescent="0.25">
      <c r="K1969" s="12">
        <v>430103</v>
      </c>
      <c r="L1969" s="12" t="s">
        <v>2758</v>
      </c>
    </row>
    <row r="1970" spans="11:12" ht="16.05" customHeight="1" x14ac:dyDescent="0.25">
      <c r="K1970" s="12">
        <v>430104</v>
      </c>
      <c r="L1970" s="12" t="s">
        <v>2759</v>
      </c>
    </row>
    <row r="1971" spans="11:12" ht="16.05" customHeight="1" x14ac:dyDescent="0.25">
      <c r="K1971" s="12">
        <v>430105</v>
      </c>
      <c r="L1971" s="12" t="s">
        <v>2760</v>
      </c>
    </row>
    <row r="1972" spans="11:12" ht="16.05" customHeight="1" x14ac:dyDescent="0.25">
      <c r="K1972" s="12">
        <v>430111</v>
      </c>
      <c r="L1972" s="12" t="s">
        <v>2761</v>
      </c>
    </row>
    <row r="1973" spans="11:12" ht="16.05" customHeight="1" x14ac:dyDescent="0.25">
      <c r="K1973" s="12">
        <v>430121</v>
      </c>
      <c r="L1973" s="12" t="s">
        <v>2762</v>
      </c>
    </row>
    <row r="1974" spans="11:12" ht="16.05" customHeight="1" x14ac:dyDescent="0.25">
      <c r="K1974" s="12">
        <v>430122</v>
      </c>
      <c r="L1974" s="12" t="s">
        <v>2763</v>
      </c>
    </row>
    <row r="1975" spans="11:12" ht="16.05" customHeight="1" x14ac:dyDescent="0.25">
      <c r="K1975" s="12">
        <v>430124</v>
      </c>
      <c r="L1975" s="12" t="s">
        <v>2764</v>
      </c>
    </row>
    <row r="1976" spans="11:12" ht="16.05" customHeight="1" x14ac:dyDescent="0.25">
      <c r="K1976" s="12">
        <v>430181</v>
      </c>
      <c r="L1976" s="12" t="s">
        <v>2765</v>
      </c>
    </row>
    <row r="1977" spans="11:12" ht="16.05" customHeight="1" x14ac:dyDescent="0.25">
      <c r="K1977" s="12">
        <v>430200</v>
      </c>
      <c r="L1977" s="12" t="s">
        <v>2766</v>
      </c>
    </row>
    <row r="1978" spans="11:12" ht="16.05" customHeight="1" x14ac:dyDescent="0.25">
      <c r="K1978" s="12">
        <v>430201</v>
      </c>
      <c r="L1978" s="12" t="s">
        <v>2767</v>
      </c>
    </row>
    <row r="1979" spans="11:12" ht="16.05" customHeight="1" x14ac:dyDescent="0.25">
      <c r="K1979" s="12">
        <v>430202</v>
      </c>
      <c r="L1979" s="12" t="s">
        <v>2768</v>
      </c>
    </row>
    <row r="1980" spans="11:12" ht="16.05" customHeight="1" x14ac:dyDescent="0.25">
      <c r="K1980" s="12">
        <v>430203</v>
      </c>
      <c r="L1980" s="12" t="s">
        <v>2769</v>
      </c>
    </row>
    <row r="1981" spans="11:12" ht="16.05" customHeight="1" x14ac:dyDescent="0.25">
      <c r="K1981" s="12">
        <v>430204</v>
      </c>
      <c r="L1981" s="12" t="s">
        <v>2770</v>
      </c>
    </row>
    <row r="1982" spans="11:12" ht="16.05" customHeight="1" x14ac:dyDescent="0.25">
      <c r="K1982" s="12">
        <v>430211</v>
      </c>
      <c r="L1982" s="12" t="s">
        <v>2771</v>
      </c>
    </row>
    <row r="1983" spans="11:12" ht="16.05" customHeight="1" x14ac:dyDescent="0.25">
      <c r="K1983" s="12">
        <v>430221</v>
      </c>
      <c r="L1983" s="12" t="s">
        <v>2772</v>
      </c>
    </row>
    <row r="1984" spans="11:12" ht="16.05" customHeight="1" x14ac:dyDescent="0.25">
      <c r="K1984" s="12">
        <v>430223</v>
      </c>
      <c r="L1984" s="12" t="s">
        <v>2773</v>
      </c>
    </row>
    <row r="1985" spans="11:12" ht="16.05" customHeight="1" x14ac:dyDescent="0.25">
      <c r="K1985" s="12">
        <v>430224</v>
      </c>
      <c r="L1985" s="12" t="s">
        <v>2774</v>
      </c>
    </row>
    <row r="1986" spans="11:12" ht="16.05" customHeight="1" x14ac:dyDescent="0.25">
      <c r="K1986" s="12">
        <v>430225</v>
      </c>
      <c r="L1986" s="12" t="s">
        <v>2775</v>
      </c>
    </row>
    <row r="1987" spans="11:12" ht="16.05" customHeight="1" x14ac:dyDescent="0.25">
      <c r="K1987" s="12">
        <v>430281</v>
      </c>
      <c r="L1987" s="12" t="s">
        <v>2776</v>
      </c>
    </row>
    <row r="1988" spans="11:12" ht="16.05" customHeight="1" x14ac:dyDescent="0.25">
      <c r="K1988" s="12">
        <v>430300</v>
      </c>
      <c r="L1988" s="12" t="s">
        <v>2777</v>
      </c>
    </row>
    <row r="1989" spans="11:12" ht="16.05" customHeight="1" x14ac:dyDescent="0.25">
      <c r="K1989" s="12">
        <v>430301</v>
      </c>
      <c r="L1989" s="12" t="s">
        <v>2778</v>
      </c>
    </row>
    <row r="1990" spans="11:12" ht="16.05" customHeight="1" x14ac:dyDescent="0.25">
      <c r="K1990" s="12">
        <v>430302</v>
      </c>
      <c r="L1990" s="12" t="s">
        <v>2779</v>
      </c>
    </row>
    <row r="1991" spans="11:12" ht="16.05" customHeight="1" x14ac:dyDescent="0.25">
      <c r="K1991" s="12">
        <v>430304</v>
      </c>
      <c r="L1991" s="12" t="s">
        <v>2780</v>
      </c>
    </row>
    <row r="1992" spans="11:12" ht="16.05" customHeight="1" x14ac:dyDescent="0.25">
      <c r="K1992" s="12">
        <v>430321</v>
      </c>
      <c r="L1992" s="12" t="s">
        <v>2781</v>
      </c>
    </row>
    <row r="1993" spans="11:12" ht="16.05" customHeight="1" x14ac:dyDescent="0.25">
      <c r="K1993" s="12">
        <v>430381</v>
      </c>
      <c r="L1993" s="12" t="s">
        <v>2782</v>
      </c>
    </row>
    <row r="1994" spans="11:12" ht="16.05" customHeight="1" x14ac:dyDescent="0.25">
      <c r="K1994" s="12">
        <v>430382</v>
      </c>
      <c r="L1994" s="12" t="s">
        <v>2783</v>
      </c>
    </row>
    <row r="1995" spans="11:12" ht="16.05" customHeight="1" x14ac:dyDescent="0.25">
      <c r="K1995" s="12">
        <v>430400</v>
      </c>
      <c r="L1995" s="12" t="s">
        <v>2784</v>
      </c>
    </row>
    <row r="1996" spans="11:12" ht="16.05" customHeight="1" x14ac:dyDescent="0.25">
      <c r="K1996" s="12">
        <v>430401</v>
      </c>
      <c r="L1996" s="12" t="s">
        <v>2785</v>
      </c>
    </row>
    <row r="1997" spans="11:12" ht="16.05" customHeight="1" x14ac:dyDescent="0.25">
      <c r="K1997" s="12">
        <v>430402</v>
      </c>
      <c r="L1997" s="12" t="s">
        <v>2786</v>
      </c>
    </row>
    <row r="1998" spans="11:12" ht="16.05" customHeight="1" x14ac:dyDescent="0.25">
      <c r="K1998" s="12">
        <v>430403</v>
      </c>
      <c r="L1998" s="12" t="s">
        <v>2787</v>
      </c>
    </row>
    <row r="1999" spans="11:12" ht="16.05" customHeight="1" x14ac:dyDescent="0.25">
      <c r="K1999" s="12">
        <v>430404</v>
      </c>
      <c r="L1999" s="12" t="s">
        <v>2788</v>
      </c>
    </row>
    <row r="2000" spans="11:12" ht="16.05" customHeight="1" x14ac:dyDescent="0.25">
      <c r="K2000" s="12">
        <v>430411</v>
      </c>
      <c r="L2000" s="12" t="s">
        <v>2789</v>
      </c>
    </row>
    <row r="2001" spans="11:12" ht="16.05" customHeight="1" x14ac:dyDescent="0.25">
      <c r="K2001" s="12">
        <v>430412</v>
      </c>
      <c r="L2001" s="12" t="s">
        <v>2790</v>
      </c>
    </row>
    <row r="2002" spans="11:12" ht="16.05" customHeight="1" x14ac:dyDescent="0.25">
      <c r="K2002" s="12">
        <v>430421</v>
      </c>
      <c r="L2002" s="12" t="s">
        <v>2791</v>
      </c>
    </row>
    <row r="2003" spans="11:12" ht="16.05" customHeight="1" x14ac:dyDescent="0.25">
      <c r="K2003" s="12">
        <v>430422</v>
      </c>
      <c r="L2003" s="12" t="s">
        <v>2792</v>
      </c>
    </row>
    <row r="2004" spans="11:12" ht="16.05" customHeight="1" x14ac:dyDescent="0.25">
      <c r="K2004" s="12">
        <v>430423</v>
      </c>
      <c r="L2004" s="12" t="s">
        <v>2793</v>
      </c>
    </row>
    <row r="2005" spans="11:12" ht="16.05" customHeight="1" x14ac:dyDescent="0.25">
      <c r="K2005" s="12">
        <v>430424</v>
      </c>
      <c r="L2005" s="12" t="s">
        <v>2794</v>
      </c>
    </row>
    <row r="2006" spans="11:12" ht="16.05" customHeight="1" x14ac:dyDescent="0.25">
      <c r="K2006" s="12">
        <v>430426</v>
      </c>
      <c r="L2006" s="12" t="s">
        <v>2795</v>
      </c>
    </row>
    <row r="2007" spans="11:12" ht="16.05" customHeight="1" x14ac:dyDescent="0.25">
      <c r="K2007" s="12">
        <v>430481</v>
      </c>
      <c r="L2007" s="12" t="s">
        <v>2796</v>
      </c>
    </row>
    <row r="2008" spans="11:12" ht="16.05" customHeight="1" x14ac:dyDescent="0.25">
      <c r="K2008" s="12">
        <v>430482</v>
      </c>
      <c r="L2008" s="12" t="s">
        <v>2797</v>
      </c>
    </row>
    <row r="2009" spans="11:12" ht="16.05" customHeight="1" x14ac:dyDescent="0.25">
      <c r="K2009" s="12">
        <v>430500</v>
      </c>
      <c r="L2009" s="12" t="s">
        <v>2798</v>
      </c>
    </row>
    <row r="2010" spans="11:12" ht="16.05" customHeight="1" x14ac:dyDescent="0.25">
      <c r="K2010" s="12">
        <v>430501</v>
      </c>
      <c r="L2010" s="12" t="s">
        <v>2799</v>
      </c>
    </row>
    <row r="2011" spans="11:12" ht="16.05" customHeight="1" x14ac:dyDescent="0.25">
      <c r="K2011" s="12">
        <v>430502</v>
      </c>
      <c r="L2011" s="12" t="s">
        <v>2800</v>
      </c>
    </row>
    <row r="2012" spans="11:12" ht="16.05" customHeight="1" x14ac:dyDescent="0.25">
      <c r="K2012" s="12">
        <v>430503</v>
      </c>
      <c r="L2012" s="12" t="s">
        <v>2801</v>
      </c>
    </row>
    <row r="2013" spans="11:12" ht="16.05" customHeight="1" x14ac:dyDescent="0.25">
      <c r="K2013" s="12">
        <v>430511</v>
      </c>
      <c r="L2013" s="12" t="s">
        <v>2802</v>
      </c>
    </row>
    <row r="2014" spans="11:12" ht="16.05" customHeight="1" x14ac:dyDescent="0.25">
      <c r="K2014" s="12">
        <v>430521</v>
      </c>
      <c r="L2014" s="12" t="s">
        <v>2803</v>
      </c>
    </row>
    <row r="2015" spans="11:12" ht="16.05" customHeight="1" x14ac:dyDescent="0.25">
      <c r="K2015" s="12">
        <v>430522</v>
      </c>
      <c r="L2015" s="12" t="s">
        <v>2804</v>
      </c>
    </row>
    <row r="2016" spans="11:12" ht="16.05" customHeight="1" x14ac:dyDescent="0.25">
      <c r="K2016" s="12">
        <v>430523</v>
      </c>
      <c r="L2016" s="12" t="s">
        <v>2805</v>
      </c>
    </row>
    <row r="2017" spans="11:12" ht="16.05" customHeight="1" x14ac:dyDescent="0.25">
      <c r="K2017" s="12">
        <v>430524</v>
      </c>
      <c r="L2017" s="12" t="s">
        <v>2806</v>
      </c>
    </row>
    <row r="2018" spans="11:12" ht="16.05" customHeight="1" x14ac:dyDescent="0.25">
      <c r="K2018" s="12">
        <v>430525</v>
      </c>
      <c r="L2018" s="12" t="s">
        <v>2807</v>
      </c>
    </row>
    <row r="2019" spans="11:12" ht="16.05" customHeight="1" x14ac:dyDescent="0.25">
      <c r="K2019" s="12">
        <v>430527</v>
      </c>
      <c r="L2019" s="12" t="s">
        <v>2808</v>
      </c>
    </row>
    <row r="2020" spans="11:12" ht="16.05" customHeight="1" x14ac:dyDescent="0.25">
      <c r="K2020" s="12">
        <v>430528</v>
      </c>
      <c r="L2020" s="12" t="s">
        <v>2809</v>
      </c>
    </row>
    <row r="2021" spans="11:12" ht="16.05" customHeight="1" x14ac:dyDescent="0.25">
      <c r="K2021" s="12">
        <v>430529</v>
      </c>
      <c r="L2021" s="12" t="s">
        <v>2810</v>
      </c>
    </row>
    <row r="2022" spans="11:12" ht="16.05" customHeight="1" x14ac:dyDescent="0.25">
      <c r="K2022" s="12">
        <v>430581</v>
      </c>
      <c r="L2022" s="12" t="s">
        <v>2811</v>
      </c>
    </row>
    <row r="2023" spans="11:12" ht="16.05" customHeight="1" x14ac:dyDescent="0.25">
      <c r="K2023" s="12">
        <v>430600</v>
      </c>
      <c r="L2023" s="12" t="s">
        <v>2812</v>
      </c>
    </row>
    <row r="2024" spans="11:12" ht="16.05" customHeight="1" x14ac:dyDescent="0.25">
      <c r="K2024" s="12">
        <v>430601</v>
      </c>
      <c r="L2024" s="12" t="s">
        <v>2813</v>
      </c>
    </row>
    <row r="2025" spans="11:12" ht="16.05" customHeight="1" x14ac:dyDescent="0.25">
      <c r="K2025" s="12">
        <v>430602</v>
      </c>
      <c r="L2025" s="12" t="s">
        <v>2814</v>
      </c>
    </row>
    <row r="2026" spans="11:12" ht="16.05" customHeight="1" x14ac:dyDescent="0.25">
      <c r="K2026" s="12">
        <v>430603</v>
      </c>
      <c r="L2026" s="12" t="s">
        <v>2815</v>
      </c>
    </row>
    <row r="2027" spans="11:12" ht="16.05" customHeight="1" x14ac:dyDescent="0.25">
      <c r="K2027" s="12">
        <v>430611</v>
      </c>
      <c r="L2027" s="12" t="s">
        <v>2816</v>
      </c>
    </row>
    <row r="2028" spans="11:12" ht="16.05" customHeight="1" x14ac:dyDescent="0.25">
      <c r="K2028" s="12">
        <v>430621</v>
      </c>
      <c r="L2028" s="12" t="s">
        <v>2817</v>
      </c>
    </row>
    <row r="2029" spans="11:12" ht="16.05" customHeight="1" x14ac:dyDescent="0.25">
      <c r="K2029" s="12">
        <v>430623</v>
      </c>
      <c r="L2029" s="12" t="s">
        <v>2818</v>
      </c>
    </row>
    <row r="2030" spans="11:12" ht="16.05" customHeight="1" x14ac:dyDescent="0.25">
      <c r="K2030" s="12">
        <v>430624</v>
      </c>
      <c r="L2030" s="12" t="s">
        <v>2819</v>
      </c>
    </row>
    <row r="2031" spans="11:12" ht="16.05" customHeight="1" x14ac:dyDescent="0.25">
      <c r="K2031" s="12">
        <v>430626</v>
      </c>
      <c r="L2031" s="12" t="s">
        <v>2820</v>
      </c>
    </row>
    <row r="2032" spans="11:12" ht="16.05" customHeight="1" x14ac:dyDescent="0.25">
      <c r="K2032" s="12">
        <v>430681</v>
      </c>
      <c r="L2032" s="12" t="s">
        <v>2821</v>
      </c>
    </row>
    <row r="2033" spans="11:12" ht="16.05" customHeight="1" x14ac:dyDescent="0.25">
      <c r="K2033" s="12">
        <v>430682</v>
      </c>
      <c r="L2033" s="12" t="s">
        <v>2822</v>
      </c>
    </row>
    <row r="2034" spans="11:12" ht="16.05" customHeight="1" x14ac:dyDescent="0.25">
      <c r="K2034" s="12">
        <v>430700</v>
      </c>
      <c r="L2034" s="12" t="s">
        <v>2823</v>
      </c>
    </row>
    <row r="2035" spans="11:12" ht="16.05" customHeight="1" x14ac:dyDescent="0.25">
      <c r="K2035" s="12">
        <v>430701</v>
      </c>
      <c r="L2035" s="12" t="s">
        <v>2824</v>
      </c>
    </row>
    <row r="2036" spans="11:12" ht="16.05" customHeight="1" x14ac:dyDescent="0.25">
      <c r="K2036" s="12">
        <v>430702</v>
      </c>
      <c r="L2036" s="12" t="s">
        <v>2825</v>
      </c>
    </row>
    <row r="2037" spans="11:12" ht="16.05" customHeight="1" x14ac:dyDescent="0.25">
      <c r="K2037" s="12">
        <v>430703</v>
      </c>
      <c r="L2037" s="12" t="s">
        <v>2826</v>
      </c>
    </row>
    <row r="2038" spans="11:12" ht="16.05" customHeight="1" x14ac:dyDescent="0.25">
      <c r="K2038" s="12">
        <v>430721</v>
      </c>
      <c r="L2038" s="12" t="s">
        <v>2827</v>
      </c>
    </row>
    <row r="2039" spans="11:12" ht="16.05" customHeight="1" x14ac:dyDescent="0.25">
      <c r="K2039" s="12">
        <v>430722</v>
      </c>
      <c r="L2039" s="12" t="s">
        <v>2828</v>
      </c>
    </row>
    <row r="2040" spans="11:12" ht="16.05" customHeight="1" x14ac:dyDescent="0.25">
      <c r="K2040" s="12">
        <v>430723</v>
      </c>
      <c r="L2040" s="12" t="s">
        <v>2829</v>
      </c>
    </row>
    <row r="2041" spans="11:12" ht="16.05" customHeight="1" x14ac:dyDescent="0.25">
      <c r="K2041" s="12">
        <v>430724</v>
      </c>
      <c r="L2041" s="12" t="s">
        <v>2830</v>
      </c>
    </row>
    <row r="2042" spans="11:12" ht="16.05" customHeight="1" x14ac:dyDescent="0.25">
      <c r="K2042" s="12">
        <v>430725</v>
      </c>
      <c r="L2042" s="12" t="s">
        <v>2831</v>
      </c>
    </row>
    <row r="2043" spans="11:12" ht="16.05" customHeight="1" x14ac:dyDescent="0.25">
      <c r="K2043" s="12">
        <v>430726</v>
      </c>
      <c r="L2043" s="12" t="s">
        <v>2832</v>
      </c>
    </row>
    <row r="2044" spans="11:12" ht="16.05" customHeight="1" x14ac:dyDescent="0.25">
      <c r="K2044" s="12">
        <v>430781</v>
      </c>
      <c r="L2044" s="12" t="s">
        <v>2833</v>
      </c>
    </row>
    <row r="2045" spans="11:12" ht="16.05" customHeight="1" x14ac:dyDescent="0.25">
      <c r="K2045" s="12">
        <v>430800</v>
      </c>
      <c r="L2045" s="12" t="s">
        <v>2834</v>
      </c>
    </row>
    <row r="2046" spans="11:12" ht="16.05" customHeight="1" x14ac:dyDescent="0.25">
      <c r="K2046" s="12">
        <v>430801</v>
      </c>
      <c r="L2046" s="12" t="s">
        <v>2835</v>
      </c>
    </row>
    <row r="2047" spans="11:12" ht="16.05" customHeight="1" x14ac:dyDescent="0.25">
      <c r="K2047" s="12">
        <v>430802</v>
      </c>
      <c r="L2047" s="12" t="s">
        <v>2836</v>
      </c>
    </row>
    <row r="2048" spans="11:12" ht="16.05" customHeight="1" x14ac:dyDescent="0.25">
      <c r="K2048" s="12">
        <v>430811</v>
      </c>
      <c r="L2048" s="12" t="s">
        <v>2837</v>
      </c>
    </row>
    <row r="2049" spans="11:12" ht="16.05" customHeight="1" x14ac:dyDescent="0.25">
      <c r="K2049" s="12">
        <v>430821</v>
      </c>
      <c r="L2049" s="12" t="s">
        <v>2838</v>
      </c>
    </row>
    <row r="2050" spans="11:12" ht="16.05" customHeight="1" x14ac:dyDescent="0.25">
      <c r="K2050" s="12">
        <v>430822</v>
      </c>
      <c r="L2050" s="12" t="s">
        <v>2839</v>
      </c>
    </row>
    <row r="2051" spans="11:12" ht="16.05" customHeight="1" x14ac:dyDescent="0.25">
      <c r="K2051" s="12">
        <v>430900</v>
      </c>
      <c r="L2051" s="12" t="s">
        <v>2840</v>
      </c>
    </row>
    <row r="2052" spans="11:12" ht="16.05" customHeight="1" x14ac:dyDescent="0.25">
      <c r="K2052" s="12">
        <v>430901</v>
      </c>
      <c r="L2052" s="12" t="s">
        <v>2841</v>
      </c>
    </row>
    <row r="2053" spans="11:12" ht="16.05" customHeight="1" x14ac:dyDescent="0.25">
      <c r="K2053" s="12">
        <v>430902</v>
      </c>
      <c r="L2053" s="12" t="s">
        <v>2842</v>
      </c>
    </row>
    <row r="2054" spans="11:12" ht="16.05" customHeight="1" x14ac:dyDescent="0.25">
      <c r="K2054" s="12">
        <v>430903</v>
      </c>
      <c r="L2054" s="12" t="s">
        <v>2843</v>
      </c>
    </row>
    <row r="2055" spans="11:12" ht="16.05" customHeight="1" x14ac:dyDescent="0.25">
      <c r="K2055" s="12">
        <v>430921</v>
      </c>
      <c r="L2055" s="12" t="s">
        <v>2844</v>
      </c>
    </row>
    <row r="2056" spans="11:12" ht="16.05" customHeight="1" x14ac:dyDescent="0.25">
      <c r="K2056" s="12">
        <v>430922</v>
      </c>
      <c r="L2056" s="12" t="s">
        <v>2845</v>
      </c>
    </row>
    <row r="2057" spans="11:12" ht="16.05" customHeight="1" x14ac:dyDescent="0.25">
      <c r="K2057" s="12">
        <v>430923</v>
      </c>
      <c r="L2057" s="12" t="s">
        <v>2846</v>
      </c>
    </row>
    <row r="2058" spans="11:12" ht="16.05" customHeight="1" x14ac:dyDescent="0.25">
      <c r="K2058" s="12">
        <v>430981</v>
      </c>
      <c r="L2058" s="12" t="s">
        <v>2847</v>
      </c>
    </row>
    <row r="2059" spans="11:12" ht="16.05" customHeight="1" x14ac:dyDescent="0.25">
      <c r="K2059" s="12">
        <v>431000</v>
      </c>
      <c r="L2059" s="12" t="s">
        <v>2848</v>
      </c>
    </row>
    <row r="2060" spans="11:12" ht="16.05" customHeight="1" x14ac:dyDescent="0.25">
      <c r="K2060" s="12">
        <v>431001</v>
      </c>
      <c r="L2060" s="12" t="s">
        <v>2849</v>
      </c>
    </row>
    <row r="2061" spans="11:12" ht="16.05" customHeight="1" x14ac:dyDescent="0.25">
      <c r="K2061" s="12">
        <v>431002</v>
      </c>
      <c r="L2061" s="12" t="s">
        <v>2850</v>
      </c>
    </row>
    <row r="2062" spans="11:12" ht="16.05" customHeight="1" x14ac:dyDescent="0.25">
      <c r="K2062" s="12">
        <v>431003</v>
      </c>
      <c r="L2062" s="12" t="s">
        <v>2851</v>
      </c>
    </row>
    <row r="2063" spans="11:12" ht="16.05" customHeight="1" x14ac:dyDescent="0.25">
      <c r="K2063" s="12">
        <v>431021</v>
      </c>
      <c r="L2063" s="12" t="s">
        <v>2852</v>
      </c>
    </row>
    <row r="2064" spans="11:12" ht="16.05" customHeight="1" x14ac:dyDescent="0.25">
      <c r="K2064" s="12">
        <v>431022</v>
      </c>
      <c r="L2064" s="12" t="s">
        <v>2853</v>
      </c>
    </row>
    <row r="2065" spans="11:12" ht="16.05" customHeight="1" x14ac:dyDescent="0.25">
      <c r="K2065" s="12">
        <v>431023</v>
      </c>
      <c r="L2065" s="12" t="s">
        <v>2854</v>
      </c>
    </row>
    <row r="2066" spans="11:12" ht="16.05" customHeight="1" x14ac:dyDescent="0.25">
      <c r="K2066" s="12">
        <v>431024</v>
      </c>
      <c r="L2066" s="12" t="s">
        <v>2855</v>
      </c>
    </row>
    <row r="2067" spans="11:12" ht="16.05" customHeight="1" x14ac:dyDescent="0.25">
      <c r="K2067" s="12">
        <v>431025</v>
      </c>
      <c r="L2067" s="12" t="s">
        <v>2856</v>
      </c>
    </row>
    <row r="2068" spans="11:12" ht="16.05" customHeight="1" x14ac:dyDescent="0.25">
      <c r="K2068" s="12">
        <v>431026</v>
      </c>
      <c r="L2068" s="12" t="s">
        <v>2857</v>
      </c>
    </row>
    <row r="2069" spans="11:12" ht="16.05" customHeight="1" x14ac:dyDescent="0.25">
      <c r="K2069" s="12">
        <v>431027</v>
      </c>
      <c r="L2069" s="12" t="s">
        <v>2858</v>
      </c>
    </row>
    <row r="2070" spans="11:12" ht="16.05" customHeight="1" x14ac:dyDescent="0.25">
      <c r="K2070" s="12">
        <v>431028</v>
      </c>
      <c r="L2070" s="12" t="s">
        <v>2859</v>
      </c>
    </row>
    <row r="2071" spans="11:12" ht="16.05" customHeight="1" x14ac:dyDescent="0.25">
      <c r="K2071" s="12">
        <v>431081</v>
      </c>
      <c r="L2071" s="12" t="s">
        <v>2860</v>
      </c>
    </row>
    <row r="2072" spans="11:12" ht="16.05" customHeight="1" x14ac:dyDescent="0.25">
      <c r="K2072" s="12">
        <v>431100</v>
      </c>
      <c r="L2072" s="12" t="s">
        <v>2861</v>
      </c>
    </row>
    <row r="2073" spans="11:12" ht="16.05" customHeight="1" x14ac:dyDescent="0.25">
      <c r="K2073" s="12">
        <v>431101</v>
      </c>
      <c r="L2073" s="12" t="s">
        <v>2862</v>
      </c>
    </row>
    <row r="2074" spans="11:12" ht="16.05" customHeight="1" x14ac:dyDescent="0.25">
      <c r="K2074" s="12">
        <v>431102</v>
      </c>
      <c r="L2074" s="12" t="s">
        <v>2863</v>
      </c>
    </row>
    <row r="2075" spans="11:12" ht="16.05" customHeight="1" x14ac:dyDescent="0.25">
      <c r="K2075" s="12">
        <v>431103</v>
      </c>
      <c r="L2075" s="12" t="s">
        <v>2864</v>
      </c>
    </row>
    <row r="2076" spans="11:12" ht="16.05" customHeight="1" x14ac:dyDescent="0.25">
      <c r="K2076" s="12">
        <v>431121</v>
      </c>
      <c r="L2076" s="12" t="s">
        <v>2865</v>
      </c>
    </row>
    <row r="2077" spans="11:12" ht="16.05" customHeight="1" x14ac:dyDescent="0.25">
      <c r="K2077" s="12">
        <v>431122</v>
      </c>
      <c r="L2077" s="12" t="s">
        <v>2866</v>
      </c>
    </row>
    <row r="2078" spans="11:12" ht="16.05" customHeight="1" x14ac:dyDescent="0.25">
      <c r="K2078" s="12">
        <v>431123</v>
      </c>
      <c r="L2078" s="12" t="s">
        <v>2867</v>
      </c>
    </row>
    <row r="2079" spans="11:12" ht="16.05" customHeight="1" x14ac:dyDescent="0.25">
      <c r="K2079" s="12">
        <v>431124</v>
      </c>
      <c r="L2079" s="12" t="s">
        <v>2868</v>
      </c>
    </row>
    <row r="2080" spans="11:12" ht="16.05" customHeight="1" x14ac:dyDescent="0.25">
      <c r="K2080" s="12">
        <v>431125</v>
      </c>
      <c r="L2080" s="12" t="s">
        <v>2869</v>
      </c>
    </row>
    <row r="2081" spans="11:12" ht="16.05" customHeight="1" x14ac:dyDescent="0.25">
      <c r="K2081" s="12">
        <v>431126</v>
      </c>
      <c r="L2081" s="12" t="s">
        <v>2870</v>
      </c>
    </row>
    <row r="2082" spans="11:12" ht="16.05" customHeight="1" x14ac:dyDescent="0.25">
      <c r="K2082" s="12">
        <v>431127</v>
      </c>
      <c r="L2082" s="12" t="s">
        <v>2871</v>
      </c>
    </row>
    <row r="2083" spans="11:12" ht="16.05" customHeight="1" x14ac:dyDescent="0.25">
      <c r="K2083" s="12">
        <v>431128</v>
      </c>
      <c r="L2083" s="12" t="s">
        <v>2872</v>
      </c>
    </row>
    <row r="2084" spans="11:12" ht="16.05" customHeight="1" x14ac:dyDescent="0.25">
      <c r="K2084" s="12">
        <v>431129</v>
      </c>
      <c r="L2084" s="12" t="s">
        <v>2873</v>
      </c>
    </row>
    <row r="2085" spans="11:12" ht="16.05" customHeight="1" x14ac:dyDescent="0.25">
      <c r="K2085" s="12">
        <v>431200</v>
      </c>
      <c r="L2085" s="12" t="s">
        <v>2874</v>
      </c>
    </row>
    <row r="2086" spans="11:12" ht="16.05" customHeight="1" x14ac:dyDescent="0.25">
      <c r="K2086" s="12">
        <v>431201</v>
      </c>
      <c r="L2086" s="12" t="s">
        <v>2875</v>
      </c>
    </row>
    <row r="2087" spans="11:12" ht="16.05" customHeight="1" x14ac:dyDescent="0.25">
      <c r="K2087" s="12">
        <v>431202</v>
      </c>
      <c r="L2087" s="12" t="s">
        <v>2876</v>
      </c>
    </row>
    <row r="2088" spans="11:12" ht="16.05" customHeight="1" x14ac:dyDescent="0.25">
      <c r="K2088" s="12">
        <v>431221</v>
      </c>
      <c r="L2088" s="12" t="s">
        <v>2877</v>
      </c>
    </row>
    <row r="2089" spans="11:12" ht="16.05" customHeight="1" x14ac:dyDescent="0.25">
      <c r="K2089" s="12">
        <v>431222</v>
      </c>
      <c r="L2089" s="12" t="s">
        <v>2878</v>
      </c>
    </row>
    <row r="2090" spans="11:12" ht="16.05" customHeight="1" x14ac:dyDescent="0.25">
      <c r="K2090" s="12">
        <v>431223</v>
      </c>
      <c r="L2090" s="12" t="s">
        <v>2879</v>
      </c>
    </row>
    <row r="2091" spans="11:12" ht="16.05" customHeight="1" x14ac:dyDescent="0.25">
      <c r="K2091" s="12">
        <v>431224</v>
      </c>
      <c r="L2091" s="12" t="s">
        <v>2880</v>
      </c>
    </row>
    <row r="2092" spans="11:12" ht="16.05" customHeight="1" x14ac:dyDescent="0.25">
      <c r="K2092" s="12">
        <v>431225</v>
      </c>
      <c r="L2092" s="12" t="s">
        <v>2881</v>
      </c>
    </row>
    <row r="2093" spans="11:12" ht="16.05" customHeight="1" x14ac:dyDescent="0.25">
      <c r="K2093" s="12">
        <v>431226</v>
      </c>
      <c r="L2093" s="12" t="s">
        <v>2882</v>
      </c>
    </row>
    <row r="2094" spans="11:12" ht="16.05" customHeight="1" x14ac:dyDescent="0.25">
      <c r="K2094" s="12">
        <v>431227</v>
      </c>
      <c r="L2094" s="12" t="s">
        <v>2883</v>
      </c>
    </row>
    <row r="2095" spans="11:12" ht="16.05" customHeight="1" x14ac:dyDescent="0.25">
      <c r="K2095" s="12">
        <v>431228</v>
      </c>
      <c r="L2095" s="12" t="s">
        <v>2884</v>
      </c>
    </row>
    <row r="2096" spans="11:12" ht="16.05" customHeight="1" x14ac:dyDescent="0.25">
      <c r="K2096" s="12">
        <v>431229</v>
      </c>
      <c r="L2096" s="12" t="s">
        <v>2885</v>
      </c>
    </row>
    <row r="2097" spans="11:12" ht="16.05" customHeight="1" x14ac:dyDescent="0.25">
      <c r="K2097" s="12">
        <v>431230</v>
      </c>
      <c r="L2097" s="12" t="s">
        <v>2886</v>
      </c>
    </row>
    <row r="2098" spans="11:12" ht="16.05" customHeight="1" x14ac:dyDescent="0.25">
      <c r="K2098" s="12">
        <v>431281</v>
      </c>
      <c r="L2098" s="12" t="s">
        <v>2887</v>
      </c>
    </row>
    <row r="2099" spans="11:12" ht="16.05" customHeight="1" x14ac:dyDescent="0.25">
      <c r="K2099" s="12">
        <v>432500</v>
      </c>
      <c r="L2099" s="12" t="s">
        <v>2888</v>
      </c>
    </row>
    <row r="2100" spans="11:12" ht="16.05" customHeight="1" x14ac:dyDescent="0.25">
      <c r="K2100" s="12">
        <v>432501</v>
      </c>
      <c r="L2100" s="12" t="s">
        <v>2889</v>
      </c>
    </row>
    <row r="2101" spans="11:12" ht="16.05" customHeight="1" x14ac:dyDescent="0.25">
      <c r="K2101" s="12">
        <v>432502</v>
      </c>
      <c r="L2101" s="12" t="s">
        <v>2890</v>
      </c>
    </row>
    <row r="2102" spans="11:12" ht="16.05" customHeight="1" x14ac:dyDescent="0.25">
      <c r="K2102" s="12">
        <v>432503</v>
      </c>
      <c r="L2102" s="12" t="s">
        <v>2891</v>
      </c>
    </row>
    <row r="2103" spans="11:12" ht="16.05" customHeight="1" x14ac:dyDescent="0.25">
      <c r="K2103" s="12">
        <v>432522</v>
      </c>
      <c r="L2103" s="12" t="s">
        <v>2892</v>
      </c>
    </row>
    <row r="2104" spans="11:12" ht="16.05" customHeight="1" x14ac:dyDescent="0.25">
      <c r="K2104" s="12">
        <v>432524</v>
      </c>
      <c r="L2104" s="12" t="s">
        <v>2893</v>
      </c>
    </row>
    <row r="2105" spans="11:12" ht="16.05" customHeight="1" x14ac:dyDescent="0.25">
      <c r="K2105" s="12">
        <v>433000</v>
      </c>
      <c r="L2105" s="12" t="s">
        <v>2874</v>
      </c>
    </row>
    <row r="2106" spans="11:12" ht="16.05" customHeight="1" x14ac:dyDescent="0.25">
      <c r="K2106" s="12">
        <v>433001</v>
      </c>
      <c r="L2106" s="12" t="s">
        <v>2874</v>
      </c>
    </row>
    <row r="2107" spans="11:12" ht="16.05" customHeight="1" x14ac:dyDescent="0.25">
      <c r="K2107" s="12">
        <v>433100</v>
      </c>
      <c r="L2107" s="12" t="s">
        <v>2894</v>
      </c>
    </row>
    <row r="2108" spans="11:12" ht="16.05" customHeight="1" x14ac:dyDescent="0.25">
      <c r="K2108" s="12">
        <v>433101</v>
      </c>
      <c r="L2108" s="12" t="s">
        <v>2895</v>
      </c>
    </row>
    <row r="2109" spans="11:12" ht="16.05" customHeight="1" x14ac:dyDescent="0.25">
      <c r="K2109" s="12">
        <v>433122</v>
      </c>
      <c r="L2109" s="12" t="s">
        <v>2896</v>
      </c>
    </row>
    <row r="2110" spans="11:12" ht="16.05" customHeight="1" x14ac:dyDescent="0.25">
      <c r="K2110" s="12">
        <v>433123</v>
      </c>
      <c r="L2110" s="12" t="s">
        <v>2897</v>
      </c>
    </row>
    <row r="2111" spans="11:12" ht="16.05" customHeight="1" x14ac:dyDescent="0.25">
      <c r="K2111" s="12">
        <v>433124</v>
      </c>
      <c r="L2111" s="12" t="s">
        <v>2898</v>
      </c>
    </row>
    <row r="2112" spans="11:12" ht="16.05" customHeight="1" x14ac:dyDescent="0.25">
      <c r="K2112" s="12">
        <v>433125</v>
      </c>
      <c r="L2112" s="12" t="s">
        <v>2899</v>
      </c>
    </row>
    <row r="2113" spans="11:12" ht="16.05" customHeight="1" x14ac:dyDescent="0.25">
      <c r="K2113" s="12">
        <v>433126</v>
      </c>
      <c r="L2113" s="12" t="s">
        <v>2900</v>
      </c>
    </row>
    <row r="2114" spans="11:12" ht="16.05" customHeight="1" x14ac:dyDescent="0.25">
      <c r="K2114" s="12">
        <v>433127</v>
      </c>
      <c r="L2114" s="12" t="s">
        <v>2901</v>
      </c>
    </row>
    <row r="2115" spans="11:12" ht="16.05" customHeight="1" x14ac:dyDescent="0.25">
      <c r="K2115" s="12">
        <v>433130</v>
      </c>
      <c r="L2115" s="12" t="s">
        <v>2902</v>
      </c>
    </row>
    <row r="2116" spans="11:12" ht="16.05" customHeight="1" x14ac:dyDescent="0.25">
      <c r="K2116" s="12">
        <v>440000</v>
      </c>
      <c r="L2116" s="12" t="s">
        <v>2903</v>
      </c>
    </row>
    <row r="2117" spans="11:12" ht="16.05" customHeight="1" x14ac:dyDescent="0.25">
      <c r="K2117" s="12">
        <v>440100</v>
      </c>
      <c r="L2117" s="12" t="s">
        <v>2904</v>
      </c>
    </row>
    <row r="2118" spans="11:12" ht="16.05" customHeight="1" x14ac:dyDescent="0.25">
      <c r="K2118" s="12">
        <v>440101</v>
      </c>
      <c r="L2118" s="12" t="s">
        <v>2905</v>
      </c>
    </row>
    <row r="2119" spans="11:12" ht="16.05" customHeight="1" x14ac:dyDescent="0.25">
      <c r="K2119" s="12">
        <v>440102</v>
      </c>
      <c r="L2119" s="12" t="s">
        <v>2906</v>
      </c>
    </row>
    <row r="2120" spans="11:12" ht="16.05" customHeight="1" x14ac:dyDescent="0.25">
      <c r="K2120" s="12">
        <v>440103</v>
      </c>
      <c r="L2120" s="12" t="s">
        <v>2907</v>
      </c>
    </row>
    <row r="2121" spans="11:12" ht="16.05" customHeight="1" x14ac:dyDescent="0.25">
      <c r="K2121" s="12">
        <v>440104</v>
      </c>
      <c r="L2121" s="12" t="s">
        <v>2908</v>
      </c>
    </row>
    <row r="2122" spans="11:12" ht="16.05" customHeight="1" x14ac:dyDescent="0.25">
      <c r="K2122" s="12">
        <v>440105</v>
      </c>
      <c r="L2122" s="12" t="s">
        <v>2909</v>
      </c>
    </row>
    <row r="2123" spans="11:12" ht="16.05" customHeight="1" x14ac:dyDescent="0.25">
      <c r="K2123" s="12">
        <v>440106</v>
      </c>
      <c r="L2123" s="12" t="s">
        <v>2910</v>
      </c>
    </row>
    <row r="2124" spans="11:12" ht="16.05" customHeight="1" x14ac:dyDescent="0.25">
      <c r="K2124" s="12">
        <v>440107</v>
      </c>
      <c r="L2124" s="12" t="s">
        <v>2911</v>
      </c>
    </row>
    <row r="2125" spans="11:12" ht="16.05" customHeight="1" x14ac:dyDescent="0.25">
      <c r="K2125" s="12">
        <v>440111</v>
      </c>
      <c r="L2125" s="12" t="s">
        <v>2912</v>
      </c>
    </row>
    <row r="2126" spans="11:12" ht="16.05" customHeight="1" x14ac:dyDescent="0.25">
      <c r="K2126" s="12">
        <v>440112</v>
      </c>
      <c r="L2126" s="12" t="s">
        <v>2913</v>
      </c>
    </row>
    <row r="2127" spans="11:12" ht="16.05" customHeight="1" x14ac:dyDescent="0.25">
      <c r="K2127" s="12">
        <v>440181</v>
      </c>
      <c r="L2127" s="12" t="s">
        <v>2914</v>
      </c>
    </row>
    <row r="2128" spans="11:12" ht="16.05" customHeight="1" x14ac:dyDescent="0.25">
      <c r="K2128" s="12">
        <v>440182</v>
      </c>
      <c r="L2128" s="12" t="s">
        <v>2915</v>
      </c>
    </row>
    <row r="2129" spans="11:12" ht="16.05" customHeight="1" x14ac:dyDescent="0.25">
      <c r="K2129" s="12">
        <v>440183</v>
      </c>
      <c r="L2129" s="12" t="s">
        <v>2916</v>
      </c>
    </row>
    <row r="2130" spans="11:12" ht="16.05" customHeight="1" x14ac:dyDescent="0.25">
      <c r="K2130" s="12">
        <v>440184</v>
      </c>
      <c r="L2130" s="12" t="s">
        <v>2917</v>
      </c>
    </row>
    <row r="2131" spans="11:12" ht="16.05" customHeight="1" x14ac:dyDescent="0.25">
      <c r="K2131" s="12">
        <v>440200</v>
      </c>
      <c r="L2131" s="12" t="s">
        <v>2918</v>
      </c>
    </row>
    <row r="2132" spans="11:12" ht="16.05" customHeight="1" x14ac:dyDescent="0.25">
      <c r="K2132" s="12">
        <v>440201</v>
      </c>
      <c r="L2132" s="12" t="s">
        <v>2919</v>
      </c>
    </row>
    <row r="2133" spans="11:12" ht="16.05" customHeight="1" x14ac:dyDescent="0.25">
      <c r="K2133" s="12">
        <v>440202</v>
      </c>
      <c r="L2133" s="12" t="s">
        <v>2920</v>
      </c>
    </row>
    <row r="2134" spans="11:12" ht="16.05" customHeight="1" x14ac:dyDescent="0.25">
      <c r="K2134" s="12">
        <v>440203</v>
      </c>
      <c r="L2134" s="12" t="s">
        <v>2921</v>
      </c>
    </row>
    <row r="2135" spans="11:12" ht="16.05" customHeight="1" x14ac:dyDescent="0.25">
      <c r="K2135" s="12">
        <v>440204</v>
      </c>
      <c r="L2135" s="12" t="s">
        <v>2922</v>
      </c>
    </row>
    <row r="2136" spans="11:12" ht="16.05" customHeight="1" x14ac:dyDescent="0.25">
      <c r="K2136" s="12">
        <v>440221</v>
      </c>
      <c r="L2136" s="12" t="s">
        <v>2923</v>
      </c>
    </row>
    <row r="2137" spans="11:12" ht="16.05" customHeight="1" x14ac:dyDescent="0.25">
      <c r="K2137" s="12">
        <v>440222</v>
      </c>
      <c r="L2137" s="12" t="s">
        <v>2924</v>
      </c>
    </row>
    <row r="2138" spans="11:12" ht="16.05" customHeight="1" x14ac:dyDescent="0.25">
      <c r="K2138" s="12">
        <v>440224</v>
      </c>
      <c r="L2138" s="12" t="s">
        <v>2925</v>
      </c>
    </row>
    <row r="2139" spans="11:12" ht="16.05" customHeight="1" x14ac:dyDescent="0.25">
      <c r="K2139" s="12">
        <v>440229</v>
      </c>
      <c r="L2139" s="12" t="s">
        <v>2926</v>
      </c>
    </row>
    <row r="2140" spans="11:12" ht="16.05" customHeight="1" x14ac:dyDescent="0.25">
      <c r="K2140" s="12">
        <v>440232</v>
      </c>
      <c r="L2140" s="12" t="s">
        <v>2927</v>
      </c>
    </row>
    <row r="2141" spans="11:12" ht="16.05" customHeight="1" x14ac:dyDescent="0.25">
      <c r="K2141" s="12">
        <v>440233</v>
      </c>
      <c r="L2141" s="12" t="s">
        <v>2928</v>
      </c>
    </row>
    <row r="2142" spans="11:12" ht="16.05" customHeight="1" x14ac:dyDescent="0.25">
      <c r="K2142" s="12">
        <v>440281</v>
      </c>
      <c r="L2142" s="12" t="s">
        <v>2929</v>
      </c>
    </row>
    <row r="2143" spans="11:12" ht="16.05" customHeight="1" x14ac:dyDescent="0.25">
      <c r="K2143" s="12">
        <v>440282</v>
      </c>
      <c r="L2143" s="12" t="s">
        <v>2930</v>
      </c>
    </row>
    <row r="2144" spans="11:12" ht="16.05" customHeight="1" x14ac:dyDescent="0.25">
      <c r="K2144" s="12">
        <v>440300</v>
      </c>
      <c r="L2144" s="12" t="s">
        <v>2931</v>
      </c>
    </row>
    <row r="2145" spans="11:12" ht="16.05" customHeight="1" x14ac:dyDescent="0.25">
      <c r="K2145" s="12">
        <v>440301</v>
      </c>
      <c r="L2145" s="12" t="s">
        <v>2932</v>
      </c>
    </row>
    <row r="2146" spans="11:12" ht="16.05" customHeight="1" x14ac:dyDescent="0.25">
      <c r="K2146" s="12">
        <v>440303</v>
      </c>
      <c r="L2146" s="12" t="s">
        <v>2933</v>
      </c>
    </row>
    <row r="2147" spans="11:12" ht="16.05" customHeight="1" x14ac:dyDescent="0.25">
      <c r="K2147" s="12">
        <v>440304</v>
      </c>
      <c r="L2147" s="12" t="s">
        <v>2934</v>
      </c>
    </row>
    <row r="2148" spans="11:12" ht="16.05" customHeight="1" x14ac:dyDescent="0.25">
      <c r="K2148" s="12">
        <v>440305</v>
      </c>
      <c r="L2148" s="12" t="s">
        <v>2935</v>
      </c>
    </row>
    <row r="2149" spans="11:12" ht="16.05" customHeight="1" x14ac:dyDescent="0.25">
      <c r="K2149" s="12">
        <v>440306</v>
      </c>
      <c r="L2149" s="12" t="s">
        <v>2936</v>
      </c>
    </row>
    <row r="2150" spans="11:12" ht="16.05" customHeight="1" x14ac:dyDescent="0.25">
      <c r="K2150" s="12">
        <v>440307</v>
      </c>
      <c r="L2150" s="12" t="s">
        <v>2937</v>
      </c>
    </row>
    <row r="2151" spans="11:12" ht="16.05" customHeight="1" x14ac:dyDescent="0.25">
      <c r="K2151" s="12">
        <v>440308</v>
      </c>
      <c r="L2151" s="12" t="s">
        <v>2938</v>
      </c>
    </row>
    <row r="2152" spans="11:12" ht="16.05" customHeight="1" x14ac:dyDescent="0.25">
      <c r="K2152" s="12">
        <v>440400</v>
      </c>
      <c r="L2152" s="12" t="s">
        <v>2939</v>
      </c>
    </row>
    <row r="2153" spans="11:12" ht="16.05" customHeight="1" x14ac:dyDescent="0.25">
      <c r="K2153" s="12">
        <v>440401</v>
      </c>
      <c r="L2153" s="12" t="s">
        <v>2940</v>
      </c>
    </row>
    <row r="2154" spans="11:12" ht="16.05" customHeight="1" x14ac:dyDescent="0.25">
      <c r="K2154" s="12">
        <v>440402</v>
      </c>
      <c r="L2154" s="12" t="s">
        <v>2941</v>
      </c>
    </row>
    <row r="2155" spans="11:12" ht="16.05" customHeight="1" x14ac:dyDescent="0.25">
      <c r="K2155" s="12">
        <v>440421</v>
      </c>
      <c r="L2155" s="12" t="s">
        <v>2942</v>
      </c>
    </row>
    <row r="2156" spans="11:12" ht="16.05" customHeight="1" x14ac:dyDescent="0.25">
      <c r="K2156" s="12">
        <v>440500</v>
      </c>
      <c r="L2156" s="12" t="s">
        <v>2943</v>
      </c>
    </row>
    <row r="2157" spans="11:12" ht="16.05" customHeight="1" x14ac:dyDescent="0.25">
      <c r="K2157" s="12">
        <v>440501</v>
      </c>
      <c r="L2157" s="12" t="s">
        <v>2944</v>
      </c>
    </row>
    <row r="2158" spans="11:12" ht="16.05" customHeight="1" x14ac:dyDescent="0.25">
      <c r="K2158" s="12">
        <v>440506</v>
      </c>
      <c r="L2158" s="12" t="s">
        <v>2945</v>
      </c>
    </row>
    <row r="2159" spans="11:12" ht="16.05" customHeight="1" x14ac:dyDescent="0.25">
      <c r="K2159" s="12">
        <v>440507</v>
      </c>
      <c r="L2159" s="12" t="s">
        <v>2946</v>
      </c>
    </row>
    <row r="2160" spans="11:12" ht="16.05" customHeight="1" x14ac:dyDescent="0.25">
      <c r="K2160" s="12">
        <v>440508</v>
      </c>
      <c r="L2160" s="12" t="s">
        <v>2947</v>
      </c>
    </row>
    <row r="2161" spans="11:12" ht="16.05" customHeight="1" x14ac:dyDescent="0.25">
      <c r="K2161" s="12">
        <v>440509</v>
      </c>
      <c r="L2161" s="12" t="s">
        <v>2948</v>
      </c>
    </row>
    <row r="2162" spans="11:12" ht="16.05" customHeight="1" x14ac:dyDescent="0.25">
      <c r="K2162" s="12">
        <v>440510</v>
      </c>
      <c r="L2162" s="12" t="s">
        <v>2949</v>
      </c>
    </row>
    <row r="2163" spans="11:12" ht="16.05" customHeight="1" x14ac:dyDescent="0.25">
      <c r="K2163" s="12">
        <v>440523</v>
      </c>
      <c r="L2163" s="12" t="s">
        <v>2950</v>
      </c>
    </row>
    <row r="2164" spans="11:12" ht="16.05" customHeight="1" x14ac:dyDescent="0.25">
      <c r="K2164" s="12">
        <v>440582</v>
      </c>
      <c r="L2164" s="12" t="s">
        <v>2951</v>
      </c>
    </row>
    <row r="2165" spans="11:12" ht="16.05" customHeight="1" x14ac:dyDescent="0.25">
      <c r="K2165" s="12">
        <v>440583</v>
      </c>
      <c r="L2165" s="12" t="s">
        <v>2952</v>
      </c>
    </row>
    <row r="2166" spans="11:12" ht="16.05" customHeight="1" x14ac:dyDescent="0.25">
      <c r="K2166" s="12">
        <v>440600</v>
      </c>
      <c r="L2166" s="12" t="s">
        <v>2953</v>
      </c>
    </row>
    <row r="2167" spans="11:12" ht="16.05" customHeight="1" x14ac:dyDescent="0.25">
      <c r="K2167" s="12">
        <v>440601</v>
      </c>
      <c r="L2167" s="12" t="s">
        <v>2954</v>
      </c>
    </row>
    <row r="2168" spans="11:12" ht="16.05" customHeight="1" x14ac:dyDescent="0.25">
      <c r="K2168" s="12">
        <v>440602</v>
      </c>
      <c r="L2168" s="12" t="s">
        <v>2955</v>
      </c>
    </row>
    <row r="2169" spans="11:12" ht="16.05" customHeight="1" x14ac:dyDescent="0.25">
      <c r="K2169" s="12">
        <v>440603</v>
      </c>
      <c r="L2169" s="12" t="s">
        <v>2956</v>
      </c>
    </row>
    <row r="2170" spans="11:12" ht="16.05" customHeight="1" x14ac:dyDescent="0.25">
      <c r="K2170" s="12">
        <v>440681</v>
      </c>
      <c r="L2170" s="12" t="s">
        <v>2957</v>
      </c>
    </row>
    <row r="2171" spans="11:12" ht="16.05" customHeight="1" x14ac:dyDescent="0.25">
      <c r="K2171" s="12">
        <v>440682</v>
      </c>
      <c r="L2171" s="12" t="s">
        <v>2958</v>
      </c>
    </row>
    <row r="2172" spans="11:12" ht="16.05" customHeight="1" x14ac:dyDescent="0.25">
      <c r="K2172" s="12">
        <v>440683</v>
      </c>
      <c r="L2172" s="12" t="s">
        <v>2959</v>
      </c>
    </row>
    <row r="2173" spans="11:12" ht="16.05" customHeight="1" x14ac:dyDescent="0.25">
      <c r="K2173" s="12">
        <v>440684</v>
      </c>
      <c r="L2173" s="12" t="s">
        <v>2960</v>
      </c>
    </row>
    <row r="2174" spans="11:12" ht="16.05" customHeight="1" x14ac:dyDescent="0.25">
      <c r="K2174" s="12">
        <v>440700</v>
      </c>
      <c r="L2174" s="12" t="s">
        <v>2961</v>
      </c>
    </row>
    <row r="2175" spans="11:12" ht="16.05" customHeight="1" x14ac:dyDescent="0.25">
      <c r="K2175" s="12">
        <v>440701</v>
      </c>
      <c r="L2175" s="12" t="s">
        <v>2962</v>
      </c>
    </row>
    <row r="2176" spans="11:12" ht="16.05" customHeight="1" x14ac:dyDescent="0.25">
      <c r="K2176" s="12">
        <v>440703</v>
      </c>
      <c r="L2176" s="12" t="s">
        <v>2963</v>
      </c>
    </row>
    <row r="2177" spans="11:12" ht="16.05" customHeight="1" x14ac:dyDescent="0.25">
      <c r="K2177" s="12">
        <v>440704</v>
      </c>
      <c r="L2177" s="12" t="s">
        <v>2964</v>
      </c>
    </row>
    <row r="2178" spans="11:12" ht="16.05" customHeight="1" x14ac:dyDescent="0.25">
      <c r="K2178" s="12">
        <v>440781</v>
      </c>
      <c r="L2178" s="12" t="s">
        <v>2965</v>
      </c>
    </row>
    <row r="2179" spans="11:12" ht="16.05" customHeight="1" x14ac:dyDescent="0.25">
      <c r="K2179" s="12">
        <v>440782</v>
      </c>
      <c r="L2179" s="12" t="s">
        <v>2966</v>
      </c>
    </row>
    <row r="2180" spans="11:12" ht="16.05" customHeight="1" x14ac:dyDescent="0.25">
      <c r="K2180" s="12">
        <v>440783</v>
      </c>
      <c r="L2180" s="12" t="s">
        <v>2967</v>
      </c>
    </row>
    <row r="2181" spans="11:12" ht="16.05" customHeight="1" x14ac:dyDescent="0.25">
      <c r="K2181" s="12">
        <v>440784</v>
      </c>
      <c r="L2181" s="12" t="s">
        <v>2968</v>
      </c>
    </row>
    <row r="2182" spans="11:12" ht="16.05" customHeight="1" x14ac:dyDescent="0.25">
      <c r="K2182" s="12">
        <v>440785</v>
      </c>
      <c r="L2182" s="12" t="s">
        <v>2969</v>
      </c>
    </row>
    <row r="2183" spans="11:12" ht="16.05" customHeight="1" x14ac:dyDescent="0.25">
      <c r="K2183" s="12">
        <v>440800</v>
      </c>
      <c r="L2183" s="12" t="s">
        <v>2970</v>
      </c>
    </row>
    <row r="2184" spans="11:12" ht="16.05" customHeight="1" x14ac:dyDescent="0.25">
      <c r="K2184" s="12">
        <v>440801</v>
      </c>
      <c r="L2184" s="12" t="s">
        <v>2971</v>
      </c>
    </row>
    <row r="2185" spans="11:12" ht="16.05" customHeight="1" x14ac:dyDescent="0.25">
      <c r="K2185" s="12">
        <v>440802</v>
      </c>
      <c r="L2185" s="12" t="s">
        <v>2972</v>
      </c>
    </row>
    <row r="2186" spans="11:12" ht="16.05" customHeight="1" x14ac:dyDescent="0.25">
      <c r="K2186" s="12">
        <v>440803</v>
      </c>
      <c r="L2186" s="12" t="s">
        <v>2973</v>
      </c>
    </row>
    <row r="2187" spans="11:12" ht="16.05" customHeight="1" x14ac:dyDescent="0.25">
      <c r="K2187" s="12">
        <v>440804</v>
      </c>
      <c r="L2187" s="12" t="s">
        <v>2974</v>
      </c>
    </row>
    <row r="2188" spans="11:12" ht="16.05" customHeight="1" x14ac:dyDescent="0.25">
      <c r="K2188" s="12">
        <v>440811</v>
      </c>
      <c r="L2188" s="12" t="s">
        <v>2975</v>
      </c>
    </row>
    <row r="2189" spans="11:12" ht="16.05" customHeight="1" x14ac:dyDescent="0.25">
      <c r="K2189" s="12">
        <v>440823</v>
      </c>
      <c r="L2189" s="12" t="s">
        <v>2976</v>
      </c>
    </row>
    <row r="2190" spans="11:12" ht="16.05" customHeight="1" x14ac:dyDescent="0.25">
      <c r="K2190" s="12">
        <v>440825</v>
      </c>
      <c r="L2190" s="12" t="s">
        <v>2977</v>
      </c>
    </row>
    <row r="2191" spans="11:12" ht="16.05" customHeight="1" x14ac:dyDescent="0.25">
      <c r="K2191" s="12">
        <v>440881</v>
      </c>
      <c r="L2191" s="12" t="s">
        <v>2978</v>
      </c>
    </row>
    <row r="2192" spans="11:12" ht="16.05" customHeight="1" x14ac:dyDescent="0.25">
      <c r="K2192" s="12">
        <v>440882</v>
      </c>
      <c r="L2192" s="12" t="s">
        <v>2979</v>
      </c>
    </row>
    <row r="2193" spans="11:12" ht="16.05" customHeight="1" x14ac:dyDescent="0.25">
      <c r="K2193" s="12">
        <v>440883</v>
      </c>
      <c r="L2193" s="12" t="s">
        <v>2980</v>
      </c>
    </row>
    <row r="2194" spans="11:12" ht="16.05" customHeight="1" x14ac:dyDescent="0.25">
      <c r="K2194" s="12">
        <v>440900</v>
      </c>
      <c r="L2194" s="12" t="s">
        <v>2981</v>
      </c>
    </row>
    <row r="2195" spans="11:12" ht="16.05" customHeight="1" x14ac:dyDescent="0.25">
      <c r="K2195" s="12">
        <v>440901</v>
      </c>
      <c r="L2195" s="12" t="s">
        <v>2982</v>
      </c>
    </row>
    <row r="2196" spans="11:12" ht="16.05" customHeight="1" x14ac:dyDescent="0.25">
      <c r="K2196" s="12">
        <v>440902</v>
      </c>
      <c r="L2196" s="12" t="s">
        <v>2983</v>
      </c>
    </row>
    <row r="2197" spans="11:12" ht="16.05" customHeight="1" x14ac:dyDescent="0.25">
      <c r="K2197" s="12">
        <v>440923</v>
      </c>
      <c r="L2197" s="12" t="s">
        <v>2984</v>
      </c>
    </row>
    <row r="2198" spans="11:12" ht="16.05" customHeight="1" x14ac:dyDescent="0.25">
      <c r="K2198" s="12">
        <v>440981</v>
      </c>
      <c r="L2198" s="12" t="s">
        <v>2985</v>
      </c>
    </row>
    <row r="2199" spans="11:12" ht="16.05" customHeight="1" x14ac:dyDescent="0.25">
      <c r="K2199" s="12">
        <v>440982</v>
      </c>
      <c r="L2199" s="12" t="s">
        <v>2986</v>
      </c>
    </row>
    <row r="2200" spans="11:12" ht="16.05" customHeight="1" x14ac:dyDescent="0.25">
      <c r="K2200" s="12">
        <v>440983</v>
      </c>
      <c r="L2200" s="12" t="s">
        <v>2987</v>
      </c>
    </row>
    <row r="2201" spans="11:12" ht="16.05" customHeight="1" x14ac:dyDescent="0.25">
      <c r="K2201" s="12">
        <v>441200</v>
      </c>
      <c r="L2201" s="12" t="s">
        <v>2988</v>
      </c>
    </row>
    <row r="2202" spans="11:12" ht="16.05" customHeight="1" x14ac:dyDescent="0.25">
      <c r="K2202" s="12">
        <v>441201</v>
      </c>
      <c r="L2202" s="12" t="s">
        <v>2989</v>
      </c>
    </row>
    <row r="2203" spans="11:12" ht="16.05" customHeight="1" x14ac:dyDescent="0.25">
      <c r="K2203" s="12">
        <v>441202</v>
      </c>
      <c r="L2203" s="12" t="s">
        <v>2990</v>
      </c>
    </row>
    <row r="2204" spans="11:12" ht="16.05" customHeight="1" x14ac:dyDescent="0.25">
      <c r="K2204" s="12">
        <v>441203</v>
      </c>
      <c r="L2204" s="12" t="s">
        <v>2991</v>
      </c>
    </row>
    <row r="2205" spans="11:12" ht="16.05" customHeight="1" x14ac:dyDescent="0.25">
      <c r="K2205" s="12">
        <v>441223</v>
      </c>
      <c r="L2205" s="12" t="s">
        <v>2992</v>
      </c>
    </row>
    <row r="2206" spans="11:12" ht="16.05" customHeight="1" x14ac:dyDescent="0.25">
      <c r="K2206" s="12">
        <v>441224</v>
      </c>
      <c r="L2206" s="12" t="s">
        <v>2993</v>
      </c>
    </row>
    <row r="2207" spans="11:12" ht="16.05" customHeight="1" x14ac:dyDescent="0.25">
      <c r="K2207" s="12">
        <v>441225</v>
      </c>
      <c r="L2207" s="12" t="s">
        <v>2994</v>
      </c>
    </row>
    <row r="2208" spans="11:12" ht="16.05" customHeight="1" x14ac:dyDescent="0.25">
      <c r="K2208" s="12">
        <v>441226</v>
      </c>
      <c r="L2208" s="12" t="s">
        <v>2995</v>
      </c>
    </row>
    <row r="2209" spans="11:12" ht="16.05" customHeight="1" x14ac:dyDescent="0.25">
      <c r="K2209" s="12">
        <v>441283</v>
      </c>
      <c r="L2209" s="12" t="s">
        <v>2996</v>
      </c>
    </row>
    <row r="2210" spans="11:12" ht="16.05" customHeight="1" x14ac:dyDescent="0.25">
      <c r="K2210" s="12">
        <v>441284</v>
      </c>
      <c r="L2210" s="12" t="s">
        <v>2997</v>
      </c>
    </row>
    <row r="2211" spans="11:12" ht="16.05" customHeight="1" x14ac:dyDescent="0.25">
      <c r="K2211" s="12">
        <v>441300</v>
      </c>
      <c r="L2211" s="12" t="s">
        <v>2998</v>
      </c>
    </row>
    <row r="2212" spans="11:12" ht="16.05" customHeight="1" x14ac:dyDescent="0.25">
      <c r="K2212" s="12">
        <v>441301</v>
      </c>
      <c r="L2212" s="12" t="s">
        <v>2999</v>
      </c>
    </row>
    <row r="2213" spans="11:12" ht="16.05" customHeight="1" x14ac:dyDescent="0.25">
      <c r="K2213" s="12">
        <v>441302</v>
      </c>
      <c r="L2213" s="12" t="s">
        <v>3000</v>
      </c>
    </row>
    <row r="2214" spans="11:12" ht="16.05" customHeight="1" x14ac:dyDescent="0.25">
      <c r="K2214" s="12">
        <v>441322</v>
      </c>
      <c r="L2214" s="12" t="s">
        <v>3001</v>
      </c>
    </row>
    <row r="2215" spans="11:12" ht="16.05" customHeight="1" x14ac:dyDescent="0.25">
      <c r="K2215" s="12">
        <v>441323</v>
      </c>
      <c r="L2215" s="12" t="s">
        <v>3002</v>
      </c>
    </row>
    <row r="2216" spans="11:12" ht="16.05" customHeight="1" x14ac:dyDescent="0.25">
      <c r="K2216" s="12">
        <v>441324</v>
      </c>
      <c r="L2216" s="12" t="s">
        <v>3003</v>
      </c>
    </row>
    <row r="2217" spans="11:12" ht="16.05" customHeight="1" x14ac:dyDescent="0.25">
      <c r="K2217" s="12">
        <v>441381</v>
      </c>
      <c r="L2217" s="12" t="s">
        <v>3004</v>
      </c>
    </row>
    <row r="2218" spans="11:12" ht="16.05" customHeight="1" x14ac:dyDescent="0.25">
      <c r="K2218" s="12">
        <v>441400</v>
      </c>
      <c r="L2218" s="12" t="s">
        <v>3005</v>
      </c>
    </row>
    <row r="2219" spans="11:12" ht="16.05" customHeight="1" x14ac:dyDescent="0.25">
      <c r="K2219" s="12">
        <v>441401</v>
      </c>
      <c r="L2219" s="12" t="s">
        <v>3006</v>
      </c>
    </row>
    <row r="2220" spans="11:12" ht="16.05" customHeight="1" x14ac:dyDescent="0.25">
      <c r="K2220" s="12">
        <v>441402</v>
      </c>
      <c r="L2220" s="12" t="s">
        <v>3007</v>
      </c>
    </row>
    <row r="2221" spans="11:12" ht="16.05" customHeight="1" x14ac:dyDescent="0.25">
      <c r="K2221" s="12">
        <v>441421</v>
      </c>
      <c r="L2221" s="12" t="s">
        <v>3008</v>
      </c>
    </row>
    <row r="2222" spans="11:12" ht="16.05" customHeight="1" x14ac:dyDescent="0.25">
      <c r="K2222" s="12">
        <v>441422</v>
      </c>
      <c r="L2222" s="12" t="s">
        <v>3009</v>
      </c>
    </row>
    <row r="2223" spans="11:12" ht="16.05" customHeight="1" x14ac:dyDescent="0.25">
      <c r="K2223" s="12">
        <v>441423</v>
      </c>
      <c r="L2223" s="12" t="s">
        <v>3010</v>
      </c>
    </row>
    <row r="2224" spans="11:12" ht="16.05" customHeight="1" x14ac:dyDescent="0.25">
      <c r="K2224" s="12">
        <v>441424</v>
      </c>
      <c r="L2224" s="12" t="s">
        <v>3011</v>
      </c>
    </row>
    <row r="2225" spans="11:12" ht="16.05" customHeight="1" x14ac:dyDescent="0.25">
      <c r="K2225" s="12">
        <v>441426</v>
      </c>
      <c r="L2225" s="12" t="s">
        <v>3012</v>
      </c>
    </row>
    <row r="2226" spans="11:12" ht="16.05" customHeight="1" x14ac:dyDescent="0.25">
      <c r="K2226" s="12">
        <v>441427</v>
      </c>
      <c r="L2226" s="12" t="s">
        <v>3013</v>
      </c>
    </row>
    <row r="2227" spans="11:12" ht="16.05" customHeight="1" x14ac:dyDescent="0.25">
      <c r="K2227" s="12">
        <v>441481</v>
      </c>
      <c r="L2227" s="12" t="s">
        <v>3014</v>
      </c>
    </row>
    <row r="2228" spans="11:12" ht="16.05" customHeight="1" x14ac:dyDescent="0.25">
      <c r="K2228" s="12">
        <v>441500</v>
      </c>
      <c r="L2228" s="12" t="s">
        <v>3015</v>
      </c>
    </row>
    <row r="2229" spans="11:12" ht="16.05" customHeight="1" x14ac:dyDescent="0.25">
      <c r="K2229" s="12">
        <v>441501</v>
      </c>
      <c r="L2229" s="12" t="s">
        <v>3016</v>
      </c>
    </row>
    <row r="2230" spans="11:12" ht="16.05" customHeight="1" x14ac:dyDescent="0.25">
      <c r="K2230" s="12">
        <v>441502</v>
      </c>
      <c r="L2230" s="12" t="s">
        <v>3017</v>
      </c>
    </row>
    <row r="2231" spans="11:12" ht="16.05" customHeight="1" x14ac:dyDescent="0.25">
      <c r="K2231" s="12">
        <v>441521</v>
      </c>
      <c r="L2231" s="12" t="s">
        <v>3018</v>
      </c>
    </row>
    <row r="2232" spans="11:12" ht="16.05" customHeight="1" x14ac:dyDescent="0.25">
      <c r="K2232" s="12">
        <v>441523</v>
      </c>
      <c r="L2232" s="12" t="s">
        <v>3019</v>
      </c>
    </row>
    <row r="2233" spans="11:12" ht="16.05" customHeight="1" x14ac:dyDescent="0.25">
      <c r="K2233" s="12">
        <v>441581</v>
      </c>
      <c r="L2233" s="12" t="s">
        <v>3020</v>
      </c>
    </row>
    <row r="2234" spans="11:12" ht="16.05" customHeight="1" x14ac:dyDescent="0.25">
      <c r="K2234" s="12">
        <v>441600</v>
      </c>
      <c r="L2234" s="12" t="s">
        <v>3021</v>
      </c>
    </row>
    <row r="2235" spans="11:12" ht="16.05" customHeight="1" x14ac:dyDescent="0.25">
      <c r="K2235" s="12">
        <v>441601</v>
      </c>
      <c r="L2235" s="12" t="s">
        <v>3022</v>
      </c>
    </row>
    <row r="2236" spans="11:12" ht="16.05" customHeight="1" x14ac:dyDescent="0.25">
      <c r="K2236" s="12">
        <v>441602</v>
      </c>
      <c r="L2236" s="12" t="s">
        <v>3023</v>
      </c>
    </row>
    <row r="2237" spans="11:12" ht="16.05" customHeight="1" x14ac:dyDescent="0.25">
      <c r="K2237" s="12">
        <v>441621</v>
      </c>
      <c r="L2237" s="12" t="s">
        <v>3024</v>
      </c>
    </row>
    <row r="2238" spans="11:12" ht="16.05" customHeight="1" x14ac:dyDescent="0.25">
      <c r="K2238" s="12">
        <v>441622</v>
      </c>
      <c r="L2238" s="12" t="s">
        <v>3025</v>
      </c>
    </row>
    <row r="2239" spans="11:12" ht="16.05" customHeight="1" x14ac:dyDescent="0.25">
      <c r="K2239" s="12">
        <v>441623</v>
      </c>
      <c r="L2239" s="12" t="s">
        <v>3026</v>
      </c>
    </row>
    <row r="2240" spans="11:12" ht="16.05" customHeight="1" x14ac:dyDescent="0.25">
      <c r="K2240" s="12">
        <v>441624</v>
      </c>
      <c r="L2240" s="12" t="s">
        <v>3027</v>
      </c>
    </row>
    <row r="2241" spans="11:12" ht="16.05" customHeight="1" x14ac:dyDescent="0.25">
      <c r="K2241" s="12">
        <v>441625</v>
      </c>
      <c r="L2241" s="12" t="s">
        <v>3028</v>
      </c>
    </row>
    <row r="2242" spans="11:12" ht="16.05" customHeight="1" x14ac:dyDescent="0.25">
      <c r="K2242" s="12">
        <v>441700</v>
      </c>
      <c r="L2242" s="12" t="s">
        <v>3029</v>
      </c>
    </row>
    <row r="2243" spans="11:12" ht="16.05" customHeight="1" x14ac:dyDescent="0.25">
      <c r="K2243" s="12">
        <v>441701</v>
      </c>
      <c r="L2243" s="12" t="s">
        <v>3030</v>
      </c>
    </row>
    <row r="2244" spans="11:12" ht="16.05" customHeight="1" x14ac:dyDescent="0.25">
      <c r="K2244" s="12">
        <v>441702</v>
      </c>
      <c r="L2244" s="12" t="s">
        <v>3031</v>
      </c>
    </row>
    <row r="2245" spans="11:12" ht="16.05" customHeight="1" x14ac:dyDescent="0.25">
      <c r="K2245" s="12">
        <v>441721</v>
      </c>
      <c r="L2245" s="12" t="s">
        <v>3032</v>
      </c>
    </row>
    <row r="2246" spans="11:12" ht="16.05" customHeight="1" x14ac:dyDescent="0.25">
      <c r="K2246" s="12">
        <v>441723</v>
      </c>
      <c r="L2246" s="12" t="s">
        <v>3033</v>
      </c>
    </row>
    <row r="2247" spans="11:12" ht="16.05" customHeight="1" x14ac:dyDescent="0.25">
      <c r="K2247" s="12">
        <v>441781</v>
      </c>
      <c r="L2247" s="12" t="s">
        <v>3034</v>
      </c>
    </row>
    <row r="2248" spans="11:12" ht="16.05" customHeight="1" x14ac:dyDescent="0.25">
      <c r="K2248" s="12">
        <v>441800</v>
      </c>
      <c r="L2248" s="12" t="s">
        <v>3035</v>
      </c>
    </row>
    <row r="2249" spans="11:12" ht="16.05" customHeight="1" x14ac:dyDescent="0.25">
      <c r="K2249" s="12">
        <v>441801</v>
      </c>
      <c r="L2249" s="12" t="s">
        <v>3036</v>
      </c>
    </row>
    <row r="2250" spans="11:12" ht="16.05" customHeight="1" x14ac:dyDescent="0.25">
      <c r="K2250" s="12">
        <v>441802</v>
      </c>
      <c r="L2250" s="12" t="s">
        <v>3037</v>
      </c>
    </row>
    <row r="2251" spans="11:12" ht="16.05" customHeight="1" x14ac:dyDescent="0.25">
      <c r="K2251" s="12">
        <v>441821</v>
      </c>
      <c r="L2251" s="12" t="s">
        <v>3038</v>
      </c>
    </row>
    <row r="2252" spans="11:12" ht="16.05" customHeight="1" x14ac:dyDescent="0.25">
      <c r="K2252" s="12">
        <v>441823</v>
      </c>
      <c r="L2252" s="12" t="s">
        <v>3039</v>
      </c>
    </row>
    <row r="2253" spans="11:12" ht="16.05" customHeight="1" x14ac:dyDescent="0.25">
      <c r="K2253" s="12">
        <v>441825</v>
      </c>
      <c r="L2253" s="12" t="s">
        <v>3040</v>
      </c>
    </row>
    <row r="2254" spans="11:12" ht="16.05" customHeight="1" x14ac:dyDescent="0.25">
      <c r="K2254" s="12">
        <v>441826</v>
      </c>
      <c r="L2254" s="12" t="s">
        <v>3041</v>
      </c>
    </row>
    <row r="2255" spans="11:12" ht="16.05" customHeight="1" x14ac:dyDescent="0.25">
      <c r="K2255" s="12">
        <v>441827</v>
      </c>
      <c r="L2255" s="12" t="s">
        <v>3042</v>
      </c>
    </row>
    <row r="2256" spans="11:12" ht="16.05" customHeight="1" x14ac:dyDescent="0.25">
      <c r="K2256" s="12">
        <v>441881</v>
      </c>
      <c r="L2256" s="12" t="s">
        <v>3043</v>
      </c>
    </row>
    <row r="2257" spans="11:12" ht="16.05" customHeight="1" x14ac:dyDescent="0.25">
      <c r="K2257" s="12">
        <v>441882</v>
      </c>
      <c r="L2257" s="12" t="s">
        <v>3044</v>
      </c>
    </row>
    <row r="2258" spans="11:12" ht="16.05" customHeight="1" x14ac:dyDescent="0.25">
      <c r="K2258" s="12">
        <v>441900</v>
      </c>
      <c r="L2258" s="12" t="s">
        <v>3045</v>
      </c>
    </row>
    <row r="2259" spans="11:12" ht="16.05" customHeight="1" x14ac:dyDescent="0.25">
      <c r="K2259" s="12">
        <v>441901</v>
      </c>
      <c r="L2259" s="12" t="s">
        <v>3046</v>
      </c>
    </row>
    <row r="2260" spans="11:12" ht="16.05" customHeight="1" x14ac:dyDescent="0.25">
      <c r="K2260" s="12">
        <v>442000</v>
      </c>
      <c r="L2260" s="12" t="s">
        <v>3047</v>
      </c>
    </row>
    <row r="2261" spans="11:12" ht="16.05" customHeight="1" x14ac:dyDescent="0.25">
      <c r="K2261" s="12">
        <v>442001</v>
      </c>
      <c r="L2261" s="12" t="s">
        <v>3048</v>
      </c>
    </row>
    <row r="2262" spans="11:12" ht="16.05" customHeight="1" x14ac:dyDescent="0.25">
      <c r="K2262" s="12">
        <v>445100</v>
      </c>
      <c r="L2262" s="12" t="s">
        <v>3049</v>
      </c>
    </row>
    <row r="2263" spans="11:12" ht="16.05" customHeight="1" x14ac:dyDescent="0.25">
      <c r="K2263" s="12">
        <v>445101</v>
      </c>
      <c r="L2263" s="12" t="s">
        <v>3050</v>
      </c>
    </row>
    <row r="2264" spans="11:12" ht="16.05" customHeight="1" x14ac:dyDescent="0.25">
      <c r="K2264" s="12">
        <v>445102</v>
      </c>
      <c r="L2264" s="12" t="s">
        <v>3051</v>
      </c>
    </row>
    <row r="2265" spans="11:12" ht="16.05" customHeight="1" x14ac:dyDescent="0.25">
      <c r="K2265" s="12">
        <v>445121</v>
      </c>
      <c r="L2265" s="12" t="s">
        <v>3052</v>
      </c>
    </row>
    <row r="2266" spans="11:12" ht="16.05" customHeight="1" x14ac:dyDescent="0.25">
      <c r="K2266" s="12">
        <v>445122</v>
      </c>
      <c r="L2266" s="12" t="s">
        <v>3053</v>
      </c>
    </row>
    <row r="2267" spans="11:12" ht="16.05" customHeight="1" x14ac:dyDescent="0.25">
      <c r="K2267" s="12">
        <v>445200</v>
      </c>
      <c r="L2267" s="12" t="s">
        <v>3054</v>
      </c>
    </row>
    <row r="2268" spans="11:12" ht="16.05" customHeight="1" x14ac:dyDescent="0.25">
      <c r="K2268" s="12">
        <v>445201</v>
      </c>
      <c r="L2268" s="12" t="s">
        <v>3055</v>
      </c>
    </row>
    <row r="2269" spans="11:12" ht="16.05" customHeight="1" x14ac:dyDescent="0.25">
      <c r="K2269" s="12">
        <v>445202</v>
      </c>
      <c r="L2269" s="12" t="s">
        <v>3056</v>
      </c>
    </row>
    <row r="2270" spans="11:12" ht="16.05" customHeight="1" x14ac:dyDescent="0.25">
      <c r="K2270" s="12">
        <v>445221</v>
      </c>
      <c r="L2270" s="12" t="s">
        <v>3057</v>
      </c>
    </row>
    <row r="2271" spans="11:12" ht="16.05" customHeight="1" x14ac:dyDescent="0.25">
      <c r="K2271" s="12">
        <v>445222</v>
      </c>
      <c r="L2271" s="12" t="s">
        <v>3058</v>
      </c>
    </row>
    <row r="2272" spans="11:12" ht="16.05" customHeight="1" x14ac:dyDescent="0.25">
      <c r="K2272" s="12">
        <v>445224</v>
      </c>
      <c r="L2272" s="12" t="s">
        <v>3059</v>
      </c>
    </row>
    <row r="2273" spans="11:12" ht="16.05" customHeight="1" x14ac:dyDescent="0.25">
      <c r="K2273" s="12">
        <v>445281</v>
      </c>
      <c r="L2273" s="12" t="s">
        <v>3060</v>
      </c>
    </row>
    <row r="2274" spans="11:12" ht="16.05" customHeight="1" x14ac:dyDescent="0.25">
      <c r="K2274" s="12">
        <v>445300</v>
      </c>
      <c r="L2274" s="12" t="s">
        <v>3061</v>
      </c>
    </row>
    <row r="2275" spans="11:12" ht="16.05" customHeight="1" x14ac:dyDescent="0.25">
      <c r="K2275" s="12">
        <v>445301</v>
      </c>
      <c r="L2275" s="12" t="s">
        <v>3062</v>
      </c>
    </row>
    <row r="2276" spans="11:12" ht="16.05" customHeight="1" x14ac:dyDescent="0.25">
      <c r="K2276" s="12">
        <v>445302</v>
      </c>
      <c r="L2276" s="12" t="s">
        <v>3063</v>
      </c>
    </row>
    <row r="2277" spans="11:12" ht="16.05" customHeight="1" x14ac:dyDescent="0.25">
      <c r="K2277" s="12">
        <v>445321</v>
      </c>
      <c r="L2277" s="12" t="s">
        <v>3064</v>
      </c>
    </row>
    <row r="2278" spans="11:12" ht="16.05" customHeight="1" x14ac:dyDescent="0.25">
      <c r="K2278" s="12">
        <v>445322</v>
      </c>
      <c r="L2278" s="12" t="s">
        <v>3065</v>
      </c>
    </row>
    <row r="2279" spans="11:12" ht="16.05" customHeight="1" x14ac:dyDescent="0.25">
      <c r="K2279" s="12">
        <v>445323</v>
      </c>
      <c r="L2279" s="12" t="s">
        <v>3066</v>
      </c>
    </row>
    <row r="2280" spans="11:12" ht="16.05" customHeight="1" x14ac:dyDescent="0.25">
      <c r="K2280" s="12">
        <v>445381</v>
      </c>
      <c r="L2280" s="12" t="s">
        <v>3067</v>
      </c>
    </row>
    <row r="2281" spans="11:12" ht="16.05" customHeight="1" x14ac:dyDescent="0.25">
      <c r="K2281" s="12">
        <v>450000</v>
      </c>
      <c r="L2281" s="12" t="s">
        <v>3068</v>
      </c>
    </row>
    <row r="2282" spans="11:12" ht="16.05" customHeight="1" x14ac:dyDescent="0.25">
      <c r="K2282" s="12">
        <v>450100</v>
      </c>
      <c r="L2282" s="12" t="s">
        <v>3069</v>
      </c>
    </row>
    <row r="2283" spans="11:12" ht="16.05" customHeight="1" x14ac:dyDescent="0.25">
      <c r="K2283" s="12">
        <v>450101</v>
      </c>
      <c r="L2283" s="12" t="s">
        <v>3070</v>
      </c>
    </row>
    <row r="2284" spans="11:12" ht="16.05" customHeight="1" x14ac:dyDescent="0.25">
      <c r="K2284" s="12">
        <v>450102</v>
      </c>
      <c r="L2284" s="12" t="s">
        <v>3071</v>
      </c>
    </row>
    <row r="2285" spans="11:12" ht="16.05" customHeight="1" x14ac:dyDescent="0.25">
      <c r="K2285" s="12">
        <v>450103</v>
      </c>
      <c r="L2285" s="12" t="s">
        <v>3072</v>
      </c>
    </row>
    <row r="2286" spans="11:12" ht="16.05" customHeight="1" x14ac:dyDescent="0.25">
      <c r="K2286" s="12">
        <v>450104</v>
      </c>
      <c r="L2286" s="12" t="s">
        <v>3073</v>
      </c>
    </row>
    <row r="2287" spans="11:12" ht="16.05" customHeight="1" x14ac:dyDescent="0.25">
      <c r="K2287" s="12">
        <v>450105</v>
      </c>
      <c r="L2287" s="12" t="s">
        <v>3074</v>
      </c>
    </row>
    <row r="2288" spans="11:12" ht="16.05" customHeight="1" x14ac:dyDescent="0.25">
      <c r="K2288" s="12">
        <v>450106</v>
      </c>
      <c r="L2288" s="12" t="s">
        <v>3075</v>
      </c>
    </row>
    <row r="2289" spans="11:12" ht="16.05" customHeight="1" x14ac:dyDescent="0.25">
      <c r="K2289" s="12">
        <v>450111</v>
      </c>
      <c r="L2289" s="12" t="s">
        <v>3076</v>
      </c>
    </row>
    <row r="2290" spans="11:12" ht="16.05" customHeight="1" x14ac:dyDescent="0.25">
      <c r="K2290" s="12">
        <v>450121</v>
      </c>
      <c r="L2290" s="12" t="s">
        <v>3077</v>
      </c>
    </row>
    <row r="2291" spans="11:12" ht="16.05" customHeight="1" x14ac:dyDescent="0.25">
      <c r="K2291" s="12">
        <v>450122</v>
      </c>
      <c r="L2291" s="12" t="s">
        <v>3078</v>
      </c>
    </row>
    <row r="2292" spans="11:12" ht="16.05" customHeight="1" x14ac:dyDescent="0.25">
      <c r="K2292" s="12">
        <v>450200</v>
      </c>
      <c r="L2292" s="12" t="s">
        <v>3079</v>
      </c>
    </row>
    <row r="2293" spans="11:12" ht="16.05" customHeight="1" x14ac:dyDescent="0.25">
      <c r="K2293" s="12">
        <v>450201</v>
      </c>
      <c r="L2293" s="12" t="s">
        <v>3080</v>
      </c>
    </row>
    <row r="2294" spans="11:12" ht="16.05" customHeight="1" x14ac:dyDescent="0.25">
      <c r="K2294" s="12">
        <v>450202</v>
      </c>
      <c r="L2294" s="12" t="s">
        <v>3081</v>
      </c>
    </row>
    <row r="2295" spans="11:12" ht="16.05" customHeight="1" x14ac:dyDescent="0.25">
      <c r="K2295" s="12">
        <v>450203</v>
      </c>
      <c r="L2295" s="12" t="s">
        <v>3082</v>
      </c>
    </row>
    <row r="2296" spans="11:12" ht="16.05" customHeight="1" x14ac:dyDescent="0.25">
      <c r="K2296" s="12">
        <v>450204</v>
      </c>
      <c r="L2296" s="12" t="s">
        <v>3083</v>
      </c>
    </row>
    <row r="2297" spans="11:12" ht="16.05" customHeight="1" x14ac:dyDescent="0.25">
      <c r="K2297" s="12">
        <v>450205</v>
      </c>
      <c r="L2297" s="12" t="s">
        <v>3084</v>
      </c>
    </row>
    <row r="2298" spans="11:12" ht="16.05" customHeight="1" x14ac:dyDescent="0.25">
      <c r="K2298" s="12">
        <v>450211</v>
      </c>
      <c r="L2298" s="12" t="s">
        <v>3085</v>
      </c>
    </row>
    <row r="2299" spans="11:12" ht="16.05" customHeight="1" x14ac:dyDescent="0.25">
      <c r="K2299" s="12">
        <v>450221</v>
      </c>
      <c r="L2299" s="12" t="s">
        <v>3086</v>
      </c>
    </row>
    <row r="2300" spans="11:12" ht="16.05" customHeight="1" x14ac:dyDescent="0.25">
      <c r="K2300" s="12">
        <v>450222</v>
      </c>
      <c r="L2300" s="12" t="s">
        <v>3087</v>
      </c>
    </row>
    <row r="2301" spans="11:12" ht="16.05" customHeight="1" x14ac:dyDescent="0.25">
      <c r="K2301" s="12">
        <v>450300</v>
      </c>
      <c r="L2301" s="12" t="s">
        <v>3088</v>
      </c>
    </row>
    <row r="2302" spans="11:12" ht="16.05" customHeight="1" x14ac:dyDescent="0.25">
      <c r="K2302" s="12">
        <v>450301</v>
      </c>
      <c r="L2302" s="12" t="s">
        <v>3089</v>
      </c>
    </row>
    <row r="2303" spans="11:12" ht="16.05" customHeight="1" x14ac:dyDescent="0.25">
      <c r="K2303" s="12">
        <v>450302</v>
      </c>
      <c r="L2303" s="12" t="s">
        <v>3090</v>
      </c>
    </row>
    <row r="2304" spans="11:12" ht="16.05" customHeight="1" x14ac:dyDescent="0.25">
      <c r="K2304" s="12">
        <v>450303</v>
      </c>
      <c r="L2304" s="12" t="s">
        <v>3091</v>
      </c>
    </row>
    <row r="2305" spans="11:12" ht="16.05" customHeight="1" x14ac:dyDescent="0.25">
      <c r="K2305" s="12">
        <v>450304</v>
      </c>
      <c r="L2305" s="12" t="s">
        <v>3092</v>
      </c>
    </row>
    <row r="2306" spans="11:12" ht="16.05" customHeight="1" x14ac:dyDescent="0.25">
      <c r="K2306" s="12">
        <v>450305</v>
      </c>
      <c r="L2306" s="12" t="s">
        <v>3093</v>
      </c>
    </row>
    <row r="2307" spans="11:12" ht="16.05" customHeight="1" x14ac:dyDescent="0.25">
      <c r="K2307" s="12">
        <v>450311</v>
      </c>
      <c r="L2307" s="12" t="s">
        <v>3094</v>
      </c>
    </row>
    <row r="2308" spans="11:12" ht="16.05" customHeight="1" x14ac:dyDescent="0.25">
      <c r="K2308" s="12">
        <v>450321</v>
      </c>
      <c r="L2308" s="12" t="s">
        <v>3095</v>
      </c>
    </row>
    <row r="2309" spans="11:12" ht="16.05" customHeight="1" x14ac:dyDescent="0.25">
      <c r="K2309" s="12">
        <v>450322</v>
      </c>
      <c r="L2309" s="12" t="s">
        <v>3096</v>
      </c>
    </row>
    <row r="2310" spans="11:12" ht="16.05" customHeight="1" x14ac:dyDescent="0.25">
      <c r="K2310" s="12">
        <v>450323</v>
      </c>
      <c r="L2310" s="12" t="s">
        <v>3097</v>
      </c>
    </row>
    <row r="2311" spans="11:12" ht="16.05" customHeight="1" x14ac:dyDescent="0.25">
      <c r="K2311" s="12">
        <v>450324</v>
      </c>
      <c r="L2311" s="12" t="s">
        <v>3098</v>
      </c>
    </row>
    <row r="2312" spans="11:12" ht="16.05" customHeight="1" x14ac:dyDescent="0.25">
      <c r="K2312" s="12">
        <v>450325</v>
      </c>
      <c r="L2312" s="12" t="s">
        <v>3099</v>
      </c>
    </row>
    <row r="2313" spans="11:12" ht="16.05" customHeight="1" x14ac:dyDescent="0.25">
      <c r="K2313" s="12">
        <v>450326</v>
      </c>
      <c r="L2313" s="12" t="s">
        <v>3100</v>
      </c>
    </row>
    <row r="2314" spans="11:12" ht="16.05" customHeight="1" x14ac:dyDescent="0.25">
      <c r="K2314" s="12">
        <v>450327</v>
      </c>
      <c r="L2314" s="12" t="s">
        <v>3101</v>
      </c>
    </row>
    <row r="2315" spans="11:12" ht="16.05" customHeight="1" x14ac:dyDescent="0.25">
      <c r="K2315" s="12">
        <v>450328</v>
      </c>
      <c r="L2315" s="12" t="s">
        <v>3102</v>
      </c>
    </row>
    <row r="2316" spans="11:12" ht="16.05" customHeight="1" x14ac:dyDescent="0.25">
      <c r="K2316" s="12">
        <v>450329</v>
      </c>
      <c r="L2316" s="12" t="s">
        <v>3103</v>
      </c>
    </row>
    <row r="2317" spans="11:12" ht="16.05" customHeight="1" x14ac:dyDescent="0.25">
      <c r="K2317" s="12">
        <v>450330</v>
      </c>
      <c r="L2317" s="12" t="s">
        <v>3104</v>
      </c>
    </row>
    <row r="2318" spans="11:12" ht="16.05" customHeight="1" x14ac:dyDescent="0.25">
      <c r="K2318" s="12">
        <v>450331</v>
      </c>
      <c r="L2318" s="12" t="s">
        <v>3105</v>
      </c>
    </row>
    <row r="2319" spans="11:12" ht="16.05" customHeight="1" x14ac:dyDescent="0.25">
      <c r="K2319" s="12">
        <v>450332</v>
      </c>
      <c r="L2319" s="12" t="s">
        <v>3106</v>
      </c>
    </row>
    <row r="2320" spans="11:12" ht="16.05" customHeight="1" x14ac:dyDescent="0.25">
      <c r="K2320" s="12">
        <v>450400</v>
      </c>
      <c r="L2320" s="12" t="s">
        <v>3107</v>
      </c>
    </row>
    <row r="2321" spans="11:12" ht="16.05" customHeight="1" x14ac:dyDescent="0.25">
      <c r="K2321" s="12">
        <v>450401</v>
      </c>
      <c r="L2321" s="12" t="s">
        <v>3108</v>
      </c>
    </row>
    <row r="2322" spans="11:12" ht="16.05" customHeight="1" x14ac:dyDescent="0.25">
      <c r="K2322" s="12">
        <v>450403</v>
      </c>
      <c r="L2322" s="12" t="s">
        <v>3109</v>
      </c>
    </row>
    <row r="2323" spans="11:12" ht="16.05" customHeight="1" x14ac:dyDescent="0.25">
      <c r="K2323" s="12">
        <v>450404</v>
      </c>
      <c r="L2323" s="12" t="s">
        <v>3110</v>
      </c>
    </row>
    <row r="2324" spans="11:12" ht="16.05" customHeight="1" x14ac:dyDescent="0.25">
      <c r="K2324" s="12">
        <v>450411</v>
      </c>
      <c r="L2324" s="12" t="s">
        <v>3111</v>
      </c>
    </row>
    <row r="2325" spans="11:12" ht="16.05" customHeight="1" x14ac:dyDescent="0.25">
      <c r="K2325" s="12">
        <v>450421</v>
      </c>
      <c r="L2325" s="12" t="s">
        <v>3112</v>
      </c>
    </row>
    <row r="2326" spans="11:12" ht="16.05" customHeight="1" x14ac:dyDescent="0.25">
      <c r="K2326" s="12">
        <v>450422</v>
      </c>
      <c r="L2326" s="12" t="s">
        <v>3113</v>
      </c>
    </row>
    <row r="2327" spans="11:12" ht="16.05" customHeight="1" x14ac:dyDescent="0.25">
      <c r="K2327" s="12">
        <v>450423</v>
      </c>
      <c r="L2327" s="12" t="s">
        <v>3114</v>
      </c>
    </row>
    <row r="2328" spans="11:12" ht="16.05" customHeight="1" x14ac:dyDescent="0.25">
      <c r="K2328" s="12">
        <v>450481</v>
      </c>
      <c r="L2328" s="12" t="s">
        <v>3115</v>
      </c>
    </row>
    <row r="2329" spans="11:12" ht="16.05" customHeight="1" x14ac:dyDescent="0.25">
      <c r="K2329" s="12">
        <v>450500</v>
      </c>
      <c r="L2329" s="12" t="s">
        <v>3116</v>
      </c>
    </row>
    <row r="2330" spans="11:12" ht="16.05" customHeight="1" x14ac:dyDescent="0.25">
      <c r="K2330" s="12">
        <v>450501</v>
      </c>
      <c r="L2330" s="12" t="s">
        <v>3117</v>
      </c>
    </row>
    <row r="2331" spans="11:12" ht="16.05" customHeight="1" x14ac:dyDescent="0.25">
      <c r="K2331" s="12">
        <v>450502</v>
      </c>
      <c r="L2331" s="12" t="s">
        <v>3118</v>
      </c>
    </row>
    <row r="2332" spans="11:12" ht="16.05" customHeight="1" x14ac:dyDescent="0.25">
      <c r="K2332" s="12">
        <v>450503</v>
      </c>
      <c r="L2332" s="12" t="s">
        <v>3119</v>
      </c>
    </row>
    <row r="2333" spans="11:12" ht="16.05" customHeight="1" x14ac:dyDescent="0.25">
      <c r="K2333" s="12">
        <v>450512</v>
      </c>
      <c r="L2333" s="12" t="s">
        <v>3120</v>
      </c>
    </row>
    <row r="2334" spans="11:12" ht="16.05" customHeight="1" x14ac:dyDescent="0.25">
      <c r="K2334" s="12">
        <v>450521</v>
      </c>
      <c r="L2334" s="12" t="s">
        <v>3121</v>
      </c>
    </row>
    <row r="2335" spans="11:12" ht="16.05" customHeight="1" x14ac:dyDescent="0.25">
      <c r="K2335" s="12">
        <v>450600</v>
      </c>
      <c r="L2335" s="12" t="s">
        <v>3122</v>
      </c>
    </row>
    <row r="2336" spans="11:12" ht="16.05" customHeight="1" x14ac:dyDescent="0.25">
      <c r="K2336" s="12">
        <v>450601</v>
      </c>
      <c r="L2336" s="12" t="s">
        <v>3123</v>
      </c>
    </row>
    <row r="2337" spans="11:12" ht="16.05" customHeight="1" x14ac:dyDescent="0.25">
      <c r="K2337" s="12">
        <v>450602</v>
      </c>
      <c r="L2337" s="12" t="s">
        <v>3124</v>
      </c>
    </row>
    <row r="2338" spans="11:12" ht="16.05" customHeight="1" x14ac:dyDescent="0.25">
      <c r="K2338" s="12">
        <v>450603</v>
      </c>
      <c r="L2338" s="12" t="s">
        <v>3125</v>
      </c>
    </row>
    <row r="2339" spans="11:12" ht="16.05" customHeight="1" x14ac:dyDescent="0.25">
      <c r="K2339" s="12">
        <v>450621</v>
      </c>
      <c r="L2339" s="12" t="s">
        <v>3126</v>
      </c>
    </row>
    <row r="2340" spans="11:12" ht="16.05" customHeight="1" x14ac:dyDescent="0.25">
      <c r="K2340" s="12">
        <v>450681</v>
      </c>
      <c r="L2340" s="12" t="s">
        <v>3127</v>
      </c>
    </row>
    <row r="2341" spans="11:12" ht="16.05" customHeight="1" x14ac:dyDescent="0.25">
      <c r="K2341" s="12">
        <v>450700</v>
      </c>
      <c r="L2341" s="12" t="s">
        <v>3128</v>
      </c>
    </row>
    <row r="2342" spans="11:12" ht="16.05" customHeight="1" x14ac:dyDescent="0.25">
      <c r="K2342" s="12">
        <v>450701</v>
      </c>
      <c r="L2342" s="12" t="s">
        <v>3129</v>
      </c>
    </row>
    <row r="2343" spans="11:12" ht="16.05" customHeight="1" x14ac:dyDescent="0.25">
      <c r="K2343" s="12">
        <v>450702</v>
      </c>
      <c r="L2343" s="12" t="s">
        <v>3130</v>
      </c>
    </row>
    <row r="2344" spans="11:12" ht="16.05" customHeight="1" x14ac:dyDescent="0.25">
      <c r="K2344" s="12">
        <v>450703</v>
      </c>
      <c r="L2344" s="12" t="s">
        <v>3131</v>
      </c>
    </row>
    <row r="2345" spans="11:12" ht="16.05" customHeight="1" x14ac:dyDescent="0.25">
      <c r="K2345" s="12">
        <v>450721</v>
      </c>
      <c r="L2345" s="12" t="s">
        <v>3132</v>
      </c>
    </row>
    <row r="2346" spans="11:12" ht="16.05" customHeight="1" x14ac:dyDescent="0.25">
      <c r="K2346" s="12">
        <v>450722</v>
      </c>
      <c r="L2346" s="12" t="s">
        <v>3133</v>
      </c>
    </row>
    <row r="2347" spans="11:12" ht="16.05" customHeight="1" x14ac:dyDescent="0.25">
      <c r="K2347" s="12">
        <v>450800</v>
      </c>
      <c r="L2347" s="12" t="s">
        <v>3134</v>
      </c>
    </row>
    <row r="2348" spans="11:12" ht="16.05" customHeight="1" x14ac:dyDescent="0.25">
      <c r="K2348" s="12">
        <v>450801</v>
      </c>
      <c r="L2348" s="12" t="s">
        <v>3135</v>
      </c>
    </row>
    <row r="2349" spans="11:12" ht="16.05" customHeight="1" x14ac:dyDescent="0.25">
      <c r="K2349" s="12">
        <v>450802</v>
      </c>
      <c r="L2349" s="12" t="s">
        <v>3136</v>
      </c>
    </row>
    <row r="2350" spans="11:12" ht="16.05" customHeight="1" x14ac:dyDescent="0.25">
      <c r="K2350" s="12">
        <v>450803</v>
      </c>
      <c r="L2350" s="12" t="s">
        <v>3137</v>
      </c>
    </row>
    <row r="2351" spans="11:12" ht="16.05" customHeight="1" x14ac:dyDescent="0.25">
      <c r="K2351" s="12">
        <v>450821</v>
      </c>
      <c r="L2351" s="12" t="s">
        <v>3138</v>
      </c>
    </row>
    <row r="2352" spans="11:12" ht="16.05" customHeight="1" x14ac:dyDescent="0.25">
      <c r="K2352" s="12">
        <v>450881</v>
      </c>
      <c r="L2352" s="12" t="s">
        <v>3139</v>
      </c>
    </row>
    <row r="2353" spans="11:12" ht="16.05" customHeight="1" x14ac:dyDescent="0.25">
      <c r="K2353" s="12">
        <v>450900</v>
      </c>
      <c r="L2353" s="12" t="s">
        <v>3140</v>
      </c>
    </row>
    <row r="2354" spans="11:12" ht="16.05" customHeight="1" x14ac:dyDescent="0.25">
      <c r="K2354" s="12">
        <v>450901</v>
      </c>
      <c r="L2354" s="12" t="s">
        <v>3141</v>
      </c>
    </row>
    <row r="2355" spans="11:12" ht="16.05" customHeight="1" x14ac:dyDescent="0.25">
      <c r="K2355" s="12">
        <v>450902</v>
      </c>
      <c r="L2355" s="12" t="s">
        <v>3142</v>
      </c>
    </row>
    <row r="2356" spans="11:12" ht="16.05" customHeight="1" x14ac:dyDescent="0.25">
      <c r="K2356" s="12">
        <v>450921</v>
      </c>
      <c r="L2356" s="12" t="s">
        <v>3143</v>
      </c>
    </row>
    <row r="2357" spans="11:12" ht="16.05" customHeight="1" x14ac:dyDescent="0.25">
      <c r="K2357" s="12">
        <v>450922</v>
      </c>
      <c r="L2357" s="12" t="s">
        <v>3144</v>
      </c>
    </row>
    <row r="2358" spans="11:12" ht="16.05" customHeight="1" x14ac:dyDescent="0.25">
      <c r="K2358" s="12">
        <v>450923</v>
      </c>
      <c r="L2358" s="12" t="s">
        <v>3145</v>
      </c>
    </row>
    <row r="2359" spans="11:12" ht="16.05" customHeight="1" x14ac:dyDescent="0.25">
      <c r="K2359" s="12">
        <v>450924</v>
      </c>
      <c r="L2359" s="12" t="s">
        <v>3146</v>
      </c>
    </row>
    <row r="2360" spans="11:12" ht="16.05" customHeight="1" x14ac:dyDescent="0.25">
      <c r="K2360" s="12">
        <v>450981</v>
      </c>
      <c r="L2360" s="12" t="s">
        <v>3147</v>
      </c>
    </row>
    <row r="2361" spans="11:12" ht="16.05" customHeight="1" x14ac:dyDescent="0.25">
      <c r="K2361" s="12">
        <v>452100</v>
      </c>
      <c r="L2361" s="12" t="s">
        <v>3148</v>
      </c>
    </row>
    <row r="2362" spans="11:12" ht="16.05" customHeight="1" x14ac:dyDescent="0.25">
      <c r="K2362" s="12">
        <v>452101</v>
      </c>
      <c r="L2362" s="12" t="s">
        <v>3149</v>
      </c>
    </row>
    <row r="2363" spans="11:12" ht="16.05" customHeight="1" x14ac:dyDescent="0.25">
      <c r="K2363" s="12">
        <v>452122</v>
      </c>
      <c r="L2363" s="12" t="s">
        <v>3150</v>
      </c>
    </row>
    <row r="2364" spans="11:12" ht="16.05" customHeight="1" x14ac:dyDescent="0.25">
      <c r="K2364" s="12">
        <v>452123</v>
      </c>
      <c r="L2364" s="12" t="s">
        <v>3151</v>
      </c>
    </row>
    <row r="2365" spans="11:12" ht="16.05" customHeight="1" x14ac:dyDescent="0.25">
      <c r="K2365" s="12">
        <v>452124</v>
      </c>
      <c r="L2365" s="12" t="s">
        <v>3152</v>
      </c>
    </row>
    <row r="2366" spans="11:12" ht="16.05" customHeight="1" x14ac:dyDescent="0.25">
      <c r="K2366" s="12">
        <v>452126</v>
      </c>
      <c r="L2366" s="12" t="s">
        <v>3153</v>
      </c>
    </row>
    <row r="2367" spans="11:12" ht="16.05" customHeight="1" x14ac:dyDescent="0.25">
      <c r="K2367" s="12">
        <v>452127</v>
      </c>
      <c r="L2367" s="12" t="s">
        <v>3154</v>
      </c>
    </row>
    <row r="2368" spans="11:12" ht="16.05" customHeight="1" x14ac:dyDescent="0.25">
      <c r="K2368" s="12">
        <v>452128</v>
      </c>
      <c r="L2368" s="12" t="s">
        <v>3155</v>
      </c>
    </row>
    <row r="2369" spans="11:12" ht="16.05" customHeight="1" x14ac:dyDescent="0.25">
      <c r="K2369" s="12">
        <v>452129</v>
      </c>
      <c r="L2369" s="12" t="s">
        <v>3156</v>
      </c>
    </row>
    <row r="2370" spans="11:12" ht="16.05" customHeight="1" x14ac:dyDescent="0.25">
      <c r="K2370" s="12">
        <v>452130</v>
      </c>
      <c r="L2370" s="12" t="s">
        <v>3157</v>
      </c>
    </row>
    <row r="2371" spans="11:12" ht="16.05" customHeight="1" x14ac:dyDescent="0.25">
      <c r="K2371" s="12">
        <v>452131</v>
      </c>
      <c r="L2371" s="12" t="s">
        <v>3158</v>
      </c>
    </row>
    <row r="2372" spans="11:12" ht="16.05" customHeight="1" x14ac:dyDescent="0.25">
      <c r="K2372" s="12">
        <v>452132</v>
      </c>
      <c r="L2372" s="12" t="s">
        <v>3159</v>
      </c>
    </row>
    <row r="2373" spans="11:12" ht="16.05" customHeight="1" x14ac:dyDescent="0.25">
      <c r="K2373" s="12">
        <v>452133</v>
      </c>
      <c r="L2373" s="12" t="s">
        <v>3160</v>
      </c>
    </row>
    <row r="2374" spans="11:12" ht="16.05" customHeight="1" x14ac:dyDescent="0.25">
      <c r="K2374" s="12">
        <v>452200</v>
      </c>
      <c r="L2374" s="12" t="s">
        <v>3161</v>
      </c>
    </row>
    <row r="2375" spans="11:12" ht="16.05" customHeight="1" x14ac:dyDescent="0.25">
      <c r="K2375" s="12">
        <v>452201</v>
      </c>
      <c r="L2375" s="12" t="s">
        <v>3162</v>
      </c>
    </row>
    <row r="2376" spans="11:12" ht="16.05" customHeight="1" x14ac:dyDescent="0.25">
      <c r="K2376" s="12">
        <v>452223</v>
      </c>
      <c r="L2376" s="12" t="s">
        <v>3163</v>
      </c>
    </row>
    <row r="2377" spans="11:12" ht="16.05" customHeight="1" x14ac:dyDescent="0.25">
      <c r="K2377" s="12">
        <v>452224</v>
      </c>
      <c r="L2377" s="12" t="s">
        <v>3164</v>
      </c>
    </row>
    <row r="2378" spans="11:12" ht="16.05" customHeight="1" x14ac:dyDescent="0.25">
      <c r="K2378" s="12">
        <v>452225</v>
      </c>
      <c r="L2378" s="12" t="s">
        <v>3165</v>
      </c>
    </row>
    <row r="2379" spans="11:12" ht="16.05" customHeight="1" x14ac:dyDescent="0.25">
      <c r="K2379" s="12">
        <v>452226</v>
      </c>
      <c r="L2379" s="12" t="s">
        <v>3166</v>
      </c>
    </row>
    <row r="2380" spans="11:12" ht="16.05" customHeight="1" x14ac:dyDescent="0.25">
      <c r="K2380" s="12">
        <v>452227</v>
      </c>
      <c r="L2380" s="12" t="s">
        <v>3167</v>
      </c>
    </row>
    <row r="2381" spans="11:12" ht="16.05" customHeight="1" x14ac:dyDescent="0.25">
      <c r="K2381" s="12">
        <v>452228</v>
      </c>
      <c r="L2381" s="12" t="s">
        <v>3168</v>
      </c>
    </row>
    <row r="2382" spans="11:12" ht="16.05" customHeight="1" x14ac:dyDescent="0.25">
      <c r="K2382" s="12">
        <v>452229</v>
      </c>
      <c r="L2382" s="12" t="s">
        <v>3169</v>
      </c>
    </row>
    <row r="2383" spans="11:12" ht="16.05" customHeight="1" x14ac:dyDescent="0.25">
      <c r="K2383" s="12">
        <v>452230</v>
      </c>
      <c r="L2383" s="12" t="s">
        <v>3170</v>
      </c>
    </row>
    <row r="2384" spans="11:12" ht="16.05" customHeight="1" x14ac:dyDescent="0.25">
      <c r="K2384" s="12">
        <v>452231</v>
      </c>
      <c r="L2384" s="12" t="s">
        <v>3171</v>
      </c>
    </row>
    <row r="2385" spans="11:12" ht="16.05" customHeight="1" x14ac:dyDescent="0.25">
      <c r="K2385" s="12">
        <v>452400</v>
      </c>
      <c r="L2385" s="12" t="s">
        <v>3172</v>
      </c>
    </row>
    <row r="2386" spans="11:12" ht="16.05" customHeight="1" x14ac:dyDescent="0.25">
      <c r="K2386" s="12">
        <v>452402</v>
      </c>
      <c r="L2386" s="12" t="s">
        <v>3173</v>
      </c>
    </row>
    <row r="2387" spans="11:12" ht="16.05" customHeight="1" x14ac:dyDescent="0.25">
      <c r="K2387" s="12">
        <v>452424</v>
      </c>
      <c r="L2387" s="12" t="s">
        <v>3174</v>
      </c>
    </row>
    <row r="2388" spans="11:12" ht="16.05" customHeight="1" x14ac:dyDescent="0.25">
      <c r="K2388" s="12">
        <v>452427</v>
      </c>
      <c r="L2388" s="12" t="s">
        <v>3175</v>
      </c>
    </row>
    <row r="2389" spans="11:12" ht="16.05" customHeight="1" x14ac:dyDescent="0.25">
      <c r="K2389" s="12">
        <v>452428</v>
      </c>
      <c r="L2389" s="12" t="s">
        <v>3176</v>
      </c>
    </row>
    <row r="2390" spans="11:12" ht="16.05" customHeight="1" x14ac:dyDescent="0.25">
      <c r="K2390" s="12">
        <v>452600</v>
      </c>
      <c r="L2390" s="12" t="s">
        <v>3177</v>
      </c>
    </row>
    <row r="2391" spans="11:12" ht="16.05" customHeight="1" x14ac:dyDescent="0.25">
      <c r="K2391" s="12">
        <v>452601</v>
      </c>
      <c r="L2391" s="12" t="s">
        <v>3178</v>
      </c>
    </row>
    <row r="2392" spans="11:12" ht="16.05" customHeight="1" x14ac:dyDescent="0.25">
      <c r="K2392" s="12">
        <v>452622</v>
      </c>
      <c r="L2392" s="12" t="s">
        <v>3179</v>
      </c>
    </row>
    <row r="2393" spans="11:12" ht="16.05" customHeight="1" x14ac:dyDescent="0.25">
      <c r="K2393" s="12">
        <v>452623</v>
      </c>
      <c r="L2393" s="12" t="s">
        <v>3180</v>
      </c>
    </row>
    <row r="2394" spans="11:12" ht="16.05" customHeight="1" x14ac:dyDescent="0.25">
      <c r="K2394" s="12">
        <v>452624</v>
      </c>
      <c r="L2394" s="12" t="s">
        <v>3181</v>
      </c>
    </row>
    <row r="2395" spans="11:12" ht="16.05" customHeight="1" x14ac:dyDescent="0.25">
      <c r="K2395" s="12">
        <v>452625</v>
      </c>
      <c r="L2395" s="12" t="s">
        <v>3182</v>
      </c>
    </row>
    <row r="2396" spans="11:12" ht="16.05" customHeight="1" x14ac:dyDescent="0.25">
      <c r="K2396" s="12">
        <v>452626</v>
      </c>
      <c r="L2396" s="12" t="s">
        <v>3183</v>
      </c>
    </row>
    <row r="2397" spans="11:12" ht="16.05" customHeight="1" x14ac:dyDescent="0.25">
      <c r="K2397" s="12">
        <v>452627</v>
      </c>
      <c r="L2397" s="12" t="s">
        <v>3184</v>
      </c>
    </row>
    <row r="2398" spans="11:12" ht="16.05" customHeight="1" x14ac:dyDescent="0.25">
      <c r="K2398" s="12">
        <v>452628</v>
      </c>
      <c r="L2398" s="12" t="s">
        <v>3185</v>
      </c>
    </row>
    <row r="2399" spans="11:12" ht="16.05" customHeight="1" x14ac:dyDescent="0.25">
      <c r="K2399" s="12">
        <v>452629</v>
      </c>
      <c r="L2399" s="12" t="s">
        <v>3186</v>
      </c>
    </row>
    <row r="2400" spans="11:12" ht="16.05" customHeight="1" x14ac:dyDescent="0.25">
      <c r="K2400" s="12">
        <v>452630</v>
      </c>
      <c r="L2400" s="12" t="s">
        <v>3187</v>
      </c>
    </row>
    <row r="2401" spans="11:12" ht="16.05" customHeight="1" x14ac:dyDescent="0.25">
      <c r="K2401" s="12">
        <v>452631</v>
      </c>
      <c r="L2401" s="12" t="s">
        <v>3188</v>
      </c>
    </row>
    <row r="2402" spans="11:12" ht="16.05" customHeight="1" x14ac:dyDescent="0.25">
      <c r="K2402" s="12">
        <v>452632</v>
      </c>
      <c r="L2402" s="12" t="s">
        <v>3189</v>
      </c>
    </row>
    <row r="2403" spans="11:12" ht="16.05" customHeight="1" x14ac:dyDescent="0.25">
      <c r="K2403" s="12">
        <v>452700</v>
      </c>
      <c r="L2403" s="12" t="s">
        <v>3190</v>
      </c>
    </row>
    <row r="2404" spans="11:12" ht="16.05" customHeight="1" x14ac:dyDescent="0.25">
      <c r="K2404" s="12">
        <v>452701</v>
      </c>
      <c r="L2404" s="12" t="s">
        <v>3191</v>
      </c>
    </row>
    <row r="2405" spans="11:12" ht="16.05" customHeight="1" x14ac:dyDescent="0.25">
      <c r="K2405" s="12">
        <v>452702</v>
      </c>
      <c r="L2405" s="12" t="s">
        <v>3192</v>
      </c>
    </row>
    <row r="2406" spans="11:12" ht="16.05" customHeight="1" x14ac:dyDescent="0.25">
      <c r="K2406" s="12">
        <v>452723</v>
      </c>
      <c r="L2406" s="12" t="s">
        <v>3193</v>
      </c>
    </row>
    <row r="2407" spans="11:12" ht="16.05" customHeight="1" x14ac:dyDescent="0.25">
      <c r="K2407" s="12">
        <v>452724</v>
      </c>
      <c r="L2407" s="12" t="s">
        <v>3194</v>
      </c>
    </row>
    <row r="2408" spans="11:12" ht="16.05" customHeight="1" x14ac:dyDescent="0.25">
      <c r="K2408" s="12">
        <v>452725</v>
      </c>
      <c r="L2408" s="12" t="s">
        <v>3195</v>
      </c>
    </row>
    <row r="2409" spans="11:12" ht="16.05" customHeight="1" x14ac:dyDescent="0.25">
      <c r="K2409" s="12">
        <v>452726</v>
      </c>
      <c r="L2409" s="12" t="s">
        <v>3196</v>
      </c>
    </row>
    <row r="2410" spans="11:12" ht="16.05" customHeight="1" x14ac:dyDescent="0.25">
      <c r="K2410" s="12">
        <v>452727</v>
      </c>
      <c r="L2410" s="12" t="s">
        <v>3197</v>
      </c>
    </row>
    <row r="2411" spans="11:12" ht="16.05" customHeight="1" x14ac:dyDescent="0.25">
      <c r="K2411" s="12">
        <v>452728</v>
      </c>
      <c r="L2411" s="12" t="s">
        <v>3198</v>
      </c>
    </row>
    <row r="2412" spans="11:12" ht="16.05" customHeight="1" x14ac:dyDescent="0.25">
      <c r="K2412" s="12">
        <v>452729</v>
      </c>
      <c r="L2412" s="12" t="s">
        <v>3199</v>
      </c>
    </row>
    <row r="2413" spans="11:12" ht="16.05" customHeight="1" x14ac:dyDescent="0.25">
      <c r="K2413" s="12">
        <v>452730</v>
      </c>
      <c r="L2413" s="12" t="s">
        <v>3200</v>
      </c>
    </row>
    <row r="2414" spans="11:12" ht="16.05" customHeight="1" x14ac:dyDescent="0.25">
      <c r="K2414" s="12">
        <v>452731</v>
      </c>
      <c r="L2414" s="12" t="s">
        <v>3201</v>
      </c>
    </row>
    <row r="2415" spans="11:12" ht="16.05" customHeight="1" x14ac:dyDescent="0.25">
      <c r="K2415" s="12">
        <v>460000</v>
      </c>
      <c r="L2415" s="12" t="s">
        <v>3202</v>
      </c>
    </row>
    <row r="2416" spans="11:12" ht="16.05" customHeight="1" x14ac:dyDescent="0.25">
      <c r="K2416" s="12">
        <v>460001</v>
      </c>
      <c r="L2416" s="12" t="s">
        <v>3203</v>
      </c>
    </row>
    <row r="2417" spans="11:12" ht="16.05" customHeight="1" x14ac:dyDescent="0.25">
      <c r="K2417" s="12">
        <v>460002</v>
      </c>
      <c r="L2417" s="12" t="s">
        <v>3204</v>
      </c>
    </row>
    <row r="2418" spans="11:12" ht="16.05" customHeight="1" x14ac:dyDescent="0.25">
      <c r="K2418" s="12">
        <v>460003</v>
      </c>
      <c r="L2418" s="12" t="s">
        <v>3205</v>
      </c>
    </row>
    <row r="2419" spans="11:12" ht="16.05" customHeight="1" x14ac:dyDescent="0.25">
      <c r="K2419" s="12">
        <v>460004</v>
      </c>
      <c r="L2419" s="12" t="s">
        <v>3206</v>
      </c>
    </row>
    <row r="2420" spans="11:12" ht="16.05" customHeight="1" x14ac:dyDescent="0.25">
      <c r="K2420" s="12">
        <v>460005</v>
      </c>
      <c r="L2420" s="12" t="s">
        <v>3207</v>
      </c>
    </row>
    <row r="2421" spans="11:12" ht="16.05" customHeight="1" x14ac:dyDescent="0.25">
      <c r="K2421" s="12">
        <v>460006</v>
      </c>
      <c r="L2421" s="12" t="s">
        <v>3208</v>
      </c>
    </row>
    <row r="2422" spans="11:12" ht="16.05" customHeight="1" x14ac:dyDescent="0.25">
      <c r="K2422" s="12">
        <v>460007</v>
      </c>
      <c r="L2422" s="12" t="s">
        <v>3209</v>
      </c>
    </row>
    <row r="2423" spans="11:12" ht="16.05" customHeight="1" x14ac:dyDescent="0.25">
      <c r="K2423" s="12">
        <v>460025</v>
      </c>
      <c r="L2423" s="12" t="s">
        <v>3210</v>
      </c>
    </row>
    <row r="2424" spans="11:12" ht="16.05" customHeight="1" x14ac:dyDescent="0.25">
      <c r="K2424" s="12">
        <v>460026</v>
      </c>
      <c r="L2424" s="12" t="s">
        <v>3211</v>
      </c>
    </row>
    <row r="2425" spans="11:12" ht="16.05" customHeight="1" x14ac:dyDescent="0.25">
      <c r="K2425" s="12">
        <v>460027</v>
      </c>
      <c r="L2425" s="12" t="s">
        <v>3212</v>
      </c>
    </row>
    <row r="2426" spans="11:12" ht="16.05" customHeight="1" x14ac:dyDescent="0.25">
      <c r="K2426" s="12">
        <v>460028</v>
      </c>
      <c r="L2426" s="12" t="s">
        <v>3213</v>
      </c>
    </row>
    <row r="2427" spans="11:12" ht="16.05" customHeight="1" x14ac:dyDescent="0.25">
      <c r="K2427" s="12">
        <v>460030</v>
      </c>
      <c r="L2427" s="12" t="s">
        <v>3214</v>
      </c>
    </row>
    <row r="2428" spans="11:12" ht="16.05" customHeight="1" x14ac:dyDescent="0.25">
      <c r="K2428" s="12">
        <v>460031</v>
      </c>
      <c r="L2428" s="12" t="s">
        <v>3215</v>
      </c>
    </row>
    <row r="2429" spans="11:12" ht="16.05" customHeight="1" x14ac:dyDescent="0.25">
      <c r="K2429" s="12">
        <v>460033</v>
      </c>
      <c r="L2429" s="12" t="s">
        <v>3216</v>
      </c>
    </row>
    <row r="2430" spans="11:12" ht="16.05" customHeight="1" x14ac:dyDescent="0.25">
      <c r="K2430" s="12">
        <v>460034</v>
      </c>
      <c r="L2430" s="12" t="s">
        <v>3217</v>
      </c>
    </row>
    <row r="2431" spans="11:12" ht="16.05" customHeight="1" x14ac:dyDescent="0.25">
      <c r="K2431" s="12">
        <v>460035</v>
      </c>
      <c r="L2431" s="12" t="s">
        <v>3218</v>
      </c>
    </row>
    <row r="2432" spans="11:12" ht="16.05" customHeight="1" x14ac:dyDescent="0.25">
      <c r="K2432" s="12">
        <v>460036</v>
      </c>
      <c r="L2432" s="12" t="s">
        <v>3219</v>
      </c>
    </row>
    <row r="2433" spans="11:12" ht="16.05" customHeight="1" x14ac:dyDescent="0.25">
      <c r="K2433" s="12">
        <v>460037</v>
      </c>
      <c r="L2433" s="12" t="s">
        <v>3220</v>
      </c>
    </row>
    <row r="2434" spans="11:12" ht="16.05" customHeight="1" x14ac:dyDescent="0.25">
      <c r="K2434" s="12">
        <v>460038</v>
      </c>
      <c r="L2434" s="12" t="s">
        <v>3221</v>
      </c>
    </row>
    <row r="2435" spans="11:12" ht="16.05" customHeight="1" x14ac:dyDescent="0.25">
      <c r="K2435" s="12">
        <v>460039</v>
      </c>
      <c r="L2435" s="12" t="s">
        <v>3222</v>
      </c>
    </row>
    <row r="2436" spans="11:12" ht="16.05" customHeight="1" x14ac:dyDescent="0.25">
      <c r="K2436" s="12">
        <v>460100</v>
      </c>
      <c r="L2436" s="12" t="s">
        <v>3223</v>
      </c>
    </row>
    <row r="2437" spans="11:12" ht="16.05" customHeight="1" x14ac:dyDescent="0.25">
      <c r="K2437" s="12">
        <v>460101</v>
      </c>
      <c r="L2437" s="12" t="s">
        <v>3224</v>
      </c>
    </row>
    <row r="2438" spans="11:12" ht="16.05" customHeight="1" x14ac:dyDescent="0.25">
      <c r="K2438" s="12">
        <v>460102</v>
      </c>
      <c r="L2438" s="12" t="s">
        <v>3225</v>
      </c>
    </row>
    <row r="2439" spans="11:12" ht="16.05" customHeight="1" x14ac:dyDescent="0.25">
      <c r="K2439" s="12">
        <v>460103</v>
      </c>
      <c r="L2439" s="12" t="s">
        <v>3226</v>
      </c>
    </row>
    <row r="2440" spans="11:12" ht="16.05" customHeight="1" x14ac:dyDescent="0.25">
      <c r="K2440" s="12">
        <v>460104</v>
      </c>
      <c r="L2440" s="12" t="s">
        <v>3227</v>
      </c>
    </row>
    <row r="2441" spans="11:12" ht="16.05" customHeight="1" x14ac:dyDescent="0.25">
      <c r="K2441" s="12">
        <v>460200</v>
      </c>
      <c r="L2441" s="12" t="s">
        <v>3228</v>
      </c>
    </row>
    <row r="2442" spans="11:12" ht="16.05" customHeight="1" x14ac:dyDescent="0.25">
      <c r="K2442" s="12">
        <v>460201</v>
      </c>
      <c r="L2442" s="12" t="s">
        <v>3229</v>
      </c>
    </row>
    <row r="2443" spans="11:12" ht="16.05" customHeight="1" x14ac:dyDescent="0.25">
      <c r="K2443" s="12">
        <v>500000</v>
      </c>
      <c r="L2443" s="12" t="s">
        <v>3230</v>
      </c>
    </row>
    <row r="2444" spans="11:12" ht="16.05" customHeight="1" x14ac:dyDescent="0.25">
      <c r="K2444" s="12">
        <v>500100</v>
      </c>
      <c r="L2444" s="12" t="s">
        <v>3231</v>
      </c>
    </row>
    <row r="2445" spans="11:12" ht="16.05" customHeight="1" x14ac:dyDescent="0.25">
      <c r="K2445" s="12">
        <v>500101</v>
      </c>
      <c r="L2445" s="12" t="s">
        <v>3232</v>
      </c>
    </row>
    <row r="2446" spans="11:12" ht="16.05" customHeight="1" x14ac:dyDescent="0.25">
      <c r="K2446" s="12">
        <v>500102</v>
      </c>
      <c r="L2446" s="12" t="s">
        <v>3233</v>
      </c>
    </row>
    <row r="2447" spans="11:12" ht="16.05" customHeight="1" x14ac:dyDescent="0.25">
      <c r="K2447" s="12">
        <v>500103</v>
      </c>
      <c r="L2447" s="12" t="s">
        <v>3234</v>
      </c>
    </row>
    <row r="2448" spans="11:12" ht="16.05" customHeight="1" x14ac:dyDescent="0.25">
      <c r="K2448" s="12">
        <v>500104</v>
      </c>
      <c r="L2448" s="12" t="s">
        <v>3235</v>
      </c>
    </row>
    <row r="2449" spans="11:12" ht="16.05" customHeight="1" x14ac:dyDescent="0.25">
      <c r="K2449" s="12">
        <v>500105</v>
      </c>
      <c r="L2449" s="12" t="s">
        <v>3236</v>
      </c>
    </row>
    <row r="2450" spans="11:12" ht="16.05" customHeight="1" x14ac:dyDescent="0.25">
      <c r="K2450" s="12">
        <v>500106</v>
      </c>
      <c r="L2450" s="12" t="s">
        <v>3237</v>
      </c>
    </row>
    <row r="2451" spans="11:12" ht="16.05" customHeight="1" x14ac:dyDescent="0.25">
      <c r="K2451" s="12">
        <v>500107</v>
      </c>
      <c r="L2451" s="12" t="s">
        <v>3238</v>
      </c>
    </row>
    <row r="2452" spans="11:12" ht="16.05" customHeight="1" x14ac:dyDescent="0.25">
      <c r="K2452" s="12">
        <v>500108</v>
      </c>
      <c r="L2452" s="12" t="s">
        <v>3239</v>
      </c>
    </row>
    <row r="2453" spans="11:12" ht="16.05" customHeight="1" x14ac:dyDescent="0.25">
      <c r="K2453" s="12">
        <v>500109</v>
      </c>
      <c r="L2453" s="12" t="s">
        <v>3240</v>
      </c>
    </row>
    <row r="2454" spans="11:12" ht="16.05" customHeight="1" x14ac:dyDescent="0.25">
      <c r="K2454" s="12">
        <v>500110</v>
      </c>
      <c r="L2454" s="12" t="s">
        <v>3241</v>
      </c>
    </row>
    <row r="2455" spans="11:12" ht="16.05" customHeight="1" x14ac:dyDescent="0.25">
      <c r="K2455" s="12">
        <v>500111</v>
      </c>
      <c r="L2455" s="12" t="s">
        <v>3242</v>
      </c>
    </row>
    <row r="2456" spans="11:12" ht="16.05" customHeight="1" x14ac:dyDescent="0.25">
      <c r="K2456" s="12">
        <v>500112</v>
      </c>
      <c r="L2456" s="12" t="s">
        <v>3243</v>
      </c>
    </row>
    <row r="2457" spans="11:12" ht="16.05" customHeight="1" x14ac:dyDescent="0.25">
      <c r="K2457" s="12">
        <v>500113</v>
      </c>
      <c r="L2457" s="12" t="s">
        <v>3244</v>
      </c>
    </row>
    <row r="2458" spans="11:12" ht="16.05" customHeight="1" x14ac:dyDescent="0.25">
      <c r="K2458" s="12">
        <v>500200</v>
      </c>
      <c r="L2458" s="12" t="s">
        <v>3245</v>
      </c>
    </row>
    <row r="2459" spans="11:12" ht="16.05" customHeight="1" x14ac:dyDescent="0.25">
      <c r="K2459" s="12">
        <v>500221</v>
      </c>
      <c r="L2459" s="12" t="s">
        <v>3246</v>
      </c>
    </row>
    <row r="2460" spans="11:12" ht="16.05" customHeight="1" x14ac:dyDescent="0.25">
      <c r="K2460" s="12">
        <v>500222</v>
      </c>
      <c r="L2460" s="12" t="s">
        <v>3247</v>
      </c>
    </row>
    <row r="2461" spans="11:12" ht="16.05" customHeight="1" x14ac:dyDescent="0.25">
      <c r="K2461" s="12">
        <v>500223</v>
      </c>
      <c r="L2461" s="12" t="s">
        <v>3248</v>
      </c>
    </row>
    <row r="2462" spans="11:12" ht="16.05" customHeight="1" x14ac:dyDescent="0.25">
      <c r="K2462" s="12">
        <v>500224</v>
      </c>
      <c r="L2462" s="12" t="s">
        <v>3249</v>
      </c>
    </row>
    <row r="2463" spans="11:12" ht="16.05" customHeight="1" x14ac:dyDescent="0.25">
      <c r="K2463" s="12">
        <v>500225</v>
      </c>
      <c r="L2463" s="12" t="s">
        <v>3250</v>
      </c>
    </row>
    <row r="2464" spans="11:12" ht="16.05" customHeight="1" x14ac:dyDescent="0.25">
      <c r="K2464" s="12">
        <v>500226</v>
      </c>
      <c r="L2464" s="12" t="s">
        <v>3251</v>
      </c>
    </row>
    <row r="2465" spans="11:12" ht="16.05" customHeight="1" x14ac:dyDescent="0.25">
      <c r="K2465" s="12">
        <v>500227</v>
      </c>
      <c r="L2465" s="12" t="s">
        <v>3252</v>
      </c>
    </row>
    <row r="2466" spans="11:12" ht="16.05" customHeight="1" x14ac:dyDescent="0.25">
      <c r="K2466" s="12">
        <v>500228</v>
      </c>
      <c r="L2466" s="12" t="s">
        <v>3253</v>
      </c>
    </row>
    <row r="2467" spans="11:12" ht="16.05" customHeight="1" x14ac:dyDescent="0.25">
      <c r="K2467" s="12">
        <v>500229</v>
      </c>
      <c r="L2467" s="12" t="s">
        <v>3254</v>
      </c>
    </row>
    <row r="2468" spans="11:12" ht="16.05" customHeight="1" x14ac:dyDescent="0.25">
      <c r="K2468" s="12">
        <v>500230</v>
      </c>
      <c r="L2468" s="12" t="s">
        <v>3255</v>
      </c>
    </row>
    <row r="2469" spans="11:12" ht="16.05" customHeight="1" x14ac:dyDescent="0.25">
      <c r="K2469" s="12">
        <v>500231</v>
      </c>
      <c r="L2469" s="12" t="s">
        <v>3256</v>
      </c>
    </row>
    <row r="2470" spans="11:12" ht="16.05" customHeight="1" x14ac:dyDescent="0.25">
      <c r="K2470" s="12">
        <v>500232</v>
      </c>
      <c r="L2470" s="12" t="s">
        <v>3257</v>
      </c>
    </row>
    <row r="2471" spans="11:12" ht="16.05" customHeight="1" x14ac:dyDescent="0.25">
      <c r="K2471" s="12">
        <v>500233</v>
      </c>
      <c r="L2471" s="12" t="s">
        <v>3258</v>
      </c>
    </row>
    <row r="2472" spans="11:12" ht="16.05" customHeight="1" x14ac:dyDescent="0.25">
      <c r="K2472" s="12">
        <v>500234</v>
      </c>
      <c r="L2472" s="12" t="s">
        <v>3259</v>
      </c>
    </row>
    <row r="2473" spans="11:12" ht="16.05" customHeight="1" x14ac:dyDescent="0.25">
      <c r="K2473" s="12">
        <v>500235</v>
      </c>
      <c r="L2473" s="12" t="s">
        <v>3260</v>
      </c>
    </row>
    <row r="2474" spans="11:12" ht="16.05" customHeight="1" x14ac:dyDescent="0.25">
      <c r="K2474" s="12">
        <v>500236</v>
      </c>
      <c r="L2474" s="12" t="s">
        <v>3261</v>
      </c>
    </row>
    <row r="2475" spans="11:12" ht="16.05" customHeight="1" x14ac:dyDescent="0.25">
      <c r="K2475" s="12">
        <v>500237</v>
      </c>
      <c r="L2475" s="12" t="s">
        <v>3262</v>
      </c>
    </row>
    <row r="2476" spans="11:12" ht="16.05" customHeight="1" x14ac:dyDescent="0.25">
      <c r="K2476" s="12">
        <v>500238</v>
      </c>
      <c r="L2476" s="12" t="s">
        <v>3263</v>
      </c>
    </row>
    <row r="2477" spans="11:12" ht="16.05" customHeight="1" x14ac:dyDescent="0.25">
      <c r="K2477" s="12">
        <v>500239</v>
      </c>
      <c r="L2477" s="12" t="s">
        <v>3264</v>
      </c>
    </row>
    <row r="2478" spans="11:12" ht="16.05" customHeight="1" x14ac:dyDescent="0.25">
      <c r="K2478" s="12">
        <v>500240</v>
      </c>
      <c r="L2478" s="12" t="s">
        <v>3265</v>
      </c>
    </row>
    <row r="2479" spans="11:12" ht="16.05" customHeight="1" x14ac:dyDescent="0.25">
      <c r="K2479" s="12">
        <v>500241</v>
      </c>
      <c r="L2479" s="12" t="s">
        <v>3266</v>
      </c>
    </row>
    <row r="2480" spans="11:12" ht="16.05" customHeight="1" x14ac:dyDescent="0.25">
      <c r="K2480" s="12">
        <v>500242</v>
      </c>
      <c r="L2480" s="12" t="s">
        <v>3267</v>
      </c>
    </row>
    <row r="2481" spans="11:12" ht="16.05" customHeight="1" x14ac:dyDescent="0.25">
      <c r="K2481" s="12">
        <v>500243</v>
      </c>
      <c r="L2481" s="12" t="s">
        <v>3268</v>
      </c>
    </row>
    <row r="2482" spans="11:12" ht="16.05" customHeight="1" x14ac:dyDescent="0.25">
      <c r="K2482" s="12">
        <v>500300</v>
      </c>
      <c r="L2482" s="12" t="s">
        <v>3269</v>
      </c>
    </row>
    <row r="2483" spans="11:12" ht="16.05" customHeight="1" x14ac:dyDescent="0.25">
      <c r="K2483" s="12">
        <v>500381</v>
      </c>
      <c r="L2483" s="12" t="s">
        <v>3270</v>
      </c>
    </row>
    <row r="2484" spans="11:12" ht="16.05" customHeight="1" x14ac:dyDescent="0.25">
      <c r="K2484" s="12">
        <v>500382</v>
      </c>
      <c r="L2484" s="12" t="s">
        <v>3271</v>
      </c>
    </row>
    <row r="2485" spans="11:12" ht="16.05" customHeight="1" x14ac:dyDescent="0.25">
      <c r="K2485" s="12">
        <v>500383</v>
      </c>
      <c r="L2485" s="12" t="s">
        <v>3272</v>
      </c>
    </row>
    <row r="2486" spans="11:12" ht="16.05" customHeight="1" x14ac:dyDescent="0.25">
      <c r="K2486" s="12">
        <v>500384</v>
      </c>
      <c r="L2486" s="12" t="s">
        <v>3273</v>
      </c>
    </row>
    <row r="2487" spans="11:12" ht="16.05" customHeight="1" x14ac:dyDescent="0.25">
      <c r="K2487" s="12">
        <v>510000</v>
      </c>
      <c r="L2487" s="12" t="s">
        <v>3274</v>
      </c>
    </row>
    <row r="2488" spans="11:12" ht="16.05" customHeight="1" x14ac:dyDescent="0.25">
      <c r="K2488" s="12">
        <v>510100</v>
      </c>
      <c r="L2488" s="12" t="s">
        <v>3275</v>
      </c>
    </row>
    <row r="2489" spans="11:12" ht="16.05" customHeight="1" x14ac:dyDescent="0.25">
      <c r="K2489" s="12">
        <v>510101</v>
      </c>
      <c r="L2489" s="12" t="s">
        <v>3276</v>
      </c>
    </row>
    <row r="2490" spans="11:12" ht="16.05" customHeight="1" x14ac:dyDescent="0.25">
      <c r="K2490" s="12">
        <v>510104</v>
      </c>
      <c r="L2490" s="12" t="s">
        <v>3277</v>
      </c>
    </row>
    <row r="2491" spans="11:12" ht="16.05" customHeight="1" x14ac:dyDescent="0.25">
      <c r="K2491" s="12">
        <v>510105</v>
      </c>
      <c r="L2491" s="12" t="s">
        <v>3278</v>
      </c>
    </row>
    <row r="2492" spans="11:12" ht="16.05" customHeight="1" x14ac:dyDescent="0.25">
      <c r="K2492" s="12">
        <v>510106</v>
      </c>
      <c r="L2492" s="12" t="s">
        <v>3279</v>
      </c>
    </row>
    <row r="2493" spans="11:12" ht="16.05" customHeight="1" x14ac:dyDescent="0.25">
      <c r="K2493" s="12">
        <v>510107</v>
      </c>
      <c r="L2493" s="12" t="s">
        <v>3280</v>
      </c>
    </row>
    <row r="2494" spans="11:12" ht="16.05" customHeight="1" x14ac:dyDescent="0.25">
      <c r="K2494" s="12">
        <v>510108</v>
      </c>
      <c r="L2494" s="12" t="s">
        <v>3281</v>
      </c>
    </row>
    <row r="2495" spans="11:12" ht="16.05" customHeight="1" x14ac:dyDescent="0.25">
      <c r="K2495" s="12">
        <v>510112</v>
      </c>
      <c r="L2495" s="12" t="s">
        <v>3282</v>
      </c>
    </row>
    <row r="2496" spans="11:12" ht="16.05" customHeight="1" x14ac:dyDescent="0.25">
      <c r="K2496" s="12">
        <v>510113</v>
      </c>
      <c r="L2496" s="12" t="s">
        <v>3283</v>
      </c>
    </row>
    <row r="2497" spans="11:12" ht="16.05" customHeight="1" x14ac:dyDescent="0.25">
      <c r="K2497" s="12">
        <v>510121</v>
      </c>
      <c r="L2497" s="12" t="s">
        <v>3284</v>
      </c>
    </row>
    <row r="2498" spans="11:12" ht="16.05" customHeight="1" x14ac:dyDescent="0.25">
      <c r="K2498" s="12">
        <v>510122</v>
      </c>
      <c r="L2498" s="12" t="s">
        <v>3285</v>
      </c>
    </row>
    <row r="2499" spans="11:12" ht="16.05" customHeight="1" x14ac:dyDescent="0.25">
      <c r="K2499" s="12">
        <v>510123</v>
      </c>
      <c r="L2499" s="12" t="s">
        <v>3286</v>
      </c>
    </row>
    <row r="2500" spans="11:12" ht="16.05" customHeight="1" x14ac:dyDescent="0.25">
      <c r="K2500" s="12">
        <v>510124</v>
      </c>
      <c r="L2500" s="12" t="s">
        <v>3287</v>
      </c>
    </row>
    <row r="2501" spans="11:12" ht="16.05" customHeight="1" x14ac:dyDescent="0.25">
      <c r="K2501" s="12">
        <v>510125</v>
      </c>
      <c r="L2501" s="12" t="s">
        <v>3288</v>
      </c>
    </row>
    <row r="2502" spans="11:12" ht="16.05" customHeight="1" x14ac:dyDescent="0.25">
      <c r="K2502" s="12">
        <v>510129</v>
      </c>
      <c r="L2502" s="12" t="s">
        <v>3289</v>
      </c>
    </row>
    <row r="2503" spans="11:12" ht="16.05" customHeight="1" x14ac:dyDescent="0.25">
      <c r="K2503" s="12">
        <v>510131</v>
      </c>
      <c r="L2503" s="12" t="s">
        <v>3290</v>
      </c>
    </row>
    <row r="2504" spans="11:12" ht="16.05" customHeight="1" x14ac:dyDescent="0.25">
      <c r="K2504" s="12">
        <v>510132</v>
      </c>
      <c r="L2504" s="12" t="s">
        <v>3291</v>
      </c>
    </row>
    <row r="2505" spans="11:12" ht="16.05" customHeight="1" x14ac:dyDescent="0.25">
      <c r="K2505" s="12">
        <v>510181</v>
      </c>
      <c r="L2505" s="12" t="s">
        <v>3292</v>
      </c>
    </row>
    <row r="2506" spans="11:12" ht="16.05" customHeight="1" x14ac:dyDescent="0.25">
      <c r="K2506" s="12">
        <v>510182</v>
      </c>
      <c r="L2506" s="12" t="s">
        <v>3293</v>
      </c>
    </row>
    <row r="2507" spans="11:12" ht="16.05" customHeight="1" x14ac:dyDescent="0.25">
      <c r="K2507" s="12">
        <v>510183</v>
      </c>
      <c r="L2507" s="12" t="s">
        <v>3294</v>
      </c>
    </row>
    <row r="2508" spans="11:12" ht="16.05" customHeight="1" x14ac:dyDescent="0.25">
      <c r="K2508" s="12">
        <v>510184</v>
      </c>
      <c r="L2508" s="12" t="s">
        <v>3295</v>
      </c>
    </row>
    <row r="2509" spans="11:12" ht="16.05" customHeight="1" x14ac:dyDescent="0.25">
      <c r="K2509" s="12">
        <v>510300</v>
      </c>
      <c r="L2509" s="12" t="s">
        <v>3296</v>
      </c>
    </row>
    <row r="2510" spans="11:12" ht="16.05" customHeight="1" x14ac:dyDescent="0.25">
      <c r="K2510" s="12">
        <v>510301</v>
      </c>
      <c r="L2510" s="12" t="s">
        <v>3297</v>
      </c>
    </row>
    <row r="2511" spans="11:12" ht="16.05" customHeight="1" x14ac:dyDescent="0.25">
      <c r="K2511" s="12">
        <v>510302</v>
      </c>
      <c r="L2511" s="12" t="s">
        <v>3298</v>
      </c>
    </row>
    <row r="2512" spans="11:12" ht="16.05" customHeight="1" x14ac:dyDescent="0.25">
      <c r="K2512" s="12">
        <v>510303</v>
      </c>
      <c r="L2512" s="12" t="s">
        <v>3299</v>
      </c>
    </row>
    <row r="2513" spans="11:12" ht="16.05" customHeight="1" x14ac:dyDescent="0.25">
      <c r="K2513" s="12">
        <v>510304</v>
      </c>
      <c r="L2513" s="12" t="s">
        <v>3300</v>
      </c>
    </row>
    <row r="2514" spans="11:12" ht="16.05" customHeight="1" x14ac:dyDescent="0.25">
      <c r="K2514" s="12">
        <v>510311</v>
      </c>
      <c r="L2514" s="12" t="s">
        <v>3301</v>
      </c>
    </row>
    <row r="2515" spans="11:12" ht="16.05" customHeight="1" x14ac:dyDescent="0.25">
      <c r="K2515" s="12">
        <v>510321</v>
      </c>
      <c r="L2515" s="12" t="s">
        <v>3302</v>
      </c>
    </row>
    <row r="2516" spans="11:12" ht="16.05" customHeight="1" x14ac:dyDescent="0.25">
      <c r="K2516" s="12">
        <v>510322</v>
      </c>
      <c r="L2516" s="12" t="s">
        <v>3303</v>
      </c>
    </row>
    <row r="2517" spans="11:12" ht="16.05" customHeight="1" x14ac:dyDescent="0.25">
      <c r="K2517" s="12">
        <v>510400</v>
      </c>
      <c r="L2517" s="12" t="s">
        <v>3304</v>
      </c>
    </row>
    <row r="2518" spans="11:12" ht="16.05" customHeight="1" x14ac:dyDescent="0.25">
      <c r="K2518" s="12">
        <v>510401</v>
      </c>
      <c r="L2518" s="12" t="s">
        <v>3305</v>
      </c>
    </row>
    <row r="2519" spans="11:12" ht="16.05" customHeight="1" x14ac:dyDescent="0.25">
      <c r="K2519" s="12">
        <v>510402</v>
      </c>
      <c r="L2519" s="12" t="s">
        <v>3306</v>
      </c>
    </row>
    <row r="2520" spans="11:12" ht="16.05" customHeight="1" x14ac:dyDescent="0.25">
      <c r="K2520" s="12">
        <v>510403</v>
      </c>
      <c r="L2520" s="12" t="s">
        <v>3307</v>
      </c>
    </row>
    <row r="2521" spans="11:12" ht="16.05" customHeight="1" x14ac:dyDescent="0.25">
      <c r="K2521" s="12">
        <v>510411</v>
      </c>
      <c r="L2521" s="12" t="s">
        <v>3308</v>
      </c>
    </row>
    <row r="2522" spans="11:12" ht="16.05" customHeight="1" x14ac:dyDescent="0.25">
      <c r="K2522" s="12">
        <v>510421</v>
      </c>
      <c r="L2522" s="12" t="s">
        <v>3309</v>
      </c>
    </row>
    <row r="2523" spans="11:12" ht="16.05" customHeight="1" x14ac:dyDescent="0.25">
      <c r="K2523" s="12">
        <v>510422</v>
      </c>
      <c r="L2523" s="12" t="s">
        <v>3310</v>
      </c>
    </row>
    <row r="2524" spans="11:12" ht="16.05" customHeight="1" x14ac:dyDescent="0.25">
      <c r="K2524" s="12">
        <v>510500</v>
      </c>
      <c r="L2524" s="12" t="s">
        <v>3311</v>
      </c>
    </row>
    <row r="2525" spans="11:12" ht="16.05" customHeight="1" x14ac:dyDescent="0.25">
      <c r="K2525" s="12">
        <v>510501</v>
      </c>
      <c r="L2525" s="12" t="s">
        <v>3312</v>
      </c>
    </row>
    <row r="2526" spans="11:12" ht="16.05" customHeight="1" x14ac:dyDescent="0.25">
      <c r="K2526" s="12">
        <v>510502</v>
      </c>
      <c r="L2526" s="12" t="s">
        <v>3313</v>
      </c>
    </row>
    <row r="2527" spans="11:12" ht="16.05" customHeight="1" x14ac:dyDescent="0.25">
      <c r="K2527" s="12">
        <v>510503</v>
      </c>
      <c r="L2527" s="12" t="s">
        <v>3314</v>
      </c>
    </row>
    <row r="2528" spans="11:12" ht="16.05" customHeight="1" x14ac:dyDescent="0.25">
      <c r="K2528" s="12">
        <v>510504</v>
      </c>
      <c r="L2528" s="12" t="s">
        <v>3315</v>
      </c>
    </row>
    <row r="2529" spans="11:12" ht="16.05" customHeight="1" x14ac:dyDescent="0.25">
      <c r="K2529" s="12">
        <v>510521</v>
      </c>
      <c r="L2529" s="12" t="s">
        <v>3316</v>
      </c>
    </row>
    <row r="2530" spans="11:12" ht="16.05" customHeight="1" x14ac:dyDescent="0.25">
      <c r="K2530" s="12">
        <v>510522</v>
      </c>
      <c r="L2530" s="12" t="s">
        <v>3317</v>
      </c>
    </row>
    <row r="2531" spans="11:12" ht="16.05" customHeight="1" x14ac:dyDescent="0.25">
      <c r="K2531" s="12">
        <v>510524</v>
      </c>
      <c r="L2531" s="12" t="s">
        <v>3318</v>
      </c>
    </row>
    <row r="2532" spans="11:12" ht="16.05" customHeight="1" x14ac:dyDescent="0.25">
      <c r="K2532" s="12">
        <v>510525</v>
      </c>
      <c r="L2532" s="12" t="s">
        <v>3319</v>
      </c>
    </row>
    <row r="2533" spans="11:12" ht="16.05" customHeight="1" x14ac:dyDescent="0.25">
      <c r="K2533" s="12">
        <v>510600</v>
      </c>
      <c r="L2533" s="12" t="s">
        <v>3320</v>
      </c>
    </row>
    <row r="2534" spans="11:12" ht="16.05" customHeight="1" x14ac:dyDescent="0.25">
      <c r="K2534" s="12">
        <v>510601</v>
      </c>
      <c r="L2534" s="12" t="s">
        <v>3321</v>
      </c>
    </row>
    <row r="2535" spans="11:12" ht="16.05" customHeight="1" x14ac:dyDescent="0.25">
      <c r="K2535" s="12">
        <v>510603</v>
      </c>
      <c r="L2535" s="12" t="s">
        <v>3322</v>
      </c>
    </row>
    <row r="2536" spans="11:12" ht="16.05" customHeight="1" x14ac:dyDescent="0.25">
      <c r="K2536" s="12">
        <v>510623</v>
      </c>
      <c r="L2536" s="12" t="s">
        <v>3323</v>
      </c>
    </row>
    <row r="2537" spans="11:12" ht="16.05" customHeight="1" x14ac:dyDescent="0.25">
      <c r="K2537" s="12">
        <v>510626</v>
      </c>
      <c r="L2537" s="12" t="s">
        <v>3324</v>
      </c>
    </row>
    <row r="2538" spans="11:12" ht="16.05" customHeight="1" x14ac:dyDescent="0.25">
      <c r="K2538" s="12">
        <v>510681</v>
      </c>
      <c r="L2538" s="12" t="s">
        <v>3325</v>
      </c>
    </row>
    <row r="2539" spans="11:12" ht="16.05" customHeight="1" x14ac:dyDescent="0.25">
      <c r="K2539" s="12">
        <v>510682</v>
      </c>
      <c r="L2539" s="12" t="s">
        <v>3326</v>
      </c>
    </row>
    <row r="2540" spans="11:12" ht="16.05" customHeight="1" x14ac:dyDescent="0.25">
      <c r="K2540" s="12">
        <v>510683</v>
      </c>
      <c r="L2540" s="12" t="s">
        <v>3327</v>
      </c>
    </row>
    <row r="2541" spans="11:12" ht="16.05" customHeight="1" x14ac:dyDescent="0.25">
      <c r="K2541" s="12">
        <v>510700</v>
      </c>
      <c r="L2541" s="12" t="s">
        <v>3328</v>
      </c>
    </row>
    <row r="2542" spans="11:12" ht="16.05" customHeight="1" x14ac:dyDescent="0.25">
      <c r="K2542" s="12">
        <v>510701</v>
      </c>
      <c r="L2542" s="12" t="s">
        <v>3329</v>
      </c>
    </row>
    <row r="2543" spans="11:12" ht="16.05" customHeight="1" x14ac:dyDescent="0.25">
      <c r="K2543" s="12">
        <v>510703</v>
      </c>
      <c r="L2543" s="12" t="s">
        <v>3330</v>
      </c>
    </row>
    <row r="2544" spans="11:12" ht="16.05" customHeight="1" x14ac:dyDescent="0.25">
      <c r="K2544" s="12">
        <v>510704</v>
      </c>
      <c r="L2544" s="12" t="s">
        <v>3331</v>
      </c>
    </row>
    <row r="2545" spans="11:12" ht="16.05" customHeight="1" x14ac:dyDescent="0.25">
      <c r="K2545" s="12">
        <v>510722</v>
      </c>
      <c r="L2545" s="12" t="s">
        <v>3332</v>
      </c>
    </row>
    <row r="2546" spans="11:12" ht="16.05" customHeight="1" x14ac:dyDescent="0.25">
      <c r="K2546" s="12">
        <v>510723</v>
      </c>
      <c r="L2546" s="12" t="s">
        <v>3333</v>
      </c>
    </row>
    <row r="2547" spans="11:12" ht="16.05" customHeight="1" x14ac:dyDescent="0.25">
      <c r="K2547" s="12">
        <v>510724</v>
      </c>
      <c r="L2547" s="12" t="s">
        <v>3334</v>
      </c>
    </row>
    <row r="2548" spans="11:12" ht="16.05" customHeight="1" x14ac:dyDescent="0.25">
      <c r="K2548" s="12">
        <v>510725</v>
      </c>
      <c r="L2548" s="12" t="s">
        <v>3335</v>
      </c>
    </row>
    <row r="2549" spans="11:12" ht="16.05" customHeight="1" x14ac:dyDescent="0.25">
      <c r="K2549" s="12">
        <v>510726</v>
      </c>
      <c r="L2549" s="12" t="s">
        <v>3336</v>
      </c>
    </row>
    <row r="2550" spans="11:12" ht="16.05" customHeight="1" x14ac:dyDescent="0.25">
      <c r="K2550" s="12">
        <v>510727</v>
      </c>
      <c r="L2550" s="12" t="s">
        <v>3337</v>
      </c>
    </row>
    <row r="2551" spans="11:12" ht="16.05" customHeight="1" x14ac:dyDescent="0.25">
      <c r="K2551" s="12">
        <v>510781</v>
      </c>
      <c r="L2551" s="12" t="s">
        <v>3338</v>
      </c>
    </row>
    <row r="2552" spans="11:12" ht="16.05" customHeight="1" x14ac:dyDescent="0.25">
      <c r="K2552" s="12">
        <v>510800</v>
      </c>
      <c r="L2552" s="12" t="s">
        <v>3339</v>
      </c>
    </row>
    <row r="2553" spans="11:12" ht="16.05" customHeight="1" x14ac:dyDescent="0.25">
      <c r="K2553" s="12">
        <v>510801</v>
      </c>
      <c r="L2553" s="12" t="s">
        <v>3340</v>
      </c>
    </row>
    <row r="2554" spans="11:12" ht="16.05" customHeight="1" x14ac:dyDescent="0.25">
      <c r="K2554" s="12">
        <v>510802</v>
      </c>
      <c r="L2554" s="12" t="s">
        <v>3341</v>
      </c>
    </row>
    <row r="2555" spans="11:12" ht="16.05" customHeight="1" x14ac:dyDescent="0.25">
      <c r="K2555" s="12">
        <v>510811</v>
      </c>
      <c r="L2555" s="12" t="s">
        <v>3342</v>
      </c>
    </row>
    <row r="2556" spans="11:12" ht="16.05" customHeight="1" x14ac:dyDescent="0.25">
      <c r="K2556" s="12">
        <v>510812</v>
      </c>
      <c r="L2556" s="12" t="s">
        <v>3343</v>
      </c>
    </row>
    <row r="2557" spans="11:12" ht="16.05" customHeight="1" x14ac:dyDescent="0.25">
      <c r="K2557" s="12">
        <v>510821</v>
      </c>
      <c r="L2557" s="12" t="s">
        <v>3344</v>
      </c>
    </row>
    <row r="2558" spans="11:12" ht="16.05" customHeight="1" x14ac:dyDescent="0.25">
      <c r="K2558" s="12">
        <v>510822</v>
      </c>
      <c r="L2558" s="12" t="s">
        <v>3345</v>
      </c>
    </row>
    <row r="2559" spans="11:12" ht="16.05" customHeight="1" x14ac:dyDescent="0.25">
      <c r="K2559" s="12">
        <v>510823</v>
      </c>
      <c r="L2559" s="12" t="s">
        <v>3346</v>
      </c>
    </row>
    <row r="2560" spans="11:12" ht="16.05" customHeight="1" x14ac:dyDescent="0.25">
      <c r="K2560" s="12">
        <v>510824</v>
      </c>
      <c r="L2560" s="12" t="s">
        <v>3347</v>
      </c>
    </row>
    <row r="2561" spans="11:12" ht="16.05" customHeight="1" x14ac:dyDescent="0.25">
      <c r="K2561" s="12">
        <v>510900</v>
      </c>
      <c r="L2561" s="12" t="s">
        <v>3348</v>
      </c>
    </row>
    <row r="2562" spans="11:12" ht="16.05" customHeight="1" x14ac:dyDescent="0.25">
      <c r="K2562" s="12">
        <v>510901</v>
      </c>
      <c r="L2562" s="12" t="s">
        <v>3349</v>
      </c>
    </row>
    <row r="2563" spans="11:12" ht="16.05" customHeight="1" x14ac:dyDescent="0.25">
      <c r="K2563" s="12">
        <v>510902</v>
      </c>
      <c r="L2563" s="12" t="s">
        <v>3350</v>
      </c>
    </row>
    <row r="2564" spans="11:12" ht="16.05" customHeight="1" x14ac:dyDescent="0.25">
      <c r="K2564" s="12">
        <v>510921</v>
      </c>
      <c r="L2564" s="12" t="s">
        <v>3351</v>
      </c>
    </row>
    <row r="2565" spans="11:12" ht="16.05" customHeight="1" x14ac:dyDescent="0.25">
      <c r="K2565" s="12">
        <v>510922</v>
      </c>
      <c r="L2565" s="12" t="s">
        <v>3352</v>
      </c>
    </row>
    <row r="2566" spans="11:12" ht="16.05" customHeight="1" x14ac:dyDescent="0.25">
      <c r="K2566" s="12">
        <v>510923</v>
      </c>
      <c r="L2566" s="12" t="s">
        <v>3353</v>
      </c>
    </row>
    <row r="2567" spans="11:12" ht="16.05" customHeight="1" x14ac:dyDescent="0.25">
      <c r="K2567" s="12">
        <v>511000</v>
      </c>
      <c r="L2567" s="12" t="s">
        <v>3354</v>
      </c>
    </row>
    <row r="2568" spans="11:12" ht="16.05" customHeight="1" x14ac:dyDescent="0.25">
      <c r="K2568" s="12">
        <v>511001</v>
      </c>
      <c r="L2568" s="12" t="s">
        <v>3355</v>
      </c>
    </row>
    <row r="2569" spans="11:12" ht="16.05" customHeight="1" x14ac:dyDescent="0.25">
      <c r="K2569" s="12">
        <v>511002</v>
      </c>
      <c r="L2569" s="12" t="s">
        <v>3356</v>
      </c>
    </row>
    <row r="2570" spans="11:12" ht="16.05" customHeight="1" x14ac:dyDescent="0.25">
      <c r="K2570" s="12">
        <v>511011</v>
      </c>
      <c r="L2570" s="12" t="s">
        <v>3357</v>
      </c>
    </row>
    <row r="2571" spans="11:12" ht="16.05" customHeight="1" x14ac:dyDescent="0.25">
      <c r="K2571" s="12">
        <v>511024</v>
      </c>
      <c r="L2571" s="12" t="s">
        <v>3358</v>
      </c>
    </row>
    <row r="2572" spans="11:12" ht="16.05" customHeight="1" x14ac:dyDescent="0.25">
      <c r="K2572" s="12">
        <v>511025</v>
      </c>
      <c r="L2572" s="12" t="s">
        <v>3359</v>
      </c>
    </row>
    <row r="2573" spans="11:12" ht="16.05" customHeight="1" x14ac:dyDescent="0.25">
      <c r="K2573" s="12">
        <v>511028</v>
      </c>
      <c r="L2573" s="12" t="s">
        <v>3360</v>
      </c>
    </row>
    <row r="2574" spans="11:12" ht="16.05" customHeight="1" x14ac:dyDescent="0.25">
      <c r="K2574" s="12">
        <v>511100</v>
      </c>
      <c r="L2574" s="12" t="s">
        <v>3361</v>
      </c>
    </row>
    <row r="2575" spans="11:12" ht="16.05" customHeight="1" x14ac:dyDescent="0.25">
      <c r="K2575" s="12">
        <v>511101</v>
      </c>
      <c r="L2575" s="12" t="s">
        <v>3362</v>
      </c>
    </row>
    <row r="2576" spans="11:12" ht="16.05" customHeight="1" x14ac:dyDescent="0.25">
      <c r="K2576" s="12">
        <v>511102</v>
      </c>
      <c r="L2576" s="12" t="s">
        <v>3363</v>
      </c>
    </row>
    <row r="2577" spans="11:12" ht="16.05" customHeight="1" x14ac:dyDescent="0.25">
      <c r="K2577" s="12">
        <v>511111</v>
      </c>
      <c r="L2577" s="12" t="s">
        <v>3364</v>
      </c>
    </row>
    <row r="2578" spans="11:12" ht="16.05" customHeight="1" x14ac:dyDescent="0.25">
      <c r="K2578" s="12">
        <v>511112</v>
      </c>
      <c r="L2578" s="12" t="s">
        <v>3365</v>
      </c>
    </row>
    <row r="2579" spans="11:12" ht="16.05" customHeight="1" x14ac:dyDescent="0.25">
      <c r="K2579" s="12">
        <v>511113</v>
      </c>
      <c r="L2579" s="12" t="s">
        <v>3366</v>
      </c>
    </row>
    <row r="2580" spans="11:12" ht="16.05" customHeight="1" x14ac:dyDescent="0.25">
      <c r="K2580" s="12">
        <v>511123</v>
      </c>
      <c r="L2580" s="12" t="s">
        <v>3367</v>
      </c>
    </row>
    <row r="2581" spans="11:12" ht="16.05" customHeight="1" x14ac:dyDescent="0.25">
      <c r="K2581" s="12">
        <v>511124</v>
      </c>
      <c r="L2581" s="12" t="s">
        <v>3368</v>
      </c>
    </row>
    <row r="2582" spans="11:12" ht="16.05" customHeight="1" x14ac:dyDescent="0.25">
      <c r="K2582" s="12">
        <v>511126</v>
      </c>
      <c r="L2582" s="12" t="s">
        <v>3369</v>
      </c>
    </row>
    <row r="2583" spans="11:12" ht="16.05" customHeight="1" x14ac:dyDescent="0.25">
      <c r="K2583" s="12">
        <v>511129</v>
      </c>
      <c r="L2583" s="12" t="s">
        <v>3370</v>
      </c>
    </row>
    <row r="2584" spans="11:12" ht="16.05" customHeight="1" x14ac:dyDescent="0.25">
      <c r="K2584" s="12">
        <v>511132</v>
      </c>
      <c r="L2584" s="12" t="s">
        <v>3371</v>
      </c>
    </row>
    <row r="2585" spans="11:12" ht="16.05" customHeight="1" x14ac:dyDescent="0.25">
      <c r="K2585" s="12">
        <v>511133</v>
      </c>
      <c r="L2585" s="12" t="s">
        <v>3372</v>
      </c>
    </row>
    <row r="2586" spans="11:12" ht="16.05" customHeight="1" x14ac:dyDescent="0.25">
      <c r="K2586" s="12">
        <v>511181</v>
      </c>
      <c r="L2586" s="12" t="s">
        <v>3373</v>
      </c>
    </row>
    <row r="2587" spans="11:12" ht="16.05" customHeight="1" x14ac:dyDescent="0.25">
      <c r="K2587" s="12">
        <v>511300</v>
      </c>
      <c r="L2587" s="12" t="s">
        <v>3374</v>
      </c>
    </row>
    <row r="2588" spans="11:12" ht="16.05" customHeight="1" x14ac:dyDescent="0.25">
      <c r="K2588" s="12">
        <v>511301</v>
      </c>
      <c r="L2588" s="12" t="s">
        <v>3375</v>
      </c>
    </row>
    <row r="2589" spans="11:12" ht="16.05" customHeight="1" x14ac:dyDescent="0.25">
      <c r="K2589" s="12">
        <v>511302</v>
      </c>
      <c r="L2589" s="12" t="s">
        <v>3376</v>
      </c>
    </row>
    <row r="2590" spans="11:12" ht="16.05" customHeight="1" x14ac:dyDescent="0.25">
      <c r="K2590" s="12">
        <v>511303</v>
      </c>
      <c r="L2590" s="12" t="s">
        <v>3377</v>
      </c>
    </row>
    <row r="2591" spans="11:12" ht="16.05" customHeight="1" x14ac:dyDescent="0.25">
      <c r="K2591" s="12">
        <v>511304</v>
      </c>
      <c r="L2591" s="12" t="s">
        <v>3378</v>
      </c>
    </row>
    <row r="2592" spans="11:12" ht="16.05" customHeight="1" x14ac:dyDescent="0.25">
      <c r="K2592" s="12">
        <v>511321</v>
      </c>
      <c r="L2592" s="12" t="s">
        <v>3379</v>
      </c>
    </row>
    <row r="2593" spans="11:12" ht="16.05" customHeight="1" x14ac:dyDescent="0.25">
      <c r="K2593" s="12">
        <v>511322</v>
      </c>
      <c r="L2593" s="12" t="s">
        <v>3380</v>
      </c>
    </row>
    <row r="2594" spans="11:12" ht="16.05" customHeight="1" x14ac:dyDescent="0.25">
      <c r="K2594" s="12">
        <v>511323</v>
      </c>
      <c r="L2594" s="12" t="s">
        <v>3381</v>
      </c>
    </row>
    <row r="2595" spans="11:12" ht="16.05" customHeight="1" x14ac:dyDescent="0.25">
      <c r="K2595" s="12">
        <v>511324</v>
      </c>
      <c r="L2595" s="12" t="s">
        <v>3382</v>
      </c>
    </row>
    <row r="2596" spans="11:12" ht="16.05" customHeight="1" x14ac:dyDescent="0.25">
      <c r="K2596" s="12">
        <v>511325</v>
      </c>
      <c r="L2596" s="12" t="s">
        <v>3383</v>
      </c>
    </row>
    <row r="2597" spans="11:12" ht="16.05" customHeight="1" x14ac:dyDescent="0.25">
      <c r="K2597" s="12">
        <v>511381</v>
      </c>
      <c r="L2597" s="12" t="s">
        <v>3384</v>
      </c>
    </row>
    <row r="2598" spans="11:12" ht="16.05" customHeight="1" x14ac:dyDescent="0.25">
      <c r="K2598" s="12">
        <v>511500</v>
      </c>
      <c r="L2598" s="12" t="s">
        <v>3385</v>
      </c>
    </row>
    <row r="2599" spans="11:12" ht="16.05" customHeight="1" x14ac:dyDescent="0.25">
      <c r="K2599" s="12">
        <v>511501</v>
      </c>
      <c r="L2599" s="12" t="s">
        <v>3386</v>
      </c>
    </row>
    <row r="2600" spans="11:12" ht="16.05" customHeight="1" x14ac:dyDescent="0.25">
      <c r="K2600" s="12">
        <v>511502</v>
      </c>
      <c r="L2600" s="12" t="s">
        <v>3387</v>
      </c>
    </row>
    <row r="2601" spans="11:12" ht="16.05" customHeight="1" x14ac:dyDescent="0.25">
      <c r="K2601" s="12">
        <v>511521</v>
      </c>
      <c r="L2601" s="12" t="s">
        <v>3388</v>
      </c>
    </row>
    <row r="2602" spans="11:12" ht="16.05" customHeight="1" x14ac:dyDescent="0.25">
      <c r="K2602" s="12">
        <v>511522</v>
      </c>
      <c r="L2602" s="12" t="s">
        <v>3389</v>
      </c>
    </row>
    <row r="2603" spans="11:12" ht="16.05" customHeight="1" x14ac:dyDescent="0.25">
      <c r="K2603" s="12">
        <v>511523</v>
      </c>
      <c r="L2603" s="12" t="s">
        <v>3390</v>
      </c>
    </row>
    <row r="2604" spans="11:12" ht="16.05" customHeight="1" x14ac:dyDescent="0.25">
      <c r="K2604" s="12">
        <v>511524</v>
      </c>
      <c r="L2604" s="12" t="s">
        <v>3391</v>
      </c>
    </row>
    <row r="2605" spans="11:12" ht="16.05" customHeight="1" x14ac:dyDescent="0.25">
      <c r="K2605" s="12">
        <v>511525</v>
      </c>
      <c r="L2605" s="12" t="s">
        <v>3392</v>
      </c>
    </row>
    <row r="2606" spans="11:12" ht="16.05" customHeight="1" x14ac:dyDescent="0.25">
      <c r="K2606" s="12">
        <v>511526</v>
      </c>
      <c r="L2606" s="12" t="s">
        <v>3393</v>
      </c>
    </row>
    <row r="2607" spans="11:12" ht="16.05" customHeight="1" x14ac:dyDescent="0.25">
      <c r="K2607" s="12">
        <v>511527</v>
      </c>
      <c r="L2607" s="12" t="s">
        <v>3394</v>
      </c>
    </row>
    <row r="2608" spans="11:12" ht="16.05" customHeight="1" x14ac:dyDescent="0.25">
      <c r="K2608" s="12">
        <v>511528</v>
      </c>
      <c r="L2608" s="12" t="s">
        <v>3395</v>
      </c>
    </row>
    <row r="2609" spans="11:12" ht="16.05" customHeight="1" x14ac:dyDescent="0.25">
      <c r="K2609" s="12">
        <v>511529</v>
      </c>
      <c r="L2609" s="12" t="s">
        <v>3396</v>
      </c>
    </row>
    <row r="2610" spans="11:12" ht="16.05" customHeight="1" x14ac:dyDescent="0.25">
      <c r="K2610" s="12">
        <v>511600</v>
      </c>
      <c r="L2610" s="12" t="s">
        <v>3397</v>
      </c>
    </row>
    <row r="2611" spans="11:12" ht="16.05" customHeight="1" x14ac:dyDescent="0.25">
      <c r="K2611" s="12">
        <v>511601</v>
      </c>
      <c r="L2611" s="12" t="s">
        <v>3398</v>
      </c>
    </row>
    <row r="2612" spans="11:12" ht="16.05" customHeight="1" x14ac:dyDescent="0.25">
      <c r="K2612" s="12">
        <v>511602</v>
      </c>
      <c r="L2612" s="12" t="s">
        <v>3399</v>
      </c>
    </row>
    <row r="2613" spans="11:12" ht="16.05" customHeight="1" x14ac:dyDescent="0.25">
      <c r="K2613" s="12">
        <v>511621</v>
      </c>
      <c r="L2613" s="12" t="s">
        <v>3400</v>
      </c>
    </row>
    <row r="2614" spans="11:12" ht="16.05" customHeight="1" x14ac:dyDescent="0.25">
      <c r="K2614" s="12">
        <v>511622</v>
      </c>
      <c r="L2614" s="12" t="s">
        <v>3401</v>
      </c>
    </row>
    <row r="2615" spans="11:12" ht="16.05" customHeight="1" x14ac:dyDescent="0.25">
      <c r="K2615" s="12">
        <v>511623</v>
      </c>
      <c r="L2615" s="12" t="s">
        <v>3402</v>
      </c>
    </row>
    <row r="2616" spans="11:12" ht="16.05" customHeight="1" x14ac:dyDescent="0.25">
      <c r="K2616" s="12">
        <v>511681</v>
      </c>
      <c r="L2616" s="12" t="s">
        <v>3403</v>
      </c>
    </row>
    <row r="2617" spans="11:12" ht="16.05" customHeight="1" x14ac:dyDescent="0.25">
      <c r="K2617" s="12">
        <v>513000</v>
      </c>
      <c r="L2617" s="12" t="s">
        <v>3404</v>
      </c>
    </row>
    <row r="2618" spans="11:12" ht="16.05" customHeight="1" x14ac:dyDescent="0.25">
      <c r="K2618" s="12">
        <v>513001</v>
      </c>
      <c r="L2618" s="12" t="s">
        <v>3405</v>
      </c>
    </row>
    <row r="2619" spans="11:12" ht="16.05" customHeight="1" x14ac:dyDescent="0.25">
      <c r="K2619" s="12">
        <v>513002</v>
      </c>
      <c r="L2619" s="12" t="s">
        <v>3406</v>
      </c>
    </row>
    <row r="2620" spans="11:12" ht="16.05" customHeight="1" x14ac:dyDescent="0.25">
      <c r="K2620" s="12">
        <v>513021</v>
      </c>
      <c r="L2620" s="12" t="s">
        <v>3407</v>
      </c>
    </row>
    <row r="2621" spans="11:12" ht="16.05" customHeight="1" x14ac:dyDescent="0.25">
      <c r="K2621" s="12">
        <v>513022</v>
      </c>
      <c r="L2621" s="12" t="s">
        <v>3408</v>
      </c>
    </row>
    <row r="2622" spans="11:12" ht="16.05" customHeight="1" x14ac:dyDescent="0.25">
      <c r="K2622" s="12">
        <v>513023</v>
      </c>
      <c r="L2622" s="12" t="s">
        <v>3409</v>
      </c>
    </row>
    <row r="2623" spans="11:12" ht="16.05" customHeight="1" x14ac:dyDescent="0.25">
      <c r="K2623" s="12">
        <v>513029</v>
      </c>
      <c r="L2623" s="12" t="s">
        <v>3410</v>
      </c>
    </row>
    <row r="2624" spans="11:12" ht="16.05" customHeight="1" x14ac:dyDescent="0.25">
      <c r="K2624" s="12">
        <v>513030</v>
      </c>
      <c r="L2624" s="12" t="s">
        <v>3411</v>
      </c>
    </row>
    <row r="2625" spans="11:12" ht="16.05" customHeight="1" x14ac:dyDescent="0.25">
      <c r="K2625" s="12">
        <v>513100</v>
      </c>
      <c r="L2625" s="12" t="s">
        <v>3412</v>
      </c>
    </row>
    <row r="2626" spans="11:12" ht="16.05" customHeight="1" x14ac:dyDescent="0.25">
      <c r="K2626" s="12">
        <v>513101</v>
      </c>
      <c r="L2626" s="12" t="s">
        <v>3413</v>
      </c>
    </row>
    <row r="2627" spans="11:12" ht="16.05" customHeight="1" x14ac:dyDescent="0.25">
      <c r="K2627" s="12">
        <v>513122</v>
      </c>
      <c r="L2627" s="12" t="s">
        <v>3414</v>
      </c>
    </row>
    <row r="2628" spans="11:12" ht="16.05" customHeight="1" x14ac:dyDescent="0.25">
      <c r="K2628" s="12">
        <v>513123</v>
      </c>
      <c r="L2628" s="12" t="s">
        <v>3415</v>
      </c>
    </row>
    <row r="2629" spans="11:12" ht="16.05" customHeight="1" x14ac:dyDescent="0.25">
      <c r="K2629" s="12">
        <v>513124</v>
      </c>
      <c r="L2629" s="12" t="s">
        <v>3416</v>
      </c>
    </row>
    <row r="2630" spans="11:12" ht="16.05" customHeight="1" x14ac:dyDescent="0.25">
      <c r="K2630" s="12">
        <v>513125</v>
      </c>
      <c r="L2630" s="12" t="s">
        <v>3417</v>
      </c>
    </row>
    <row r="2631" spans="11:12" ht="16.05" customHeight="1" x14ac:dyDescent="0.25">
      <c r="K2631" s="12">
        <v>513126</v>
      </c>
      <c r="L2631" s="12" t="s">
        <v>3418</v>
      </c>
    </row>
    <row r="2632" spans="11:12" ht="16.05" customHeight="1" x14ac:dyDescent="0.25">
      <c r="K2632" s="12">
        <v>513127</v>
      </c>
      <c r="L2632" s="12" t="s">
        <v>3419</v>
      </c>
    </row>
    <row r="2633" spans="11:12" ht="16.05" customHeight="1" x14ac:dyDescent="0.25">
      <c r="K2633" s="12">
        <v>513128</v>
      </c>
      <c r="L2633" s="12" t="s">
        <v>3420</v>
      </c>
    </row>
    <row r="2634" spans="11:12" ht="16.05" customHeight="1" x14ac:dyDescent="0.25">
      <c r="K2634" s="12">
        <v>513200</v>
      </c>
      <c r="L2634" s="12" t="s">
        <v>3421</v>
      </c>
    </row>
    <row r="2635" spans="11:12" ht="16.05" customHeight="1" x14ac:dyDescent="0.25">
      <c r="K2635" s="12">
        <v>513221</v>
      </c>
      <c r="L2635" s="12" t="s">
        <v>3422</v>
      </c>
    </row>
    <row r="2636" spans="11:12" ht="16.05" customHeight="1" x14ac:dyDescent="0.25">
      <c r="K2636" s="12">
        <v>513222</v>
      </c>
      <c r="L2636" s="12" t="s">
        <v>3423</v>
      </c>
    </row>
    <row r="2637" spans="11:12" ht="16.05" customHeight="1" x14ac:dyDescent="0.25">
      <c r="K2637" s="12">
        <v>513223</v>
      </c>
      <c r="L2637" s="12" t="s">
        <v>3424</v>
      </c>
    </row>
    <row r="2638" spans="11:12" ht="16.05" customHeight="1" x14ac:dyDescent="0.25">
      <c r="K2638" s="12">
        <v>513224</v>
      </c>
      <c r="L2638" s="12" t="s">
        <v>3425</v>
      </c>
    </row>
    <row r="2639" spans="11:12" ht="16.05" customHeight="1" x14ac:dyDescent="0.25">
      <c r="K2639" s="12">
        <v>513225</v>
      </c>
      <c r="L2639" s="12" t="s">
        <v>3426</v>
      </c>
    </row>
    <row r="2640" spans="11:12" ht="16.05" customHeight="1" x14ac:dyDescent="0.25">
      <c r="K2640" s="12">
        <v>513226</v>
      </c>
      <c r="L2640" s="12" t="s">
        <v>3427</v>
      </c>
    </row>
    <row r="2641" spans="11:12" ht="16.05" customHeight="1" x14ac:dyDescent="0.25">
      <c r="K2641" s="12">
        <v>513227</v>
      </c>
      <c r="L2641" s="12" t="s">
        <v>3428</v>
      </c>
    </row>
    <row r="2642" spans="11:12" ht="16.05" customHeight="1" x14ac:dyDescent="0.25">
      <c r="K2642" s="12">
        <v>513228</v>
      </c>
      <c r="L2642" s="12" t="s">
        <v>3429</v>
      </c>
    </row>
    <row r="2643" spans="11:12" ht="16.05" customHeight="1" x14ac:dyDescent="0.25">
      <c r="K2643" s="12">
        <v>513229</v>
      </c>
      <c r="L2643" s="12" t="s">
        <v>3430</v>
      </c>
    </row>
    <row r="2644" spans="11:12" ht="16.05" customHeight="1" x14ac:dyDescent="0.25">
      <c r="K2644" s="12">
        <v>513230</v>
      </c>
      <c r="L2644" s="12" t="s">
        <v>3431</v>
      </c>
    </row>
    <row r="2645" spans="11:12" ht="16.05" customHeight="1" x14ac:dyDescent="0.25">
      <c r="K2645" s="12">
        <v>513231</v>
      </c>
      <c r="L2645" s="12" t="s">
        <v>3432</v>
      </c>
    </row>
    <row r="2646" spans="11:12" ht="16.05" customHeight="1" x14ac:dyDescent="0.25">
      <c r="K2646" s="12">
        <v>513232</v>
      </c>
      <c r="L2646" s="12" t="s">
        <v>3433</v>
      </c>
    </row>
    <row r="2647" spans="11:12" ht="16.05" customHeight="1" x14ac:dyDescent="0.25">
      <c r="K2647" s="12">
        <v>513233</v>
      </c>
      <c r="L2647" s="12" t="s">
        <v>3434</v>
      </c>
    </row>
    <row r="2648" spans="11:12" ht="16.05" customHeight="1" x14ac:dyDescent="0.25">
      <c r="K2648" s="12">
        <v>513300</v>
      </c>
      <c r="L2648" s="12" t="s">
        <v>3435</v>
      </c>
    </row>
    <row r="2649" spans="11:12" ht="16.05" customHeight="1" x14ac:dyDescent="0.25">
      <c r="K2649" s="12">
        <v>513321</v>
      </c>
      <c r="L2649" s="12" t="s">
        <v>3436</v>
      </c>
    </row>
    <row r="2650" spans="11:12" ht="16.05" customHeight="1" x14ac:dyDescent="0.25">
      <c r="K2650" s="12">
        <v>513322</v>
      </c>
      <c r="L2650" s="12" t="s">
        <v>3437</v>
      </c>
    </row>
    <row r="2651" spans="11:12" ht="16.05" customHeight="1" x14ac:dyDescent="0.25">
      <c r="K2651" s="12">
        <v>513323</v>
      </c>
      <c r="L2651" s="12" t="s">
        <v>3438</v>
      </c>
    </row>
    <row r="2652" spans="11:12" ht="16.05" customHeight="1" x14ac:dyDescent="0.25">
      <c r="K2652" s="12">
        <v>513324</v>
      </c>
      <c r="L2652" s="12" t="s">
        <v>3439</v>
      </c>
    </row>
    <row r="2653" spans="11:12" ht="16.05" customHeight="1" x14ac:dyDescent="0.25">
      <c r="K2653" s="12">
        <v>513325</v>
      </c>
      <c r="L2653" s="12" t="s">
        <v>3440</v>
      </c>
    </row>
    <row r="2654" spans="11:12" ht="16.05" customHeight="1" x14ac:dyDescent="0.25">
      <c r="K2654" s="12">
        <v>513326</v>
      </c>
      <c r="L2654" s="12" t="s">
        <v>3441</v>
      </c>
    </row>
    <row r="2655" spans="11:12" ht="16.05" customHeight="1" x14ac:dyDescent="0.25">
      <c r="K2655" s="12">
        <v>513327</v>
      </c>
      <c r="L2655" s="12" t="s">
        <v>3442</v>
      </c>
    </row>
    <row r="2656" spans="11:12" ht="16.05" customHeight="1" x14ac:dyDescent="0.25">
      <c r="K2656" s="12">
        <v>513328</v>
      </c>
      <c r="L2656" s="12" t="s">
        <v>3443</v>
      </c>
    </row>
    <row r="2657" spans="11:12" ht="16.05" customHeight="1" x14ac:dyDescent="0.25">
      <c r="K2657" s="12">
        <v>513329</v>
      </c>
      <c r="L2657" s="12" t="s">
        <v>3444</v>
      </c>
    </row>
    <row r="2658" spans="11:12" ht="16.05" customHeight="1" x14ac:dyDescent="0.25">
      <c r="K2658" s="12">
        <v>513330</v>
      </c>
      <c r="L2658" s="12" t="s">
        <v>3445</v>
      </c>
    </row>
    <row r="2659" spans="11:12" ht="16.05" customHeight="1" x14ac:dyDescent="0.25">
      <c r="K2659" s="12">
        <v>513331</v>
      </c>
      <c r="L2659" s="12" t="s">
        <v>3446</v>
      </c>
    </row>
    <row r="2660" spans="11:12" ht="16.05" customHeight="1" x14ac:dyDescent="0.25">
      <c r="K2660" s="12">
        <v>513332</v>
      </c>
      <c r="L2660" s="12" t="s">
        <v>3447</v>
      </c>
    </row>
    <row r="2661" spans="11:12" ht="16.05" customHeight="1" x14ac:dyDescent="0.25">
      <c r="K2661" s="12">
        <v>513333</v>
      </c>
      <c r="L2661" s="12" t="s">
        <v>3448</v>
      </c>
    </row>
    <row r="2662" spans="11:12" ht="16.05" customHeight="1" x14ac:dyDescent="0.25">
      <c r="K2662" s="12">
        <v>513334</v>
      </c>
      <c r="L2662" s="12" t="s">
        <v>3449</v>
      </c>
    </row>
    <row r="2663" spans="11:12" ht="16.05" customHeight="1" x14ac:dyDescent="0.25">
      <c r="K2663" s="12">
        <v>513335</v>
      </c>
      <c r="L2663" s="12" t="s">
        <v>3450</v>
      </c>
    </row>
    <row r="2664" spans="11:12" ht="16.05" customHeight="1" x14ac:dyDescent="0.25">
      <c r="K2664" s="12">
        <v>513336</v>
      </c>
      <c r="L2664" s="12" t="s">
        <v>3451</v>
      </c>
    </row>
    <row r="2665" spans="11:12" ht="16.05" customHeight="1" x14ac:dyDescent="0.25">
      <c r="K2665" s="12">
        <v>513337</v>
      </c>
      <c r="L2665" s="12" t="s">
        <v>3452</v>
      </c>
    </row>
    <row r="2666" spans="11:12" ht="16.05" customHeight="1" x14ac:dyDescent="0.25">
      <c r="K2666" s="12">
        <v>513338</v>
      </c>
      <c r="L2666" s="12" t="s">
        <v>3453</v>
      </c>
    </row>
    <row r="2667" spans="11:12" ht="16.05" customHeight="1" x14ac:dyDescent="0.25">
      <c r="K2667" s="12">
        <v>513400</v>
      </c>
      <c r="L2667" s="12" t="s">
        <v>3454</v>
      </c>
    </row>
    <row r="2668" spans="11:12" ht="16.05" customHeight="1" x14ac:dyDescent="0.25">
      <c r="K2668" s="12">
        <v>513401</v>
      </c>
      <c r="L2668" s="12" t="s">
        <v>3455</v>
      </c>
    </row>
    <row r="2669" spans="11:12" ht="16.05" customHeight="1" x14ac:dyDescent="0.25">
      <c r="K2669" s="12">
        <v>513422</v>
      </c>
      <c r="L2669" s="12" t="s">
        <v>3456</v>
      </c>
    </row>
    <row r="2670" spans="11:12" ht="16.05" customHeight="1" x14ac:dyDescent="0.25">
      <c r="K2670" s="12">
        <v>513423</v>
      </c>
      <c r="L2670" s="12" t="s">
        <v>3457</v>
      </c>
    </row>
    <row r="2671" spans="11:12" ht="16.05" customHeight="1" x14ac:dyDescent="0.25">
      <c r="K2671" s="12">
        <v>513424</v>
      </c>
      <c r="L2671" s="12" t="s">
        <v>3458</v>
      </c>
    </row>
    <row r="2672" spans="11:12" ht="16.05" customHeight="1" x14ac:dyDescent="0.25">
      <c r="K2672" s="12">
        <v>513425</v>
      </c>
      <c r="L2672" s="12" t="s">
        <v>3459</v>
      </c>
    </row>
    <row r="2673" spans="11:12" ht="16.05" customHeight="1" x14ac:dyDescent="0.25">
      <c r="K2673" s="12">
        <v>513426</v>
      </c>
      <c r="L2673" s="12" t="s">
        <v>3460</v>
      </c>
    </row>
    <row r="2674" spans="11:12" ht="16.05" customHeight="1" x14ac:dyDescent="0.25">
      <c r="K2674" s="12">
        <v>513427</v>
      </c>
      <c r="L2674" s="12" t="s">
        <v>3461</v>
      </c>
    </row>
    <row r="2675" spans="11:12" ht="16.05" customHeight="1" x14ac:dyDescent="0.25">
      <c r="K2675" s="12">
        <v>513428</v>
      </c>
      <c r="L2675" s="12" t="s">
        <v>3462</v>
      </c>
    </row>
    <row r="2676" spans="11:12" ht="16.05" customHeight="1" x14ac:dyDescent="0.25">
      <c r="K2676" s="12">
        <v>513429</v>
      </c>
      <c r="L2676" s="12" t="s">
        <v>3463</v>
      </c>
    </row>
    <row r="2677" spans="11:12" ht="16.05" customHeight="1" x14ac:dyDescent="0.25">
      <c r="K2677" s="12">
        <v>513430</v>
      </c>
      <c r="L2677" s="12" t="s">
        <v>3464</v>
      </c>
    </row>
    <row r="2678" spans="11:12" ht="16.05" customHeight="1" x14ac:dyDescent="0.25">
      <c r="K2678" s="12">
        <v>513431</v>
      </c>
      <c r="L2678" s="12" t="s">
        <v>3465</v>
      </c>
    </row>
    <row r="2679" spans="11:12" ht="16.05" customHeight="1" x14ac:dyDescent="0.25">
      <c r="K2679" s="12">
        <v>513432</v>
      </c>
      <c r="L2679" s="12" t="s">
        <v>3466</v>
      </c>
    </row>
    <row r="2680" spans="11:12" ht="16.05" customHeight="1" x14ac:dyDescent="0.25">
      <c r="K2680" s="12">
        <v>513433</v>
      </c>
      <c r="L2680" s="12" t="s">
        <v>3467</v>
      </c>
    </row>
    <row r="2681" spans="11:12" ht="16.05" customHeight="1" x14ac:dyDescent="0.25">
      <c r="K2681" s="12">
        <v>513434</v>
      </c>
      <c r="L2681" s="12" t="s">
        <v>3468</v>
      </c>
    </row>
    <row r="2682" spans="11:12" ht="16.05" customHeight="1" x14ac:dyDescent="0.25">
      <c r="K2682" s="12">
        <v>513435</v>
      </c>
      <c r="L2682" s="12" t="s">
        <v>3469</v>
      </c>
    </row>
    <row r="2683" spans="11:12" ht="16.05" customHeight="1" x14ac:dyDescent="0.25">
      <c r="K2683" s="12">
        <v>513436</v>
      </c>
      <c r="L2683" s="12" t="s">
        <v>3470</v>
      </c>
    </row>
    <row r="2684" spans="11:12" ht="16.05" customHeight="1" x14ac:dyDescent="0.25">
      <c r="K2684" s="12">
        <v>513437</v>
      </c>
      <c r="L2684" s="12" t="s">
        <v>3471</v>
      </c>
    </row>
    <row r="2685" spans="11:12" ht="16.05" customHeight="1" x14ac:dyDescent="0.25">
      <c r="K2685" s="12">
        <v>513700</v>
      </c>
      <c r="L2685" s="12" t="s">
        <v>3472</v>
      </c>
    </row>
    <row r="2686" spans="11:12" ht="16.05" customHeight="1" x14ac:dyDescent="0.25">
      <c r="K2686" s="12">
        <v>513701</v>
      </c>
      <c r="L2686" s="12" t="s">
        <v>3473</v>
      </c>
    </row>
    <row r="2687" spans="11:12" ht="16.05" customHeight="1" x14ac:dyDescent="0.25">
      <c r="K2687" s="12">
        <v>513721</v>
      </c>
      <c r="L2687" s="12" t="s">
        <v>3474</v>
      </c>
    </row>
    <row r="2688" spans="11:12" ht="16.05" customHeight="1" x14ac:dyDescent="0.25">
      <c r="K2688" s="12">
        <v>513722</v>
      </c>
      <c r="L2688" s="12" t="s">
        <v>3475</v>
      </c>
    </row>
    <row r="2689" spans="11:12" ht="16.05" customHeight="1" x14ac:dyDescent="0.25">
      <c r="K2689" s="12">
        <v>513723</v>
      </c>
      <c r="L2689" s="12" t="s">
        <v>3476</v>
      </c>
    </row>
    <row r="2690" spans="11:12" ht="16.05" customHeight="1" x14ac:dyDescent="0.25">
      <c r="K2690" s="12">
        <v>513800</v>
      </c>
      <c r="L2690" s="12" t="s">
        <v>3477</v>
      </c>
    </row>
    <row r="2691" spans="11:12" ht="16.05" customHeight="1" x14ac:dyDescent="0.25">
      <c r="K2691" s="12">
        <v>513821</v>
      </c>
      <c r="L2691" s="12" t="s">
        <v>3478</v>
      </c>
    </row>
    <row r="2692" spans="11:12" ht="16.05" customHeight="1" x14ac:dyDescent="0.25">
      <c r="K2692" s="12">
        <v>513822</v>
      </c>
      <c r="L2692" s="12" t="s">
        <v>3479</v>
      </c>
    </row>
    <row r="2693" spans="11:12" ht="16.05" customHeight="1" x14ac:dyDescent="0.25">
      <c r="K2693" s="12">
        <v>513823</v>
      </c>
      <c r="L2693" s="12" t="s">
        <v>3480</v>
      </c>
    </row>
    <row r="2694" spans="11:12" ht="16.05" customHeight="1" x14ac:dyDescent="0.25">
      <c r="K2694" s="12">
        <v>513824</v>
      </c>
      <c r="L2694" s="12" t="s">
        <v>3481</v>
      </c>
    </row>
    <row r="2695" spans="11:12" ht="16.05" customHeight="1" x14ac:dyDescent="0.25">
      <c r="K2695" s="12">
        <v>513825</v>
      </c>
      <c r="L2695" s="12" t="s">
        <v>3482</v>
      </c>
    </row>
    <row r="2696" spans="11:12" ht="16.05" customHeight="1" x14ac:dyDescent="0.25">
      <c r="K2696" s="12">
        <v>513826</v>
      </c>
      <c r="L2696" s="12" t="s">
        <v>3483</v>
      </c>
    </row>
    <row r="2697" spans="11:12" ht="16.05" customHeight="1" x14ac:dyDescent="0.25">
      <c r="K2697" s="12">
        <v>513900</v>
      </c>
      <c r="L2697" s="12" t="s">
        <v>3484</v>
      </c>
    </row>
    <row r="2698" spans="11:12" ht="16.05" customHeight="1" x14ac:dyDescent="0.25">
      <c r="K2698" s="12">
        <v>513901</v>
      </c>
      <c r="L2698" s="12" t="s">
        <v>3485</v>
      </c>
    </row>
    <row r="2699" spans="11:12" ht="16.05" customHeight="1" x14ac:dyDescent="0.25">
      <c r="K2699" s="12">
        <v>513902</v>
      </c>
      <c r="L2699" s="12" t="s">
        <v>3486</v>
      </c>
    </row>
    <row r="2700" spans="11:12" ht="16.05" customHeight="1" x14ac:dyDescent="0.25">
      <c r="K2700" s="12">
        <v>513921</v>
      </c>
      <c r="L2700" s="12" t="s">
        <v>3487</v>
      </c>
    </row>
    <row r="2701" spans="11:12" ht="16.05" customHeight="1" x14ac:dyDescent="0.25">
      <c r="K2701" s="12">
        <v>513922</v>
      </c>
      <c r="L2701" s="12" t="s">
        <v>3488</v>
      </c>
    </row>
    <row r="2702" spans="11:12" ht="16.05" customHeight="1" x14ac:dyDescent="0.25">
      <c r="K2702" s="12">
        <v>520000</v>
      </c>
      <c r="L2702" s="12" t="s">
        <v>3489</v>
      </c>
    </row>
    <row r="2703" spans="11:12" ht="16.05" customHeight="1" x14ac:dyDescent="0.25">
      <c r="K2703" s="12">
        <v>520100</v>
      </c>
      <c r="L2703" s="12" t="s">
        <v>3490</v>
      </c>
    </row>
    <row r="2704" spans="11:12" ht="16.05" customHeight="1" x14ac:dyDescent="0.25">
      <c r="K2704" s="12">
        <v>520101</v>
      </c>
      <c r="L2704" s="12" t="s">
        <v>3491</v>
      </c>
    </row>
    <row r="2705" spans="11:12" ht="16.05" customHeight="1" x14ac:dyDescent="0.25">
      <c r="K2705" s="12">
        <v>520102</v>
      </c>
      <c r="L2705" s="12" t="s">
        <v>3492</v>
      </c>
    </row>
    <row r="2706" spans="11:12" ht="16.05" customHeight="1" x14ac:dyDescent="0.25">
      <c r="K2706" s="12">
        <v>520103</v>
      </c>
      <c r="L2706" s="12" t="s">
        <v>3493</v>
      </c>
    </row>
    <row r="2707" spans="11:12" ht="16.05" customHeight="1" x14ac:dyDescent="0.25">
      <c r="K2707" s="12">
        <v>520111</v>
      </c>
      <c r="L2707" s="12" t="s">
        <v>3494</v>
      </c>
    </row>
    <row r="2708" spans="11:12" ht="16.05" customHeight="1" x14ac:dyDescent="0.25">
      <c r="K2708" s="12">
        <v>520112</v>
      </c>
      <c r="L2708" s="12" t="s">
        <v>3495</v>
      </c>
    </row>
    <row r="2709" spans="11:12" ht="16.05" customHeight="1" x14ac:dyDescent="0.25">
      <c r="K2709" s="12">
        <v>520113</v>
      </c>
      <c r="L2709" s="12" t="s">
        <v>3496</v>
      </c>
    </row>
    <row r="2710" spans="11:12" ht="16.05" customHeight="1" x14ac:dyDescent="0.25">
      <c r="K2710" s="12">
        <v>520121</v>
      </c>
      <c r="L2710" s="12" t="s">
        <v>3497</v>
      </c>
    </row>
    <row r="2711" spans="11:12" ht="16.05" customHeight="1" x14ac:dyDescent="0.25">
      <c r="K2711" s="12">
        <v>520122</v>
      </c>
      <c r="L2711" s="12" t="s">
        <v>3498</v>
      </c>
    </row>
    <row r="2712" spans="11:12" ht="16.05" customHeight="1" x14ac:dyDescent="0.25">
      <c r="K2712" s="12">
        <v>520123</v>
      </c>
      <c r="L2712" s="12" t="s">
        <v>3499</v>
      </c>
    </row>
    <row r="2713" spans="11:12" ht="16.05" customHeight="1" x14ac:dyDescent="0.25">
      <c r="K2713" s="12">
        <v>520181</v>
      </c>
      <c r="L2713" s="12" t="s">
        <v>3500</v>
      </c>
    </row>
    <row r="2714" spans="11:12" ht="16.05" customHeight="1" x14ac:dyDescent="0.25">
      <c r="K2714" s="12">
        <v>520200</v>
      </c>
      <c r="L2714" s="12" t="s">
        <v>3501</v>
      </c>
    </row>
    <row r="2715" spans="11:12" ht="16.05" customHeight="1" x14ac:dyDescent="0.25">
      <c r="K2715" s="12">
        <v>520201</v>
      </c>
      <c r="L2715" s="12" t="s">
        <v>3502</v>
      </c>
    </row>
    <row r="2716" spans="11:12" ht="16.05" customHeight="1" x14ac:dyDescent="0.25">
      <c r="K2716" s="12">
        <v>520202</v>
      </c>
      <c r="L2716" s="12" t="s">
        <v>3503</v>
      </c>
    </row>
    <row r="2717" spans="11:12" ht="16.05" customHeight="1" x14ac:dyDescent="0.25">
      <c r="K2717" s="12">
        <v>520203</v>
      </c>
      <c r="L2717" s="12" t="s">
        <v>3504</v>
      </c>
    </row>
    <row r="2718" spans="11:12" ht="16.05" customHeight="1" x14ac:dyDescent="0.25">
      <c r="K2718" s="12">
        <v>520221</v>
      </c>
      <c r="L2718" s="12" t="s">
        <v>3505</v>
      </c>
    </row>
    <row r="2719" spans="11:12" ht="16.05" customHeight="1" x14ac:dyDescent="0.25">
      <c r="K2719" s="12">
        <v>520300</v>
      </c>
      <c r="L2719" s="12" t="s">
        <v>3506</v>
      </c>
    </row>
    <row r="2720" spans="11:12" ht="16.05" customHeight="1" x14ac:dyDescent="0.25">
      <c r="K2720" s="12">
        <v>520301</v>
      </c>
      <c r="L2720" s="12" t="s">
        <v>3507</v>
      </c>
    </row>
    <row r="2721" spans="11:12" ht="16.05" customHeight="1" x14ac:dyDescent="0.25">
      <c r="K2721" s="12">
        <v>520302</v>
      </c>
      <c r="L2721" s="12" t="s">
        <v>3508</v>
      </c>
    </row>
    <row r="2722" spans="11:12" ht="16.05" customHeight="1" x14ac:dyDescent="0.25">
      <c r="K2722" s="12">
        <v>520321</v>
      </c>
      <c r="L2722" s="12" t="s">
        <v>3509</v>
      </c>
    </row>
    <row r="2723" spans="11:12" ht="16.05" customHeight="1" x14ac:dyDescent="0.25">
      <c r="K2723" s="12">
        <v>520322</v>
      </c>
      <c r="L2723" s="12" t="s">
        <v>3510</v>
      </c>
    </row>
    <row r="2724" spans="11:12" ht="16.05" customHeight="1" x14ac:dyDescent="0.25">
      <c r="K2724" s="12">
        <v>520323</v>
      </c>
      <c r="L2724" s="12" t="s">
        <v>3511</v>
      </c>
    </row>
    <row r="2725" spans="11:12" ht="16.05" customHeight="1" x14ac:dyDescent="0.25">
      <c r="K2725" s="12">
        <v>520324</v>
      </c>
      <c r="L2725" s="12" t="s">
        <v>3512</v>
      </c>
    </row>
    <row r="2726" spans="11:12" ht="16.05" customHeight="1" x14ac:dyDescent="0.25">
      <c r="K2726" s="12">
        <v>520325</v>
      </c>
      <c r="L2726" s="12" t="s">
        <v>3513</v>
      </c>
    </row>
    <row r="2727" spans="11:12" ht="16.05" customHeight="1" x14ac:dyDescent="0.25">
      <c r="K2727" s="12">
        <v>520326</v>
      </c>
      <c r="L2727" s="12" t="s">
        <v>3514</v>
      </c>
    </row>
    <row r="2728" spans="11:12" ht="16.05" customHeight="1" x14ac:dyDescent="0.25">
      <c r="K2728" s="12">
        <v>520327</v>
      </c>
      <c r="L2728" s="12" t="s">
        <v>3515</v>
      </c>
    </row>
    <row r="2729" spans="11:12" ht="16.05" customHeight="1" x14ac:dyDescent="0.25">
      <c r="K2729" s="12">
        <v>520328</v>
      </c>
      <c r="L2729" s="12" t="s">
        <v>3516</v>
      </c>
    </row>
    <row r="2730" spans="11:12" ht="16.05" customHeight="1" x14ac:dyDescent="0.25">
      <c r="K2730" s="12">
        <v>520329</v>
      </c>
      <c r="L2730" s="12" t="s">
        <v>3517</v>
      </c>
    </row>
    <row r="2731" spans="11:12" ht="16.05" customHeight="1" x14ac:dyDescent="0.25">
      <c r="K2731" s="12">
        <v>520330</v>
      </c>
      <c r="L2731" s="12" t="s">
        <v>3518</v>
      </c>
    </row>
    <row r="2732" spans="11:12" ht="16.05" customHeight="1" x14ac:dyDescent="0.25">
      <c r="K2732" s="12">
        <v>520381</v>
      </c>
      <c r="L2732" s="12" t="s">
        <v>3519</v>
      </c>
    </row>
    <row r="2733" spans="11:12" ht="16.05" customHeight="1" x14ac:dyDescent="0.25">
      <c r="K2733" s="12">
        <v>520382</v>
      </c>
      <c r="L2733" s="12" t="s">
        <v>3520</v>
      </c>
    </row>
    <row r="2734" spans="11:12" ht="16.05" customHeight="1" x14ac:dyDescent="0.25">
      <c r="K2734" s="12">
        <v>522200</v>
      </c>
      <c r="L2734" s="12" t="s">
        <v>3521</v>
      </c>
    </row>
    <row r="2735" spans="11:12" ht="16.05" customHeight="1" x14ac:dyDescent="0.25">
      <c r="K2735" s="12">
        <v>522201</v>
      </c>
      <c r="L2735" s="12" t="s">
        <v>3522</v>
      </c>
    </row>
    <row r="2736" spans="11:12" ht="16.05" customHeight="1" x14ac:dyDescent="0.25">
      <c r="K2736" s="12">
        <v>522222</v>
      </c>
      <c r="L2736" s="12" t="s">
        <v>3523</v>
      </c>
    </row>
    <row r="2737" spans="11:12" ht="16.05" customHeight="1" x14ac:dyDescent="0.25">
      <c r="K2737" s="12">
        <v>522223</v>
      </c>
      <c r="L2737" s="12" t="s">
        <v>3524</v>
      </c>
    </row>
    <row r="2738" spans="11:12" ht="16.05" customHeight="1" x14ac:dyDescent="0.25">
      <c r="K2738" s="12">
        <v>522224</v>
      </c>
      <c r="L2738" s="12" t="s">
        <v>3525</v>
      </c>
    </row>
    <row r="2739" spans="11:12" ht="16.05" customHeight="1" x14ac:dyDescent="0.25">
      <c r="K2739" s="12">
        <v>522225</v>
      </c>
      <c r="L2739" s="12" t="s">
        <v>3526</v>
      </c>
    </row>
    <row r="2740" spans="11:12" ht="16.05" customHeight="1" x14ac:dyDescent="0.25">
      <c r="K2740" s="12">
        <v>522226</v>
      </c>
      <c r="L2740" s="12" t="s">
        <v>3527</v>
      </c>
    </row>
    <row r="2741" spans="11:12" ht="16.05" customHeight="1" x14ac:dyDescent="0.25">
      <c r="K2741" s="12">
        <v>522227</v>
      </c>
      <c r="L2741" s="12" t="s">
        <v>3528</v>
      </c>
    </row>
    <row r="2742" spans="11:12" ht="16.05" customHeight="1" x14ac:dyDescent="0.25">
      <c r="K2742" s="12">
        <v>522228</v>
      </c>
      <c r="L2742" s="12" t="s">
        <v>3529</v>
      </c>
    </row>
    <row r="2743" spans="11:12" ht="16.05" customHeight="1" x14ac:dyDescent="0.25">
      <c r="K2743" s="12">
        <v>522229</v>
      </c>
      <c r="L2743" s="12" t="s">
        <v>3530</v>
      </c>
    </row>
    <row r="2744" spans="11:12" ht="16.05" customHeight="1" x14ac:dyDescent="0.25">
      <c r="K2744" s="12">
        <v>522230</v>
      </c>
      <c r="L2744" s="12" t="s">
        <v>3531</v>
      </c>
    </row>
    <row r="2745" spans="11:12" ht="16.05" customHeight="1" x14ac:dyDescent="0.25">
      <c r="K2745" s="12">
        <v>522300</v>
      </c>
      <c r="L2745" s="12" t="s">
        <v>3532</v>
      </c>
    </row>
    <row r="2746" spans="11:12" ht="16.05" customHeight="1" x14ac:dyDescent="0.25">
      <c r="K2746" s="12">
        <v>522301</v>
      </c>
      <c r="L2746" s="12" t="s">
        <v>3533</v>
      </c>
    </row>
    <row r="2747" spans="11:12" ht="16.05" customHeight="1" x14ac:dyDescent="0.25">
      <c r="K2747" s="12">
        <v>522322</v>
      </c>
      <c r="L2747" s="12" t="s">
        <v>3534</v>
      </c>
    </row>
    <row r="2748" spans="11:12" ht="16.05" customHeight="1" x14ac:dyDescent="0.25">
      <c r="K2748" s="12">
        <v>522323</v>
      </c>
      <c r="L2748" s="12" t="s">
        <v>3535</v>
      </c>
    </row>
    <row r="2749" spans="11:12" ht="16.05" customHeight="1" x14ac:dyDescent="0.25">
      <c r="K2749" s="12">
        <v>522324</v>
      </c>
      <c r="L2749" s="12" t="s">
        <v>3536</v>
      </c>
    </row>
    <row r="2750" spans="11:12" ht="16.05" customHeight="1" x14ac:dyDescent="0.25">
      <c r="K2750" s="12">
        <v>522325</v>
      </c>
      <c r="L2750" s="12" t="s">
        <v>3537</v>
      </c>
    </row>
    <row r="2751" spans="11:12" ht="16.05" customHeight="1" x14ac:dyDescent="0.25">
      <c r="K2751" s="12">
        <v>522326</v>
      </c>
      <c r="L2751" s="12" t="s">
        <v>3538</v>
      </c>
    </row>
    <row r="2752" spans="11:12" ht="16.05" customHeight="1" x14ac:dyDescent="0.25">
      <c r="K2752" s="12">
        <v>522327</v>
      </c>
      <c r="L2752" s="12" t="s">
        <v>3539</v>
      </c>
    </row>
    <row r="2753" spans="11:12" ht="16.05" customHeight="1" x14ac:dyDescent="0.25">
      <c r="K2753" s="12">
        <v>522328</v>
      </c>
      <c r="L2753" s="12" t="s">
        <v>3540</v>
      </c>
    </row>
    <row r="2754" spans="11:12" ht="16.05" customHeight="1" x14ac:dyDescent="0.25">
      <c r="K2754" s="12">
        <v>522400</v>
      </c>
      <c r="L2754" s="12" t="s">
        <v>3541</v>
      </c>
    </row>
    <row r="2755" spans="11:12" ht="16.05" customHeight="1" x14ac:dyDescent="0.25">
      <c r="K2755" s="12">
        <v>522401</v>
      </c>
      <c r="L2755" s="12" t="s">
        <v>3542</v>
      </c>
    </row>
    <row r="2756" spans="11:12" ht="16.05" customHeight="1" x14ac:dyDescent="0.25">
      <c r="K2756" s="12">
        <v>522422</v>
      </c>
      <c r="L2756" s="12" t="s">
        <v>3543</v>
      </c>
    </row>
    <row r="2757" spans="11:12" ht="16.05" customHeight="1" x14ac:dyDescent="0.25">
      <c r="K2757" s="12">
        <v>522423</v>
      </c>
      <c r="L2757" s="12" t="s">
        <v>3544</v>
      </c>
    </row>
    <row r="2758" spans="11:12" ht="16.05" customHeight="1" x14ac:dyDescent="0.25">
      <c r="K2758" s="12">
        <v>522424</v>
      </c>
      <c r="L2758" s="12" t="s">
        <v>3545</v>
      </c>
    </row>
    <row r="2759" spans="11:12" ht="16.05" customHeight="1" x14ac:dyDescent="0.25">
      <c r="K2759" s="12">
        <v>522425</v>
      </c>
      <c r="L2759" s="12" t="s">
        <v>3546</v>
      </c>
    </row>
    <row r="2760" spans="11:12" ht="16.05" customHeight="1" x14ac:dyDescent="0.25">
      <c r="K2760" s="12">
        <v>522426</v>
      </c>
      <c r="L2760" s="12" t="s">
        <v>3547</v>
      </c>
    </row>
    <row r="2761" spans="11:12" ht="16.05" customHeight="1" x14ac:dyDescent="0.25">
      <c r="K2761" s="12">
        <v>522427</v>
      </c>
      <c r="L2761" s="12" t="s">
        <v>3548</v>
      </c>
    </row>
    <row r="2762" spans="11:12" ht="16.05" customHeight="1" x14ac:dyDescent="0.25">
      <c r="K2762" s="12">
        <v>522428</v>
      </c>
      <c r="L2762" s="12" t="s">
        <v>3549</v>
      </c>
    </row>
    <row r="2763" spans="11:12" ht="16.05" customHeight="1" x14ac:dyDescent="0.25">
      <c r="K2763" s="12">
        <v>522500</v>
      </c>
      <c r="L2763" s="12" t="s">
        <v>3550</v>
      </c>
    </row>
    <row r="2764" spans="11:12" ht="16.05" customHeight="1" x14ac:dyDescent="0.25">
      <c r="K2764" s="12">
        <v>522501</v>
      </c>
      <c r="L2764" s="12" t="s">
        <v>3551</v>
      </c>
    </row>
    <row r="2765" spans="11:12" ht="16.05" customHeight="1" x14ac:dyDescent="0.25">
      <c r="K2765" s="12">
        <v>522526</v>
      </c>
      <c r="L2765" s="12" t="s">
        <v>3552</v>
      </c>
    </row>
    <row r="2766" spans="11:12" ht="16.05" customHeight="1" x14ac:dyDescent="0.25">
      <c r="K2766" s="12">
        <v>522527</v>
      </c>
      <c r="L2766" s="12" t="s">
        <v>3553</v>
      </c>
    </row>
    <row r="2767" spans="11:12" ht="16.05" customHeight="1" x14ac:dyDescent="0.25">
      <c r="K2767" s="12">
        <v>522528</v>
      </c>
      <c r="L2767" s="12" t="s">
        <v>3554</v>
      </c>
    </row>
    <row r="2768" spans="11:12" ht="16.05" customHeight="1" x14ac:dyDescent="0.25">
      <c r="K2768" s="12">
        <v>522529</v>
      </c>
      <c r="L2768" s="12" t="s">
        <v>3555</v>
      </c>
    </row>
    <row r="2769" spans="11:12" ht="16.05" customHeight="1" x14ac:dyDescent="0.25">
      <c r="K2769" s="12">
        <v>522530</v>
      </c>
      <c r="L2769" s="12" t="s">
        <v>3556</v>
      </c>
    </row>
    <row r="2770" spans="11:12" ht="16.05" customHeight="1" x14ac:dyDescent="0.25">
      <c r="K2770" s="12">
        <v>522600</v>
      </c>
      <c r="L2770" s="12" t="s">
        <v>3557</v>
      </c>
    </row>
    <row r="2771" spans="11:12" ht="16.05" customHeight="1" x14ac:dyDescent="0.25">
      <c r="K2771" s="12">
        <v>522601</v>
      </c>
      <c r="L2771" s="12" t="s">
        <v>3558</v>
      </c>
    </row>
    <row r="2772" spans="11:12" ht="16.05" customHeight="1" x14ac:dyDescent="0.25">
      <c r="K2772" s="12">
        <v>522622</v>
      </c>
      <c r="L2772" s="12" t="s">
        <v>3559</v>
      </c>
    </row>
    <row r="2773" spans="11:12" ht="16.05" customHeight="1" x14ac:dyDescent="0.25">
      <c r="K2773" s="12">
        <v>522623</v>
      </c>
      <c r="L2773" s="12" t="s">
        <v>3560</v>
      </c>
    </row>
    <row r="2774" spans="11:12" ht="16.05" customHeight="1" x14ac:dyDescent="0.25">
      <c r="K2774" s="12">
        <v>522624</v>
      </c>
      <c r="L2774" s="12" t="s">
        <v>3561</v>
      </c>
    </row>
    <row r="2775" spans="11:12" ht="16.05" customHeight="1" x14ac:dyDescent="0.25">
      <c r="K2775" s="12">
        <v>522625</v>
      </c>
      <c r="L2775" s="12" t="s">
        <v>3562</v>
      </c>
    </row>
    <row r="2776" spans="11:12" ht="16.05" customHeight="1" x14ac:dyDescent="0.25">
      <c r="K2776" s="12">
        <v>522626</v>
      </c>
      <c r="L2776" s="12" t="s">
        <v>3563</v>
      </c>
    </row>
    <row r="2777" spans="11:12" ht="16.05" customHeight="1" x14ac:dyDescent="0.25">
      <c r="K2777" s="12">
        <v>522627</v>
      </c>
      <c r="L2777" s="12" t="s">
        <v>3564</v>
      </c>
    </row>
    <row r="2778" spans="11:12" ht="16.05" customHeight="1" x14ac:dyDescent="0.25">
      <c r="K2778" s="12">
        <v>522628</v>
      </c>
      <c r="L2778" s="12" t="s">
        <v>3565</v>
      </c>
    </row>
    <row r="2779" spans="11:12" ht="16.05" customHeight="1" x14ac:dyDescent="0.25">
      <c r="K2779" s="12">
        <v>522629</v>
      </c>
      <c r="L2779" s="12" t="s">
        <v>3566</v>
      </c>
    </row>
    <row r="2780" spans="11:12" ht="16.05" customHeight="1" x14ac:dyDescent="0.25">
      <c r="K2780" s="12">
        <v>522630</v>
      </c>
      <c r="L2780" s="12" t="s">
        <v>3567</v>
      </c>
    </row>
    <row r="2781" spans="11:12" ht="16.05" customHeight="1" x14ac:dyDescent="0.25">
      <c r="K2781" s="12">
        <v>522631</v>
      </c>
      <c r="L2781" s="12" t="s">
        <v>3568</v>
      </c>
    </row>
    <row r="2782" spans="11:12" ht="16.05" customHeight="1" x14ac:dyDescent="0.25">
      <c r="K2782" s="12">
        <v>522632</v>
      </c>
      <c r="L2782" s="12" t="s">
        <v>3569</v>
      </c>
    </row>
    <row r="2783" spans="11:12" ht="16.05" customHeight="1" x14ac:dyDescent="0.25">
      <c r="K2783" s="12">
        <v>522633</v>
      </c>
      <c r="L2783" s="12" t="s">
        <v>3570</v>
      </c>
    </row>
    <row r="2784" spans="11:12" ht="16.05" customHeight="1" x14ac:dyDescent="0.25">
      <c r="K2784" s="12">
        <v>522634</v>
      </c>
      <c r="L2784" s="12" t="s">
        <v>3571</v>
      </c>
    </row>
    <row r="2785" spans="11:12" ht="16.05" customHeight="1" x14ac:dyDescent="0.25">
      <c r="K2785" s="12">
        <v>522635</v>
      </c>
      <c r="L2785" s="12" t="s">
        <v>3572</v>
      </c>
    </row>
    <row r="2786" spans="11:12" ht="16.05" customHeight="1" x14ac:dyDescent="0.25">
      <c r="K2786" s="12">
        <v>522636</v>
      </c>
      <c r="L2786" s="12" t="s">
        <v>3573</v>
      </c>
    </row>
    <row r="2787" spans="11:12" ht="16.05" customHeight="1" x14ac:dyDescent="0.25">
      <c r="K2787" s="12">
        <v>522700</v>
      </c>
      <c r="L2787" s="12" t="s">
        <v>3574</v>
      </c>
    </row>
    <row r="2788" spans="11:12" ht="16.05" customHeight="1" x14ac:dyDescent="0.25">
      <c r="K2788" s="12">
        <v>522701</v>
      </c>
      <c r="L2788" s="12" t="s">
        <v>3575</v>
      </c>
    </row>
    <row r="2789" spans="11:12" ht="16.05" customHeight="1" x14ac:dyDescent="0.25">
      <c r="K2789" s="12">
        <v>522702</v>
      </c>
      <c r="L2789" s="12" t="s">
        <v>3576</v>
      </c>
    </row>
    <row r="2790" spans="11:12" ht="16.05" customHeight="1" x14ac:dyDescent="0.25">
      <c r="K2790" s="12">
        <v>522722</v>
      </c>
      <c r="L2790" s="12" t="s">
        <v>3577</v>
      </c>
    </row>
    <row r="2791" spans="11:12" ht="16.05" customHeight="1" x14ac:dyDescent="0.25">
      <c r="K2791" s="12">
        <v>522723</v>
      </c>
      <c r="L2791" s="12" t="s">
        <v>3578</v>
      </c>
    </row>
    <row r="2792" spans="11:12" ht="16.05" customHeight="1" x14ac:dyDescent="0.25">
      <c r="K2792" s="12">
        <v>522725</v>
      </c>
      <c r="L2792" s="12" t="s">
        <v>3579</v>
      </c>
    </row>
    <row r="2793" spans="11:12" ht="16.05" customHeight="1" x14ac:dyDescent="0.25">
      <c r="K2793" s="12">
        <v>522726</v>
      </c>
      <c r="L2793" s="12" t="s">
        <v>3580</v>
      </c>
    </row>
    <row r="2794" spans="11:12" ht="16.05" customHeight="1" x14ac:dyDescent="0.25">
      <c r="K2794" s="12">
        <v>522727</v>
      </c>
      <c r="L2794" s="12" t="s">
        <v>3581</v>
      </c>
    </row>
    <row r="2795" spans="11:12" ht="16.05" customHeight="1" x14ac:dyDescent="0.25">
      <c r="K2795" s="12">
        <v>522728</v>
      </c>
      <c r="L2795" s="12" t="s">
        <v>3582</v>
      </c>
    </row>
    <row r="2796" spans="11:12" ht="16.05" customHeight="1" x14ac:dyDescent="0.25">
      <c r="K2796" s="12">
        <v>522729</v>
      </c>
      <c r="L2796" s="12" t="s">
        <v>3583</v>
      </c>
    </row>
    <row r="2797" spans="11:12" ht="16.05" customHeight="1" x14ac:dyDescent="0.25">
      <c r="K2797" s="12">
        <v>522730</v>
      </c>
      <c r="L2797" s="12" t="s">
        <v>3584</v>
      </c>
    </row>
    <row r="2798" spans="11:12" ht="16.05" customHeight="1" x14ac:dyDescent="0.25">
      <c r="K2798" s="12">
        <v>522731</v>
      </c>
      <c r="L2798" s="12" t="s">
        <v>3585</v>
      </c>
    </row>
    <row r="2799" spans="11:12" ht="16.05" customHeight="1" x14ac:dyDescent="0.25">
      <c r="K2799" s="12">
        <v>522732</v>
      </c>
      <c r="L2799" s="12" t="s">
        <v>3586</v>
      </c>
    </row>
    <row r="2800" spans="11:12" ht="16.05" customHeight="1" x14ac:dyDescent="0.25">
      <c r="K2800" s="12">
        <v>530000</v>
      </c>
      <c r="L2800" s="12" t="s">
        <v>3587</v>
      </c>
    </row>
    <row r="2801" spans="11:12" ht="16.05" customHeight="1" x14ac:dyDescent="0.25">
      <c r="K2801" s="12">
        <v>530100</v>
      </c>
      <c r="L2801" s="12" t="s">
        <v>3588</v>
      </c>
    </row>
    <row r="2802" spans="11:12" ht="16.05" customHeight="1" x14ac:dyDescent="0.25">
      <c r="K2802" s="12">
        <v>530101</v>
      </c>
      <c r="L2802" s="12" t="s">
        <v>3589</v>
      </c>
    </row>
    <row r="2803" spans="11:12" ht="16.05" customHeight="1" x14ac:dyDescent="0.25">
      <c r="K2803" s="12">
        <v>530102</v>
      </c>
      <c r="L2803" s="12" t="s">
        <v>3590</v>
      </c>
    </row>
    <row r="2804" spans="11:12" ht="16.05" customHeight="1" x14ac:dyDescent="0.25">
      <c r="K2804" s="12">
        <v>530103</v>
      </c>
      <c r="L2804" s="12" t="s">
        <v>3591</v>
      </c>
    </row>
    <row r="2805" spans="11:12" ht="16.05" customHeight="1" x14ac:dyDescent="0.25">
      <c r="K2805" s="12">
        <v>530111</v>
      </c>
      <c r="L2805" s="12" t="s">
        <v>3592</v>
      </c>
    </row>
    <row r="2806" spans="11:12" ht="16.05" customHeight="1" x14ac:dyDescent="0.25">
      <c r="K2806" s="12">
        <v>530112</v>
      </c>
      <c r="L2806" s="12" t="s">
        <v>3593</v>
      </c>
    </row>
    <row r="2807" spans="11:12" ht="16.05" customHeight="1" x14ac:dyDescent="0.25">
      <c r="K2807" s="12">
        <v>530113</v>
      </c>
      <c r="L2807" s="12" t="s">
        <v>3594</v>
      </c>
    </row>
    <row r="2808" spans="11:12" ht="16.05" customHeight="1" x14ac:dyDescent="0.25">
      <c r="K2808" s="12">
        <v>530121</v>
      </c>
      <c r="L2808" s="12" t="s">
        <v>3595</v>
      </c>
    </row>
    <row r="2809" spans="11:12" ht="16.05" customHeight="1" x14ac:dyDescent="0.25">
      <c r="K2809" s="12">
        <v>530122</v>
      </c>
      <c r="L2809" s="12" t="s">
        <v>3596</v>
      </c>
    </row>
    <row r="2810" spans="11:12" ht="16.05" customHeight="1" x14ac:dyDescent="0.25">
      <c r="K2810" s="12">
        <v>530124</v>
      </c>
      <c r="L2810" s="12" t="s">
        <v>3597</v>
      </c>
    </row>
    <row r="2811" spans="11:12" ht="16.05" customHeight="1" x14ac:dyDescent="0.25">
      <c r="K2811" s="12">
        <v>530125</v>
      </c>
      <c r="L2811" s="12" t="s">
        <v>3598</v>
      </c>
    </row>
    <row r="2812" spans="11:12" ht="16.05" customHeight="1" x14ac:dyDescent="0.25">
      <c r="K2812" s="12">
        <v>530126</v>
      </c>
      <c r="L2812" s="12" t="s">
        <v>3599</v>
      </c>
    </row>
    <row r="2813" spans="11:12" ht="16.05" customHeight="1" x14ac:dyDescent="0.25">
      <c r="K2813" s="12">
        <v>530127</v>
      </c>
      <c r="L2813" s="12" t="s">
        <v>3600</v>
      </c>
    </row>
    <row r="2814" spans="11:12" ht="16.05" customHeight="1" x14ac:dyDescent="0.25">
      <c r="K2814" s="12">
        <v>530128</v>
      </c>
      <c r="L2814" s="12" t="s">
        <v>3601</v>
      </c>
    </row>
    <row r="2815" spans="11:12" ht="16.05" customHeight="1" x14ac:dyDescent="0.25">
      <c r="K2815" s="12">
        <v>530129</v>
      </c>
      <c r="L2815" s="12" t="s">
        <v>3602</v>
      </c>
    </row>
    <row r="2816" spans="11:12" ht="16.05" customHeight="1" x14ac:dyDescent="0.25">
      <c r="K2816" s="12">
        <v>530181</v>
      </c>
      <c r="L2816" s="12" t="s">
        <v>3603</v>
      </c>
    </row>
    <row r="2817" spans="11:12" ht="16.05" customHeight="1" x14ac:dyDescent="0.25">
      <c r="K2817" s="12">
        <v>530300</v>
      </c>
      <c r="L2817" s="12" t="s">
        <v>3604</v>
      </c>
    </row>
    <row r="2818" spans="11:12" ht="16.05" customHeight="1" x14ac:dyDescent="0.25">
      <c r="K2818" s="12">
        <v>530301</v>
      </c>
      <c r="L2818" s="12" t="s">
        <v>3605</v>
      </c>
    </row>
    <row r="2819" spans="11:12" ht="16.05" customHeight="1" x14ac:dyDescent="0.25">
      <c r="K2819" s="12">
        <v>530302</v>
      </c>
      <c r="L2819" s="12" t="s">
        <v>3606</v>
      </c>
    </row>
    <row r="2820" spans="11:12" ht="16.05" customHeight="1" x14ac:dyDescent="0.25">
      <c r="K2820" s="12">
        <v>530321</v>
      </c>
      <c r="L2820" s="12" t="s">
        <v>3607</v>
      </c>
    </row>
    <row r="2821" spans="11:12" ht="16.05" customHeight="1" x14ac:dyDescent="0.25">
      <c r="K2821" s="12">
        <v>530322</v>
      </c>
      <c r="L2821" s="12" t="s">
        <v>3608</v>
      </c>
    </row>
    <row r="2822" spans="11:12" ht="16.05" customHeight="1" x14ac:dyDescent="0.25">
      <c r="K2822" s="12">
        <v>530323</v>
      </c>
      <c r="L2822" s="12" t="s">
        <v>3609</v>
      </c>
    </row>
    <row r="2823" spans="11:12" ht="16.05" customHeight="1" x14ac:dyDescent="0.25">
      <c r="K2823" s="12">
        <v>530324</v>
      </c>
      <c r="L2823" s="12" t="s">
        <v>3610</v>
      </c>
    </row>
    <row r="2824" spans="11:12" ht="16.05" customHeight="1" x14ac:dyDescent="0.25">
      <c r="K2824" s="12">
        <v>530325</v>
      </c>
      <c r="L2824" s="12" t="s">
        <v>3611</v>
      </c>
    </row>
    <row r="2825" spans="11:12" ht="16.05" customHeight="1" x14ac:dyDescent="0.25">
      <c r="K2825" s="12">
        <v>530326</v>
      </c>
      <c r="L2825" s="12" t="s">
        <v>3612</v>
      </c>
    </row>
    <row r="2826" spans="11:12" ht="16.05" customHeight="1" x14ac:dyDescent="0.25">
      <c r="K2826" s="12">
        <v>530328</v>
      </c>
      <c r="L2826" s="12" t="s">
        <v>3613</v>
      </c>
    </row>
    <row r="2827" spans="11:12" ht="16.05" customHeight="1" x14ac:dyDescent="0.25">
      <c r="K2827" s="12">
        <v>530381</v>
      </c>
      <c r="L2827" s="12" t="s">
        <v>3614</v>
      </c>
    </row>
    <row r="2828" spans="11:12" ht="16.05" customHeight="1" x14ac:dyDescent="0.25">
      <c r="K2828" s="12">
        <v>530400</v>
      </c>
      <c r="L2828" s="12" t="s">
        <v>3615</v>
      </c>
    </row>
    <row r="2829" spans="11:12" ht="16.05" customHeight="1" x14ac:dyDescent="0.25">
      <c r="K2829" s="12">
        <v>530401</v>
      </c>
      <c r="L2829" s="12" t="s">
        <v>3616</v>
      </c>
    </row>
    <row r="2830" spans="11:12" ht="16.05" customHeight="1" x14ac:dyDescent="0.25">
      <c r="K2830" s="12">
        <v>530402</v>
      </c>
      <c r="L2830" s="12" t="s">
        <v>3617</v>
      </c>
    </row>
    <row r="2831" spans="11:12" ht="16.05" customHeight="1" x14ac:dyDescent="0.25">
      <c r="K2831" s="12">
        <v>530421</v>
      </c>
      <c r="L2831" s="12" t="s">
        <v>3618</v>
      </c>
    </row>
    <row r="2832" spans="11:12" ht="16.05" customHeight="1" x14ac:dyDescent="0.25">
      <c r="K2832" s="12">
        <v>530422</v>
      </c>
      <c r="L2832" s="12" t="s">
        <v>3619</v>
      </c>
    </row>
    <row r="2833" spans="11:12" ht="16.05" customHeight="1" x14ac:dyDescent="0.25">
      <c r="K2833" s="12">
        <v>530423</v>
      </c>
      <c r="L2833" s="12" t="s">
        <v>3620</v>
      </c>
    </row>
    <row r="2834" spans="11:12" ht="16.05" customHeight="1" x14ac:dyDescent="0.25">
      <c r="K2834" s="12">
        <v>530424</v>
      </c>
      <c r="L2834" s="12" t="s">
        <v>3621</v>
      </c>
    </row>
    <row r="2835" spans="11:12" ht="16.05" customHeight="1" x14ac:dyDescent="0.25">
      <c r="K2835" s="12">
        <v>530425</v>
      </c>
      <c r="L2835" s="12" t="s">
        <v>3622</v>
      </c>
    </row>
    <row r="2836" spans="11:12" ht="16.05" customHeight="1" x14ac:dyDescent="0.25">
      <c r="K2836" s="12">
        <v>530426</v>
      </c>
      <c r="L2836" s="12" t="s">
        <v>3623</v>
      </c>
    </row>
    <row r="2837" spans="11:12" ht="16.05" customHeight="1" x14ac:dyDescent="0.25">
      <c r="K2837" s="12">
        <v>530427</v>
      </c>
      <c r="L2837" s="12" t="s">
        <v>3624</v>
      </c>
    </row>
    <row r="2838" spans="11:12" ht="16.05" customHeight="1" x14ac:dyDescent="0.25">
      <c r="K2838" s="12">
        <v>530428</v>
      </c>
      <c r="L2838" s="12" t="s">
        <v>3625</v>
      </c>
    </row>
    <row r="2839" spans="11:12" ht="16.05" customHeight="1" x14ac:dyDescent="0.25">
      <c r="K2839" s="12">
        <v>532100</v>
      </c>
      <c r="L2839" s="12" t="s">
        <v>3626</v>
      </c>
    </row>
    <row r="2840" spans="11:12" ht="16.05" customHeight="1" x14ac:dyDescent="0.25">
      <c r="K2840" s="12">
        <v>532101</v>
      </c>
      <c r="L2840" s="12" t="s">
        <v>3627</v>
      </c>
    </row>
    <row r="2841" spans="11:12" ht="16.05" customHeight="1" x14ac:dyDescent="0.25">
      <c r="K2841" s="12">
        <v>532122</v>
      </c>
      <c r="L2841" s="12" t="s">
        <v>3628</v>
      </c>
    </row>
    <row r="2842" spans="11:12" ht="16.05" customHeight="1" x14ac:dyDescent="0.25">
      <c r="K2842" s="12">
        <v>532123</v>
      </c>
      <c r="L2842" s="12" t="s">
        <v>3629</v>
      </c>
    </row>
    <row r="2843" spans="11:12" ht="16.05" customHeight="1" x14ac:dyDescent="0.25">
      <c r="K2843" s="12">
        <v>532124</v>
      </c>
      <c r="L2843" s="12" t="s">
        <v>3630</v>
      </c>
    </row>
    <row r="2844" spans="11:12" ht="16.05" customHeight="1" x14ac:dyDescent="0.25">
      <c r="K2844" s="12">
        <v>532125</v>
      </c>
      <c r="L2844" s="12" t="s">
        <v>3631</v>
      </c>
    </row>
    <row r="2845" spans="11:12" ht="16.05" customHeight="1" x14ac:dyDescent="0.25">
      <c r="K2845" s="12">
        <v>532126</v>
      </c>
      <c r="L2845" s="12" t="s">
        <v>3632</v>
      </c>
    </row>
    <row r="2846" spans="11:12" ht="16.05" customHeight="1" x14ac:dyDescent="0.25">
      <c r="K2846" s="12">
        <v>532127</v>
      </c>
      <c r="L2846" s="12" t="s">
        <v>3633</v>
      </c>
    </row>
    <row r="2847" spans="11:12" ht="16.05" customHeight="1" x14ac:dyDescent="0.25">
      <c r="K2847" s="12">
        <v>532128</v>
      </c>
      <c r="L2847" s="12" t="s">
        <v>3634</v>
      </c>
    </row>
    <row r="2848" spans="11:12" ht="16.05" customHeight="1" x14ac:dyDescent="0.25">
      <c r="K2848" s="12">
        <v>532129</v>
      </c>
      <c r="L2848" s="12" t="s">
        <v>3635</v>
      </c>
    </row>
    <row r="2849" spans="11:12" ht="16.05" customHeight="1" x14ac:dyDescent="0.25">
      <c r="K2849" s="12">
        <v>532130</v>
      </c>
      <c r="L2849" s="12" t="s">
        <v>3636</v>
      </c>
    </row>
    <row r="2850" spans="11:12" ht="16.05" customHeight="1" x14ac:dyDescent="0.25">
      <c r="K2850" s="12">
        <v>532131</v>
      </c>
      <c r="L2850" s="12" t="s">
        <v>3637</v>
      </c>
    </row>
    <row r="2851" spans="11:12" ht="16.05" customHeight="1" x14ac:dyDescent="0.25">
      <c r="K2851" s="12">
        <v>532300</v>
      </c>
      <c r="L2851" s="12" t="s">
        <v>3638</v>
      </c>
    </row>
    <row r="2852" spans="11:12" ht="16.05" customHeight="1" x14ac:dyDescent="0.25">
      <c r="K2852" s="12">
        <v>532301</v>
      </c>
      <c r="L2852" s="12" t="s">
        <v>3639</v>
      </c>
    </row>
    <row r="2853" spans="11:12" ht="16.05" customHeight="1" x14ac:dyDescent="0.25">
      <c r="K2853" s="12">
        <v>532322</v>
      </c>
      <c r="L2853" s="12" t="s">
        <v>3640</v>
      </c>
    </row>
    <row r="2854" spans="11:12" ht="16.05" customHeight="1" x14ac:dyDescent="0.25">
      <c r="K2854" s="12">
        <v>532323</v>
      </c>
      <c r="L2854" s="12" t="s">
        <v>3641</v>
      </c>
    </row>
    <row r="2855" spans="11:12" ht="16.05" customHeight="1" x14ac:dyDescent="0.25">
      <c r="K2855" s="12">
        <v>532324</v>
      </c>
      <c r="L2855" s="12" t="s">
        <v>3642</v>
      </c>
    </row>
    <row r="2856" spans="11:12" ht="16.05" customHeight="1" x14ac:dyDescent="0.25">
      <c r="K2856" s="12">
        <v>532325</v>
      </c>
      <c r="L2856" s="12" t="s">
        <v>3643</v>
      </c>
    </row>
    <row r="2857" spans="11:12" ht="16.05" customHeight="1" x14ac:dyDescent="0.25">
      <c r="K2857" s="12">
        <v>532326</v>
      </c>
      <c r="L2857" s="12" t="s">
        <v>3644</v>
      </c>
    </row>
    <row r="2858" spans="11:12" ht="16.05" customHeight="1" x14ac:dyDescent="0.25">
      <c r="K2858" s="12">
        <v>532327</v>
      </c>
      <c r="L2858" s="12" t="s">
        <v>3645</v>
      </c>
    </row>
    <row r="2859" spans="11:12" ht="16.05" customHeight="1" x14ac:dyDescent="0.25">
      <c r="K2859" s="12">
        <v>532328</v>
      </c>
      <c r="L2859" s="12" t="s">
        <v>3646</v>
      </c>
    </row>
    <row r="2860" spans="11:12" ht="16.05" customHeight="1" x14ac:dyDescent="0.25">
      <c r="K2860" s="12">
        <v>532329</v>
      </c>
      <c r="L2860" s="12" t="s">
        <v>3647</v>
      </c>
    </row>
    <row r="2861" spans="11:12" ht="16.05" customHeight="1" x14ac:dyDescent="0.25">
      <c r="K2861" s="12">
        <v>532331</v>
      </c>
      <c r="L2861" s="12" t="s">
        <v>3648</v>
      </c>
    </row>
    <row r="2862" spans="11:12" ht="16.05" customHeight="1" x14ac:dyDescent="0.25">
      <c r="K2862" s="12">
        <v>532500</v>
      </c>
      <c r="L2862" s="12" t="s">
        <v>3649</v>
      </c>
    </row>
    <row r="2863" spans="11:12" ht="16.05" customHeight="1" x14ac:dyDescent="0.25">
      <c r="K2863" s="12">
        <v>532501</v>
      </c>
      <c r="L2863" s="12" t="s">
        <v>3650</v>
      </c>
    </row>
    <row r="2864" spans="11:12" ht="16.05" customHeight="1" x14ac:dyDescent="0.25">
      <c r="K2864" s="12">
        <v>532502</v>
      </c>
      <c r="L2864" s="12" t="s">
        <v>3651</v>
      </c>
    </row>
    <row r="2865" spans="11:12" ht="16.05" customHeight="1" x14ac:dyDescent="0.25">
      <c r="K2865" s="12">
        <v>532522</v>
      </c>
      <c r="L2865" s="12" t="s">
        <v>3652</v>
      </c>
    </row>
    <row r="2866" spans="11:12" ht="16.05" customHeight="1" x14ac:dyDescent="0.25">
      <c r="K2866" s="12">
        <v>532523</v>
      </c>
      <c r="L2866" s="12" t="s">
        <v>3653</v>
      </c>
    </row>
    <row r="2867" spans="11:12" ht="16.05" customHeight="1" x14ac:dyDescent="0.25">
      <c r="K2867" s="12">
        <v>532524</v>
      </c>
      <c r="L2867" s="12" t="s">
        <v>3654</v>
      </c>
    </row>
    <row r="2868" spans="11:12" ht="16.05" customHeight="1" x14ac:dyDescent="0.25">
      <c r="K2868" s="12">
        <v>532525</v>
      </c>
      <c r="L2868" s="12" t="s">
        <v>3655</v>
      </c>
    </row>
    <row r="2869" spans="11:12" ht="16.05" customHeight="1" x14ac:dyDescent="0.25">
      <c r="K2869" s="12">
        <v>532526</v>
      </c>
      <c r="L2869" s="12" t="s">
        <v>3656</v>
      </c>
    </row>
    <row r="2870" spans="11:12" ht="16.05" customHeight="1" x14ac:dyDescent="0.25">
      <c r="K2870" s="12">
        <v>532527</v>
      </c>
      <c r="L2870" s="12" t="s">
        <v>3657</v>
      </c>
    </row>
    <row r="2871" spans="11:12" ht="16.05" customHeight="1" x14ac:dyDescent="0.25">
      <c r="K2871" s="12">
        <v>532528</v>
      </c>
      <c r="L2871" s="12" t="s">
        <v>3658</v>
      </c>
    </row>
    <row r="2872" spans="11:12" ht="16.05" customHeight="1" x14ac:dyDescent="0.25">
      <c r="K2872" s="12">
        <v>532529</v>
      </c>
      <c r="L2872" s="12" t="s">
        <v>3659</v>
      </c>
    </row>
    <row r="2873" spans="11:12" ht="16.05" customHeight="1" x14ac:dyDescent="0.25">
      <c r="K2873" s="12">
        <v>532530</v>
      </c>
      <c r="L2873" s="12" t="s">
        <v>3660</v>
      </c>
    </row>
    <row r="2874" spans="11:12" ht="16.05" customHeight="1" x14ac:dyDescent="0.25">
      <c r="K2874" s="12">
        <v>532531</v>
      </c>
      <c r="L2874" s="12" t="s">
        <v>3661</v>
      </c>
    </row>
    <row r="2875" spans="11:12" ht="16.05" customHeight="1" x14ac:dyDescent="0.25">
      <c r="K2875" s="12">
        <v>532532</v>
      </c>
      <c r="L2875" s="12" t="s">
        <v>3662</v>
      </c>
    </row>
    <row r="2876" spans="11:12" ht="16.05" customHeight="1" x14ac:dyDescent="0.25">
      <c r="K2876" s="12">
        <v>532600</v>
      </c>
      <c r="L2876" s="12" t="s">
        <v>3663</v>
      </c>
    </row>
    <row r="2877" spans="11:12" ht="16.05" customHeight="1" x14ac:dyDescent="0.25">
      <c r="K2877" s="12">
        <v>532621</v>
      </c>
      <c r="L2877" s="12" t="s">
        <v>3664</v>
      </c>
    </row>
    <row r="2878" spans="11:12" ht="16.05" customHeight="1" x14ac:dyDescent="0.25">
      <c r="K2878" s="12">
        <v>532622</v>
      </c>
      <c r="L2878" s="12" t="s">
        <v>3665</v>
      </c>
    </row>
    <row r="2879" spans="11:12" ht="16.05" customHeight="1" x14ac:dyDescent="0.25">
      <c r="K2879" s="12">
        <v>532623</v>
      </c>
      <c r="L2879" s="12" t="s">
        <v>3666</v>
      </c>
    </row>
    <row r="2880" spans="11:12" ht="16.05" customHeight="1" x14ac:dyDescent="0.25">
      <c r="K2880" s="12">
        <v>532624</v>
      </c>
      <c r="L2880" s="12" t="s">
        <v>3667</v>
      </c>
    </row>
    <row r="2881" spans="11:12" ht="16.05" customHeight="1" x14ac:dyDescent="0.25">
      <c r="K2881" s="12">
        <v>532625</v>
      </c>
      <c r="L2881" s="12" t="s">
        <v>3668</v>
      </c>
    </row>
    <row r="2882" spans="11:12" ht="16.05" customHeight="1" x14ac:dyDescent="0.25">
      <c r="K2882" s="12">
        <v>532626</v>
      </c>
      <c r="L2882" s="12" t="s">
        <v>3669</v>
      </c>
    </row>
    <row r="2883" spans="11:12" ht="16.05" customHeight="1" x14ac:dyDescent="0.25">
      <c r="K2883" s="12">
        <v>532627</v>
      </c>
      <c r="L2883" s="12" t="s">
        <v>3670</v>
      </c>
    </row>
    <row r="2884" spans="11:12" ht="16.05" customHeight="1" x14ac:dyDescent="0.25">
      <c r="K2884" s="12">
        <v>532628</v>
      </c>
      <c r="L2884" s="12" t="s">
        <v>3671</v>
      </c>
    </row>
    <row r="2885" spans="11:12" ht="16.05" customHeight="1" x14ac:dyDescent="0.25">
      <c r="K2885" s="12">
        <v>532700</v>
      </c>
      <c r="L2885" s="12" t="s">
        <v>3672</v>
      </c>
    </row>
    <row r="2886" spans="11:12" ht="16.05" customHeight="1" x14ac:dyDescent="0.25">
      <c r="K2886" s="12">
        <v>532701</v>
      </c>
      <c r="L2886" s="12" t="s">
        <v>3673</v>
      </c>
    </row>
    <row r="2887" spans="11:12" ht="16.05" customHeight="1" x14ac:dyDescent="0.25">
      <c r="K2887" s="12">
        <v>532722</v>
      </c>
      <c r="L2887" s="12" t="s">
        <v>3674</v>
      </c>
    </row>
    <row r="2888" spans="11:12" ht="16.05" customHeight="1" x14ac:dyDescent="0.25">
      <c r="K2888" s="12">
        <v>532723</v>
      </c>
      <c r="L2888" s="12" t="s">
        <v>3675</v>
      </c>
    </row>
    <row r="2889" spans="11:12" ht="16.05" customHeight="1" x14ac:dyDescent="0.25">
      <c r="K2889" s="12">
        <v>532724</v>
      </c>
      <c r="L2889" s="12" t="s">
        <v>3676</v>
      </c>
    </row>
    <row r="2890" spans="11:12" ht="16.05" customHeight="1" x14ac:dyDescent="0.25">
      <c r="K2890" s="12">
        <v>532725</v>
      </c>
      <c r="L2890" s="12" t="s">
        <v>3677</v>
      </c>
    </row>
    <row r="2891" spans="11:12" ht="16.05" customHeight="1" x14ac:dyDescent="0.25">
      <c r="K2891" s="12">
        <v>532726</v>
      </c>
      <c r="L2891" s="12" t="s">
        <v>3678</v>
      </c>
    </row>
    <row r="2892" spans="11:12" ht="16.05" customHeight="1" x14ac:dyDescent="0.25">
      <c r="K2892" s="12">
        <v>532727</v>
      </c>
      <c r="L2892" s="12" t="s">
        <v>3679</v>
      </c>
    </row>
    <row r="2893" spans="11:12" ht="16.05" customHeight="1" x14ac:dyDescent="0.25">
      <c r="K2893" s="12">
        <v>532728</v>
      </c>
      <c r="L2893" s="12" t="s">
        <v>3680</v>
      </c>
    </row>
    <row r="2894" spans="11:12" ht="16.05" customHeight="1" x14ac:dyDescent="0.25">
      <c r="K2894" s="12">
        <v>532729</v>
      </c>
      <c r="L2894" s="12" t="s">
        <v>3681</v>
      </c>
    </row>
    <row r="2895" spans="11:12" ht="16.05" customHeight="1" x14ac:dyDescent="0.25">
      <c r="K2895" s="12">
        <v>532730</v>
      </c>
      <c r="L2895" s="12" t="s">
        <v>3682</v>
      </c>
    </row>
    <row r="2896" spans="11:12" ht="16.05" customHeight="1" x14ac:dyDescent="0.25">
      <c r="K2896" s="12">
        <v>532800</v>
      </c>
      <c r="L2896" s="12" t="s">
        <v>3683</v>
      </c>
    </row>
    <row r="2897" spans="11:12" ht="16.05" customHeight="1" x14ac:dyDescent="0.25">
      <c r="K2897" s="12">
        <v>532801</v>
      </c>
      <c r="L2897" s="12" t="s">
        <v>3684</v>
      </c>
    </row>
    <row r="2898" spans="11:12" ht="16.05" customHeight="1" x14ac:dyDescent="0.25">
      <c r="K2898" s="12">
        <v>532822</v>
      </c>
      <c r="L2898" s="12" t="s">
        <v>3685</v>
      </c>
    </row>
    <row r="2899" spans="11:12" ht="16.05" customHeight="1" x14ac:dyDescent="0.25">
      <c r="K2899" s="12">
        <v>532823</v>
      </c>
      <c r="L2899" s="12" t="s">
        <v>3686</v>
      </c>
    </row>
    <row r="2900" spans="11:12" ht="16.05" customHeight="1" x14ac:dyDescent="0.25">
      <c r="K2900" s="12">
        <v>532900</v>
      </c>
      <c r="L2900" s="12" t="s">
        <v>3687</v>
      </c>
    </row>
    <row r="2901" spans="11:12" ht="16.05" customHeight="1" x14ac:dyDescent="0.25">
      <c r="K2901" s="12">
        <v>532901</v>
      </c>
      <c r="L2901" s="12" t="s">
        <v>3688</v>
      </c>
    </row>
    <row r="2902" spans="11:12" ht="16.05" customHeight="1" x14ac:dyDescent="0.25">
      <c r="K2902" s="12">
        <v>532922</v>
      </c>
      <c r="L2902" s="12" t="s">
        <v>3689</v>
      </c>
    </row>
    <row r="2903" spans="11:12" ht="16.05" customHeight="1" x14ac:dyDescent="0.25">
      <c r="K2903" s="12">
        <v>532923</v>
      </c>
      <c r="L2903" s="12" t="s">
        <v>3690</v>
      </c>
    </row>
    <row r="2904" spans="11:12" ht="16.05" customHeight="1" x14ac:dyDescent="0.25">
      <c r="K2904" s="12">
        <v>532924</v>
      </c>
      <c r="L2904" s="12" t="s">
        <v>3691</v>
      </c>
    </row>
    <row r="2905" spans="11:12" ht="16.05" customHeight="1" x14ac:dyDescent="0.25">
      <c r="K2905" s="12">
        <v>532925</v>
      </c>
      <c r="L2905" s="12" t="s">
        <v>3692</v>
      </c>
    </row>
    <row r="2906" spans="11:12" ht="16.05" customHeight="1" x14ac:dyDescent="0.25">
      <c r="K2906" s="12">
        <v>532926</v>
      </c>
      <c r="L2906" s="12" t="s">
        <v>3693</v>
      </c>
    </row>
    <row r="2907" spans="11:12" ht="16.05" customHeight="1" x14ac:dyDescent="0.25">
      <c r="K2907" s="12">
        <v>532927</v>
      </c>
      <c r="L2907" s="12" t="s">
        <v>3694</v>
      </c>
    </row>
    <row r="2908" spans="11:12" ht="16.05" customHeight="1" x14ac:dyDescent="0.25">
      <c r="K2908" s="12">
        <v>532928</v>
      </c>
      <c r="L2908" s="12" t="s">
        <v>3695</v>
      </c>
    </row>
    <row r="2909" spans="11:12" ht="16.05" customHeight="1" x14ac:dyDescent="0.25">
      <c r="K2909" s="12">
        <v>532929</v>
      </c>
      <c r="L2909" s="12" t="s">
        <v>3696</v>
      </c>
    </row>
    <row r="2910" spans="11:12" ht="16.05" customHeight="1" x14ac:dyDescent="0.25">
      <c r="K2910" s="12">
        <v>532930</v>
      </c>
      <c r="L2910" s="12" t="s">
        <v>3697</v>
      </c>
    </row>
    <row r="2911" spans="11:12" ht="16.05" customHeight="1" x14ac:dyDescent="0.25">
      <c r="K2911" s="12">
        <v>532931</v>
      </c>
      <c r="L2911" s="12" t="s">
        <v>3698</v>
      </c>
    </row>
    <row r="2912" spans="11:12" ht="16.05" customHeight="1" x14ac:dyDescent="0.25">
      <c r="K2912" s="12">
        <v>532932</v>
      </c>
      <c r="L2912" s="12" t="s">
        <v>3699</v>
      </c>
    </row>
    <row r="2913" spans="11:12" ht="16.05" customHeight="1" x14ac:dyDescent="0.25">
      <c r="K2913" s="12">
        <v>533000</v>
      </c>
      <c r="L2913" s="12" t="s">
        <v>3700</v>
      </c>
    </row>
    <row r="2914" spans="11:12" ht="16.05" customHeight="1" x14ac:dyDescent="0.25">
      <c r="K2914" s="12">
        <v>533001</v>
      </c>
      <c r="L2914" s="12" t="s">
        <v>3701</v>
      </c>
    </row>
    <row r="2915" spans="11:12" ht="16.05" customHeight="1" x14ac:dyDescent="0.25">
      <c r="K2915" s="12">
        <v>533022</v>
      </c>
      <c r="L2915" s="12" t="s">
        <v>3702</v>
      </c>
    </row>
    <row r="2916" spans="11:12" ht="16.05" customHeight="1" x14ac:dyDescent="0.25">
      <c r="K2916" s="12">
        <v>533023</v>
      </c>
      <c r="L2916" s="12" t="s">
        <v>3703</v>
      </c>
    </row>
    <row r="2917" spans="11:12" ht="16.05" customHeight="1" x14ac:dyDescent="0.25">
      <c r="K2917" s="12">
        <v>533024</v>
      </c>
      <c r="L2917" s="12" t="s">
        <v>3704</v>
      </c>
    </row>
    <row r="2918" spans="11:12" ht="16.05" customHeight="1" x14ac:dyDescent="0.25">
      <c r="K2918" s="12">
        <v>533025</v>
      </c>
      <c r="L2918" s="12" t="s">
        <v>3705</v>
      </c>
    </row>
    <row r="2919" spans="11:12" ht="16.05" customHeight="1" x14ac:dyDescent="0.25">
      <c r="K2919" s="12">
        <v>533100</v>
      </c>
      <c r="L2919" s="12" t="s">
        <v>3706</v>
      </c>
    </row>
    <row r="2920" spans="11:12" ht="16.05" customHeight="1" x14ac:dyDescent="0.25">
      <c r="K2920" s="12">
        <v>533101</v>
      </c>
      <c r="L2920" s="12" t="s">
        <v>3707</v>
      </c>
    </row>
    <row r="2921" spans="11:12" ht="16.05" customHeight="1" x14ac:dyDescent="0.25">
      <c r="K2921" s="12">
        <v>533102</v>
      </c>
      <c r="L2921" s="12" t="s">
        <v>3708</v>
      </c>
    </row>
    <row r="2922" spans="11:12" ht="16.05" customHeight="1" x14ac:dyDescent="0.25">
      <c r="K2922" s="12">
        <v>533103</v>
      </c>
      <c r="L2922" s="12" t="s">
        <v>3709</v>
      </c>
    </row>
    <row r="2923" spans="11:12" ht="16.05" customHeight="1" x14ac:dyDescent="0.25">
      <c r="K2923" s="12">
        <v>533122</v>
      </c>
      <c r="L2923" s="12" t="s">
        <v>3710</v>
      </c>
    </row>
    <row r="2924" spans="11:12" ht="16.05" customHeight="1" x14ac:dyDescent="0.25">
      <c r="K2924" s="12">
        <v>533123</v>
      </c>
      <c r="L2924" s="12" t="s">
        <v>3711</v>
      </c>
    </row>
    <row r="2925" spans="11:12" ht="16.05" customHeight="1" x14ac:dyDescent="0.25">
      <c r="K2925" s="12">
        <v>533124</v>
      </c>
      <c r="L2925" s="12" t="s">
        <v>3712</v>
      </c>
    </row>
    <row r="2926" spans="11:12" ht="16.05" customHeight="1" x14ac:dyDescent="0.25">
      <c r="K2926" s="12">
        <v>533200</v>
      </c>
      <c r="L2926" s="12" t="s">
        <v>3713</v>
      </c>
    </row>
    <row r="2927" spans="11:12" ht="16.05" customHeight="1" x14ac:dyDescent="0.25">
      <c r="K2927" s="12">
        <v>533221</v>
      </c>
      <c r="L2927" s="12" t="s">
        <v>3714</v>
      </c>
    </row>
    <row r="2928" spans="11:12" ht="16.05" customHeight="1" x14ac:dyDescent="0.25">
      <c r="K2928" s="12">
        <v>533222</v>
      </c>
      <c r="L2928" s="12" t="s">
        <v>3715</v>
      </c>
    </row>
    <row r="2929" spans="11:12" ht="16.05" customHeight="1" x14ac:dyDescent="0.25">
      <c r="K2929" s="12">
        <v>533223</v>
      </c>
      <c r="L2929" s="12" t="s">
        <v>3716</v>
      </c>
    </row>
    <row r="2930" spans="11:12" ht="16.05" customHeight="1" x14ac:dyDescent="0.25">
      <c r="K2930" s="12">
        <v>533224</v>
      </c>
      <c r="L2930" s="12" t="s">
        <v>3717</v>
      </c>
    </row>
    <row r="2931" spans="11:12" ht="16.05" customHeight="1" x14ac:dyDescent="0.25">
      <c r="K2931" s="12">
        <v>533300</v>
      </c>
      <c r="L2931" s="12" t="s">
        <v>3718</v>
      </c>
    </row>
    <row r="2932" spans="11:12" ht="16.05" customHeight="1" x14ac:dyDescent="0.25">
      <c r="K2932" s="12">
        <v>533321</v>
      </c>
      <c r="L2932" s="12" t="s">
        <v>3719</v>
      </c>
    </row>
    <row r="2933" spans="11:12" ht="16.05" customHeight="1" x14ac:dyDescent="0.25">
      <c r="K2933" s="12">
        <v>533323</v>
      </c>
      <c r="L2933" s="12" t="s">
        <v>3720</v>
      </c>
    </row>
    <row r="2934" spans="11:12" ht="16.05" customHeight="1" x14ac:dyDescent="0.25">
      <c r="K2934" s="12">
        <v>533324</v>
      </c>
      <c r="L2934" s="12" t="s">
        <v>3721</v>
      </c>
    </row>
    <row r="2935" spans="11:12" ht="16.05" customHeight="1" x14ac:dyDescent="0.25">
      <c r="K2935" s="12">
        <v>533325</v>
      </c>
      <c r="L2935" s="12" t="s">
        <v>3722</v>
      </c>
    </row>
    <row r="2936" spans="11:12" ht="16.05" customHeight="1" x14ac:dyDescent="0.25">
      <c r="K2936" s="12">
        <v>533400</v>
      </c>
      <c r="L2936" s="12" t="s">
        <v>3723</v>
      </c>
    </row>
    <row r="2937" spans="11:12" ht="16.05" customHeight="1" x14ac:dyDescent="0.25">
      <c r="K2937" s="12">
        <v>533421</v>
      </c>
      <c r="L2937" s="12" t="s">
        <v>3724</v>
      </c>
    </row>
    <row r="2938" spans="11:12" ht="16.05" customHeight="1" x14ac:dyDescent="0.25">
      <c r="K2938" s="12">
        <v>533422</v>
      </c>
      <c r="L2938" s="12" t="s">
        <v>3725</v>
      </c>
    </row>
    <row r="2939" spans="11:12" ht="16.05" customHeight="1" x14ac:dyDescent="0.25">
      <c r="K2939" s="12">
        <v>533423</v>
      </c>
      <c r="L2939" s="12" t="s">
        <v>3726</v>
      </c>
    </row>
    <row r="2940" spans="11:12" ht="16.05" customHeight="1" x14ac:dyDescent="0.25">
      <c r="K2940" s="12">
        <v>533500</v>
      </c>
      <c r="L2940" s="12" t="s">
        <v>3727</v>
      </c>
    </row>
    <row r="2941" spans="11:12" ht="16.05" customHeight="1" x14ac:dyDescent="0.25">
      <c r="K2941" s="12">
        <v>533521</v>
      </c>
      <c r="L2941" s="12" t="s">
        <v>3728</v>
      </c>
    </row>
    <row r="2942" spans="11:12" ht="16.05" customHeight="1" x14ac:dyDescent="0.25">
      <c r="K2942" s="12">
        <v>533522</v>
      </c>
      <c r="L2942" s="12" t="s">
        <v>3729</v>
      </c>
    </row>
    <row r="2943" spans="11:12" ht="16.05" customHeight="1" x14ac:dyDescent="0.25">
      <c r="K2943" s="12">
        <v>533523</v>
      </c>
      <c r="L2943" s="12" t="s">
        <v>3730</v>
      </c>
    </row>
    <row r="2944" spans="11:12" ht="16.05" customHeight="1" x14ac:dyDescent="0.25">
      <c r="K2944" s="12">
        <v>533524</v>
      </c>
      <c r="L2944" s="12" t="s">
        <v>3731</v>
      </c>
    </row>
    <row r="2945" spans="11:12" ht="16.05" customHeight="1" x14ac:dyDescent="0.25">
      <c r="K2945" s="12">
        <v>533525</v>
      </c>
      <c r="L2945" s="12" t="s">
        <v>3732</v>
      </c>
    </row>
    <row r="2946" spans="11:12" ht="16.05" customHeight="1" x14ac:dyDescent="0.25">
      <c r="K2946" s="12">
        <v>533526</v>
      </c>
      <c r="L2946" s="12" t="s">
        <v>3733</v>
      </c>
    </row>
    <row r="2947" spans="11:12" ht="16.05" customHeight="1" x14ac:dyDescent="0.25">
      <c r="K2947" s="12">
        <v>533527</v>
      </c>
      <c r="L2947" s="12" t="s">
        <v>3734</v>
      </c>
    </row>
    <row r="2948" spans="11:12" ht="16.05" customHeight="1" x14ac:dyDescent="0.25">
      <c r="K2948" s="12">
        <v>533528</v>
      </c>
      <c r="L2948" s="12" t="s">
        <v>3735</v>
      </c>
    </row>
    <row r="2949" spans="11:12" ht="16.05" customHeight="1" x14ac:dyDescent="0.25">
      <c r="K2949" s="12">
        <v>540000</v>
      </c>
      <c r="L2949" s="12" t="s">
        <v>3736</v>
      </c>
    </row>
    <row r="2950" spans="11:12" ht="16.05" customHeight="1" x14ac:dyDescent="0.25">
      <c r="K2950" s="12">
        <v>540100</v>
      </c>
      <c r="L2950" s="12" t="s">
        <v>3737</v>
      </c>
    </row>
    <row r="2951" spans="11:12" ht="16.05" customHeight="1" x14ac:dyDescent="0.25">
      <c r="K2951" s="12">
        <v>540101</v>
      </c>
      <c r="L2951" s="12" t="s">
        <v>3738</v>
      </c>
    </row>
    <row r="2952" spans="11:12" ht="16.05" customHeight="1" x14ac:dyDescent="0.25">
      <c r="K2952" s="12">
        <v>540102</v>
      </c>
      <c r="L2952" s="12" t="s">
        <v>3739</v>
      </c>
    </row>
    <row r="2953" spans="11:12" ht="16.05" customHeight="1" x14ac:dyDescent="0.25">
      <c r="K2953" s="12">
        <v>540121</v>
      </c>
      <c r="L2953" s="12" t="s">
        <v>3740</v>
      </c>
    </row>
    <row r="2954" spans="11:12" ht="16.05" customHeight="1" x14ac:dyDescent="0.25">
      <c r="K2954" s="12">
        <v>540122</v>
      </c>
      <c r="L2954" s="12" t="s">
        <v>3741</v>
      </c>
    </row>
    <row r="2955" spans="11:12" ht="16.05" customHeight="1" x14ac:dyDescent="0.25">
      <c r="K2955" s="12">
        <v>540123</v>
      </c>
      <c r="L2955" s="12" t="s">
        <v>3742</v>
      </c>
    </row>
    <row r="2956" spans="11:12" ht="16.05" customHeight="1" x14ac:dyDescent="0.25">
      <c r="K2956" s="12">
        <v>540124</v>
      </c>
      <c r="L2956" s="12" t="s">
        <v>3743</v>
      </c>
    </row>
    <row r="2957" spans="11:12" ht="16.05" customHeight="1" x14ac:dyDescent="0.25">
      <c r="K2957" s="12">
        <v>540125</v>
      </c>
      <c r="L2957" s="12" t="s">
        <v>3744</v>
      </c>
    </row>
    <row r="2958" spans="11:12" ht="16.05" customHeight="1" x14ac:dyDescent="0.25">
      <c r="K2958" s="12">
        <v>540126</v>
      </c>
      <c r="L2958" s="12" t="s">
        <v>3745</v>
      </c>
    </row>
    <row r="2959" spans="11:12" ht="16.05" customHeight="1" x14ac:dyDescent="0.25">
      <c r="K2959" s="12">
        <v>540127</v>
      </c>
      <c r="L2959" s="12" t="s">
        <v>3746</v>
      </c>
    </row>
    <row r="2960" spans="11:12" ht="16.05" customHeight="1" x14ac:dyDescent="0.25">
      <c r="K2960" s="12">
        <v>542100</v>
      </c>
      <c r="L2960" s="12" t="s">
        <v>3747</v>
      </c>
    </row>
    <row r="2961" spans="11:12" ht="16.05" customHeight="1" x14ac:dyDescent="0.25">
      <c r="K2961" s="12">
        <v>542121</v>
      </c>
      <c r="L2961" s="12" t="s">
        <v>3748</v>
      </c>
    </row>
    <row r="2962" spans="11:12" ht="16.05" customHeight="1" x14ac:dyDescent="0.25">
      <c r="K2962" s="12">
        <v>542122</v>
      </c>
      <c r="L2962" s="12" t="s">
        <v>3749</v>
      </c>
    </row>
    <row r="2963" spans="11:12" ht="16.05" customHeight="1" x14ac:dyDescent="0.25">
      <c r="K2963" s="12">
        <v>542123</v>
      </c>
      <c r="L2963" s="12" t="s">
        <v>3750</v>
      </c>
    </row>
    <row r="2964" spans="11:12" ht="16.05" customHeight="1" x14ac:dyDescent="0.25">
      <c r="K2964" s="12">
        <v>542124</v>
      </c>
      <c r="L2964" s="12" t="s">
        <v>3751</v>
      </c>
    </row>
    <row r="2965" spans="11:12" ht="16.05" customHeight="1" x14ac:dyDescent="0.25">
      <c r="K2965" s="12">
        <v>542125</v>
      </c>
      <c r="L2965" s="12" t="s">
        <v>3752</v>
      </c>
    </row>
    <row r="2966" spans="11:12" ht="16.05" customHeight="1" x14ac:dyDescent="0.25">
      <c r="K2966" s="12">
        <v>542126</v>
      </c>
      <c r="L2966" s="12" t="s">
        <v>3753</v>
      </c>
    </row>
    <row r="2967" spans="11:12" ht="16.05" customHeight="1" x14ac:dyDescent="0.25">
      <c r="K2967" s="12">
        <v>542127</v>
      </c>
      <c r="L2967" s="12" t="s">
        <v>3754</v>
      </c>
    </row>
    <row r="2968" spans="11:12" ht="16.05" customHeight="1" x14ac:dyDescent="0.25">
      <c r="K2968" s="12">
        <v>542128</v>
      </c>
      <c r="L2968" s="12" t="s">
        <v>3755</v>
      </c>
    </row>
    <row r="2969" spans="11:12" ht="16.05" customHeight="1" x14ac:dyDescent="0.25">
      <c r="K2969" s="12">
        <v>542129</v>
      </c>
      <c r="L2969" s="12" t="s">
        <v>3756</v>
      </c>
    </row>
    <row r="2970" spans="11:12" ht="16.05" customHeight="1" x14ac:dyDescent="0.25">
      <c r="K2970" s="12">
        <v>542132</v>
      </c>
      <c r="L2970" s="12" t="s">
        <v>3757</v>
      </c>
    </row>
    <row r="2971" spans="11:12" ht="16.05" customHeight="1" x14ac:dyDescent="0.25">
      <c r="K2971" s="12">
        <v>542133</v>
      </c>
      <c r="L2971" s="12" t="s">
        <v>3758</v>
      </c>
    </row>
    <row r="2972" spans="11:12" ht="16.05" customHeight="1" x14ac:dyDescent="0.25">
      <c r="K2972" s="12">
        <v>542134</v>
      </c>
      <c r="L2972" s="12" t="s">
        <v>3759</v>
      </c>
    </row>
    <row r="2973" spans="11:12" ht="16.05" customHeight="1" x14ac:dyDescent="0.25">
      <c r="K2973" s="12">
        <v>542135</v>
      </c>
      <c r="L2973" s="12" t="s">
        <v>3760</v>
      </c>
    </row>
    <row r="2974" spans="11:12" ht="16.05" customHeight="1" x14ac:dyDescent="0.25">
      <c r="K2974" s="12">
        <v>542136</v>
      </c>
      <c r="L2974" s="12" t="s">
        <v>3761</v>
      </c>
    </row>
    <row r="2975" spans="11:12" ht="16.05" customHeight="1" x14ac:dyDescent="0.25">
      <c r="K2975" s="12">
        <v>542137</v>
      </c>
      <c r="L2975" s="12" t="s">
        <v>3762</v>
      </c>
    </row>
    <row r="2976" spans="11:12" ht="16.05" customHeight="1" x14ac:dyDescent="0.25">
      <c r="K2976" s="12">
        <v>542200</v>
      </c>
      <c r="L2976" s="12" t="s">
        <v>3763</v>
      </c>
    </row>
    <row r="2977" spans="11:12" ht="16.05" customHeight="1" x14ac:dyDescent="0.25">
      <c r="K2977" s="12">
        <v>542221</v>
      </c>
      <c r="L2977" s="12" t="s">
        <v>3764</v>
      </c>
    </row>
    <row r="2978" spans="11:12" ht="16.05" customHeight="1" x14ac:dyDescent="0.25">
      <c r="K2978" s="12">
        <v>542222</v>
      </c>
      <c r="L2978" s="12" t="s">
        <v>3765</v>
      </c>
    </row>
    <row r="2979" spans="11:12" ht="16.05" customHeight="1" x14ac:dyDescent="0.25">
      <c r="K2979" s="12">
        <v>542223</v>
      </c>
      <c r="L2979" s="12" t="s">
        <v>3766</v>
      </c>
    </row>
    <row r="2980" spans="11:12" ht="16.05" customHeight="1" x14ac:dyDescent="0.25">
      <c r="K2980" s="12">
        <v>542224</v>
      </c>
      <c r="L2980" s="12" t="s">
        <v>3767</v>
      </c>
    </row>
    <row r="2981" spans="11:12" ht="16.05" customHeight="1" x14ac:dyDescent="0.25">
      <c r="K2981" s="12">
        <v>542225</v>
      </c>
      <c r="L2981" s="12" t="s">
        <v>3768</v>
      </c>
    </row>
    <row r="2982" spans="11:12" ht="16.05" customHeight="1" x14ac:dyDescent="0.25">
      <c r="K2982" s="12">
        <v>542226</v>
      </c>
      <c r="L2982" s="12" t="s">
        <v>3769</v>
      </c>
    </row>
    <row r="2983" spans="11:12" ht="16.05" customHeight="1" x14ac:dyDescent="0.25">
      <c r="K2983" s="12">
        <v>542227</v>
      </c>
      <c r="L2983" s="12" t="s">
        <v>3770</v>
      </c>
    </row>
    <row r="2984" spans="11:12" ht="16.05" customHeight="1" x14ac:dyDescent="0.25">
      <c r="K2984" s="12">
        <v>542228</v>
      </c>
      <c r="L2984" s="12" t="s">
        <v>3771</v>
      </c>
    </row>
    <row r="2985" spans="11:12" ht="16.05" customHeight="1" x14ac:dyDescent="0.25">
      <c r="K2985" s="12">
        <v>542229</v>
      </c>
      <c r="L2985" s="12" t="s">
        <v>3772</v>
      </c>
    </row>
    <row r="2986" spans="11:12" ht="16.05" customHeight="1" x14ac:dyDescent="0.25">
      <c r="K2986" s="12">
        <v>542231</v>
      </c>
      <c r="L2986" s="12" t="s">
        <v>3773</v>
      </c>
    </row>
    <row r="2987" spans="11:12" ht="16.05" customHeight="1" x14ac:dyDescent="0.25">
      <c r="K2987" s="12">
        <v>542232</v>
      </c>
      <c r="L2987" s="12" t="s">
        <v>3774</v>
      </c>
    </row>
    <row r="2988" spans="11:12" ht="16.05" customHeight="1" x14ac:dyDescent="0.25">
      <c r="K2988" s="12">
        <v>542233</v>
      </c>
      <c r="L2988" s="12" t="s">
        <v>3775</v>
      </c>
    </row>
    <row r="2989" spans="11:12" ht="16.05" customHeight="1" x14ac:dyDescent="0.25">
      <c r="K2989" s="12">
        <v>542300</v>
      </c>
      <c r="L2989" s="12" t="s">
        <v>3776</v>
      </c>
    </row>
    <row r="2990" spans="11:12" ht="16.05" customHeight="1" x14ac:dyDescent="0.25">
      <c r="K2990" s="12">
        <v>542301</v>
      </c>
      <c r="L2990" s="12" t="s">
        <v>3777</v>
      </c>
    </row>
    <row r="2991" spans="11:12" ht="16.05" customHeight="1" x14ac:dyDescent="0.25">
      <c r="K2991" s="12">
        <v>542322</v>
      </c>
      <c r="L2991" s="12" t="s">
        <v>3778</v>
      </c>
    </row>
    <row r="2992" spans="11:12" ht="16.05" customHeight="1" x14ac:dyDescent="0.25">
      <c r="K2992" s="12">
        <v>542323</v>
      </c>
      <c r="L2992" s="12" t="s">
        <v>3779</v>
      </c>
    </row>
    <row r="2993" spans="11:12" ht="16.05" customHeight="1" x14ac:dyDescent="0.25">
      <c r="K2993" s="12">
        <v>542324</v>
      </c>
      <c r="L2993" s="12" t="s">
        <v>3780</v>
      </c>
    </row>
    <row r="2994" spans="11:12" ht="16.05" customHeight="1" x14ac:dyDescent="0.25">
      <c r="K2994" s="12">
        <v>542325</v>
      </c>
      <c r="L2994" s="12" t="s">
        <v>3781</v>
      </c>
    </row>
    <row r="2995" spans="11:12" ht="16.05" customHeight="1" x14ac:dyDescent="0.25">
      <c r="K2995" s="12">
        <v>542326</v>
      </c>
      <c r="L2995" s="12" t="s">
        <v>3782</v>
      </c>
    </row>
    <row r="2996" spans="11:12" ht="16.05" customHeight="1" x14ac:dyDescent="0.25">
      <c r="K2996" s="12">
        <v>542327</v>
      </c>
      <c r="L2996" s="12" t="s">
        <v>3783</v>
      </c>
    </row>
    <row r="2997" spans="11:12" ht="16.05" customHeight="1" x14ac:dyDescent="0.25">
      <c r="K2997" s="12">
        <v>542328</v>
      </c>
      <c r="L2997" s="12" t="s">
        <v>3784</v>
      </c>
    </row>
    <row r="2998" spans="11:12" ht="16.05" customHeight="1" x14ac:dyDescent="0.25">
      <c r="K2998" s="12">
        <v>542329</v>
      </c>
      <c r="L2998" s="12" t="s">
        <v>3785</v>
      </c>
    </row>
    <row r="2999" spans="11:12" ht="16.05" customHeight="1" x14ac:dyDescent="0.25">
      <c r="K2999" s="12">
        <v>542330</v>
      </c>
      <c r="L2999" s="12" t="s">
        <v>3786</v>
      </c>
    </row>
    <row r="3000" spans="11:12" ht="16.05" customHeight="1" x14ac:dyDescent="0.25">
      <c r="K3000" s="12">
        <v>542331</v>
      </c>
      <c r="L3000" s="12" t="s">
        <v>3787</v>
      </c>
    </row>
    <row r="3001" spans="11:12" ht="16.05" customHeight="1" x14ac:dyDescent="0.25">
      <c r="K3001" s="12">
        <v>542332</v>
      </c>
      <c r="L3001" s="12" t="s">
        <v>3788</v>
      </c>
    </row>
    <row r="3002" spans="11:12" ht="16.05" customHeight="1" x14ac:dyDescent="0.25">
      <c r="K3002" s="12">
        <v>542333</v>
      </c>
      <c r="L3002" s="12" t="s">
        <v>3789</v>
      </c>
    </row>
    <row r="3003" spans="11:12" ht="16.05" customHeight="1" x14ac:dyDescent="0.25">
      <c r="K3003" s="12">
        <v>542334</v>
      </c>
      <c r="L3003" s="12" t="s">
        <v>3790</v>
      </c>
    </row>
    <row r="3004" spans="11:12" ht="16.05" customHeight="1" x14ac:dyDescent="0.25">
      <c r="K3004" s="12">
        <v>542335</v>
      </c>
      <c r="L3004" s="12" t="s">
        <v>3791</v>
      </c>
    </row>
    <row r="3005" spans="11:12" ht="16.05" customHeight="1" x14ac:dyDescent="0.25">
      <c r="K3005" s="12">
        <v>542336</v>
      </c>
      <c r="L3005" s="12" t="s">
        <v>3792</v>
      </c>
    </row>
    <row r="3006" spans="11:12" ht="16.05" customHeight="1" x14ac:dyDescent="0.25">
      <c r="K3006" s="12">
        <v>542337</v>
      </c>
      <c r="L3006" s="12" t="s">
        <v>3793</v>
      </c>
    </row>
    <row r="3007" spans="11:12" ht="16.05" customHeight="1" x14ac:dyDescent="0.25">
      <c r="K3007" s="12">
        <v>542338</v>
      </c>
      <c r="L3007" s="12" t="s">
        <v>3794</v>
      </c>
    </row>
    <row r="3008" spans="11:12" ht="16.05" customHeight="1" x14ac:dyDescent="0.25">
      <c r="K3008" s="12">
        <v>542400</v>
      </c>
      <c r="L3008" s="12" t="s">
        <v>3795</v>
      </c>
    </row>
    <row r="3009" spans="11:12" ht="16.05" customHeight="1" x14ac:dyDescent="0.25">
      <c r="K3009" s="12">
        <v>542421</v>
      </c>
      <c r="L3009" s="12" t="s">
        <v>3796</v>
      </c>
    </row>
    <row r="3010" spans="11:12" ht="16.05" customHeight="1" x14ac:dyDescent="0.25">
      <c r="K3010" s="12">
        <v>542422</v>
      </c>
      <c r="L3010" s="12" t="s">
        <v>3797</v>
      </c>
    </row>
    <row r="3011" spans="11:12" ht="16.05" customHeight="1" x14ac:dyDescent="0.25">
      <c r="K3011" s="12">
        <v>542423</v>
      </c>
      <c r="L3011" s="12" t="s">
        <v>3798</v>
      </c>
    </row>
    <row r="3012" spans="11:12" ht="16.05" customHeight="1" x14ac:dyDescent="0.25">
      <c r="K3012" s="12">
        <v>542424</v>
      </c>
      <c r="L3012" s="12" t="s">
        <v>3799</v>
      </c>
    </row>
    <row r="3013" spans="11:12" ht="16.05" customHeight="1" x14ac:dyDescent="0.25">
      <c r="K3013" s="12">
        <v>542425</v>
      </c>
      <c r="L3013" s="12" t="s">
        <v>3800</v>
      </c>
    </row>
    <row r="3014" spans="11:12" ht="16.05" customHeight="1" x14ac:dyDescent="0.25">
      <c r="K3014" s="12">
        <v>542426</v>
      </c>
      <c r="L3014" s="12" t="s">
        <v>3801</v>
      </c>
    </row>
    <row r="3015" spans="11:12" ht="16.05" customHeight="1" x14ac:dyDescent="0.25">
      <c r="K3015" s="12">
        <v>542427</v>
      </c>
      <c r="L3015" s="12" t="s">
        <v>3802</v>
      </c>
    </row>
    <row r="3016" spans="11:12" ht="16.05" customHeight="1" x14ac:dyDescent="0.25">
      <c r="K3016" s="12">
        <v>542428</v>
      </c>
      <c r="L3016" s="12" t="s">
        <v>3803</v>
      </c>
    </row>
    <row r="3017" spans="11:12" ht="16.05" customHeight="1" x14ac:dyDescent="0.25">
      <c r="K3017" s="12">
        <v>542429</v>
      </c>
      <c r="L3017" s="12" t="s">
        <v>3804</v>
      </c>
    </row>
    <row r="3018" spans="11:12" ht="16.05" customHeight="1" x14ac:dyDescent="0.25">
      <c r="K3018" s="12">
        <v>542430</v>
      </c>
      <c r="L3018" s="12" t="s">
        <v>3805</v>
      </c>
    </row>
    <row r="3019" spans="11:12" ht="16.05" customHeight="1" x14ac:dyDescent="0.25">
      <c r="K3019" s="12">
        <v>542500</v>
      </c>
      <c r="L3019" s="12" t="s">
        <v>3806</v>
      </c>
    </row>
    <row r="3020" spans="11:12" ht="16.05" customHeight="1" x14ac:dyDescent="0.25">
      <c r="K3020" s="12">
        <v>542521</v>
      </c>
      <c r="L3020" s="12" t="s">
        <v>3807</v>
      </c>
    </row>
    <row r="3021" spans="11:12" ht="16.05" customHeight="1" x14ac:dyDescent="0.25">
      <c r="K3021" s="12">
        <v>542522</v>
      </c>
      <c r="L3021" s="12" t="s">
        <v>3808</v>
      </c>
    </row>
    <row r="3022" spans="11:12" ht="16.05" customHeight="1" x14ac:dyDescent="0.25">
      <c r="K3022" s="12">
        <v>542523</v>
      </c>
      <c r="L3022" s="12" t="s">
        <v>3809</v>
      </c>
    </row>
    <row r="3023" spans="11:12" ht="16.05" customHeight="1" x14ac:dyDescent="0.25">
      <c r="K3023" s="12">
        <v>542524</v>
      </c>
      <c r="L3023" s="12" t="s">
        <v>3810</v>
      </c>
    </row>
    <row r="3024" spans="11:12" ht="16.05" customHeight="1" x14ac:dyDescent="0.25">
      <c r="K3024" s="12">
        <v>542525</v>
      </c>
      <c r="L3024" s="12" t="s">
        <v>3811</v>
      </c>
    </row>
    <row r="3025" spans="11:12" ht="16.05" customHeight="1" x14ac:dyDescent="0.25">
      <c r="K3025" s="12">
        <v>542526</v>
      </c>
      <c r="L3025" s="12" t="s">
        <v>3812</v>
      </c>
    </row>
    <row r="3026" spans="11:12" ht="16.05" customHeight="1" x14ac:dyDescent="0.25">
      <c r="K3026" s="12">
        <v>542527</v>
      </c>
      <c r="L3026" s="12" t="s">
        <v>3813</v>
      </c>
    </row>
    <row r="3027" spans="11:12" ht="16.05" customHeight="1" x14ac:dyDescent="0.25">
      <c r="K3027" s="12">
        <v>542528</v>
      </c>
      <c r="L3027" s="12" t="s">
        <v>3814</v>
      </c>
    </row>
    <row r="3028" spans="11:12" ht="16.05" customHeight="1" x14ac:dyDescent="0.25">
      <c r="K3028" s="12">
        <v>542600</v>
      </c>
      <c r="L3028" s="12" t="s">
        <v>3815</v>
      </c>
    </row>
    <row r="3029" spans="11:12" ht="16.05" customHeight="1" x14ac:dyDescent="0.25">
      <c r="K3029" s="12">
        <v>542621</v>
      </c>
      <c r="L3029" s="12" t="s">
        <v>3816</v>
      </c>
    </row>
    <row r="3030" spans="11:12" ht="16.05" customHeight="1" x14ac:dyDescent="0.25">
      <c r="K3030" s="12">
        <v>542622</v>
      </c>
      <c r="L3030" s="12" t="s">
        <v>3817</v>
      </c>
    </row>
    <row r="3031" spans="11:12" ht="16.05" customHeight="1" x14ac:dyDescent="0.25">
      <c r="K3031" s="12">
        <v>542623</v>
      </c>
      <c r="L3031" s="12" t="s">
        <v>3818</v>
      </c>
    </row>
    <row r="3032" spans="11:12" ht="16.05" customHeight="1" x14ac:dyDescent="0.25">
      <c r="K3032" s="12">
        <v>542624</v>
      </c>
      <c r="L3032" s="12" t="s">
        <v>3819</v>
      </c>
    </row>
    <row r="3033" spans="11:12" ht="16.05" customHeight="1" x14ac:dyDescent="0.25">
      <c r="K3033" s="12">
        <v>542625</v>
      </c>
      <c r="L3033" s="12" t="s">
        <v>3820</v>
      </c>
    </row>
    <row r="3034" spans="11:12" ht="16.05" customHeight="1" x14ac:dyDescent="0.25">
      <c r="K3034" s="12">
        <v>542626</v>
      </c>
      <c r="L3034" s="12" t="s">
        <v>3821</v>
      </c>
    </row>
    <row r="3035" spans="11:12" ht="16.05" customHeight="1" x14ac:dyDescent="0.25">
      <c r="K3035" s="12">
        <v>542627</v>
      </c>
      <c r="L3035" s="12" t="s">
        <v>3822</v>
      </c>
    </row>
    <row r="3036" spans="11:12" ht="16.05" customHeight="1" x14ac:dyDescent="0.25">
      <c r="K3036" s="12">
        <v>610000</v>
      </c>
      <c r="L3036" s="12" t="s">
        <v>3823</v>
      </c>
    </row>
    <row r="3037" spans="11:12" ht="16.05" customHeight="1" x14ac:dyDescent="0.25">
      <c r="K3037" s="12">
        <v>610100</v>
      </c>
      <c r="L3037" s="12" t="s">
        <v>3824</v>
      </c>
    </row>
    <row r="3038" spans="11:12" ht="16.05" customHeight="1" x14ac:dyDescent="0.25">
      <c r="K3038" s="12">
        <v>610101</v>
      </c>
      <c r="L3038" s="12" t="s">
        <v>3825</v>
      </c>
    </row>
    <row r="3039" spans="11:12" ht="16.05" customHeight="1" x14ac:dyDescent="0.25">
      <c r="K3039" s="12">
        <v>610102</v>
      </c>
      <c r="L3039" s="12" t="s">
        <v>3826</v>
      </c>
    </row>
    <row r="3040" spans="11:12" ht="16.05" customHeight="1" x14ac:dyDescent="0.25">
      <c r="K3040" s="12">
        <v>610103</v>
      </c>
      <c r="L3040" s="12" t="s">
        <v>3827</v>
      </c>
    </row>
    <row r="3041" spans="11:12" ht="16.05" customHeight="1" x14ac:dyDescent="0.25">
      <c r="K3041" s="12">
        <v>610104</v>
      </c>
      <c r="L3041" s="12" t="s">
        <v>3828</v>
      </c>
    </row>
    <row r="3042" spans="11:12" ht="16.05" customHeight="1" x14ac:dyDescent="0.25">
      <c r="K3042" s="12">
        <v>610111</v>
      </c>
      <c r="L3042" s="12" t="s">
        <v>3829</v>
      </c>
    </row>
    <row r="3043" spans="11:12" ht="16.05" customHeight="1" x14ac:dyDescent="0.25">
      <c r="K3043" s="12">
        <v>610112</v>
      </c>
      <c r="L3043" s="12" t="s">
        <v>3830</v>
      </c>
    </row>
    <row r="3044" spans="11:12" ht="16.05" customHeight="1" x14ac:dyDescent="0.25">
      <c r="K3044" s="12">
        <v>610113</v>
      </c>
      <c r="L3044" s="12" t="s">
        <v>3831</v>
      </c>
    </row>
    <row r="3045" spans="11:12" ht="16.05" customHeight="1" x14ac:dyDescent="0.25">
      <c r="K3045" s="12">
        <v>610114</v>
      </c>
      <c r="L3045" s="12" t="s">
        <v>3832</v>
      </c>
    </row>
    <row r="3046" spans="11:12" ht="16.05" customHeight="1" x14ac:dyDescent="0.25">
      <c r="K3046" s="12">
        <v>610115</v>
      </c>
      <c r="L3046" s="12" t="s">
        <v>3833</v>
      </c>
    </row>
    <row r="3047" spans="11:12" ht="16.05" customHeight="1" x14ac:dyDescent="0.25">
      <c r="K3047" s="12">
        <v>610121</v>
      </c>
      <c r="L3047" s="12" t="s">
        <v>3834</v>
      </c>
    </row>
    <row r="3048" spans="11:12" ht="16.05" customHeight="1" x14ac:dyDescent="0.25">
      <c r="K3048" s="12">
        <v>610122</v>
      </c>
      <c r="L3048" s="12" t="s">
        <v>3835</v>
      </c>
    </row>
    <row r="3049" spans="11:12" ht="16.05" customHeight="1" x14ac:dyDescent="0.25">
      <c r="K3049" s="12">
        <v>610124</v>
      </c>
      <c r="L3049" s="12" t="s">
        <v>3836</v>
      </c>
    </row>
    <row r="3050" spans="11:12" ht="16.05" customHeight="1" x14ac:dyDescent="0.25">
      <c r="K3050" s="12">
        <v>610125</v>
      </c>
      <c r="L3050" s="12" t="s">
        <v>3837</v>
      </c>
    </row>
    <row r="3051" spans="11:12" ht="16.05" customHeight="1" x14ac:dyDescent="0.25">
      <c r="K3051" s="12">
        <v>610126</v>
      </c>
      <c r="L3051" s="12" t="s">
        <v>3838</v>
      </c>
    </row>
    <row r="3052" spans="11:12" ht="16.05" customHeight="1" x14ac:dyDescent="0.25">
      <c r="K3052" s="12">
        <v>610200</v>
      </c>
      <c r="L3052" s="12" t="s">
        <v>3839</v>
      </c>
    </row>
    <row r="3053" spans="11:12" ht="16.05" customHeight="1" x14ac:dyDescent="0.25">
      <c r="K3053" s="12">
        <v>610201</v>
      </c>
      <c r="L3053" s="12" t="s">
        <v>3840</v>
      </c>
    </row>
    <row r="3054" spans="11:12" ht="16.05" customHeight="1" x14ac:dyDescent="0.25">
      <c r="K3054" s="12">
        <v>610202</v>
      </c>
      <c r="L3054" s="12" t="s">
        <v>3841</v>
      </c>
    </row>
    <row r="3055" spans="11:12" ht="16.05" customHeight="1" x14ac:dyDescent="0.25">
      <c r="K3055" s="12">
        <v>610203</v>
      </c>
      <c r="L3055" s="12" t="s">
        <v>3842</v>
      </c>
    </row>
    <row r="3056" spans="11:12" ht="16.05" customHeight="1" x14ac:dyDescent="0.25">
      <c r="K3056" s="12">
        <v>610221</v>
      </c>
      <c r="L3056" s="12" t="s">
        <v>3843</v>
      </c>
    </row>
    <row r="3057" spans="11:12" ht="16.05" customHeight="1" x14ac:dyDescent="0.25">
      <c r="K3057" s="12">
        <v>610222</v>
      </c>
      <c r="L3057" s="12" t="s">
        <v>3844</v>
      </c>
    </row>
    <row r="3058" spans="11:12" ht="16.05" customHeight="1" x14ac:dyDescent="0.25">
      <c r="K3058" s="12">
        <v>610300</v>
      </c>
      <c r="L3058" s="12" t="s">
        <v>3845</v>
      </c>
    </row>
    <row r="3059" spans="11:12" ht="16.05" customHeight="1" x14ac:dyDescent="0.25">
      <c r="K3059" s="12">
        <v>610301</v>
      </c>
      <c r="L3059" s="12" t="s">
        <v>3846</v>
      </c>
    </row>
    <row r="3060" spans="11:12" ht="16.05" customHeight="1" x14ac:dyDescent="0.25">
      <c r="K3060" s="12">
        <v>610302</v>
      </c>
      <c r="L3060" s="12" t="s">
        <v>3847</v>
      </c>
    </row>
    <row r="3061" spans="11:12" ht="16.05" customHeight="1" x14ac:dyDescent="0.25">
      <c r="K3061" s="12">
        <v>610303</v>
      </c>
      <c r="L3061" s="12" t="s">
        <v>3848</v>
      </c>
    </row>
    <row r="3062" spans="11:12" ht="16.05" customHeight="1" x14ac:dyDescent="0.25">
      <c r="K3062" s="12">
        <v>610321</v>
      </c>
      <c r="L3062" s="12" t="s">
        <v>3849</v>
      </c>
    </row>
    <row r="3063" spans="11:12" ht="16.05" customHeight="1" x14ac:dyDescent="0.25">
      <c r="K3063" s="12">
        <v>610322</v>
      </c>
      <c r="L3063" s="12" t="s">
        <v>3850</v>
      </c>
    </row>
    <row r="3064" spans="11:12" ht="16.05" customHeight="1" x14ac:dyDescent="0.25">
      <c r="K3064" s="12">
        <v>610323</v>
      </c>
      <c r="L3064" s="12" t="s">
        <v>3851</v>
      </c>
    </row>
    <row r="3065" spans="11:12" ht="16.05" customHeight="1" x14ac:dyDescent="0.25">
      <c r="K3065" s="12">
        <v>610324</v>
      </c>
      <c r="L3065" s="12" t="s">
        <v>3852</v>
      </c>
    </row>
    <row r="3066" spans="11:12" ht="16.05" customHeight="1" x14ac:dyDescent="0.25">
      <c r="K3066" s="12">
        <v>610326</v>
      </c>
      <c r="L3066" s="12" t="s">
        <v>3853</v>
      </c>
    </row>
    <row r="3067" spans="11:12" ht="16.05" customHeight="1" x14ac:dyDescent="0.25">
      <c r="K3067" s="12">
        <v>610327</v>
      </c>
      <c r="L3067" s="12" t="s">
        <v>3854</v>
      </c>
    </row>
    <row r="3068" spans="11:12" ht="16.05" customHeight="1" x14ac:dyDescent="0.25">
      <c r="K3068" s="12">
        <v>610328</v>
      </c>
      <c r="L3068" s="12" t="s">
        <v>3855</v>
      </c>
    </row>
    <row r="3069" spans="11:12" ht="16.05" customHeight="1" x14ac:dyDescent="0.25">
      <c r="K3069" s="12">
        <v>610329</v>
      </c>
      <c r="L3069" s="12" t="s">
        <v>3856</v>
      </c>
    </row>
    <row r="3070" spans="11:12" ht="16.05" customHeight="1" x14ac:dyDescent="0.25">
      <c r="K3070" s="12">
        <v>610330</v>
      </c>
      <c r="L3070" s="12" t="s">
        <v>3857</v>
      </c>
    </row>
    <row r="3071" spans="11:12" ht="16.05" customHeight="1" x14ac:dyDescent="0.25">
      <c r="K3071" s="12">
        <v>610331</v>
      </c>
      <c r="L3071" s="12" t="s">
        <v>3858</v>
      </c>
    </row>
    <row r="3072" spans="11:12" ht="16.05" customHeight="1" x14ac:dyDescent="0.25">
      <c r="K3072" s="12">
        <v>610400</v>
      </c>
      <c r="L3072" s="12" t="s">
        <v>3859</v>
      </c>
    </row>
    <row r="3073" spans="11:12" ht="16.05" customHeight="1" x14ac:dyDescent="0.25">
      <c r="K3073" s="12">
        <v>610401</v>
      </c>
      <c r="L3073" s="12" t="s">
        <v>3860</v>
      </c>
    </row>
    <row r="3074" spans="11:12" ht="16.05" customHeight="1" x14ac:dyDescent="0.25">
      <c r="K3074" s="12">
        <v>610402</v>
      </c>
      <c r="L3074" s="12" t="s">
        <v>3861</v>
      </c>
    </row>
    <row r="3075" spans="11:12" ht="16.05" customHeight="1" x14ac:dyDescent="0.25">
      <c r="K3075" s="12">
        <v>610403</v>
      </c>
      <c r="L3075" s="12" t="s">
        <v>3862</v>
      </c>
    </row>
    <row r="3076" spans="11:12" ht="16.05" customHeight="1" x14ac:dyDescent="0.25">
      <c r="K3076" s="12">
        <v>610404</v>
      </c>
      <c r="L3076" s="12" t="s">
        <v>3863</v>
      </c>
    </row>
    <row r="3077" spans="11:12" ht="16.05" customHeight="1" x14ac:dyDescent="0.25">
      <c r="K3077" s="12">
        <v>610422</v>
      </c>
      <c r="L3077" s="12" t="s">
        <v>3864</v>
      </c>
    </row>
    <row r="3078" spans="11:12" ht="16.05" customHeight="1" x14ac:dyDescent="0.25">
      <c r="K3078" s="12">
        <v>610423</v>
      </c>
      <c r="L3078" s="12" t="s">
        <v>3865</v>
      </c>
    </row>
    <row r="3079" spans="11:12" ht="16.05" customHeight="1" x14ac:dyDescent="0.25">
      <c r="K3079" s="12">
        <v>610424</v>
      </c>
      <c r="L3079" s="12" t="s">
        <v>3866</v>
      </c>
    </row>
    <row r="3080" spans="11:12" ht="16.05" customHeight="1" x14ac:dyDescent="0.25">
      <c r="K3080" s="12">
        <v>610425</v>
      </c>
      <c r="L3080" s="12" t="s">
        <v>3867</v>
      </c>
    </row>
    <row r="3081" spans="11:12" ht="16.05" customHeight="1" x14ac:dyDescent="0.25">
      <c r="K3081" s="12">
        <v>610426</v>
      </c>
      <c r="L3081" s="12" t="s">
        <v>3868</v>
      </c>
    </row>
    <row r="3082" spans="11:12" ht="16.05" customHeight="1" x14ac:dyDescent="0.25">
      <c r="K3082" s="12">
        <v>610427</v>
      </c>
      <c r="L3082" s="12" t="s">
        <v>3869</v>
      </c>
    </row>
    <row r="3083" spans="11:12" ht="16.05" customHeight="1" x14ac:dyDescent="0.25">
      <c r="K3083" s="12">
        <v>610428</v>
      </c>
      <c r="L3083" s="12" t="s">
        <v>3870</v>
      </c>
    </row>
    <row r="3084" spans="11:12" ht="16.05" customHeight="1" x14ac:dyDescent="0.25">
      <c r="K3084" s="12">
        <v>610429</v>
      </c>
      <c r="L3084" s="12" t="s">
        <v>3871</v>
      </c>
    </row>
    <row r="3085" spans="11:12" ht="16.05" customHeight="1" x14ac:dyDescent="0.25">
      <c r="K3085" s="12">
        <v>610430</v>
      </c>
      <c r="L3085" s="12" t="s">
        <v>3872</v>
      </c>
    </row>
    <row r="3086" spans="11:12" ht="16.05" customHeight="1" x14ac:dyDescent="0.25">
      <c r="K3086" s="12">
        <v>610431</v>
      </c>
      <c r="L3086" s="12" t="s">
        <v>3873</v>
      </c>
    </row>
    <row r="3087" spans="11:12" ht="16.05" customHeight="1" x14ac:dyDescent="0.25">
      <c r="K3087" s="12">
        <v>610481</v>
      </c>
      <c r="L3087" s="12" t="s">
        <v>3874</v>
      </c>
    </row>
    <row r="3088" spans="11:12" ht="16.05" customHeight="1" x14ac:dyDescent="0.25">
      <c r="K3088" s="12">
        <v>610500</v>
      </c>
      <c r="L3088" s="12" t="s">
        <v>3875</v>
      </c>
    </row>
    <row r="3089" spans="11:12" ht="16.05" customHeight="1" x14ac:dyDescent="0.25">
      <c r="K3089" s="12">
        <v>610501</v>
      </c>
      <c r="L3089" s="12" t="s">
        <v>3876</v>
      </c>
    </row>
    <row r="3090" spans="11:12" ht="16.05" customHeight="1" x14ac:dyDescent="0.25">
      <c r="K3090" s="12">
        <v>610502</v>
      </c>
      <c r="L3090" s="12" t="s">
        <v>3877</v>
      </c>
    </row>
    <row r="3091" spans="11:12" ht="16.05" customHeight="1" x14ac:dyDescent="0.25">
      <c r="K3091" s="12">
        <v>610521</v>
      </c>
      <c r="L3091" s="12" t="s">
        <v>3878</v>
      </c>
    </row>
    <row r="3092" spans="11:12" ht="16.05" customHeight="1" x14ac:dyDescent="0.25">
      <c r="K3092" s="12">
        <v>610522</v>
      </c>
      <c r="L3092" s="12" t="s">
        <v>3879</v>
      </c>
    </row>
    <row r="3093" spans="11:12" ht="16.05" customHeight="1" x14ac:dyDescent="0.25">
      <c r="K3093" s="12">
        <v>610523</v>
      </c>
      <c r="L3093" s="12" t="s">
        <v>3880</v>
      </c>
    </row>
    <row r="3094" spans="11:12" ht="16.05" customHeight="1" x14ac:dyDescent="0.25">
      <c r="K3094" s="12">
        <v>610524</v>
      </c>
      <c r="L3094" s="12" t="s">
        <v>3881</v>
      </c>
    </row>
    <row r="3095" spans="11:12" ht="16.05" customHeight="1" x14ac:dyDescent="0.25">
      <c r="K3095" s="12">
        <v>610525</v>
      </c>
      <c r="L3095" s="12" t="s">
        <v>3882</v>
      </c>
    </row>
    <row r="3096" spans="11:12" ht="16.05" customHeight="1" x14ac:dyDescent="0.25">
      <c r="K3096" s="12">
        <v>610526</v>
      </c>
      <c r="L3096" s="12" t="s">
        <v>3883</v>
      </c>
    </row>
    <row r="3097" spans="11:12" ht="16.05" customHeight="1" x14ac:dyDescent="0.25">
      <c r="K3097" s="12">
        <v>610527</v>
      </c>
      <c r="L3097" s="12" t="s">
        <v>3884</v>
      </c>
    </row>
    <row r="3098" spans="11:12" ht="16.05" customHeight="1" x14ac:dyDescent="0.25">
      <c r="K3098" s="12">
        <v>610528</v>
      </c>
      <c r="L3098" s="12" t="s">
        <v>3885</v>
      </c>
    </row>
    <row r="3099" spans="11:12" ht="16.05" customHeight="1" x14ac:dyDescent="0.25">
      <c r="K3099" s="12">
        <v>610581</v>
      </c>
      <c r="L3099" s="12" t="s">
        <v>3886</v>
      </c>
    </row>
    <row r="3100" spans="11:12" ht="16.05" customHeight="1" x14ac:dyDescent="0.25">
      <c r="K3100" s="12">
        <v>610582</v>
      </c>
      <c r="L3100" s="12" t="s">
        <v>3887</v>
      </c>
    </row>
    <row r="3101" spans="11:12" ht="16.05" customHeight="1" x14ac:dyDescent="0.25">
      <c r="K3101" s="12">
        <v>610600</v>
      </c>
      <c r="L3101" s="12" t="s">
        <v>3888</v>
      </c>
    </row>
    <row r="3102" spans="11:12" ht="16.05" customHeight="1" x14ac:dyDescent="0.25">
      <c r="K3102" s="12">
        <v>610601</v>
      </c>
      <c r="L3102" s="12" t="s">
        <v>3889</v>
      </c>
    </row>
    <row r="3103" spans="11:12" ht="16.05" customHeight="1" x14ac:dyDescent="0.25">
      <c r="K3103" s="12">
        <v>610602</v>
      </c>
      <c r="L3103" s="12" t="s">
        <v>3890</v>
      </c>
    </row>
    <row r="3104" spans="11:12" ht="16.05" customHeight="1" x14ac:dyDescent="0.25">
      <c r="K3104" s="12">
        <v>610621</v>
      </c>
      <c r="L3104" s="12" t="s">
        <v>3891</v>
      </c>
    </row>
    <row r="3105" spans="11:12" ht="16.05" customHeight="1" x14ac:dyDescent="0.25">
      <c r="K3105" s="12">
        <v>610622</v>
      </c>
      <c r="L3105" s="12" t="s">
        <v>3892</v>
      </c>
    </row>
    <row r="3106" spans="11:12" ht="16.05" customHeight="1" x14ac:dyDescent="0.25">
      <c r="K3106" s="12">
        <v>610623</v>
      </c>
      <c r="L3106" s="12" t="s">
        <v>3893</v>
      </c>
    </row>
    <row r="3107" spans="11:12" ht="16.05" customHeight="1" x14ac:dyDescent="0.25">
      <c r="K3107" s="12">
        <v>610624</v>
      </c>
      <c r="L3107" s="12" t="s">
        <v>3894</v>
      </c>
    </row>
    <row r="3108" spans="11:12" ht="16.05" customHeight="1" x14ac:dyDescent="0.25">
      <c r="K3108" s="12">
        <v>610625</v>
      </c>
      <c r="L3108" s="12" t="s">
        <v>3895</v>
      </c>
    </row>
    <row r="3109" spans="11:12" ht="16.05" customHeight="1" x14ac:dyDescent="0.25">
      <c r="K3109" s="12">
        <v>610626</v>
      </c>
      <c r="L3109" s="12" t="s">
        <v>3896</v>
      </c>
    </row>
    <row r="3110" spans="11:12" ht="16.05" customHeight="1" x14ac:dyDescent="0.25">
      <c r="K3110" s="12">
        <v>610627</v>
      </c>
      <c r="L3110" s="12" t="s">
        <v>3897</v>
      </c>
    </row>
    <row r="3111" spans="11:12" ht="16.05" customHeight="1" x14ac:dyDescent="0.25">
      <c r="K3111" s="12">
        <v>610628</v>
      </c>
      <c r="L3111" s="12" t="s">
        <v>3898</v>
      </c>
    </row>
    <row r="3112" spans="11:12" ht="16.05" customHeight="1" x14ac:dyDescent="0.25">
      <c r="K3112" s="12">
        <v>610629</v>
      </c>
      <c r="L3112" s="12" t="s">
        <v>3899</v>
      </c>
    </row>
    <row r="3113" spans="11:12" ht="16.05" customHeight="1" x14ac:dyDescent="0.25">
      <c r="K3113" s="12">
        <v>610630</v>
      </c>
      <c r="L3113" s="12" t="s">
        <v>3900</v>
      </c>
    </row>
    <row r="3114" spans="11:12" ht="16.05" customHeight="1" x14ac:dyDescent="0.25">
      <c r="K3114" s="12">
        <v>610631</v>
      </c>
      <c r="L3114" s="12" t="s">
        <v>3901</v>
      </c>
    </row>
    <row r="3115" spans="11:12" ht="16.05" customHeight="1" x14ac:dyDescent="0.25">
      <c r="K3115" s="12">
        <v>610632</v>
      </c>
      <c r="L3115" s="12" t="s">
        <v>3902</v>
      </c>
    </row>
    <row r="3116" spans="11:12" ht="16.05" customHeight="1" x14ac:dyDescent="0.25">
      <c r="K3116" s="12">
        <v>610700</v>
      </c>
      <c r="L3116" s="12" t="s">
        <v>3903</v>
      </c>
    </row>
    <row r="3117" spans="11:12" ht="16.05" customHeight="1" x14ac:dyDescent="0.25">
      <c r="K3117" s="12">
        <v>610701</v>
      </c>
      <c r="L3117" s="12" t="s">
        <v>3904</v>
      </c>
    </row>
    <row r="3118" spans="11:12" ht="16.05" customHeight="1" x14ac:dyDescent="0.25">
      <c r="K3118" s="12">
        <v>610702</v>
      </c>
      <c r="L3118" s="12" t="s">
        <v>3905</v>
      </c>
    </row>
    <row r="3119" spans="11:12" ht="16.05" customHeight="1" x14ac:dyDescent="0.25">
      <c r="K3119" s="12">
        <v>610721</v>
      </c>
      <c r="L3119" s="12" t="s">
        <v>3906</v>
      </c>
    </row>
    <row r="3120" spans="11:12" ht="16.05" customHeight="1" x14ac:dyDescent="0.25">
      <c r="K3120" s="12">
        <v>610722</v>
      </c>
      <c r="L3120" s="12" t="s">
        <v>3907</v>
      </c>
    </row>
    <row r="3121" spans="11:12" ht="16.05" customHeight="1" x14ac:dyDescent="0.25">
      <c r="K3121" s="12">
        <v>610723</v>
      </c>
      <c r="L3121" s="12" t="s">
        <v>3908</v>
      </c>
    </row>
    <row r="3122" spans="11:12" ht="16.05" customHeight="1" x14ac:dyDescent="0.25">
      <c r="K3122" s="12">
        <v>610724</v>
      </c>
      <c r="L3122" s="12" t="s">
        <v>3909</v>
      </c>
    </row>
    <row r="3123" spans="11:12" ht="16.05" customHeight="1" x14ac:dyDescent="0.25">
      <c r="K3123" s="12">
        <v>610725</v>
      </c>
      <c r="L3123" s="12" t="s">
        <v>3910</v>
      </c>
    </row>
    <row r="3124" spans="11:12" ht="16.05" customHeight="1" x14ac:dyDescent="0.25">
      <c r="K3124" s="12">
        <v>610726</v>
      </c>
      <c r="L3124" s="12" t="s">
        <v>3911</v>
      </c>
    </row>
    <row r="3125" spans="11:12" ht="16.05" customHeight="1" x14ac:dyDescent="0.25">
      <c r="K3125" s="12">
        <v>610727</v>
      </c>
      <c r="L3125" s="12" t="s">
        <v>3912</v>
      </c>
    </row>
    <row r="3126" spans="11:12" ht="16.05" customHeight="1" x14ac:dyDescent="0.25">
      <c r="K3126" s="12">
        <v>610728</v>
      </c>
      <c r="L3126" s="12" t="s">
        <v>3913</v>
      </c>
    </row>
    <row r="3127" spans="11:12" ht="16.05" customHeight="1" x14ac:dyDescent="0.25">
      <c r="K3127" s="12">
        <v>610729</v>
      </c>
      <c r="L3127" s="12" t="s">
        <v>3914</v>
      </c>
    </row>
    <row r="3128" spans="11:12" ht="16.05" customHeight="1" x14ac:dyDescent="0.25">
      <c r="K3128" s="12">
        <v>610730</v>
      </c>
      <c r="L3128" s="12" t="s">
        <v>3915</v>
      </c>
    </row>
    <row r="3129" spans="11:12" ht="16.05" customHeight="1" x14ac:dyDescent="0.25">
      <c r="K3129" s="12">
        <v>612400</v>
      </c>
      <c r="L3129" s="12" t="s">
        <v>3916</v>
      </c>
    </row>
    <row r="3130" spans="11:12" ht="16.05" customHeight="1" x14ac:dyDescent="0.25">
      <c r="K3130" s="12">
        <v>612401</v>
      </c>
      <c r="L3130" s="12" t="s">
        <v>3917</v>
      </c>
    </row>
    <row r="3131" spans="11:12" ht="16.05" customHeight="1" x14ac:dyDescent="0.25">
      <c r="K3131" s="12">
        <v>612422</v>
      </c>
      <c r="L3131" s="12" t="s">
        <v>3918</v>
      </c>
    </row>
    <row r="3132" spans="11:12" ht="16.05" customHeight="1" x14ac:dyDescent="0.25">
      <c r="K3132" s="12">
        <v>612423</v>
      </c>
      <c r="L3132" s="12" t="s">
        <v>3919</v>
      </c>
    </row>
    <row r="3133" spans="11:12" ht="16.05" customHeight="1" x14ac:dyDescent="0.25">
      <c r="K3133" s="12">
        <v>612424</v>
      </c>
      <c r="L3133" s="12" t="s">
        <v>3920</v>
      </c>
    </row>
    <row r="3134" spans="11:12" ht="16.05" customHeight="1" x14ac:dyDescent="0.25">
      <c r="K3134" s="12">
        <v>612425</v>
      </c>
      <c r="L3134" s="12" t="s">
        <v>3921</v>
      </c>
    </row>
    <row r="3135" spans="11:12" ht="16.05" customHeight="1" x14ac:dyDescent="0.25">
      <c r="K3135" s="12">
        <v>612426</v>
      </c>
      <c r="L3135" s="12" t="s">
        <v>3922</v>
      </c>
    </row>
    <row r="3136" spans="11:12" ht="16.05" customHeight="1" x14ac:dyDescent="0.25">
      <c r="K3136" s="12">
        <v>612427</v>
      </c>
      <c r="L3136" s="12" t="s">
        <v>3923</v>
      </c>
    </row>
    <row r="3137" spans="11:12" ht="16.05" customHeight="1" x14ac:dyDescent="0.25">
      <c r="K3137" s="12">
        <v>612428</v>
      </c>
      <c r="L3137" s="12" t="s">
        <v>3924</v>
      </c>
    </row>
    <row r="3138" spans="11:12" ht="16.05" customHeight="1" x14ac:dyDescent="0.25">
      <c r="K3138" s="12">
        <v>612429</v>
      </c>
      <c r="L3138" s="12" t="s">
        <v>3925</v>
      </c>
    </row>
    <row r="3139" spans="11:12" ht="16.05" customHeight="1" x14ac:dyDescent="0.25">
      <c r="K3139" s="12">
        <v>612430</v>
      </c>
      <c r="L3139" s="12" t="s">
        <v>3926</v>
      </c>
    </row>
    <row r="3140" spans="11:12" ht="16.05" customHeight="1" x14ac:dyDescent="0.25">
      <c r="K3140" s="12">
        <v>612500</v>
      </c>
      <c r="L3140" s="12" t="s">
        <v>3927</v>
      </c>
    </row>
    <row r="3141" spans="11:12" ht="16.05" customHeight="1" x14ac:dyDescent="0.25">
      <c r="K3141" s="12">
        <v>612501</v>
      </c>
      <c r="L3141" s="12" t="s">
        <v>3928</v>
      </c>
    </row>
    <row r="3142" spans="11:12" ht="16.05" customHeight="1" x14ac:dyDescent="0.25">
      <c r="K3142" s="12">
        <v>612522</v>
      </c>
      <c r="L3142" s="12" t="s">
        <v>3929</v>
      </c>
    </row>
    <row r="3143" spans="11:12" ht="16.05" customHeight="1" x14ac:dyDescent="0.25">
      <c r="K3143" s="12">
        <v>612523</v>
      </c>
      <c r="L3143" s="12" t="s">
        <v>3930</v>
      </c>
    </row>
    <row r="3144" spans="11:12" ht="16.05" customHeight="1" x14ac:dyDescent="0.25">
      <c r="K3144" s="12">
        <v>612524</v>
      </c>
      <c r="L3144" s="12" t="s">
        <v>3931</v>
      </c>
    </row>
    <row r="3145" spans="11:12" ht="16.05" customHeight="1" x14ac:dyDescent="0.25">
      <c r="K3145" s="12">
        <v>612525</v>
      </c>
      <c r="L3145" s="12" t="s">
        <v>3932</v>
      </c>
    </row>
    <row r="3146" spans="11:12" ht="16.05" customHeight="1" x14ac:dyDescent="0.25">
      <c r="K3146" s="12">
        <v>612526</v>
      </c>
      <c r="L3146" s="12" t="s">
        <v>3933</v>
      </c>
    </row>
    <row r="3147" spans="11:12" ht="16.05" customHeight="1" x14ac:dyDescent="0.25">
      <c r="K3147" s="12">
        <v>612527</v>
      </c>
      <c r="L3147" s="12" t="s">
        <v>3934</v>
      </c>
    </row>
    <row r="3148" spans="11:12" ht="16.05" customHeight="1" x14ac:dyDescent="0.25">
      <c r="K3148" s="12">
        <v>612700</v>
      </c>
      <c r="L3148" s="12" t="s">
        <v>3935</v>
      </c>
    </row>
    <row r="3149" spans="11:12" ht="16.05" customHeight="1" x14ac:dyDescent="0.25">
      <c r="K3149" s="12">
        <v>612701</v>
      </c>
      <c r="L3149" s="12" t="s">
        <v>3936</v>
      </c>
    </row>
    <row r="3150" spans="11:12" ht="16.05" customHeight="1" x14ac:dyDescent="0.25">
      <c r="K3150" s="12">
        <v>612722</v>
      </c>
      <c r="L3150" s="12" t="s">
        <v>3937</v>
      </c>
    </row>
    <row r="3151" spans="11:12" ht="16.05" customHeight="1" x14ac:dyDescent="0.25">
      <c r="K3151" s="12">
        <v>612723</v>
      </c>
      <c r="L3151" s="12" t="s">
        <v>3938</v>
      </c>
    </row>
    <row r="3152" spans="11:12" ht="16.05" customHeight="1" x14ac:dyDescent="0.25">
      <c r="K3152" s="12">
        <v>612724</v>
      </c>
      <c r="L3152" s="12" t="s">
        <v>3939</v>
      </c>
    </row>
    <row r="3153" spans="11:12" ht="16.05" customHeight="1" x14ac:dyDescent="0.25">
      <c r="K3153" s="12">
        <v>612725</v>
      </c>
      <c r="L3153" s="12" t="s">
        <v>3940</v>
      </c>
    </row>
    <row r="3154" spans="11:12" ht="16.05" customHeight="1" x14ac:dyDescent="0.25">
      <c r="K3154" s="12">
        <v>612726</v>
      </c>
      <c r="L3154" s="12" t="s">
        <v>3941</v>
      </c>
    </row>
    <row r="3155" spans="11:12" ht="16.05" customHeight="1" x14ac:dyDescent="0.25">
      <c r="K3155" s="12">
        <v>612727</v>
      </c>
      <c r="L3155" s="12" t="s">
        <v>3942</v>
      </c>
    </row>
    <row r="3156" spans="11:12" ht="16.05" customHeight="1" x14ac:dyDescent="0.25">
      <c r="K3156" s="12">
        <v>612728</v>
      </c>
      <c r="L3156" s="12" t="s">
        <v>3943</v>
      </c>
    </row>
    <row r="3157" spans="11:12" ht="16.05" customHeight="1" x14ac:dyDescent="0.25">
      <c r="K3157" s="12">
        <v>612729</v>
      </c>
      <c r="L3157" s="12" t="s">
        <v>3944</v>
      </c>
    </row>
    <row r="3158" spans="11:12" ht="16.05" customHeight="1" x14ac:dyDescent="0.25">
      <c r="K3158" s="12">
        <v>612730</v>
      </c>
      <c r="L3158" s="12" t="s">
        <v>3945</v>
      </c>
    </row>
    <row r="3159" spans="11:12" ht="16.05" customHeight="1" x14ac:dyDescent="0.25">
      <c r="K3159" s="12">
        <v>612731</v>
      </c>
      <c r="L3159" s="12" t="s">
        <v>3946</v>
      </c>
    </row>
    <row r="3160" spans="11:12" ht="16.05" customHeight="1" x14ac:dyDescent="0.25">
      <c r="K3160" s="12">
        <v>612732</v>
      </c>
      <c r="L3160" s="12" t="s">
        <v>3947</v>
      </c>
    </row>
    <row r="3161" spans="11:12" ht="16.05" customHeight="1" x14ac:dyDescent="0.25">
      <c r="K3161" s="12">
        <v>620000</v>
      </c>
      <c r="L3161" s="12" t="s">
        <v>3948</v>
      </c>
    </row>
    <row r="3162" spans="11:12" ht="16.05" customHeight="1" x14ac:dyDescent="0.25">
      <c r="K3162" s="12">
        <v>620100</v>
      </c>
      <c r="L3162" s="12" t="s">
        <v>3949</v>
      </c>
    </row>
    <row r="3163" spans="11:12" ht="16.05" customHeight="1" x14ac:dyDescent="0.25">
      <c r="K3163" s="12">
        <v>620101</v>
      </c>
      <c r="L3163" s="12" t="s">
        <v>3950</v>
      </c>
    </row>
    <row r="3164" spans="11:12" ht="16.05" customHeight="1" x14ac:dyDescent="0.25">
      <c r="K3164" s="12">
        <v>620102</v>
      </c>
      <c r="L3164" s="12" t="s">
        <v>3951</v>
      </c>
    </row>
    <row r="3165" spans="11:12" ht="16.05" customHeight="1" x14ac:dyDescent="0.25">
      <c r="K3165" s="12">
        <v>620103</v>
      </c>
      <c r="L3165" s="12" t="s">
        <v>3952</v>
      </c>
    </row>
    <row r="3166" spans="11:12" ht="16.05" customHeight="1" x14ac:dyDescent="0.25">
      <c r="K3166" s="12">
        <v>620104</v>
      </c>
      <c r="L3166" s="12" t="s">
        <v>3953</v>
      </c>
    </row>
    <row r="3167" spans="11:12" ht="16.05" customHeight="1" x14ac:dyDescent="0.25">
      <c r="K3167" s="12">
        <v>620105</v>
      </c>
      <c r="L3167" s="12" t="s">
        <v>3954</v>
      </c>
    </row>
    <row r="3168" spans="11:12" ht="16.05" customHeight="1" x14ac:dyDescent="0.25">
      <c r="K3168" s="12">
        <v>620111</v>
      </c>
      <c r="L3168" s="12" t="s">
        <v>3955</v>
      </c>
    </row>
    <row r="3169" spans="11:12" ht="16.05" customHeight="1" x14ac:dyDescent="0.25">
      <c r="K3169" s="12">
        <v>620121</v>
      </c>
      <c r="L3169" s="12" t="s">
        <v>3956</v>
      </c>
    </row>
    <row r="3170" spans="11:12" ht="16.05" customHeight="1" x14ac:dyDescent="0.25">
      <c r="K3170" s="12">
        <v>620122</v>
      </c>
      <c r="L3170" s="12" t="s">
        <v>3957</v>
      </c>
    </row>
    <row r="3171" spans="11:12" ht="16.05" customHeight="1" x14ac:dyDescent="0.25">
      <c r="K3171" s="12">
        <v>620123</v>
      </c>
      <c r="L3171" s="12" t="s">
        <v>3958</v>
      </c>
    </row>
    <row r="3172" spans="11:12" ht="16.05" customHeight="1" x14ac:dyDescent="0.25">
      <c r="K3172" s="12">
        <v>620200</v>
      </c>
      <c r="L3172" s="12" t="s">
        <v>3959</v>
      </c>
    </row>
    <row r="3173" spans="11:12" ht="16.05" customHeight="1" x14ac:dyDescent="0.25">
      <c r="K3173" s="12">
        <v>620201</v>
      </c>
      <c r="L3173" s="12" t="s">
        <v>3960</v>
      </c>
    </row>
    <row r="3174" spans="11:12" ht="16.05" customHeight="1" x14ac:dyDescent="0.25">
      <c r="K3174" s="12">
        <v>620300</v>
      </c>
      <c r="L3174" s="12" t="s">
        <v>3961</v>
      </c>
    </row>
    <row r="3175" spans="11:12" ht="16.05" customHeight="1" x14ac:dyDescent="0.25">
      <c r="K3175" s="12">
        <v>620301</v>
      </c>
      <c r="L3175" s="12" t="s">
        <v>3960</v>
      </c>
    </row>
    <row r="3176" spans="11:12" ht="16.05" customHeight="1" x14ac:dyDescent="0.25">
      <c r="K3176" s="12">
        <v>620302</v>
      </c>
      <c r="L3176" s="12" t="s">
        <v>3962</v>
      </c>
    </row>
    <row r="3177" spans="11:12" ht="16.05" customHeight="1" x14ac:dyDescent="0.25">
      <c r="K3177" s="12">
        <v>620321</v>
      </c>
      <c r="L3177" s="12" t="s">
        <v>3963</v>
      </c>
    </row>
    <row r="3178" spans="11:12" ht="16.05" customHeight="1" x14ac:dyDescent="0.25">
      <c r="K3178" s="12">
        <v>620400</v>
      </c>
      <c r="L3178" s="12" t="s">
        <v>3964</v>
      </c>
    </row>
    <row r="3179" spans="11:12" ht="16.05" customHeight="1" x14ac:dyDescent="0.25">
      <c r="K3179" s="12">
        <v>620401</v>
      </c>
      <c r="L3179" s="12" t="s">
        <v>3965</v>
      </c>
    </row>
    <row r="3180" spans="11:12" ht="16.05" customHeight="1" x14ac:dyDescent="0.25">
      <c r="K3180" s="12">
        <v>620402</v>
      </c>
      <c r="L3180" s="12" t="s">
        <v>3966</v>
      </c>
    </row>
    <row r="3181" spans="11:12" ht="16.05" customHeight="1" x14ac:dyDescent="0.25">
      <c r="K3181" s="12">
        <v>620403</v>
      </c>
      <c r="L3181" s="12" t="s">
        <v>3967</v>
      </c>
    </row>
    <row r="3182" spans="11:12" ht="16.05" customHeight="1" x14ac:dyDescent="0.25">
      <c r="K3182" s="12">
        <v>620421</v>
      </c>
      <c r="L3182" s="12" t="s">
        <v>3968</v>
      </c>
    </row>
    <row r="3183" spans="11:12" ht="16.05" customHeight="1" x14ac:dyDescent="0.25">
      <c r="K3183" s="12">
        <v>620422</v>
      </c>
      <c r="L3183" s="12" t="s">
        <v>3969</v>
      </c>
    </row>
    <row r="3184" spans="11:12" ht="16.05" customHeight="1" x14ac:dyDescent="0.25">
      <c r="K3184" s="12">
        <v>620423</v>
      </c>
      <c r="L3184" s="12" t="s">
        <v>3970</v>
      </c>
    </row>
    <row r="3185" spans="11:12" ht="16.05" customHeight="1" x14ac:dyDescent="0.25">
      <c r="K3185" s="12">
        <v>620500</v>
      </c>
      <c r="L3185" s="12" t="s">
        <v>3971</v>
      </c>
    </row>
    <row r="3186" spans="11:12" ht="16.05" customHeight="1" x14ac:dyDescent="0.25">
      <c r="K3186" s="12">
        <v>620501</v>
      </c>
      <c r="L3186" s="12" t="s">
        <v>3972</v>
      </c>
    </row>
    <row r="3187" spans="11:12" ht="16.05" customHeight="1" x14ac:dyDescent="0.25">
      <c r="K3187" s="12">
        <v>620502</v>
      </c>
      <c r="L3187" s="12" t="s">
        <v>3973</v>
      </c>
    </row>
    <row r="3188" spans="11:12" ht="16.05" customHeight="1" x14ac:dyDescent="0.25">
      <c r="K3188" s="12">
        <v>620503</v>
      </c>
      <c r="L3188" s="12" t="s">
        <v>3974</v>
      </c>
    </row>
    <row r="3189" spans="11:12" ht="16.05" customHeight="1" x14ac:dyDescent="0.25">
      <c r="K3189" s="12">
        <v>620521</v>
      </c>
      <c r="L3189" s="12" t="s">
        <v>3975</v>
      </c>
    </row>
    <row r="3190" spans="11:12" ht="16.05" customHeight="1" x14ac:dyDescent="0.25">
      <c r="K3190" s="12">
        <v>620522</v>
      </c>
      <c r="L3190" s="12" t="s">
        <v>3976</v>
      </c>
    </row>
    <row r="3191" spans="11:12" ht="16.05" customHeight="1" x14ac:dyDescent="0.25">
      <c r="K3191" s="12">
        <v>620523</v>
      </c>
      <c r="L3191" s="12" t="s">
        <v>3977</v>
      </c>
    </row>
    <row r="3192" spans="11:12" ht="16.05" customHeight="1" x14ac:dyDescent="0.25">
      <c r="K3192" s="12">
        <v>620524</v>
      </c>
      <c r="L3192" s="12" t="s">
        <v>3978</v>
      </c>
    </row>
    <row r="3193" spans="11:12" ht="16.05" customHeight="1" x14ac:dyDescent="0.25">
      <c r="K3193" s="12">
        <v>620525</v>
      </c>
      <c r="L3193" s="12" t="s">
        <v>3979</v>
      </c>
    </row>
    <row r="3194" spans="11:12" ht="16.05" customHeight="1" x14ac:dyDescent="0.25">
      <c r="K3194" s="12">
        <v>622100</v>
      </c>
      <c r="L3194" s="12" t="s">
        <v>3980</v>
      </c>
    </row>
    <row r="3195" spans="11:12" ht="16.05" customHeight="1" x14ac:dyDescent="0.25">
      <c r="K3195" s="12">
        <v>622101</v>
      </c>
      <c r="L3195" s="12" t="s">
        <v>3981</v>
      </c>
    </row>
    <row r="3196" spans="11:12" ht="16.05" customHeight="1" x14ac:dyDescent="0.25">
      <c r="K3196" s="12">
        <v>622102</v>
      </c>
      <c r="L3196" s="12" t="s">
        <v>3982</v>
      </c>
    </row>
    <row r="3197" spans="11:12" ht="16.05" customHeight="1" x14ac:dyDescent="0.25">
      <c r="K3197" s="12">
        <v>622103</v>
      </c>
      <c r="L3197" s="12" t="s">
        <v>3983</v>
      </c>
    </row>
    <row r="3198" spans="11:12" ht="16.05" customHeight="1" x14ac:dyDescent="0.25">
      <c r="K3198" s="12">
        <v>622123</v>
      </c>
      <c r="L3198" s="12" t="s">
        <v>3984</v>
      </c>
    </row>
    <row r="3199" spans="11:12" ht="16.05" customHeight="1" x14ac:dyDescent="0.25">
      <c r="K3199" s="12">
        <v>622124</v>
      </c>
      <c r="L3199" s="12" t="s">
        <v>3985</v>
      </c>
    </row>
    <row r="3200" spans="11:12" ht="16.05" customHeight="1" x14ac:dyDescent="0.25">
      <c r="K3200" s="12">
        <v>622125</v>
      </c>
      <c r="L3200" s="12" t="s">
        <v>3986</v>
      </c>
    </row>
    <row r="3201" spans="11:12" ht="16.05" customHeight="1" x14ac:dyDescent="0.25">
      <c r="K3201" s="12">
        <v>622126</v>
      </c>
      <c r="L3201" s="12" t="s">
        <v>3987</v>
      </c>
    </row>
    <row r="3202" spans="11:12" ht="16.05" customHeight="1" x14ac:dyDescent="0.25">
      <c r="K3202" s="12">
        <v>622200</v>
      </c>
      <c r="L3202" s="12" t="s">
        <v>3988</v>
      </c>
    </row>
    <row r="3203" spans="11:12" ht="16.05" customHeight="1" x14ac:dyDescent="0.25">
      <c r="K3203" s="12">
        <v>622201</v>
      </c>
      <c r="L3203" s="12" t="s">
        <v>3989</v>
      </c>
    </row>
    <row r="3204" spans="11:12" ht="16.05" customHeight="1" x14ac:dyDescent="0.25">
      <c r="K3204" s="12">
        <v>622222</v>
      </c>
      <c r="L3204" s="12" t="s">
        <v>3990</v>
      </c>
    </row>
    <row r="3205" spans="11:12" ht="16.05" customHeight="1" x14ac:dyDescent="0.25">
      <c r="K3205" s="12">
        <v>622223</v>
      </c>
      <c r="L3205" s="12" t="s">
        <v>3991</v>
      </c>
    </row>
    <row r="3206" spans="11:12" ht="16.05" customHeight="1" x14ac:dyDescent="0.25">
      <c r="K3206" s="12">
        <v>622224</v>
      </c>
      <c r="L3206" s="12" t="s">
        <v>3992</v>
      </c>
    </row>
    <row r="3207" spans="11:12" ht="16.05" customHeight="1" x14ac:dyDescent="0.25">
      <c r="K3207" s="12">
        <v>622225</v>
      </c>
      <c r="L3207" s="12" t="s">
        <v>3993</v>
      </c>
    </row>
    <row r="3208" spans="11:12" ht="16.05" customHeight="1" x14ac:dyDescent="0.25">
      <c r="K3208" s="12">
        <v>622226</v>
      </c>
      <c r="L3208" s="12" t="s">
        <v>3994</v>
      </c>
    </row>
    <row r="3209" spans="11:12" ht="16.05" customHeight="1" x14ac:dyDescent="0.25">
      <c r="K3209" s="12">
        <v>622300</v>
      </c>
      <c r="L3209" s="12" t="s">
        <v>3995</v>
      </c>
    </row>
    <row r="3210" spans="11:12" ht="16.05" customHeight="1" x14ac:dyDescent="0.25">
      <c r="K3210" s="12">
        <v>622301</v>
      </c>
      <c r="L3210" s="12" t="s">
        <v>3996</v>
      </c>
    </row>
    <row r="3211" spans="11:12" ht="16.05" customHeight="1" x14ac:dyDescent="0.25">
      <c r="K3211" s="12">
        <v>622322</v>
      </c>
      <c r="L3211" s="12" t="s">
        <v>3997</v>
      </c>
    </row>
    <row r="3212" spans="11:12" ht="16.05" customHeight="1" x14ac:dyDescent="0.25">
      <c r="K3212" s="12">
        <v>622323</v>
      </c>
      <c r="L3212" s="12" t="s">
        <v>3998</v>
      </c>
    </row>
    <row r="3213" spans="11:12" ht="16.05" customHeight="1" x14ac:dyDescent="0.25">
      <c r="K3213" s="12">
        <v>622326</v>
      </c>
      <c r="L3213" s="12" t="s">
        <v>3999</v>
      </c>
    </row>
    <row r="3214" spans="11:12" ht="16.05" customHeight="1" x14ac:dyDescent="0.25">
      <c r="K3214" s="12">
        <v>622400</v>
      </c>
      <c r="L3214" s="12" t="s">
        <v>4000</v>
      </c>
    </row>
    <row r="3215" spans="11:12" ht="16.05" customHeight="1" x14ac:dyDescent="0.25">
      <c r="K3215" s="12">
        <v>622421</v>
      </c>
      <c r="L3215" s="12" t="s">
        <v>4001</v>
      </c>
    </row>
    <row r="3216" spans="11:12" ht="16.05" customHeight="1" x14ac:dyDescent="0.25">
      <c r="K3216" s="12">
        <v>622424</v>
      </c>
      <c r="L3216" s="12" t="s">
        <v>4002</v>
      </c>
    </row>
    <row r="3217" spans="11:12" ht="16.05" customHeight="1" x14ac:dyDescent="0.25">
      <c r="K3217" s="12">
        <v>622425</v>
      </c>
      <c r="L3217" s="12" t="s">
        <v>4003</v>
      </c>
    </row>
    <row r="3218" spans="11:12" ht="16.05" customHeight="1" x14ac:dyDescent="0.25">
      <c r="K3218" s="12">
        <v>622426</v>
      </c>
      <c r="L3218" s="12" t="s">
        <v>4004</v>
      </c>
    </row>
    <row r="3219" spans="11:12" ht="16.05" customHeight="1" x14ac:dyDescent="0.25">
      <c r="K3219" s="12">
        <v>622427</v>
      </c>
      <c r="L3219" s="12" t="s">
        <v>4005</v>
      </c>
    </row>
    <row r="3220" spans="11:12" ht="16.05" customHeight="1" x14ac:dyDescent="0.25">
      <c r="K3220" s="12">
        <v>622428</v>
      </c>
      <c r="L3220" s="12" t="s">
        <v>4006</v>
      </c>
    </row>
    <row r="3221" spans="11:12" ht="16.05" customHeight="1" x14ac:dyDescent="0.25">
      <c r="K3221" s="12">
        <v>622429</v>
      </c>
      <c r="L3221" s="12" t="s">
        <v>4007</v>
      </c>
    </row>
    <row r="3222" spans="11:12" ht="16.05" customHeight="1" x14ac:dyDescent="0.25">
      <c r="K3222" s="12">
        <v>622600</v>
      </c>
      <c r="L3222" s="12" t="s">
        <v>4008</v>
      </c>
    </row>
    <row r="3223" spans="11:12" ht="16.05" customHeight="1" x14ac:dyDescent="0.25">
      <c r="K3223" s="12">
        <v>622621</v>
      </c>
      <c r="L3223" s="12" t="s">
        <v>4009</v>
      </c>
    </row>
    <row r="3224" spans="11:12" ht="16.05" customHeight="1" x14ac:dyDescent="0.25">
      <c r="K3224" s="12">
        <v>622623</v>
      </c>
      <c r="L3224" s="12" t="s">
        <v>4010</v>
      </c>
    </row>
    <row r="3225" spans="11:12" ht="16.05" customHeight="1" x14ac:dyDescent="0.25">
      <c r="K3225" s="12">
        <v>622624</v>
      </c>
      <c r="L3225" s="12" t="s">
        <v>4011</v>
      </c>
    </row>
    <row r="3226" spans="11:12" ht="16.05" customHeight="1" x14ac:dyDescent="0.25">
      <c r="K3226" s="12">
        <v>622625</v>
      </c>
      <c r="L3226" s="12" t="s">
        <v>4012</v>
      </c>
    </row>
    <row r="3227" spans="11:12" ht="16.05" customHeight="1" x14ac:dyDescent="0.25">
      <c r="K3227" s="12">
        <v>622626</v>
      </c>
      <c r="L3227" s="12" t="s">
        <v>4013</v>
      </c>
    </row>
    <row r="3228" spans="11:12" ht="16.05" customHeight="1" x14ac:dyDescent="0.25">
      <c r="K3228" s="12">
        <v>622627</v>
      </c>
      <c r="L3228" s="12" t="s">
        <v>4014</v>
      </c>
    </row>
    <row r="3229" spans="11:12" ht="16.05" customHeight="1" x14ac:dyDescent="0.25">
      <c r="K3229" s="12">
        <v>622628</v>
      </c>
      <c r="L3229" s="12" t="s">
        <v>4015</v>
      </c>
    </row>
    <row r="3230" spans="11:12" ht="16.05" customHeight="1" x14ac:dyDescent="0.25">
      <c r="K3230" s="12">
        <v>622629</v>
      </c>
      <c r="L3230" s="12" t="s">
        <v>4016</v>
      </c>
    </row>
    <row r="3231" spans="11:12" ht="16.05" customHeight="1" x14ac:dyDescent="0.25">
      <c r="K3231" s="12">
        <v>622630</v>
      </c>
      <c r="L3231" s="12" t="s">
        <v>4017</v>
      </c>
    </row>
    <row r="3232" spans="11:12" ht="16.05" customHeight="1" x14ac:dyDescent="0.25">
      <c r="K3232" s="12">
        <v>622700</v>
      </c>
      <c r="L3232" s="12" t="s">
        <v>4018</v>
      </c>
    </row>
    <row r="3233" spans="11:12" ht="16.05" customHeight="1" x14ac:dyDescent="0.25">
      <c r="K3233" s="12">
        <v>622701</v>
      </c>
      <c r="L3233" s="12" t="s">
        <v>4019</v>
      </c>
    </row>
    <row r="3234" spans="11:12" ht="16.05" customHeight="1" x14ac:dyDescent="0.25">
      <c r="K3234" s="12">
        <v>622722</v>
      </c>
      <c r="L3234" s="12" t="s">
        <v>4020</v>
      </c>
    </row>
    <row r="3235" spans="11:12" ht="16.05" customHeight="1" x14ac:dyDescent="0.25">
      <c r="K3235" s="12">
        <v>622723</v>
      </c>
      <c r="L3235" s="12" t="s">
        <v>4021</v>
      </c>
    </row>
    <row r="3236" spans="11:12" ht="16.05" customHeight="1" x14ac:dyDescent="0.25">
      <c r="K3236" s="12">
        <v>622724</v>
      </c>
      <c r="L3236" s="12" t="s">
        <v>4022</v>
      </c>
    </row>
    <row r="3237" spans="11:12" ht="16.05" customHeight="1" x14ac:dyDescent="0.25">
      <c r="K3237" s="12">
        <v>622725</v>
      </c>
      <c r="L3237" s="12" t="s">
        <v>4023</v>
      </c>
    </row>
    <row r="3238" spans="11:12" ht="16.05" customHeight="1" x14ac:dyDescent="0.25">
      <c r="K3238" s="12">
        <v>622726</v>
      </c>
      <c r="L3238" s="12" t="s">
        <v>4024</v>
      </c>
    </row>
    <row r="3239" spans="11:12" ht="16.05" customHeight="1" x14ac:dyDescent="0.25">
      <c r="K3239" s="12">
        <v>622727</v>
      </c>
      <c r="L3239" s="12" t="s">
        <v>4025</v>
      </c>
    </row>
    <row r="3240" spans="11:12" ht="16.05" customHeight="1" x14ac:dyDescent="0.25">
      <c r="K3240" s="12">
        <v>622800</v>
      </c>
      <c r="L3240" s="12" t="s">
        <v>4026</v>
      </c>
    </row>
    <row r="3241" spans="11:12" ht="16.05" customHeight="1" x14ac:dyDescent="0.25">
      <c r="K3241" s="12">
        <v>622801</v>
      </c>
      <c r="L3241" s="12" t="s">
        <v>4027</v>
      </c>
    </row>
    <row r="3242" spans="11:12" ht="16.05" customHeight="1" x14ac:dyDescent="0.25">
      <c r="K3242" s="12">
        <v>622821</v>
      </c>
      <c r="L3242" s="12" t="s">
        <v>4028</v>
      </c>
    </row>
    <row r="3243" spans="11:12" ht="16.05" customHeight="1" x14ac:dyDescent="0.25">
      <c r="K3243" s="12">
        <v>622822</v>
      </c>
      <c r="L3243" s="12" t="s">
        <v>4029</v>
      </c>
    </row>
    <row r="3244" spans="11:12" ht="16.05" customHeight="1" x14ac:dyDescent="0.25">
      <c r="K3244" s="12">
        <v>622823</v>
      </c>
      <c r="L3244" s="12" t="s">
        <v>4030</v>
      </c>
    </row>
    <row r="3245" spans="11:12" ht="16.05" customHeight="1" x14ac:dyDescent="0.25">
      <c r="K3245" s="12">
        <v>622824</v>
      </c>
      <c r="L3245" s="12" t="s">
        <v>4031</v>
      </c>
    </row>
    <row r="3246" spans="11:12" ht="16.05" customHeight="1" x14ac:dyDescent="0.25">
      <c r="K3246" s="12">
        <v>622825</v>
      </c>
      <c r="L3246" s="12" t="s">
        <v>4032</v>
      </c>
    </row>
    <row r="3247" spans="11:12" ht="16.05" customHeight="1" x14ac:dyDescent="0.25">
      <c r="K3247" s="12">
        <v>622826</v>
      </c>
      <c r="L3247" s="12" t="s">
        <v>4033</v>
      </c>
    </row>
    <row r="3248" spans="11:12" ht="16.05" customHeight="1" x14ac:dyDescent="0.25">
      <c r="K3248" s="12">
        <v>622827</v>
      </c>
      <c r="L3248" s="12" t="s">
        <v>4034</v>
      </c>
    </row>
    <row r="3249" spans="11:12" ht="16.05" customHeight="1" x14ac:dyDescent="0.25">
      <c r="K3249" s="12">
        <v>622900</v>
      </c>
      <c r="L3249" s="12" t="s">
        <v>4035</v>
      </c>
    </row>
    <row r="3250" spans="11:12" ht="16.05" customHeight="1" x14ac:dyDescent="0.25">
      <c r="K3250" s="12">
        <v>622901</v>
      </c>
      <c r="L3250" s="12" t="s">
        <v>4036</v>
      </c>
    </row>
    <row r="3251" spans="11:12" ht="16.05" customHeight="1" x14ac:dyDescent="0.25">
      <c r="K3251" s="12">
        <v>622921</v>
      </c>
      <c r="L3251" s="12" t="s">
        <v>4037</v>
      </c>
    </row>
    <row r="3252" spans="11:12" ht="16.05" customHeight="1" x14ac:dyDescent="0.25">
      <c r="K3252" s="12">
        <v>622922</v>
      </c>
      <c r="L3252" s="12" t="s">
        <v>4038</v>
      </c>
    </row>
    <row r="3253" spans="11:12" ht="16.05" customHeight="1" x14ac:dyDescent="0.25">
      <c r="K3253" s="12">
        <v>622923</v>
      </c>
      <c r="L3253" s="12" t="s">
        <v>4039</v>
      </c>
    </row>
    <row r="3254" spans="11:12" ht="16.05" customHeight="1" x14ac:dyDescent="0.25">
      <c r="K3254" s="12">
        <v>622924</v>
      </c>
      <c r="L3254" s="12" t="s">
        <v>4040</v>
      </c>
    </row>
    <row r="3255" spans="11:12" ht="16.05" customHeight="1" x14ac:dyDescent="0.25">
      <c r="K3255" s="12">
        <v>622925</v>
      </c>
      <c r="L3255" s="12" t="s">
        <v>4041</v>
      </c>
    </row>
    <row r="3256" spans="11:12" ht="16.05" customHeight="1" x14ac:dyDescent="0.25">
      <c r="K3256" s="12">
        <v>622926</v>
      </c>
      <c r="L3256" s="12" t="s">
        <v>4042</v>
      </c>
    </row>
    <row r="3257" spans="11:12" ht="16.05" customHeight="1" x14ac:dyDescent="0.25">
      <c r="K3257" s="12">
        <v>622927</v>
      </c>
      <c r="L3257" s="12" t="s">
        <v>4043</v>
      </c>
    </row>
    <row r="3258" spans="11:12" ht="16.05" customHeight="1" x14ac:dyDescent="0.25">
      <c r="K3258" s="12">
        <v>623000</v>
      </c>
      <c r="L3258" s="12" t="s">
        <v>4044</v>
      </c>
    </row>
    <row r="3259" spans="11:12" ht="16.05" customHeight="1" x14ac:dyDescent="0.25">
      <c r="K3259" s="12">
        <v>623001</v>
      </c>
      <c r="L3259" s="12" t="s">
        <v>4045</v>
      </c>
    </row>
    <row r="3260" spans="11:12" ht="16.05" customHeight="1" x14ac:dyDescent="0.25">
      <c r="K3260" s="12">
        <v>623021</v>
      </c>
      <c r="L3260" s="12" t="s">
        <v>4046</v>
      </c>
    </row>
    <row r="3261" spans="11:12" ht="16.05" customHeight="1" x14ac:dyDescent="0.25">
      <c r="K3261" s="12">
        <v>623022</v>
      </c>
      <c r="L3261" s="12" t="s">
        <v>4047</v>
      </c>
    </row>
    <row r="3262" spans="11:12" ht="16.05" customHeight="1" x14ac:dyDescent="0.25">
      <c r="K3262" s="12">
        <v>623023</v>
      </c>
      <c r="L3262" s="12" t="s">
        <v>4048</v>
      </c>
    </row>
    <row r="3263" spans="11:12" ht="16.05" customHeight="1" x14ac:dyDescent="0.25">
      <c r="K3263" s="12">
        <v>623024</v>
      </c>
      <c r="L3263" s="12" t="s">
        <v>4049</v>
      </c>
    </row>
    <row r="3264" spans="11:12" ht="16.05" customHeight="1" x14ac:dyDescent="0.25">
      <c r="K3264" s="12">
        <v>623025</v>
      </c>
      <c r="L3264" s="12" t="s">
        <v>4050</v>
      </c>
    </row>
    <row r="3265" spans="11:12" ht="16.05" customHeight="1" x14ac:dyDescent="0.25">
      <c r="K3265" s="12">
        <v>623026</v>
      </c>
      <c r="L3265" s="12" t="s">
        <v>4051</v>
      </c>
    </row>
    <row r="3266" spans="11:12" ht="16.05" customHeight="1" x14ac:dyDescent="0.25">
      <c r="K3266" s="12">
        <v>623027</v>
      </c>
      <c r="L3266" s="12" t="s">
        <v>4052</v>
      </c>
    </row>
    <row r="3267" spans="11:12" ht="16.05" customHeight="1" x14ac:dyDescent="0.25">
      <c r="K3267" s="12">
        <v>630000</v>
      </c>
      <c r="L3267" s="12" t="s">
        <v>4053</v>
      </c>
    </row>
    <row r="3268" spans="11:12" ht="16.05" customHeight="1" x14ac:dyDescent="0.25">
      <c r="K3268" s="12">
        <v>630100</v>
      </c>
      <c r="L3268" s="12" t="s">
        <v>4054</v>
      </c>
    </row>
    <row r="3269" spans="11:12" ht="16.05" customHeight="1" x14ac:dyDescent="0.25">
      <c r="K3269" s="12">
        <v>630101</v>
      </c>
      <c r="L3269" s="12" t="s">
        <v>4055</v>
      </c>
    </row>
    <row r="3270" spans="11:12" ht="16.05" customHeight="1" x14ac:dyDescent="0.25">
      <c r="K3270" s="12">
        <v>630102</v>
      </c>
      <c r="L3270" s="12" t="s">
        <v>4056</v>
      </c>
    </row>
    <row r="3271" spans="11:12" ht="16.05" customHeight="1" x14ac:dyDescent="0.25">
      <c r="K3271" s="12">
        <v>630103</v>
      </c>
      <c r="L3271" s="12" t="s">
        <v>4057</v>
      </c>
    </row>
    <row r="3272" spans="11:12" ht="16.05" customHeight="1" x14ac:dyDescent="0.25">
      <c r="K3272" s="12">
        <v>630104</v>
      </c>
      <c r="L3272" s="12" t="s">
        <v>4058</v>
      </c>
    </row>
    <row r="3273" spans="11:12" ht="16.05" customHeight="1" x14ac:dyDescent="0.25">
      <c r="K3273" s="12">
        <v>630105</v>
      </c>
      <c r="L3273" s="12" t="s">
        <v>4059</v>
      </c>
    </row>
    <row r="3274" spans="11:12" ht="16.05" customHeight="1" x14ac:dyDescent="0.25">
      <c r="K3274" s="12">
        <v>630121</v>
      </c>
      <c r="L3274" s="12" t="s">
        <v>4060</v>
      </c>
    </row>
    <row r="3275" spans="11:12" ht="16.05" customHeight="1" x14ac:dyDescent="0.25">
      <c r="K3275" s="12">
        <v>632100</v>
      </c>
      <c r="L3275" s="12" t="s">
        <v>4061</v>
      </c>
    </row>
    <row r="3276" spans="11:12" ht="16.05" customHeight="1" x14ac:dyDescent="0.25">
      <c r="K3276" s="12">
        <v>632121</v>
      </c>
      <c r="L3276" s="12" t="s">
        <v>4062</v>
      </c>
    </row>
    <row r="3277" spans="11:12" ht="16.05" customHeight="1" x14ac:dyDescent="0.25">
      <c r="K3277" s="12">
        <v>632122</v>
      </c>
      <c r="L3277" s="12" t="s">
        <v>4063</v>
      </c>
    </row>
    <row r="3278" spans="11:12" ht="16.05" customHeight="1" x14ac:dyDescent="0.25">
      <c r="K3278" s="12">
        <v>632123</v>
      </c>
      <c r="L3278" s="12" t="s">
        <v>4064</v>
      </c>
    </row>
    <row r="3279" spans="11:12" ht="16.05" customHeight="1" x14ac:dyDescent="0.25">
      <c r="K3279" s="12">
        <v>632124</v>
      </c>
      <c r="L3279" s="12" t="s">
        <v>4065</v>
      </c>
    </row>
    <row r="3280" spans="11:12" ht="16.05" customHeight="1" x14ac:dyDescent="0.25">
      <c r="K3280" s="12">
        <v>632125</v>
      </c>
      <c r="L3280" s="12" t="s">
        <v>4066</v>
      </c>
    </row>
    <row r="3281" spans="11:12" ht="16.05" customHeight="1" x14ac:dyDescent="0.25">
      <c r="K3281" s="12">
        <v>632126</v>
      </c>
      <c r="L3281" s="12" t="s">
        <v>4067</v>
      </c>
    </row>
    <row r="3282" spans="11:12" ht="16.05" customHeight="1" x14ac:dyDescent="0.25">
      <c r="K3282" s="12">
        <v>632127</v>
      </c>
      <c r="L3282" s="12" t="s">
        <v>4068</v>
      </c>
    </row>
    <row r="3283" spans="11:12" ht="16.05" customHeight="1" x14ac:dyDescent="0.25">
      <c r="K3283" s="12">
        <v>632128</v>
      </c>
      <c r="L3283" s="12" t="s">
        <v>4069</v>
      </c>
    </row>
    <row r="3284" spans="11:12" ht="16.05" customHeight="1" x14ac:dyDescent="0.25">
      <c r="K3284" s="12">
        <v>632200</v>
      </c>
      <c r="L3284" s="12" t="s">
        <v>4070</v>
      </c>
    </row>
    <row r="3285" spans="11:12" ht="16.05" customHeight="1" x14ac:dyDescent="0.25">
      <c r="K3285" s="12">
        <v>632221</v>
      </c>
      <c r="L3285" s="12" t="s">
        <v>4071</v>
      </c>
    </row>
    <row r="3286" spans="11:12" ht="16.05" customHeight="1" x14ac:dyDescent="0.25">
      <c r="K3286" s="12">
        <v>632222</v>
      </c>
      <c r="L3286" s="12" t="s">
        <v>4072</v>
      </c>
    </row>
    <row r="3287" spans="11:12" ht="16.05" customHeight="1" x14ac:dyDescent="0.25">
      <c r="K3287" s="12">
        <v>632223</v>
      </c>
      <c r="L3287" s="12" t="s">
        <v>4073</v>
      </c>
    </row>
    <row r="3288" spans="11:12" ht="16.05" customHeight="1" x14ac:dyDescent="0.25">
      <c r="K3288" s="12">
        <v>632224</v>
      </c>
      <c r="L3288" s="12" t="s">
        <v>4074</v>
      </c>
    </row>
    <row r="3289" spans="11:12" ht="16.05" customHeight="1" x14ac:dyDescent="0.25">
      <c r="K3289" s="12">
        <v>632300</v>
      </c>
      <c r="L3289" s="12" t="s">
        <v>4075</v>
      </c>
    </row>
    <row r="3290" spans="11:12" ht="16.05" customHeight="1" x14ac:dyDescent="0.25">
      <c r="K3290" s="12">
        <v>632321</v>
      </c>
      <c r="L3290" s="12" t="s">
        <v>4076</v>
      </c>
    </row>
    <row r="3291" spans="11:12" ht="16.05" customHeight="1" x14ac:dyDescent="0.25">
      <c r="K3291" s="12">
        <v>632322</v>
      </c>
      <c r="L3291" s="12" t="s">
        <v>4077</v>
      </c>
    </row>
    <row r="3292" spans="11:12" ht="16.05" customHeight="1" x14ac:dyDescent="0.25">
      <c r="K3292" s="12">
        <v>632323</v>
      </c>
      <c r="L3292" s="12" t="s">
        <v>4078</v>
      </c>
    </row>
    <row r="3293" spans="11:12" ht="16.05" customHeight="1" x14ac:dyDescent="0.25">
      <c r="K3293" s="12">
        <v>632324</v>
      </c>
      <c r="L3293" s="12" t="s">
        <v>4079</v>
      </c>
    </row>
    <row r="3294" spans="11:12" ht="16.05" customHeight="1" x14ac:dyDescent="0.25">
      <c r="K3294" s="12">
        <v>632500</v>
      </c>
      <c r="L3294" s="12" t="s">
        <v>4080</v>
      </c>
    </row>
    <row r="3295" spans="11:12" ht="16.05" customHeight="1" x14ac:dyDescent="0.25">
      <c r="K3295" s="12">
        <v>632521</v>
      </c>
      <c r="L3295" s="12" t="s">
        <v>4081</v>
      </c>
    </row>
    <row r="3296" spans="11:12" ht="16.05" customHeight="1" x14ac:dyDescent="0.25">
      <c r="K3296" s="12">
        <v>632522</v>
      </c>
      <c r="L3296" s="12" t="s">
        <v>4082</v>
      </c>
    </row>
    <row r="3297" spans="11:12" ht="16.05" customHeight="1" x14ac:dyDescent="0.25">
      <c r="K3297" s="12">
        <v>632523</v>
      </c>
      <c r="L3297" s="12" t="s">
        <v>4083</v>
      </c>
    </row>
    <row r="3298" spans="11:12" ht="16.05" customHeight="1" x14ac:dyDescent="0.25">
      <c r="K3298" s="12">
        <v>632524</v>
      </c>
      <c r="L3298" s="12" t="s">
        <v>4084</v>
      </c>
    </row>
    <row r="3299" spans="11:12" ht="16.05" customHeight="1" x14ac:dyDescent="0.25">
      <c r="K3299" s="12">
        <v>632525</v>
      </c>
      <c r="L3299" s="12" t="s">
        <v>4085</v>
      </c>
    </row>
    <row r="3300" spans="11:12" ht="16.05" customHeight="1" x14ac:dyDescent="0.25">
      <c r="K3300" s="12">
        <v>632600</v>
      </c>
      <c r="L3300" s="12" t="s">
        <v>4086</v>
      </c>
    </row>
    <row r="3301" spans="11:12" ht="16.05" customHeight="1" x14ac:dyDescent="0.25">
      <c r="K3301" s="12">
        <v>632621</v>
      </c>
      <c r="L3301" s="12" t="s">
        <v>4087</v>
      </c>
    </row>
    <row r="3302" spans="11:12" ht="16.05" customHeight="1" x14ac:dyDescent="0.25">
      <c r="K3302" s="12">
        <v>632622</v>
      </c>
      <c r="L3302" s="12" t="s">
        <v>4088</v>
      </c>
    </row>
    <row r="3303" spans="11:12" ht="16.05" customHeight="1" x14ac:dyDescent="0.25">
      <c r="K3303" s="12">
        <v>632623</v>
      </c>
      <c r="L3303" s="12" t="s">
        <v>4089</v>
      </c>
    </row>
    <row r="3304" spans="11:12" ht="16.05" customHeight="1" x14ac:dyDescent="0.25">
      <c r="K3304" s="12">
        <v>632624</v>
      </c>
      <c r="L3304" s="12" t="s">
        <v>4090</v>
      </c>
    </row>
    <row r="3305" spans="11:12" ht="16.05" customHeight="1" x14ac:dyDescent="0.25">
      <c r="K3305" s="12">
        <v>632625</v>
      </c>
      <c r="L3305" s="12" t="s">
        <v>4091</v>
      </c>
    </row>
    <row r="3306" spans="11:12" ht="16.05" customHeight="1" x14ac:dyDescent="0.25">
      <c r="K3306" s="12">
        <v>632626</v>
      </c>
      <c r="L3306" s="12" t="s">
        <v>4092</v>
      </c>
    </row>
    <row r="3307" spans="11:12" ht="16.05" customHeight="1" x14ac:dyDescent="0.25">
      <c r="K3307" s="12">
        <v>632700</v>
      </c>
      <c r="L3307" s="12" t="s">
        <v>4093</v>
      </c>
    </row>
    <row r="3308" spans="11:12" ht="16.05" customHeight="1" x14ac:dyDescent="0.25">
      <c r="K3308" s="12">
        <v>632721</v>
      </c>
      <c r="L3308" s="12" t="s">
        <v>4094</v>
      </c>
    </row>
    <row r="3309" spans="11:12" ht="16.05" customHeight="1" x14ac:dyDescent="0.25">
      <c r="K3309" s="12">
        <v>632722</v>
      </c>
      <c r="L3309" s="12" t="s">
        <v>4095</v>
      </c>
    </row>
    <row r="3310" spans="11:12" ht="16.05" customHeight="1" x14ac:dyDescent="0.25">
      <c r="K3310" s="12">
        <v>632723</v>
      </c>
      <c r="L3310" s="12" t="s">
        <v>4096</v>
      </c>
    </row>
    <row r="3311" spans="11:12" ht="16.05" customHeight="1" x14ac:dyDescent="0.25">
      <c r="K3311" s="12">
        <v>632724</v>
      </c>
      <c r="L3311" s="12" t="s">
        <v>4097</v>
      </c>
    </row>
    <row r="3312" spans="11:12" ht="16.05" customHeight="1" x14ac:dyDescent="0.25">
      <c r="K3312" s="12">
        <v>632725</v>
      </c>
      <c r="L3312" s="12" t="s">
        <v>4098</v>
      </c>
    </row>
    <row r="3313" spans="11:12" ht="16.05" customHeight="1" x14ac:dyDescent="0.25">
      <c r="K3313" s="12">
        <v>632726</v>
      </c>
      <c r="L3313" s="12" t="s">
        <v>4099</v>
      </c>
    </row>
    <row r="3314" spans="11:12" ht="16.05" customHeight="1" x14ac:dyDescent="0.25">
      <c r="K3314" s="12">
        <v>632800</v>
      </c>
      <c r="L3314" s="12" t="s">
        <v>4100</v>
      </c>
    </row>
    <row r="3315" spans="11:12" ht="16.05" customHeight="1" x14ac:dyDescent="0.25">
      <c r="K3315" s="12">
        <v>632801</v>
      </c>
      <c r="L3315" s="12" t="s">
        <v>4101</v>
      </c>
    </row>
    <row r="3316" spans="11:12" ht="16.05" customHeight="1" x14ac:dyDescent="0.25">
      <c r="K3316" s="12">
        <v>632802</v>
      </c>
      <c r="L3316" s="12" t="s">
        <v>4102</v>
      </c>
    </row>
    <row r="3317" spans="11:12" ht="16.05" customHeight="1" x14ac:dyDescent="0.25">
      <c r="K3317" s="12">
        <v>632821</v>
      </c>
      <c r="L3317" s="12" t="s">
        <v>4103</v>
      </c>
    </row>
    <row r="3318" spans="11:12" ht="16.05" customHeight="1" x14ac:dyDescent="0.25">
      <c r="K3318" s="12">
        <v>632822</v>
      </c>
      <c r="L3318" s="12" t="s">
        <v>4104</v>
      </c>
    </row>
    <row r="3319" spans="11:12" ht="16.05" customHeight="1" x14ac:dyDescent="0.25">
      <c r="K3319" s="12">
        <v>632823</v>
      </c>
      <c r="L3319" s="12" t="s">
        <v>4105</v>
      </c>
    </row>
    <row r="3320" spans="11:12" ht="16.05" customHeight="1" x14ac:dyDescent="0.25">
      <c r="K3320" s="12">
        <v>640000</v>
      </c>
      <c r="L3320" s="12" t="s">
        <v>4106</v>
      </c>
    </row>
    <row r="3321" spans="11:12" ht="16.05" customHeight="1" x14ac:dyDescent="0.25">
      <c r="K3321" s="12">
        <v>640100</v>
      </c>
      <c r="L3321" s="12" t="s">
        <v>4107</v>
      </c>
    </row>
    <row r="3322" spans="11:12" ht="16.05" customHeight="1" x14ac:dyDescent="0.25">
      <c r="K3322" s="12">
        <v>640101</v>
      </c>
      <c r="L3322" s="12" t="s">
        <v>4108</v>
      </c>
    </row>
    <row r="3323" spans="11:12" ht="16.05" customHeight="1" x14ac:dyDescent="0.25">
      <c r="K3323" s="12">
        <v>640102</v>
      </c>
      <c r="L3323" s="12" t="s">
        <v>4109</v>
      </c>
    </row>
    <row r="3324" spans="11:12" ht="16.05" customHeight="1" x14ac:dyDescent="0.25">
      <c r="K3324" s="12">
        <v>640103</v>
      </c>
      <c r="L3324" s="12" t="s">
        <v>4110</v>
      </c>
    </row>
    <row r="3325" spans="11:12" ht="16.05" customHeight="1" x14ac:dyDescent="0.25">
      <c r="K3325" s="12">
        <v>640111</v>
      </c>
      <c r="L3325" s="12" t="s">
        <v>4111</v>
      </c>
    </row>
    <row r="3326" spans="11:12" ht="16.05" customHeight="1" x14ac:dyDescent="0.25">
      <c r="K3326" s="12">
        <v>640121</v>
      </c>
      <c r="L3326" s="12" t="s">
        <v>4112</v>
      </c>
    </row>
    <row r="3327" spans="11:12" ht="16.05" customHeight="1" x14ac:dyDescent="0.25">
      <c r="K3327" s="12">
        <v>640122</v>
      </c>
      <c r="L3327" s="12" t="s">
        <v>4113</v>
      </c>
    </row>
    <row r="3328" spans="11:12" ht="16.05" customHeight="1" x14ac:dyDescent="0.25">
      <c r="K3328" s="12">
        <v>640200</v>
      </c>
      <c r="L3328" s="12" t="s">
        <v>4114</v>
      </c>
    </row>
    <row r="3329" spans="11:12" ht="16.05" customHeight="1" x14ac:dyDescent="0.25">
      <c r="K3329" s="12">
        <v>640201</v>
      </c>
      <c r="L3329" s="12" t="s">
        <v>4115</v>
      </c>
    </row>
    <row r="3330" spans="11:12" ht="16.05" customHeight="1" x14ac:dyDescent="0.25">
      <c r="K3330" s="12">
        <v>640202</v>
      </c>
      <c r="L3330" s="12" t="s">
        <v>4116</v>
      </c>
    </row>
    <row r="3331" spans="11:12" ht="16.05" customHeight="1" x14ac:dyDescent="0.25">
      <c r="K3331" s="12">
        <v>640203</v>
      </c>
      <c r="L3331" s="12" t="s">
        <v>4117</v>
      </c>
    </row>
    <row r="3332" spans="11:12" ht="16.05" customHeight="1" x14ac:dyDescent="0.25">
      <c r="K3332" s="12">
        <v>640204</v>
      </c>
      <c r="L3332" s="12" t="s">
        <v>4118</v>
      </c>
    </row>
    <row r="3333" spans="11:12" ht="16.05" customHeight="1" x14ac:dyDescent="0.25">
      <c r="K3333" s="12">
        <v>640221</v>
      </c>
      <c r="L3333" s="12" t="s">
        <v>4119</v>
      </c>
    </row>
    <row r="3334" spans="11:12" ht="16.05" customHeight="1" x14ac:dyDescent="0.25">
      <c r="K3334" s="12">
        <v>640222</v>
      </c>
      <c r="L3334" s="12" t="s">
        <v>4120</v>
      </c>
    </row>
    <row r="3335" spans="11:12" ht="16.05" customHeight="1" x14ac:dyDescent="0.25">
      <c r="K3335" s="12">
        <v>640223</v>
      </c>
      <c r="L3335" s="12" t="s">
        <v>4121</v>
      </c>
    </row>
    <row r="3336" spans="11:12" ht="16.05" customHeight="1" x14ac:dyDescent="0.25">
      <c r="K3336" s="12">
        <v>640300</v>
      </c>
      <c r="L3336" s="12" t="s">
        <v>4122</v>
      </c>
    </row>
    <row r="3337" spans="11:12" ht="16.05" customHeight="1" x14ac:dyDescent="0.25">
      <c r="K3337" s="12">
        <v>640301</v>
      </c>
      <c r="L3337" s="12" t="s">
        <v>4123</v>
      </c>
    </row>
    <row r="3338" spans="11:12" ht="16.05" customHeight="1" x14ac:dyDescent="0.25">
      <c r="K3338" s="12">
        <v>640302</v>
      </c>
      <c r="L3338" s="12" t="s">
        <v>4124</v>
      </c>
    </row>
    <row r="3339" spans="11:12" ht="16.05" customHeight="1" x14ac:dyDescent="0.25">
      <c r="K3339" s="12">
        <v>640321</v>
      </c>
      <c r="L3339" s="12" t="s">
        <v>4125</v>
      </c>
    </row>
    <row r="3340" spans="11:12" ht="16.05" customHeight="1" x14ac:dyDescent="0.25">
      <c r="K3340" s="12">
        <v>640322</v>
      </c>
      <c r="L3340" s="12" t="s">
        <v>4126</v>
      </c>
    </row>
    <row r="3341" spans="11:12" ht="16.05" customHeight="1" x14ac:dyDescent="0.25">
      <c r="K3341" s="12">
        <v>640323</v>
      </c>
      <c r="L3341" s="12" t="s">
        <v>4127</v>
      </c>
    </row>
    <row r="3342" spans="11:12" ht="16.05" customHeight="1" x14ac:dyDescent="0.25">
      <c r="K3342" s="12">
        <v>640324</v>
      </c>
      <c r="L3342" s="12" t="s">
        <v>4128</v>
      </c>
    </row>
    <row r="3343" spans="11:12" ht="16.05" customHeight="1" x14ac:dyDescent="0.25">
      <c r="K3343" s="12">
        <v>640381</v>
      </c>
      <c r="L3343" s="12" t="s">
        <v>4129</v>
      </c>
    </row>
    <row r="3344" spans="11:12" ht="16.05" customHeight="1" x14ac:dyDescent="0.25">
      <c r="K3344" s="12">
        <v>640382</v>
      </c>
      <c r="L3344" s="12" t="s">
        <v>4130</v>
      </c>
    </row>
    <row r="3345" spans="11:12" ht="16.05" customHeight="1" x14ac:dyDescent="0.25">
      <c r="K3345" s="12">
        <v>642200</v>
      </c>
      <c r="L3345" s="12" t="s">
        <v>4131</v>
      </c>
    </row>
    <row r="3346" spans="11:12" ht="16.05" customHeight="1" x14ac:dyDescent="0.25">
      <c r="K3346" s="12">
        <v>642221</v>
      </c>
      <c r="L3346" s="12" t="s">
        <v>4132</v>
      </c>
    </row>
    <row r="3347" spans="11:12" ht="16.05" customHeight="1" x14ac:dyDescent="0.25">
      <c r="K3347" s="12">
        <v>642222</v>
      </c>
      <c r="L3347" s="12" t="s">
        <v>4133</v>
      </c>
    </row>
    <row r="3348" spans="11:12" ht="16.05" customHeight="1" x14ac:dyDescent="0.25">
      <c r="K3348" s="12">
        <v>642223</v>
      </c>
      <c r="L3348" s="12" t="s">
        <v>4134</v>
      </c>
    </row>
    <row r="3349" spans="11:12" ht="16.05" customHeight="1" x14ac:dyDescent="0.25">
      <c r="K3349" s="12">
        <v>642224</v>
      </c>
      <c r="L3349" s="12" t="s">
        <v>4135</v>
      </c>
    </row>
    <row r="3350" spans="11:12" ht="16.05" customHeight="1" x14ac:dyDescent="0.25">
      <c r="K3350" s="12">
        <v>642225</v>
      </c>
      <c r="L3350" s="12" t="s">
        <v>4136</v>
      </c>
    </row>
    <row r="3351" spans="11:12" ht="16.05" customHeight="1" x14ac:dyDescent="0.25">
      <c r="K3351" s="12">
        <v>642226</v>
      </c>
      <c r="L3351" s="12" t="s">
        <v>4137</v>
      </c>
    </row>
    <row r="3352" spans="11:12" ht="16.05" customHeight="1" x14ac:dyDescent="0.25">
      <c r="K3352" s="12">
        <v>650000</v>
      </c>
      <c r="L3352" s="12" t="s">
        <v>4138</v>
      </c>
    </row>
    <row r="3353" spans="11:12" ht="16.05" customHeight="1" x14ac:dyDescent="0.25">
      <c r="K3353" s="12">
        <v>650100</v>
      </c>
      <c r="L3353" s="12" t="s">
        <v>4139</v>
      </c>
    </row>
    <row r="3354" spans="11:12" ht="16.05" customHeight="1" x14ac:dyDescent="0.25">
      <c r="K3354" s="12">
        <v>650101</v>
      </c>
      <c r="L3354" s="12" t="s">
        <v>4140</v>
      </c>
    </row>
    <row r="3355" spans="11:12" ht="16.05" customHeight="1" x14ac:dyDescent="0.25">
      <c r="K3355" s="12">
        <v>650102</v>
      </c>
      <c r="L3355" s="12" t="s">
        <v>4141</v>
      </c>
    </row>
    <row r="3356" spans="11:12" ht="16.05" customHeight="1" x14ac:dyDescent="0.25">
      <c r="K3356" s="12">
        <v>650103</v>
      </c>
      <c r="L3356" s="12" t="s">
        <v>4142</v>
      </c>
    </row>
    <row r="3357" spans="11:12" ht="16.05" customHeight="1" x14ac:dyDescent="0.25">
      <c r="K3357" s="12">
        <v>650104</v>
      </c>
      <c r="L3357" s="12" t="s">
        <v>4143</v>
      </c>
    </row>
    <row r="3358" spans="11:12" ht="16.05" customHeight="1" x14ac:dyDescent="0.25">
      <c r="K3358" s="12">
        <v>650105</v>
      </c>
      <c r="L3358" s="12" t="s">
        <v>4144</v>
      </c>
    </row>
    <row r="3359" spans="11:12" ht="16.05" customHeight="1" x14ac:dyDescent="0.25">
      <c r="K3359" s="12">
        <v>650106</v>
      </c>
      <c r="L3359" s="12" t="s">
        <v>4145</v>
      </c>
    </row>
    <row r="3360" spans="11:12" ht="16.05" customHeight="1" x14ac:dyDescent="0.25">
      <c r="K3360" s="12">
        <v>650107</v>
      </c>
      <c r="L3360" s="12" t="s">
        <v>4146</v>
      </c>
    </row>
    <row r="3361" spans="11:12" ht="16.05" customHeight="1" x14ac:dyDescent="0.25">
      <c r="K3361" s="12">
        <v>650108</v>
      </c>
      <c r="L3361" s="12" t="s">
        <v>4147</v>
      </c>
    </row>
    <row r="3362" spans="11:12" ht="16.05" customHeight="1" x14ac:dyDescent="0.25">
      <c r="K3362" s="12">
        <v>650121</v>
      </c>
      <c r="L3362" s="12" t="s">
        <v>4148</v>
      </c>
    </row>
    <row r="3363" spans="11:12" ht="16.05" customHeight="1" x14ac:dyDescent="0.25">
      <c r="K3363" s="12">
        <v>650200</v>
      </c>
      <c r="L3363" s="12" t="s">
        <v>4149</v>
      </c>
    </row>
    <row r="3364" spans="11:12" ht="16.05" customHeight="1" x14ac:dyDescent="0.25">
      <c r="K3364" s="12">
        <v>650201</v>
      </c>
      <c r="L3364" s="12" t="s">
        <v>4150</v>
      </c>
    </row>
    <row r="3365" spans="11:12" ht="16.05" customHeight="1" x14ac:dyDescent="0.25">
      <c r="K3365" s="12">
        <v>650202</v>
      </c>
      <c r="L3365" s="12" t="s">
        <v>4151</v>
      </c>
    </row>
    <row r="3366" spans="11:12" ht="16.05" customHeight="1" x14ac:dyDescent="0.25">
      <c r="K3366" s="12">
        <v>650203</v>
      </c>
      <c r="L3366" s="12" t="s">
        <v>4152</v>
      </c>
    </row>
    <row r="3367" spans="11:12" ht="16.05" customHeight="1" x14ac:dyDescent="0.25">
      <c r="K3367" s="12">
        <v>650204</v>
      </c>
      <c r="L3367" s="12" t="s">
        <v>4153</v>
      </c>
    </row>
    <row r="3368" spans="11:12" ht="16.05" customHeight="1" x14ac:dyDescent="0.25">
      <c r="K3368" s="12">
        <v>650205</v>
      </c>
      <c r="L3368" s="12" t="s">
        <v>4154</v>
      </c>
    </row>
    <row r="3369" spans="11:12" ht="16.05" customHeight="1" x14ac:dyDescent="0.25">
      <c r="K3369" s="12">
        <v>652100</v>
      </c>
      <c r="L3369" s="12" t="s">
        <v>4155</v>
      </c>
    </row>
    <row r="3370" spans="11:12" ht="16.05" customHeight="1" x14ac:dyDescent="0.25">
      <c r="K3370" s="12">
        <v>652101</v>
      </c>
      <c r="L3370" s="12" t="s">
        <v>4156</v>
      </c>
    </row>
    <row r="3371" spans="11:12" ht="16.05" customHeight="1" x14ac:dyDescent="0.25">
      <c r="K3371" s="12">
        <v>652122</v>
      </c>
      <c r="L3371" s="12" t="s">
        <v>4157</v>
      </c>
    </row>
    <row r="3372" spans="11:12" ht="16.05" customHeight="1" x14ac:dyDescent="0.25">
      <c r="K3372" s="12">
        <v>652123</v>
      </c>
      <c r="L3372" s="12" t="s">
        <v>4158</v>
      </c>
    </row>
    <row r="3373" spans="11:12" ht="16.05" customHeight="1" x14ac:dyDescent="0.25">
      <c r="K3373" s="12">
        <v>652200</v>
      </c>
      <c r="L3373" s="12" t="s">
        <v>4159</v>
      </c>
    </row>
    <row r="3374" spans="11:12" ht="16.05" customHeight="1" x14ac:dyDescent="0.25">
      <c r="K3374" s="12">
        <v>652201</v>
      </c>
      <c r="L3374" s="12" t="s">
        <v>4160</v>
      </c>
    </row>
    <row r="3375" spans="11:12" ht="16.05" customHeight="1" x14ac:dyDescent="0.25">
      <c r="K3375" s="12">
        <v>652222</v>
      </c>
      <c r="L3375" s="12" t="s">
        <v>4161</v>
      </c>
    </row>
    <row r="3376" spans="11:12" ht="16.05" customHeight="1" x14ac:dyDescent="0.25">
      <c r="K3376" s="12">
        <v>652223</v>
      </c>
      <c r="L3376" s="12" t="s">
        <v>4162</v>
      </c>
    </row>
    <row r="3377" spans="11:12" ht="16.05" customHeight="1" x14ac:dyDescent="0.25">
      <c r="K3377" s="12">
        <v>652300</v>
      </c>
      <c r="L3377" s="12" t="s">
        <v>4163</v>
      </c>
    </row>
    <row r="3378" spans="11:12" ht="16.05" customHeight="1" x14ac:dyDescent="0.25">
      <c r="K3378" s="12">
        <v>652301</v>
      </c>
      <c r="L3378" s="12" t="s">
        <v>4164</v>
      </c>
    </row>
    <row r="3379" spans="11:12" ht="16.05" customHeight="1" x14ac:dyDescent="0.25">
      <c r="K3379" s="12">
        <v>652302</v>
      </c>
      <c r="L3379" s="12" t="s">
        <v>4165</v>
      </c>
    </row>
    <row r="3380" spans="11:12" ht="16.05" customHeight="1" x14ac:dyDescent="0.25">
      <c r="K3380" s="12">
        <v>652303</v>
      </c>
      <c r="L3380" s="12" t="s">
        <v>4166</v>
      </c>
    </row>
    <row r="3381" spans="11:12" ht="16.05" customHeight="1" x14ac:dyDescent="0.25">
      <c r="K3381" s="12">
        <v>652323</v>
      </c>
      <c r="L3381" s="12" t="s">
        <v>4167</v>
      </c>
    </row>
    <row r="3382" spans="11:12" ht="16.05" customHeight="1" x14ac:dyDescent="0.25">
      <c r="K3382" s="12">
        <v>652324</v>
      </c>
      <c r="L3382" s="12" t="s">
        <v>4168</v>
      </c>
    </row>
    <row r="3383" spans="11:12" ht="16.05" customHeight="1" x14ac:dyDescent="0.25">
      <c r="K3383" s="12">
        <v>652325</v>
      </c>
      <c r="L3383" s="12" t="s">
        <v>4169</v>
      </c>
    </row>
    <row r="3384" spans="11:12" ht="16.05" customHeight="1" x14ac:dyDescent="0.25">
      <c r="K3384" s="12">
        <v>652327</v>
      </c>
      <c r="L3384" s="12" t="s">
        <v>4170</v>
      </c>
    </row>
    <row r="3385" spans="11:12" ht="16.05" customHeight="1" x14ac:dyDescent="0.25">
      <c r="K3385" s="12">
        <v>652328</v>
      </c>
      <c r="L3385" s="12" t="s">
        <v>4171</v>
      </c>
    </row>
    <row r="3386" spans="11:12" ht="16.05" customHeight="1" x14ac:dyDescent="0.25">
      <c r="K3386" s="12">
        <v>652700</v>
      </c>
      <c r="L3386" s="12" t="s">
        <v>4172</v>
      </c>
    </row>
    <row r="3387" spans="11:12" ht="16.05" customHeight="1" x14ac:dyDescent="0.25">
      <c r="K3387" s="12">
        <v>652701</v>
      </c>
      <c r="L3387" s="12" t="s">
        <v>4173</v>
      </c>
    </row>
    <row r="3388" spans="11:12" ht="16.05" customHeight="1" x14ac:dyDescent="0.25">
      <c r="K3388" s="12">
        <v>652722</v>
      </c>
      <c r="L3388" s="12" t="s">
        <v>4174</v>
      </c>
    </row>
    <row r="3389" spans="11:12" ht="16.05" customHeight="1" x14ac:dyDescent="0.25">
      <c r="K3389" s="12">
        <v>652723</v>
      </c>
      <c r="L3389" s="12" t="s">
        <v>4175</v>
      </c>
    </row>
    <row r="3390" spans="11:12" ht="16.05" customHeight="1" x14ac:dyDescent="0.25">
      <c r="K3390" s="12">
        <v>652800</v>
      </c>
      <c r="L3390" s="12" t="s">
        <v>4176</v>
      </c>
    </row>
    <row r="3391" spans="11:12" ht="16.05" customHeight="1" x14ac:dyDescent="0.25">
      <c r="K3391" s="12">
        <v>652801</v>
      </c>
      <c r="L3391" s="12" t="s">
        <v>4177</v>
      </c>
    </row>
    <row r="3392" spans="11:12" ht="16.05" customHeight="1" x14ac:dyDescent="0.25">
      <c r="K3392" s="12">
        <v>652822</v>
      </c>
      <c r="L3392" s="12" t="s">
        <v>4178</v>
      </c>
    </row>
    <row r="3393" spans="11:12" ht="16.05" customHeight="1" x14ac:dyDescent="0.25">
      <c r="K3393" s="12">
        <v>652823</v>
      </c>
      <c r="L3393" s="12" t="s">
        <v>4179</v>
      </c>
    </row>
    <row r="3394" spans="11:12" ht="16.05" customHeight="1" x14ac:dyDescent="0.25">
      <c r="K3394" s="12">
        <v>652824</v>
      </c>
      <c r="L3394" s="12" t="s">
        <v>4180</v>
      </c>
    </row>
    <row r="3395" spans="11:12" ht="16.05" customHeight="1" x14ac:dyDescent="0.25">
      <c r="K3395" s="12">
        <v>652825</v>
      </c>
      <c r="L3395" s="12" t="s">
        <v>4181</v>
      </c>
    </row>
    <row r="3396" spans="11:12" ht="16.05" customHeight="1" x14ac:dyDescent="0.25">
      <c r="K3396" s="12">
        <v>652826</v>
      </c>
      <c r="L3396" s="12" t="s">
        <v>4182</v>
      </c>
    </row>
    <row r="3397" spans="11:12" ht="16.05" customHeight="1" x14ac:dyDescent="0.25">
      <c r="K3397" s="12">
        <v>652827</v>
      </c>
      <c r="L3397" s="12" t="s">
        <v>4183</v>
      </c>
    </row>
    <row r="3398" spans="11:12" ht="16.05" customHeight="1" x14ac:dyDescent="0.25">
      <c r="K3398" s="12">
        <v>652828</v>
      </c>
      <c r="L3398" s="12" t="s">
        <v>4184</v>
      </c>
    </row>
    <row r="3399" spans="11:12" ht="16.05" customHeight="1" x14ac:dyDescent="0.25">
      <c r="K3399" s="12">
        <v>652829</v>
      </c>
      <c r="L3399" s="12" t="s">
        <v>4185</v>
      </c>
    </row>
    <row r="3400" spans="11:12" ht="16.05" customHeight="1" x14ac:dyDescent="0.25">
      <c r="K3400" s="12">
        <v>652900</v>
      </c>
      <c r="L3400" s="12" t="s">
        <v>4186</v>
      </c>
    </row>
    <row r="3401" spans="11:12" ht="16.05" customHeight="1" x14ac:dyDescent="0.25">
      <c r="K3401" s="12">
        <v>652901</v>
      </c>
      <c r="L3401" s="12" t="s">
        <v>4187</v>
      </c>
    </row>
    <row r="3402" spans="11:12" ht="16.05" customHeight="1" x14ac:dyDescent="0.25">
      <c r="K3402" s="12">
        <v>652922</v>
      </c>
      <c r="L3402" s="12" t="s">
        <v>4188</v>
      </c>
    </row>
    <row r="3403" spans="11:12" ht="16.05" customHeight="1" x14ac:dyDescent="0.25">
      <c r="K3403" s="12">
        <v>652923</v>
      </c>
      <c r="L3403" s="12" t="s">
        <v>4189</v>
      </c>
    </row>
    <row r="3404" spans="11:12" ht="16.05" customHeight="1" x14ac:dyDescent="0.25">
      <c r="K3404" s="12">
        <v>652924</v>
      </c>
      <c r="L3404" s="12" t="s">
        <v>4190</v>
      </c>
    </row>
    <row r="3405" spans="11:12" ht="16.05" customHeight="1" x14ac:dyDescent="0.25">
      <c r="K3405" s="12">
        <v>652925</v>
      </c>
      <c r="L3405" s="12" t="s">
        <v>4191</v>
      </c>
    </row>
    <row r="3406" spans="11:12" ht="16.05" customHeight="1" x14ac:dyDescent="0.25">
      <c r="K3406" s="12">
        <v>652926</v>
      </c>
      <c r="L3406" s="12" t="s">
        <v>4192</v>
      </c>
    </row>
    <row r="3407" spans="11:12" ht="16.05" customHeight="1" x14ac:dyDescent="0.25">
      <c r="K3407" s="12">
        <v>652927</v>
      </c>
      <c r="L3407" s="12" t="s">
        <v>4193</v>
      </c>
    </row>
    <row r="3408" spans="11:12" ht="16.05" customHeight="1" x14ac:dyDescent="0.25">
      <c r="K3408" s="12">
        <v>652928</v>
      </c>
      <c r="L3408" s="12" t="s">
        <v>4194</v>
      </c>
    </row>
    <row r="3409" spans="11:12" ht="16.05" customHeight="1" x14ac:dyDescent="0.25">
      <c r="K3409" s="12">
        <v>652929</v>
      </c>
      <c r="L3409" s="12" t="s">
        <v>4195</v>
      </c>
    </row>
    <row r="3410" spans="11:12" ht="16.05" customHeight="1" x14ac:dyDescent="0.25">
      <c r="K3410" s="12">
        <v>653000</v>
      </c>
      <c r="L3410" s="12" t="s">
        <v>4196</v>
      </c>
    </row>
    <row r="3411" spans="11:12" ht="16.05" customHeight="1" x14ac:dyDescent="0.25">
      <c r="K3411" s="12">
        <v>653001</v>
      </c>
      <c r="L3411" s="12" t="s">
        <v>4197</v>
      </c>
    </row>
    <row r="3412" spans="11:12" ht="16.05" customHeight="1" x14ac:dyDescent="0.25">
      <c r="K3412" s="12">
        <v>653022</v>
      </c>
      <c r="L3412" s="12" t="s">
        <v>4198</v>
      </c>
    </row>
    <row r="3413" spans="11:12" ht="16.05" customHeight="1" x14ac:dyDescent="0.25">
      <c r="K3413" s="12">
        <v>653023</v>
      </c>
      <c r="L3413" s="12" t="s">
        <v>4199</v>
      </c>
    </row>
    <row r="3414" spans="11:12" ht="16.05" customHeight="1" x14ac:dyDescent="0.25">
      <c r="K3414" s="12">
        <v>653024</v>
      </c>
      <c r="L3414" s="12" t="s">
        <v>4200</v>
      </c>
    </row>
    <row r="3415" spans="11:12" ht="16.05" customHeight="1" x14ac:dyDescent="0.25">
      <c r="K3415" s="12">
        <v>653100</v>
      </c>
      <c r="L3415" s="12" t="s">
        <v>4201</v>
      </c>
    </row>
    <row r="3416" spans="11:12" ht="16.05" customHeight="1" x14ac:dyDescent="0.25">
      <c r="K3416" s="12">
        <v>653101</v>
      </c>
      <c r="L3416" s="12" t="s">
        <v>4202</v>
      </c>
    </row>
    <row r="3417" spans="11:12" ht="16.05" customHeight="1" x14ac:dyDescent="0.25">
      <c r="K3417" s="12">
        <v>653121</v>
      </c>
      <c r="L3417" s="12" t="s">
        <v>4203</v>
      </c>
    </row>
    <row r="3418" spans="11:12" ht="16.05" customHeight="1" x14ac:dyDescent="0.25">
      <c r="K3418" s="12">
        <v>653122</v>
      </c>
      <c r="L3418" s="12" t="s">
        <v>4204</v>
      </c>
    </row>
    <row r="3419" spans="11:12" ht="16.05" customHeight="1" x14ac:dyDescent="0.25">
      <c r="K3419" s="12">
        <v>653123</v>
      </c>
      <c r="L3419" s="12" t="s">
        <v>4205</v>
      </c>
    </row>
    <row r="3420" spans="11:12" ht="16.05" customHeight="1" x14ac:dyDescent="0.25">
      <c r="K3420" s="12">
        <v>653124</v>
      </c>
      <c r="L3420" s="12" t="s">
        <v>4206</v>
      </c>
    </row>
    <row r="3421" spans="11:12" ht="16.05" customHeight="1" x14ac:dyDescent="0.25">
      <c r="K3421" s="12">
        <v>653125</v>
      </c>
      <c r="L3421" s="12" t="s">
        <v>4207</v>
      </c>
    </row>
    <row r="3422" spans="11:12" ht="16.05" customHeight="1" x14ac:dyDescent="0.25">
      <c r="K3422" s="12">
        <v>653126</v>
      </c>
      <c r="L3422" s="12" t="s">
        <v>4208</v>
      </c>
    </row>
    <row r="3423" spans="11:12" ht="16.05" customHeight="1" x14ac:dyDescent="0.25">
      <c r="K3423" s="12">
        <v>653127</v>
      </c>
      <c r="L3423" s="12" t="s">
        <v>4209</v>
      </c>
    </row>
    <row r="3424" spans="11:12" ht="16.05" customHeight="1" x14ac:dyDescent="0.25">
      <c r="K3424" s="12">
        <v>653128</v>
      </c>
      <c r="L3424" s="12" t="s">
        <v>4210</v>
      </c>
    </row>
    <row r="3425" spans="11:12" ht="16.05" customHeight="1" x14ac:dyDescent="0.25">
      <c r="K3425" s="12">
        <v>653129</v>
      </c>
      <c r="L3425" s="12" t="s">
        <v>4211</v>
      </c>
    </row>
    <row r="3426" spans="11:12" ht="16.05" customHeight="1" x14ac:dyDescent="0.25">
      <c r="K3426" s="12">
        <v>653130</v>
      </c>
      <c r="L3426" s="12" t="s">
        <v>4212</v>
      </c>
    </row>
    <row r="3427" spans="11:12" ht="16.05" customHeight="1" x14ac:dyDescent="0.25">
      <c r="K3427" s="12">
        <v>653131</v>
      </c>
      <c r="L3427" s="12" t="s">
        <v>4213</v>
      </c>
    </row>
    <row r="3428" spans="11:12" ht="16.05" customHeight="1" x14ac:dyDescent="0.25">
      <c r="K3428" s="12">
        <v>653200</v>
      </c>
      <c r="L3428" s="12" t="s">
        <v>4214</v>
      </c>
    </row>
    <row r="3429" spans="11:12" ht="16.05" customHeight="1" x14ac:dyDescent="0.25">
      <c r="K3429" s="12">
        <v>653201</v>
      </c>
      <c r="L3429" s="12" t="s">
        <v>4215</v>
      </c>
    </row>
    <row r="3430" spans="11:12" ht="16.05" customHeight="1" x14ac:dyDescent="0.25">
      <c r="K3430" s="12">
        <v>653221</v>
      </c>
      <c r="L3430" s="12" t="s">
        <v>4216</v>
      </c>
    </row>
    <row r="3431" spans="11:12" ht="16.05" customHeight="1" x14ac:dyDescent="0.25">
      <c r="K3431" s="12">
        <v>653222</v>
      </c>
      <c r="L3431" s="12" t="s">
        <v>4217</v>
      </c>
    </row>
    <row r="3432" spans="11:12" ht="16.05" customHeight="1" x14ac:dyDescent="0.25">
      <c r="K3432" s="12">
        <v>653223</v>
      </c>
      <c r="L3432" s="12" t="s">
        <v>4218</v>
      </c>
    </row>
    <row r="3433" spans="11:12" ht="16.05" customHeight="1" x14ac:dyDescent="0.25">
      <c r="K3433" s="12">
        <v>653224</v>
      </c>
      <c r="L3433" s="12" t="s">
        <v>4219</v>
      </c>
    </row>
    <row r="3434" spans="11:12" ht="16.05" customHeight="1" x14ac:dyDescent="0.25">
      <c r="K3434" s="12">
        <v>653225</v>
      </c>
      <c r="L3434" s="12" t="s">
        <v>4220</v>
      </c>
    </row>
    <row r="3435" spans="11:12" ht="16.05" customHeight="1" x14ac:dyDescent="0.25">
      <c r="K3435" s="12">
        <v>653226</v>
      </c>
      <c r="L3435" s="12" t="s">
        <v>4221</v>
      </c>
    </row>
    <row r="3436" spans="11:12" ht="16.05" customHeight="1" x14ac:dyDescent="0.25">
      <c r="K3436" s="12">
        <v>653227</v>
      </c>
      <c r="L3436" s="12" t="s">
        <v>4222</v>
      </c>
    </row>
    <row r="3437" spans="11:12" ht="16.05" customHeight="1" x14ac:dyDescent="0.25">
      <c r="K3437" s="12">
        <v>654000</v>
      </c>
      <c r="L3437" s="12" t="s">
        <v>4223</v>
      </c>
    </row>
    <row r="3438" spans="11:12" ht="16.05" customHeight="1" x14ac:dyDescent="0.25">
      <c r="K3438" s="12">
        <v>654001</v>
      </c>
      <c r="L3438" s="12" t="s">
        <v>4224</v>
      </c>
    </row>
    <row r="3439" spans="11:12" ht="16.05" customHeight="1" x14ac:dyDescent="0.25">
      <c r="K3439" s="12">
        <v>654100</v>
      </c>
      <c r="L3439" s="12" t="s">
        <v>4225</v>
      </c>
    </row>
    <row r="3440" spans="11:12" ht="16.05" customHeight="1" x14ac:dyDescent="0.25">
      <c r="K3440" s="12">
        <v>654101</v>
      </c>
      <c r="L3440" s="12" t="s">
        <v>4226</v>
      </c>
    </row>
    <row r="3441" spans="11:12" ht="16.05" customHeight="1" x14ac:dyDescent="0.25">
      <c r="K3441" s="12">
        <v>654121</v>
      </c>
      <c r="L3441" s="12" t="s">
        <v>4227</v>
      </c>
    </row>
    <row r="3442" spans="11:12" ht="16.05" customHeight="1" x14ac:dyDescent="0.25">
      <c r="K3442" s="12">
        <v>654122</v>
      </c>
      <c r="L3442" s="12" t="s">
        <v>4228</v>
      </c>
    </row>
    <row r="3443" spans="11:12" ht="16.05" customHeight="1" x14ac:dyDescent="0.25">
      <c r="K3443" s="12">
        <v>654123</v>
      </c>
      <c r="L3443" s="12" t="s">
        <v>4229</v>
      </c>
    </row>
    <row r="3444" spans="11:12" ht="16.05" customHeight="1" x14ac:dyDescent="0.25">
      <c r="K3444" s="12">
        <v>654124</v>
      </c>
      <c r="L3444" s="12" t="s">
        <v>4230</v>
      </c>
    </row>
    <row r="3445" spans="11:12" ht="16.05" customHeight="1" x14ac:dyDescent="0.25">
      <c r="K3445" s="12">
        <v>654125</v>
      </c>
      <c r="L3445" s="12" t="s">
        <v>4231</v>
      </c>
    </row>
    <row r="3446" spans="11:12" ht="16.05" customHeight="1" x14ac:dyDescent="0.25">
      <c r="K3446" s="12">
        <v>654126</v>
      </c>
      <c r="L3446" s="12" t="s">
        <v>4232</v>
      </c>
    </row>
    <row r="3447" spans="11:12" ht="16.05" customHeight="1" x14ac:dyDescent="0.25">
      <c r="K3447" s="12">
        <v>654127</v>
      </c>
      <c r="L3447" s="12" t="s">
        <v>4233</v>
      </c>
    </row>
    <row r="3448" spans="11:12" ht="16.05" customHeight="1" x14ac:dyDescent="0.25">
      <c r="K3448" s="12">
        <v>654128</v>
      </c>
      <c r="L3448" s="12" t="s">
        <v>4234</v>
      </c>
    </row>
    <row r="3449" spans="11:12" ht="16.05" customHeight="1" x14ac:dyDescent="0.25">
      <c r="K3449" s="12">
        <v>654200</v>
      </c>
      <c r="L3449" s="12" t="s">
        <v>4235</v>
      </c>
    </row>
    <row r="3450" spans="11:12" ht="16.05" customHeight="1" x14ac:dyDescent="0.25">
      <c r="K3450" s="12">
        <v>654201</v>
      </c>
      <c r="L3450" s="12" t="s">
        <v>4236</v>
      </c>
    </row>
    <row r="3451" spans="11:12" ht="16.05" customHeight="1" x14ac:dyDescent="0.25">
      <c r="K3451" s="12">
        <v>654202</v>
      </c>
      <c r="L3451" s="12" t="s">
        <v>4237</v>
      </c>
    </row>
    <row r="3452" spans="11:12" ht="16.05" customHeight="1" x14ac:dyDescent="0.25">
      <c r="K3452" s="12">
        <v>654221</v>
      </c>
      <c r="L3452" s="12" t="s">
        <v>4238</v>
      </c>
    </row>
    <row r="3453" spans="11:12" ht="16.05" customHeight="1" x14ac:dyDescent="0.25">
      <c r="K3453" s="12">
        <v>654223</v>
      </c>
      <c r="L3453" s="12" t="s">
        <v>4239</v>
      </c>
    </row>
    <row r="3454" spans="11:12" ht="16.05" customHeight="1" x14ac:dyDescent="0.25">
      <c r="K3454" s="12">
        <v>654224</v>
      </c>
      <c r="L3454" s="12" t="s">
        <v>4240</v>
      </c>
    </row>
    <row r="3455" spans="11:12" ht="16.05" customHeight="1" x14ac:dyDescent="0.25">
      <c r="K3455" s="12">
        <v>654225</v>
      </c>
      <c r="L3455" s="12" t="s">
        <v>4241</v>
      </c>
    </row>
    <row r="3456" spans="11:12" ht="16.05" customHeight="1" x14ac:dyDescent="0.25">
      <c r="K3456" s="12">
        <v>654226</v>
      </c>
      <c r="L3456" s="12" t="s">
        <v>4242</v>
      </c>
    </row>
    <row r="3457" spans="11:12" ht="16.05" customHeight="1" x14ac:dyDescent="0.25">
      <c r="K3457" s="12">
        <v>654300</v>
      </c>
      <c r="L3457" s="12" t="s">
        <v>4243</v>
      </c>
    </row>
    <row r="3458" spans="11:12" ht="16.05" customHeight="1" x14ac:dyDescent="0.25">
      <c r="K3458" s="12">
        <v>654301</v>
      </c>
      <c r="L3458" s="12" t="s">
        <v>4244</v>
      </c>
    </row>
    <row r="3459" spans="11:12" ht="16.05" customHeight="1" x14ac:dyDescent="0.25">
      <c r="K3459" s="12">
        <v>654321</v>
      </c>
      <c r="L3459" s="12" t="s">
        <v>4245</v>
      </c>
    </row>
    <row r="3460" spans="11:12" ht="16.05" customHeight="1" x14ac:dyDescent="0.25">
      <c r="K3460" s="12">
        <v>654322</v>
      </c>
      <c r="L3460" s="12" t="s">
        <v>4246</v>
      </c>
    </row>
    <row r="3461" spans="11:12" ht="16.05" customHeight="1" x14ac:dyDescent="0.25">
      <c r="K3461" s="12">
        <v>654323</v>
      </c>
      <c r="L3461" s="12" t="s">
        <v>4247</v>
      </c>
    </row>
    <row r="3462" spans="11:12" ht="16.05" customHeight="1" x14ac:dyDescent="0.25">
      <c r="K3462" s="12">
        <v>654324</v>
      </c>
      <c r="L3462" s="12" t="s">
        <v>4248</v>
      </c>
    </row>
    <row r="3463" spans="11:12" ht="16.05" customHeight="1" x14ac:dyDescent="0.25">
      <c r="K3463" s="12">
        <v>654325</v>
      </c>
      <c r="L3463" s="12" t="s">
        <v>4249</v>
      </c>
    </row>
    <row r="3464" spans="11:12" ht="16.05" customHeight="1" x14ac:dyDescent="0.25">
      <c r="K3464" s="12">
        <v>654326</v>
      </c>
      <c r="L3464" s="12" t="s">
        <v>4250</v>
      </c>
    </row>
    <row r="3465" spans="11:12" ht="16.05" customHeight="1" x14ac:dyDescent="0.25">
      <c r="K3465" s="12">
        <v>659000</v>
      </c>
      <c r="L3465" s="12" t="s">
        <v>4251</v>
      </c>
    </row>
    <row r="3466" spans="11:12" ht="16.05" customHeight="1" x14ac:dyDescent="0.25">
      <c r="K3466" s="12">
        <v>659001</v>
      </c>
      <c r="L3466" s="12" t="s">
        <v>4252</v>
      </c>
    </row>
  </sheetData>
  <mergeCells count="13">
    <mergeCell ref="A1:C1"/>
    <mergeCell ref="D16:H16"/>
    <mergeCell ref="B21:C21"/>
    <mergeCell ref="B24:C24"/>
    <mergeCell ref="D24:E24"/>
    <mergeCell ref="B22:C22"/>
    <mergeCell ref="B23:C23"/>
    <mergeCell ref="A8:B8"/>
    <mergeCell ref="A14:C14"/>
    <mergeCell ref="D21:E21"/>
    <mergeCell ref="D22:E22"/>
    <mergeCell ref="D23:E23"/>
    <mergeCell ref="A20:E20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89"/>
  <sheetViews>
    <sheetView tabSelected="1" topLeftCell="A43" workbookViewId="0">
      <selection activeCell="G66" sqref="G66"/>
    </sheetView>
  </sheetViews>
  <sheetFormatPr defaultRowHeight="15.6" customHeight="1" x14ac:dyDescent="0.3"/>
  <cols>
    <col min="1" max="1" width="8.796875" style="15"/>
    <col min="2" max="2" width="9.09765625" style="15" customWidth="1"/>
    <col min="3" max="3" width="8.19921875" style="15" customWidth="1"/>
    <col min="4" max="4" width="8.5" style="15" customWidth="1"/>
    <col min="5" max="5" width="8.8984375" style="15" customWidth="1"/>
    <col min="6" max="6" width="8.796875" style="15" customWidth="1"/>
    <col min="7" max="7" width="8.59765625" style="15" customWidth="1"/>
    <col min="8" max="8" width="8.8984375" style="15" bestFit="1" customWidth="1"/>
    <col min="9" max="9" width="10.3984375" style="15" bestFit="1" customWidth="1"/>
    <col min="10" max="10" width="8.796875" style="15"/>
    <col min="11" max="11" width="8.8984375" style="15" bestFit="1" customWidth="1"/>
    <col min="12" max="12" width="10.3984375" style="15" bestFit="1" customWidth="1"/>
    <col min="13" max="16384" width="8.796875" style="15"/>
  </cols>
  <sheetData>
    <row r="1" spans="1:19" ht="15.6" customHeight="1" x14ac:dyDescent="0.3">
      <c r="A1" s="146" t="s">
        <v>4</v>
      </c>
      <c r="B1" s="147" t="s">
        <v>5</v>
      </c>
      <c r="C1" s="147" t="s">
        <v>6</v>
      </c>
      <c r="D1" s="147" t="s">
        <v>7</v>
      </c>
      <c r="E1" s="147" t="s">
        <v>708</v>
      </c>
      <c r="F1" s="147" t="s">
        <v>15</v>
      </c>
      <c r="G1" s="147" t="s">
        <v>16</v>
      </c>
      <c r="I1" s="159" t="s">
        <v>4264</v>
      </c>
      <c r="J1" s="159"/>
      <c r="K1" s="159"/>
      <c r="L1" s="159"/>
      <c r="M1" s="159"/>
      <c r="N1" s="159"/>
      <c r="O1" s="200"/>
      <c r="P1" s="57" t="s">
        <v>4265</v>
      </c>
      <c r="Q1" s="57" t="s">
        <v>4266</v>
      </c>
      <c r="R1" s="57" t="s">
        <v>4267</v>
      </c>
      <c r="S1" s="57" t="s">
        <v>4268</v>
      </c>
    </row>
    <row r="2" spans="1:19" ht="15.6" customHeight="1" x14ac:dyDescent="0.3">
      <c r="A2" s="117" t="s">
        <v>8</v>
      </c>
      <c r="B2" s="80">
        <v>39</v>
      </c>
      <c r="C2" s="80">
        <v>55</v>
      </c>
      <c r="D2" s="80">
        <v>90</v>
      </c>
      <c r="E2" s="148">
        <f t="shared" ref="E2:E8" si="0">SUM(B2:D2)</f>
        <v>184</v>
      </c>
      <c r="F2" s="148">
        <f t="shared" ref="F2:F8" si="1">AVERAGE(B2:D2)</f>
        <v>61.333333333333336</v>
      </c>
      <c r="G2" s="118">
        <f>RANK(E2,$E$2:$E$8)</f>
        <v>5</v>
      </c>
      <c r="P2" s="12" t="s">
        <v>4269</v>
      </c>
      <c r="Q2" s="12" t="s">
        <v>4270</v>
      </c>
      <c r="R2" s="12">
        <v>12.3</v>
      </c>
      <c r="S2" s="14">
        <f>IF(MOD(R2,1)&gt;=0.5,INT(R2)+0.5,INT(R2))</f>
        <v>12</v>
      </c>
    </row>
    <row r="3" spans="1:19" ht="15.6" customHeight="1" x14ac:dyDescent="0.4">
      <c r="A3" s="117" t="s">
        <v>9</v>
      </c>
      <c r="B3" s="80">
        <v>60</v>
      </c>
      <c r="C3" s="80">
        <v>64</v>
      </c>
      <c r="D3" s="80">
        <v>77</v>
      </c>
      <c r="E3" s="108">
        <f t="shared" si="0"/>
        <v>201</v>
      </c>
      <c r="F3" s="108">
        <f t="shared" si="1"/>
        <v>67</v>
      </c>
      <c r="G3" s="12">
        <f t="shared" ref="G3:G8" si="2">RANK(E3,$E$2:$E$8)</f>
        <v>4</v>
      </c>
      <c r="I3" s="159" t="s">
        <v>4272</v>
      </c>
      <c r="J3" s="159"/>
      <c r="K3" s="159"/>
      <c r="L3" s="159"/>
      <c r="M3" s="2"/>
      <c r="P3" s="12" t="s">
        <v>4269</v>
      </c>
      <c r="Q3" s="12" t="s">
        <v>4271</v>
      </c>
      <c r="R3" s="12">
        <v>7.6</v>
      </c>
      <c r="S3" s="12">
        <f t="shared" ref="S3:S9" si="3">IF(MOD(R3,1)&gt;=0.5,INT(R3)+0.5,INT(R3))</f>
        <v>7.5</v>
      </c>
    </row>
    <row r="4" spans="1:19" ht="15.6" customHeight="1" x14ac:dyDescent="0.4">
      <c r="A4" s="117" t="s">
        <v>10</v>
      </c>
      <c r="B4" s="80">
        <v>86</v>
      </c>
      <c r="C4" s="80">
        <v>79</v>
      </c>
      <c r="D4" s="80">
        <v>98</v>
      </c>
      <c r="E4" s="108">
        <f t="shared" si="0"/>
        <v>263</v>
      </c>
      <c r="F4" s="108">
        <f t="shared" si="1"/>
        <v>87.666666666666671</v>
      </c>
      <c r="G4" s="12">
        <f t="shared" si="2"/>
        <v>2</v>
      </c>
      <c r="M4" s="2"/>
      <c r="P4" s="12" t="s">
        <v>4269</v>
      </c>
      <c r="Q4" s="12" t="s">
        <v>4271</v>
      </c>
      <c r="R4" s="12">
        <v>8.3000000000000007</v>
      </c>
      <c r="S4" s="12">
        <f t="shared" si="3"/>
        <v>8</v>
      </c>
    </row>
    <row r="5" spans="1:19" ht="15.6" customHeight="1" x14ac:dyDescent="0.4">
      <c r="A5" s="117" t="s">
        <v>11</v>
      </c>
      <c r="B5" s="80">
        <v>77</v>
      </c>
      <c r="C5" s="80">
        <v>85</v>
      </c>
      <c r="D5" s="80">
        <v>83</v>
      </c>
      <c r="E5" s="108">
        <f t="shared" si="0"/>
        <v>245</v>
      </c>
      <c r="F5" s="108">
        <f t="shared" si="1"/>
        <v>81.666666666666671</v>
      </c>
      <c r="G5" s="12">
        <f t="shared" si="2"/>
        <v>3</v>
      </c>
      <c r="I5" s="201" t="s">
        <v>4273</v>
      </c>
      <c r="J5" s="201"/>
      <c r="K5" s="201"/>
      <c r="L5" s="2"/>
      <c r="M5" s="2"/>
      <c r="P5" s="12" t="s">
        <v>4269</v>
      </c>
      <c r="Q5" s="12" t="s">
        <v>4271</v>
      </c>
      <c r="R5" s="12">
        <v>9.4</v>
      </c>
      <c r="S5" s="12">
        <f t="shared" si="3"/>
        <v>9</v>
      </c>
    </row>
    <row r="6" spans="1:19" ht="15.6" customHeight="1" x14ac:dyDescent="0.3">
      <c r="A6" s="117" t="s">
        <v>12</v>
      </c>
      <c r="B6" s="80">
        <v>43</v>
      </c>
      <c r="C6" s="80">
        <v>47</v>
      </c>
      <c r="D6" s="80">
        <v>54</v>
      </c>
      <c r="E6" s="108">
        <f t="shared" si="0"/>
        <v>144</v>
      </c>
      <c r="F6" s="108">
        <f t="shared" si="1"/>
        <v>48</v>
      </c>
      <c r="G6" s="12">
        <f t="shared" si="2"/>
        <v>7</v>
      </c>
      <c r="P6" s="12" t="s">
        <v>4269</v>
      </c>
      <c r="Q6" s="12" t="s">
        <v>4271</v>
      </c>
      <c r="R6" s="12">
        <v>7.8</v>
      </c>
      <c r="S6" s="12">
        <f t="shared" si="3"/>
        <v>7.5</v>
      </c>
    </row>
    <row r="7" spans="1:19" ht="15.6" customHeight="1" x14ac:dyDescent="0.3">
      <c r="A7" s="117" t="s">
        <v>13</v>
      </c>
      <c r="B7" s="80">
        <v>56</v>
      </c>
      <c r="C7" s="80">
        <v>71</v>
      </c>
      <c r="D7" s="80">
        <v>49</v>
      </c>
      <c r="E7" s="108">
        <f t="shared" si="0"/>
        <v>176</v>
      </c>
      <c r="F7" s="108">
        <f t="shared" si="1"/>
        <v>58.666666666666664</v>
      </c>
      <c r="G7" s="12">
        <f t="shared" si="2"/>
        <v>6</v>
      </c>
      <c r="P7" s="12" t="s">
        <v>4269</v>
      </c>
      <c r="Q7" s="12" t="s">
        <v>4271</v>
      </c>
      <c r="R7" s="12">
        <v>8.6999999999999993</v>
      </c>
      <c r="S7" s="12">
        <f t="shared" si="3"/>
        <v>8.5</v>
      </c>
    </row>
    <row r="8" spans="1:19" ht="15.6" customHeight="1" x14ac:dyDescent="0.3">
      <c r="A8" s="117" t="s">
        <v>14</v>
      </c>
      <c r="B8" s="80">
        <v>90</v>
      </c>
      <c r="C8" s="80">
        <v>89</v>
      </c>
      <c r="D8" s="80">
        <v>98</v>
      </c>
      <c r="E8" s="108">
        <f t="shared" si="0"/>
        <v>277</v>
      </c>
      <c r="F8" s="108">
        <f t="shared" si="1"/>
        <v>92.333333333333329</v>
      </c>
      <c r="G8" s="12">
        <f t="shared" si="2"/>
        <v>1</v>
      </c>
      <c r="P8" s="12" t="s">
        <v>4269</v>
      </c>
      <c r="Q8" s="12" t="s">
        <v>4271</v>
      </c>
      <c r="R8" s="12">
        <v>6.5</v>
      </c>
      <c r="S8" s="12">
        <f t="shared" si="3"/>
        <v>6.5</v>
      </c>
    </row>
    <row r="9" spans="1:19" ht="15.6" customHeight="1" x14ac:dyDescent="0.3">
      <c r="A9" s="147" t="s">
        <v>15</v>
      </c>
      <c r="B9" s="148">
        <f>AVERAGE(B2:B8)</f>
        <v>64.428571428571431</v>
      </c>
      <c r="C9" s="108">
        <f t="shared" ref="C9:D9" si="4">AVERAGE(C2:C8)</f>
        <v>70</v>
      </c>
      <c r="D9" s="108">
        <f t="shared" si="4"/>
        <v>78.428571428571431</v>
      </c>
      <c r="E9" s="108"/>
      <c r="F9" s="108"/>
      <c r="G9" s="12"/>
      <c r="P9" s="12" t="s">
        <v>4269</v>
      </c>
      <c r="Q9" s="12" t="s">
        <v>4271</v>
      </c>
      <c r="R9" s="12">
        <v>4.9000000000000004</v>
      </c>
      <c r="S9" s="12">
        <f t="shared" si="3"/>
        <v>4.5</v>
      </c>
    </row>
    <row r="10" spans="1:19" ht="15.6" customHeight="1" x14ac:dyDescent="0.3">
      <c r="A10" s="147" t="s">
        <v>709</v>
      </c>
      <c r="B10" s="148">
        <f>MAX(B2:B8)</f>
        <v>90</v>
      </c>
      <c r="C10" s="108">
        <f t="shared" ref="C10:D10" si="5">MAX(C2:C8)</f>
        <v>89</v>
      </c>
      <c r="D10" s="108">
        <f t="shared" si="5"/>
        <v>98</v>
      </c>
      <c r="E10" s="12"/>
      <c r="F10" s="12"/>
      <c r="G10" s="12"/>
    </row>
    <row r="11" spans="1:19" ht="15.6" customHeight="1" x14ac:dyDescent="0.3">
      <c r="A11" s="147" t="s">
        <v>710</v>
      </c>
      <c r="B11" s="148">
        <f>MIN(B2:B8)</f>
        <v>39</v>
      </c>
      <c r="C11" s="108">
        <f t="shared" ref="C11:D11" si="6">MIN(C2:C8)</f>
        <v>47</v>
      </c>
      <c r="D11" s="108">
        <f t="shared" si="6"/>
        <v>49</v>
      </c>
      <c r="E11" s="12"/>
      <c r="F11" s="12"/>
      <c r="G11" s="12"/>
    </row>
    <row r="12" spans="1:19" ht="15.6" customHeight="1" x14ac:dyDescent="0.3">
      <c r="A12" s="149"/>
      <c r="B12" s="151"/>
      <c r="C12" s="150"/>
      <c r="D12" s="150"/>
      <c r="E12" s="141"/>
      <c r="F12" s="141"/>
      <c r="G12" s="141"/>
    </row>
    <row r="13" spans="1:19" ht="15.6" customHeight="1" x14ac:dyDescent="0.4">
      <c r="A13" s="2" t="s">
        <v>4275</v>
      </c>
      <c r="B13" s="2"/>
      <c r="C13" s="2"/>
      <c r="D13" s="2"/>
      <c r="E13" s="2"/>
      <c r="F13" s="2"/>
      <c r="G13" s="2"/>
      <c r="H13" s="2"/>
      <c r="I13" s="2"/>
      <c r="J13" s="2"/>
    </row>
    <row r="14" spans="1:19" ht="15.6" customHeight="1" x14ac:dyDescent="0.3">
      <c r="A14" s="57" t="s">
        <v>18</v>
      </c>
      <c r="B14" s="57" t="s">
        <v>17</v>
      </c>
      <c r="C14" s="57" t="s">
        <v>19</v>
      </c>
      <c r="D14" s="68" t="s">
        <v>20</v>
      </c>
      <c r="F14" s="111" t="s">
        <v>0</v>
      </c>
      <c r="G14" s="112" t="s">
        <v>1</v>
      </c>
      <c r="H14" s="112" t="s">
        <v>55</v>
      </c>
      <c r="I14" s="111" t="s">
        <v>0</v>
      </c>
      <c r="J14" s="112" t="s">
        <v>1</v>
      </c>
      <c r="K14" s="112" t="s">
        <v>55</v>
      </c>
      <c r="L14" s="111" t="s">
        <v>0</v>
      </c>
      <c r="M14" s="112" t="s">
        <v>1</v>
      </c>
      <c r="N14" s="112" t="s">
        <v>55</v>
      </c>
    </row>
    <row r="15" spans="1:19" ht="15.6" customHeight="1" x14ac:dyDescent="0.3">
      <c r="A15" s="202" t="s">
        <v>22</v>
      </c>
      <c r="B15" s="12" t="s">
        <v>21</v>
      </c>
      <c r="C15" s="12" t="s">
        <v>23</v>
      </c>
      <c r="D15" s="69">
        <v>5</v>
      </c>
      <c r="F15" s="83">
        <v>16</v>
      </c>
      <c r="G15" s="113">
        <v>19269.685163999999</v>
      </c>
      <c r="H15" s="114"/>
      <c r="I15" s="83">
        <v>212</v>
      </c>
      <c r="J15" s="113">
        <v>48705.657414599991</v>
      </c>
      <c r="K15" s="115"/>
      <c r="L15" s="83">
        <v>20</v>
      </c>
      <c r="M15" s="113">
        <v>23710.258592999999</v>
      </c>
      <c r="N15" s="115"/>
    </row>
    <row r="16" spans="1:19" ht="15.6" customHeight="1" x14ac:dyDescent="0.3">
      <c r="A16" s="203"/>
      <c r="B16" s="12" t="s">
        <v>24</v>
      </c>
      <c r="C16" s="12" t="s">
        <v>25</v>
      </c>
      <c r="D16" s="69">
        <v>14.8</v>
      </c>
      <c r="F16" s="83">
        <v>40</v>
      </c>
      <c r="G16" s="113">
        <v>39465.169800000003</v>
      </c>
      <c r="H16" s="115"/>
      <c r="I16" s="83">
        <v>224</v>
      </c>
      <c r="J16" s="113">
        <v>47192.034624</v>
      </c>
      <c r="K16" s="115"/>
      <c r="L16" s="83">
        <v>16</v>
      </c>
      <c r="M16" s="113">
        <v>20015.072431199998</v>
      </c>
      <c r="N16" s="115"/>
    </row>
    <row r="17" spans="1:18" ht="15.6" customHeight="1" x14ac:dyDescent="0.3">
      <c r="A17" s="203"/>
      <c r="B17" s="12" t="s">
        <v>26</v>
      </c>
      <c r="C17" s="12" t="s">
        <v>23</v>
      </c>
      <c r="D17" s="69">
        <v>20</v>
      </c>
      <c r="F17" s="83">
        <v>20</v>
      </c>
      <c r="G17" s="113">
        <v>21015.944745000001</v>
      </c>
      <c r="H17" s="115"/>
      <c r="I17" s="83">
        <v>92</v>
      </c>
      <c r="J17" s="113">
        <v>21136.417368599999</v>
      </c>
      <c r="K17" s="115"/>
      <c r="L17" s="83">
        <v>200</v>
      </c>
      <c r="M17" s="113">
        <v>40014.12141</v>
      </c>
      <c r="N17" s="115"/>
    </row>
    <row r="18" spans="1:18" ht="15.6" customHeight="1" x14ac:dyDescent="0.3">
      <c r="A18" s="203"/>
      <c r="B18" s="12" t="s">
        <v>28</v>
      </c>
      <c r="C18" s="12" t="s">
        <v>29</v>
      </c>
      <c r="D18" s="69">
        <v>50</v>
      </c>
      <c r="F18" s="83">
        <v>20</v>
      </c>
      <c r="G18" s="113">
        <v>23710.258592999999</v>
      </c>
      <c r="H18" s="115"/>
      <c r="I18" s="83">
        <v>100</v>
      </c>
      <c r="J18" s="113">
        <v>27499.508355000002</v>
      </c>
      <c r="K18" s="115"/>
      <c r="L18" s="83">
        <v>100</v>
      </c>
      <c r="M18" s="113">
        <v>21423.94932</v>
      </c>
      <c r="N18" s="115"/>
    </row>
    <row r="19" spans="1:18" ht="15.6" customHeight="1" x14ac:dyDescent="0.3">
      <c r="A19" s="203"/>
      <c r="B19" s="12" t="s">
        <v>21</v>
      </c>
      <c r="C19" s="12" t="s">
        <v>30</v>
      </c>
      <c r="D19" s="69">
        <v>56</v>
      </c>
      <c r="F19" s="83">
        <v>16</v>
      </c>
      <c r="G19" s="113">
        <v>20015.072431199998</v>
      </c>
      <c r="H19" s="115"/>
      <c r="I19" s="83">
        <v>140</v>
      </c>
      <c r="J19" s="113">
        <v>29993.529048</v>
      </c>
      <c r="K19" s="115"/>
      <c r="L19" s="83">
        <v>200</v>
      </c>
      <c r="M19" s="113">
        <v>40014.12141</v>
      </c>
      <c r="N19" s="115"/>
    </row>
    <row r="20" spans="1:18" ht="15.6" customHeight="1" x14ac:dyDescent="0.3">
      <c r="A20" s="204"/>
      <c r="B20" s="12" t="s">
        <v>31</v>
      </c>
      <c r="C20" s="12" t="s">
        <v>32</v>
      </c>
      <c r="D20" s="69">
        <v>65</v>
      </c>
      <c r="F20" s="83">
        <v>200</v>
      </c>
      <c r="G20" s="113">
        <v>40014.12141</v>
      </c>
      <c r="H20" s="115"/>
      <c r="I20" s="83">
        <v>108</v>
      </c>
      <c r="J20" s="113">
        <v>34682.76271979999</v>
      </c>
      <c r="K20" s="115"/>
      <c r="L20" s="83">
        <v>400</v>
      </c>
      <c r="M20" s="113">
        <v>84271.490399999995</v>
      </c>
      <c r="N20" s="115"/>
    </row>
    <row r="21" spans="1:18" ht="15.6" customHeight="1" x14ac:dyDescent="0.3">
      <c r="A21" s="205" t="s">
        <v>54</v>
      </c>
      <c r="B21" s="206"/>
      <c r="C21" s="207"/>
      <c r="D21" s="116">
        <f>SUM(D15:D20)</f>
        <v>210.8</v>
      </c>
      <c r="F21" s="83">
        <v>100</v>
      </c>
      <c r="G21" s="113">
        <v>21423.94932</v>
      </c>
      <c r="H21" s="115"/>
      <c r="I21" s="83">
        <v>72</v>
      </c>
      <c r="J21" s="113">
        <v>12492.951721200001</v>
      </c>
      <c r="K21" s="115"/>
      <c r="L21" s="83">
        <v>212</v>
      </c>
      <c r="M21" s="113">
        <v>48705.657414599991</v>
      </c>
      <c r="N21" s="115"/>
    </row>
    <row r="22" spans="1:18" ht="15.6" customHeight="1" x14ac:dyDescent="0.3">
      <c r="A22" s="202" t="s">
        <v>27</v>
      </c>
      <c r="B22" s="12" t="s">
        <v>24</v>
      </c>
      <c r="C22" s="12" t="s">
        <v>29</v>
      </c>
      <c r="D22" s="69">
        <v>70</v>
      </c>
      <c r="F22" s="83">
        <v>200</v>
      </c>
      <c r="G22" s="113">
        <v>40014.12141</v>
      </c>
      <c r="H22" s="115"/>
      <c r="I22" s="83">
        <v>32</v>
      </c>
      <c r="J22" s="113">
        <v>30449.307249599999</v>
      </c>
      <c r="K22" s="115"/>
      <c r="L22" s="83">
        <v>224</v>
      </c>
      <c r="M22" s="113">
        <v>47192.034624</v>
      </c>
      <c r="N22" s="115"/>
    </row>
    <row r="23" spans="1:18" ht="15.6" customHeight="1" x14ac:dyDescent="0.3">
      <c r="A23" s="203"/>
      <c r="B23" s="12" t="s">
        <v>28</v>
      </c>
      <c r="C23" s="12" t="s">
        <v>34</v>
      </c>
      <c r="D23" s="69">
        <v>78</v>
      </c>
      <c r="F23" s="83">
        <v>400</v>
      </c>
      <c r="G23" s="113">
        <v>84271.490399999995</v>
      </c>
      <c r="H23" s="115"/>
      <c r="I23" s="83">
        <v>12</v>
      </c>
      <c r="J23" s="113">
        <v>12125.302507799999</v>
      </c>
      <c r="K23" s="115"/>
      <c r="L23" s="83">
        <v>92</v>
      </c>
      <c r="M23" s="113">
        <v>21136.417368599999</v>
      </c>
      <c r="N23" s="115"/>
    </row>
    <row r="24" spans="1:18" ht="15.6" customHeight="1" x14ac:dyDescent="0.3">
      <c r="A24" s="203"/>
      <c r="B24" s="12" t="s">
        <v>28</v>
      </c>
      <c r="C24" s="12" t="s">
        <v>36</v>
      </c>
      <c r="D24" s="69">
        <v>150</v>
      </c>
    </row>
    <row r="25" spans="1:18" ht="15.6" customHeight="1" x14ac:dyDescent="0.3">
      <c r="A25" s="203"/>
      <c r="B25" s="12" t="s">
        <v>37</v>
      </c>
      <c r="C25" s="12" t="s">
        <v>23</v>
      </c>
      <c r="D25" s="69">
        <v>150</v>
      </c>
      <c r="F25" s="199" t="s">
        <v>4274</v>
      </c>
      <c r="G25" s="199"/>
      <c r="H25" s="199"/>
      <c r="I25" s="199"/>
      <c r="J25" s="199"/>
      <c r="K25" s="199"/>
      <c r="L25" s="199"/>
      <c r="M25" s="199"/>
    </row>
    <row r="26" spans="1:18" ht="15.6" customHeight="1" x14ac:dyDescent="0.4">
      <c r="A26" s="204"/>
      <c r="B26" s="12" t="s">
        <v>31</v>
      </c>
      <c r="C26" s="12" t="s">
        <v>38</v>
      </c>
      <c r="D26" s="69">
        <v>180</v>
      </c>
      <c r="E26" s="8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8" ht="15.6" customHeight="1" x14ac:dyDescent="0.3">
      <c r="A27" s="205" t="s">
        <v>54</v>
      </c>
      <c r="B27" s="206"/>
      <c r="C27" s="207"/>
      <c r="D27" s="116">
        <f>SUM(D22:D26)</f>
        <v>628</v>
      </c>
      <c r="F27" s="199" t="s">
        <v>4276</v>
      </c>
      <c r="G27" s="199"/>
      <c r="H27" s="199"/>
      <c r="I27" s="199"/>
      <c r="J27" s="199"/>
      <c r="K27" s="199"/>
      <c r="L27" s="199"/>
      <c r="M27" s="199"/>
    </row>
    <row r="28" spans="1:18" ht="15.6" customHeight="1" x14ac:dyDescent="0.3">
      <c r="A28" s="202" t="s">
        <v>39</v>
      </c>
      <c r="B28" s="12" t="s">
        <v>24</v>
      </c>
      <c r="C28" s="12" t="s">
        <v>40</v>
      </c>
      <c r="D28" s="69">
        <v>258</v>
      </c>
      <c r="E28" s="3"/>
      <c r="F28" s="139"/>
      <c r="G28" s="139"/>
      <c r="H28" s="139"/>
      <c r="I28" s="139"/>
      <c r="J28" s="139"/>
      <c r="K28" s="139"/>
      <c r="L28" s="139"/>
      <c r="M28" s="139"/>
      <c r="N28" s="139"/>
    </row>
    <row r="29" spans="1:18" ht="15.6" customHeight="1" x14ac:dyDescent="0.3">
      <c r="A29" s="203"/>
      <c r="B29" s="12" t="s">
        <v>41</v>
      </c>
      <c r="C29" s="12" t="s">
        <v>42</v>
      </c>
      <c r="D29" s="69">
        <v>258.5</v>
      </c>
    </row>
    <row r="30" spans="1:18" ht="15.6" customHeight="1" x14ac:dyDescent="0.3">
      <c r="A30" s="203"/>
      <c r="B30" s="12" t="s">
        <v>31</v>
      </c>
      <c r="C30" s="12" t="s">
        <v>43</v>
      </c>
      <c r="D30" s="69">
        <v>267.08</v>
      </c>
      <c r="E30" s="3"/>
      <c r="R30" s="140"/>
    </row>
    <row r="31" spans="1:18" ht="15.6" customHeight="1" x14ac:dyDescent="0.3">
      <c r="A31" s="203"/>
      <c r="B31" s="12" t="s">
        <v>44</v>
      </c>
      <c r="C31" s="12" t="s">
        <v>25</v>
      </c>
      <c r="D31" s="69">
        <v>277.7</v>
      </c>
      <c r="R31" s="140"/>
    </row>
    <row r="32" spans="1:18" ht="15.6" customHeight="1" x14ac:dyDescent="0.3">
      <c r="A32" s="203"/>
      <c r="B32" s="12" t="s">
        <v>41</v>
      </c>
      <c r="C32" s="12" t="s">
        <v>45</v>
      </c>
      <c r="D32" s="69">
        <v>278</v>
      </c>
      <c r="R32" s="140"/>
    </row>
    <row r="33" spans="1:18" ht="15.6" customHeight="1" x14ac:dyDescent="0.3">
      <c r="A33" s="204"/>
      <c r="B33" s="12" t="s">
        <v>26</v>
      </c>
      <c r="C33" s="12" t="s">
        <v>36</v>
      </c>
      <c r="D33" s="69">
        <v>350</v>
      </c>
      <c r="R33" s="140"/>
    </row>
    <row r="34" spans="1:18" ht="15.6" customHeight="1" x14ac:dyDescent="0.3">
      <c r="A34" s="205" t="s">
        <v>54</v>
      </c>
      <c r="B34" s="206"/>
      <c r="C34" s="207"/>
      <c r="D34" s="116">
        <f>SUM(D28:D33)</f>
        <v>1689.28</v>
      </c>
      <c r="R34" s="140">
        <f>INDEX($A:$A,COLUMN()-2)</f>
        <v>0</v>
      </c>
    </row>
    <row r="35" spans="1:18" ht="15.6" customHeight="1" x14ac:dyDescent="0.3">
      <c r="R35" s="140"/>
    </row>
    <row r="36" spans="1:18" ht="15.6" customHeight="1" x14ac:dyDescent="0.3">
      <c r="A36" s="159" t="s">
        <v>4320</v>
      </c>
      <c r="B36" s="159"/>
      <c r="C36" s="159"/>
      <c r="D36" s="159"/>
      <c r="E36" s="159"/>
      <c r="F36" s="13"/>
      <c r="G36" s="13"/>
      <c r="H36" s="13"/>
      <c r="I36" s="13"/>
      <c r="J36" s="13"/>
      <c r="K36" s="13"/>
      <c r="L36" s="13"/>
      <c r="R36" s="140"/>
    </row>
    <row r="37" spans="1:18" ht="15.6" customHeight="1" x14ac:dyDescent="0.3">
      <c r="A37" s="13" t="s">
        <v>62</v>
      </c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R37" s="140"/>
    </row>
    <row r="38" spans="1:18" ht="15.6" customHeight="1" x14ac:dyDescent="0.3">
      <c r="A38" s="13" t="s">
        <v>4281</v>
      </c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R38" s="140"/>
    </row>
    <row r="39" spans="1:18" ht="15.6" customHeight="1" x14ac:dyDescent="0.3">
      <c r="A39" s="13" t="s">
        <v>4282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R39" s="140"/>
    </row>
    <row r="40" spans="1:18" ht="15.6" customHeight="1" x14ac:dyDescent="0.3">
      <c r="A40" s="13" t="s">
        <v>4283</v>
      </c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 spans="1:18" ht="15.6" customHeight="1" x14ac:dyDescent="0.3">
      <c r="A41" s="13" t="s">
        <v>4284</v>
      </c>
      <c r="B41" s="13"/>
      <c r="C41" s="209" t="str">
        <f>INDEX($A$37:$A$46,COLUMN()-2)</f>
        <v>姓名</v>
      </c>
      <c r="D41" s="210" t="str">
        <f t="shared" ref="D41:L41" si="7">INDEX($A$37:$A$46,COLUMN()-2)</f>
        <v>汪梅</v>
      </c>
      <c r="E41" s="210" t="str">
        <f t="shared" si="7"/>
        <v>郭磊</v>
      </c>
      <c r="F41" s="210" t="str">
        <f t="shared" si="7"/>
        <v>林涛</v>
      </c>
      <c r="G41" s="210" t="str">
        <f t="shared" si="7"/>
        <v>朱健</v>
      </c>
      <c r="H41" s="210" t="str">
        <f t="shared" si="7"/>
        <v>李明</v>
      </c>
      <c r="I41" s="210" t="str">
        <f t="shared" si="7"/>
        <v>王建国</v>
      </c>
      <c r="J41" s="210" t="str">
        <f t="shared" si="7"/>
        <v>陈玉</v>
      </c>
      <c r="K41" s="210" t="str">
        <f t="shared" si="7"/>
        <v>张华</v>
      </c>
      <c r="L41" s="210" t="str">
        <f t="shared" si="7"/>
        <v>李丽</v>
      </c>
    </row>
    <row r="42" spans="1:18" ht="15.6" customHeight="1" x14ac:dyDescent="0.3">
      <c r="A42" s="13" t="s">
        <v>4285</v>
      </c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 spans="1:18" ht="15.6" customHeight="1" x14ac:dyDescent="0.3">
      <c r="A43" s="13" t="s">
        <v>4286</v>
      </c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 spans="1:18" ht="15.6" customHeight="1" x14ac:dyDescent="0.3">
      <c r="A44" s="13" t="s">
        <v>4287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 spans="1:18" ht="15.6" customHeight="1" x14ac:dyDescent="0.3">
      <c r="A45" s="13" t="s">
        <v>4288</v>
      </c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 spans="1:18" ht="15.6" customHeight="1" x14ac:dyDescent="0.3">
      <c r="A46" s="13" t="s">
        <v>4289</v>
      </c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 spans="1:18" ht="15.6" customHeight="1" x14ac:dyDescent="0.3">
      <c r="A47" s="208"/>
      <c r="B47" s="208"/>
      <c r="C47" s="208"/>
      <c r="D47" s="208"/>
      <c r="E47" s="208"/>
      <c r="F47" s="208"/>
      <c r="G47" s="208"/>
      <c r="H47" s="208"/>
      <c r="I47" s="208"/>
      <c r="J47" s="208"/>
      <c r="K47" s="208"/>
      <c r="L47" s="208"/>
    </row>
    <row r="48" spans="1:18" ht="15.6" customHeight="1" x14ac:dyDescent="0.3">
      <c r="A48" s="13" t="s">
        <v>4281</v>
      </c>
      <c r="C48" s="209" t="str">
        <f>INDEX($A$48:$A$62,(ROW()-47)*3+COLUMN()-5)</f>
        <v>汪梅</v>
      </c>
      <c r="D48" s="210" t="str">
        <f t="shared" ref="D48:E54" si="8">INDEX($A$48:$A$62,(ROW()-47)*3+COLUMN()-5)</f>
        <v>郭磊</v>
      </c>
      <c r="E48" s="210" t="str">
        <f t="shared" si="8"/>
        <v>林涛</v>
      </c>
    </row>
    <row r="49" spans="1:11" ht="15.6" customHeight="1" x14ac:dyDescent="0.3">
      <c r="A49" s="13" t="s">
        <v>4282</v>
      </c>
      <c r="C49" s="210" t="str">
        <f t="shared" ref="C49:C52" si="9">INDEX($A$48:$A$62,(ROW()-47)*3+COLUMN()-5)</f>
        <v>朱健</v>
      </c>
      <c r="D49" s="210" t="str">
        <f t="shared" si="8"/>
        <v>李明</v>
      </c>
      <c r="E49" s="210" t="str">
        <f t="shared" si="8"/>
        <v>王建国</v>
      </c>
      <c r="H49"/>
      <c r="I49"/>
      <c r="J49"/>
      <c r="K49"/>
    </row>
    <row r="50" spans="1:11" ht="15.6" customHeight="1" x14ac:dyDescent="0.3">
      <c r="A50" s="13" t="s">
        <v>4283</v>
      </c>
      <c r="C50" s="210" t="str">
        <f t="shared" si="9"/>
        <v>陈玉</v>
      </c>
      <c r="D50" s="210" t="str">
        <f t="shared" si="8"/>
        <v>张华</v>
      </c>
      <c r="E50" s="210" t="str">
        <f t="shared" si="8"/>
        <v>李丽</v>
      </c>
      <c r="I50"/>
      <c r="J50"/>
      <c r="K50"/>
    </row>
    <row r="51" spans="1:11" ht="15.6" customHeight="1" x14ac:dyDescent="0.3">
      <c r="A51" s="13" t="s">
        <v>4284</v>
      </c>
      <c r="C51" s="210" t="str">
        <f t="shared" si="9"/>
        <v>汪成</v>
      </c>
      <c r="D51" s="210" t="str">
        <f t="shared" si="8"/>
        <v>李军</v>
      </c>
      <c r="E51" s="210" t="str">
        <f t="shared" si="8"/>
        <v>王红蕾</v>
      </c>
      <c r="I51"/>
      <c r="J51"/>
      <c r="K51"/>
    </row>
    <row r="52" spans="1:11" ht="15.6" customHeight="1" x14ac:dyDescent="0.3">
      <c r="A52" s="13" t="s">
        <v>4285</v>
      </c>
      <c r="C52" s="210" t="str">
        <f t="shared" si="9"/>
        <v>王华</v>
      </c>
      <c r="D52" s="210" t="str">
        <f t="shared" si="8"/>
        <v>孙传富</v>
      </c>
      <c r="E52" s="210" t="str">
        <f t="shared" si="8"/>
        <v>赵炎</v>
      </c>
      <c r="I52"/>
      <c r="J52"/>
      <c r="K52"/>
    </row>
    <row r="53" spans="1:11" ht="15.6" customHeight="1" x14ac:dyDescent="0.3">
      <c r="A53" s="13" t="s">
        <v>4286</v>
      </c>
      <c r="D53" s="212"/>
      <c r="E53" s="212"/>
      <c r="F53" s="212"/>
      <c r="I53"/>
      <c r="J53"/>
      <c r="K53"/>
    </row>
    <row r="54" spans="1:11" ht="15.6" customHeight="1" x14ac:dyDescent="0.3">
      <c r="A54" s="13" t="s">
        <v>4287</v>
      </c>
      <c r="I54"/>
      <c r="J54"/>
      <c r="K54"/>
    </row>
    <row r="55" spans="1:11" ht="15.6" customHeight="1" x14ac:dyDescent="0.3">
      <c r="A55" s="13" t="s">
        <v>4288</v>
      </c>
      <c r="I55"/>
      <c r="J55"/>
      <c r="K55"/>
    </row>
    <row r="56" spans="1:11" ht="15.6" customHeight="1" x14ac:dyDescent="0.3">
      <c r="A56" s="13" t="s">
        <v>4289</v>
      </c>
      <c r="H56"/>
      <c r="I56" s="158"/>
      <c r="J56"/>
      <c r="K56"/>
    </row>
    <row r="57" spans="1:11" ht="15.6" customHeight="1" x14ac:dyDescent="0.3">
      <c r="A57" s="13" t="s">
        <v>4313</v>
      </c>
      <c r="H57"/>
      <c r="I57"/>
      <c r="J57"/>
      <c r="K57"/>
    </row>
    <row r="58" spans="1:11" ht="15.6" customHeight="1" x14ac:dyDescent="0.3">
      <c r="A58" s="13" t="s">
        <v>4314</v>
      </c>
      <c r="H58"/>
      <c r="I58"/>
      <c r="J58"/>
      <c r="K58"/>
    </row>
    <row r="59" spans="1:11" ht="15.6" customHeight="1" x14ac:dyDescent="0.3">
      <c r="A59" s="13" t="s">
        <v>4315</v>
      </c>
      <c r="H59"/>
      <c r="I59"/>
      <c r="J59"/>
      <c r="K59"/>
    </row>
    <row r="60" spans="1:11" ht="15.6" customHeight="1" x14ac:dyDescent="0.3">
      <c r="A60" s="13" t="s">
        <v>4316</v>
      </c>
      <c r="H60"/>
      <c r="I60"/>
      <c r="J60"/>
      <c r="K60"/>
    </row>
    <row r="61" spans="1:11" ht="15.6" customHeight="1" x14ac:dyDescent="0.3">
      <c r="A61" s="13" t="s">
        <v>4317</v>
      </c>
      <c r="H61"/>
      <c r="I61"/>
      <c r="J61"/>
      <c r="K61"/>
    </row>
    <row r="62" spans="1:11" ht="15.6" customHeight="1" x14ac:dyDescent="0.3">
      <c r="A62" s="13" t="s">
        <v>4318</v>
      </c>
      <c r="H62"/>
      <c r="I62"/>
      <c r="J62"/>
      <c r="K62"/>
    </row>
    <row r="63" spans="1:11" ht="15.6" customHeight="1" x14ac:dyDescent="0.3">
      <c r="H63"/>
      <c r="I63"/>
      <c r="J63"/>
      <c r="K63"/>
    </row>
    <row r="64" spans="1:11" ht="15.6" customHeight="1" x14ac:dyDescent="0.3">
      <c r="A64" s="135" t="s">
        <v>4319</v>
      </c>
      <c r="B64" s="135"/>
      <c r="H64"/>
      <c r="I64"/>
      <c r="J64"/>
      <c r="K64"/>
    </row>
    <row r="65" spans="1:11" ht="15.6" customHeight="1" x14ac:dyDescent="0.3">
      <c r="A65" s="196" t="s">
        <v>4290</v>
      </c>
      <c r="B65" s="197"/>
      <c r="C65" s="197"/>
      <c r="D65" s="197"/>
      <c r="E65" s="198"/>
      <c r="F65"/>
      <c r="G65" s="140"/>
      <c r="H65"/>
      <c r="I65"/>
      <c r="J65"/>
      <c r="K65"/>
    </row>
    <row r="66" spans="1:11" ht="15.6" customHeight="1" x14ac:dyDescent="0.3">
      <c r="A66" s="155" t="s">
        <v>4291</v>
      </c>
      <c r="B66" s="155" t="s">
        <v>4292</v>
      </c>
      <c r="C66" s="155">
        <v>16</v>
      </c>
      <c r="D66" s="156">
        <v>19269.685163999999</v>
      </c>
      <c r="E66" s="156">
        <v>18982.847759558852</v>
      </c>
      <c r="F66"/>
      <c r="G66" s="157">
        <f>INDEX($E:$E,ROW()+(ROW()-66)*4+1)</f>
        <v>40893.083149311875</v>
      </c>
      <c r="H66"/>
      <c r="I66"/>
      <c r="J66"/>
      <c r="K66"/>
    </row>
    <row r="67" spans="1:11" ht="15.6" customHeight="1" x14ac:dyDescent="0.3">
      <c r="A67" s="155" t="s">
        <v>4291</v>
      </c>
      <c r="B67" s="155" t="s">
        <v>4293</v>
      </c>
      <c r="C67" s="155">
        <v>40</v>
      </c>
      <c r="D67" s="156">
        <v>39465.169800000003</v>
      </c>
      <c r="E67" s="156">
        <v>40893.083149311875</v>
      </c>
      <c r="F67"/>
      <c r="G67" s="211">
        <f t="shared" ref="G67:G70" si="10">INDEX($E:$E,ROW()+(ROW()-66)*4+1)</f>
        <v>43537.557757683368</v>
      </c>
      <c r="H67"/>
      <c r="I67"/>
      <c r="J67"/>
      <c r="K67"/>
    </row>
    <row r="68" spans="1:11" ht="15.6" customHeight="1" x14ac:dyDescent="0.3">
      <c r="A68" s="155" t="s">
        <v>4291</v>
      </c>
      <c r="B68" s="155" t="s">
        <v>4294</v>
      </c>
      <c r="C68" s="155">
        <v>20</v>
      </c>
      <c r="D68" s="156">
        <v>21015.944745000001</v>
      </c>
      <c r="E68" s="156">
        <v>22294.085220814908</v>
      </c>
      <c r="F68"/>
      <c r="G68" s="211">
        <f t="shared" si="10"/>
        <v>51700.030820578511</v>
      </c>
      <c r="H68"/>
      <c r="I68"/>
      <c r="J68"/>
      <c r="K68"/>
    </row>
    <row r="69" spans="1:11" ht="15.6" customHeight="1" x14ac:dyDescent="0.3">
      <c r="A69" s="155" t="s">
        <v>4291</v>
      </c>
      <c r="B69" s="155" t="s">
        <v>4295</v>
      </c>
      <c r="C69" s="155">
        <v>20</v>
      </c>
      <c r="D69" s="156">
        <v>23710.258592999999</v>
      </c>
      <c r="E69" s="156">
        <v>24318.374117613792</v>
      </c>
      <c r="F69"/>
      <c r="G69" s="211">
        <f t="shared" si="10"/>
        <v>32726.657776180989</v>
      </c>
      <c r="H69"/>
      <c r="I69"/>
      <c r="J69"/>
      <c r="K69"/>
    </row>
    <row r="70" spans="1:11" ht="15.6" customHeight="1" x14ac:dyDescent="0.3">
      <c r="A70" s="196" t="s">
        <v>4296</v>
      </c>
      <c r="B70" s="197"/>
      <c r="C70" s="197"/>
      <c r="D70" s="197"/>
      <c r="E70" s="198"/>
      <c r="F70"/>
      <c r="G70" s="211">
        <f t="shared" si="10"/>
        <v>43537.557757683368</v>
      </c>
      <c r="H70"/>
      <c r="I70"/>
      <c r="J70"/>
      <c r="K70"/>
    </row>
    <row r="71" spans="1:11" ht="15.6" customHeight="1" x14ac:dyDescent="0.3">
      <c r="A71" s="155" t="s">
        <v>4291</v>
      </c>
      <c r="B71" s="155" t="s">
        <v>4297</v>
      </c>
      <c r="C71" s="155">
        <v>16</v>
      </c>
      <c r="D71" s="156">
        <v>20015.072431199998</v>
      </c>
      <c r="E71" s="156">
        <v>20256.694699447638</v>
      </c>
      <c r="F71"/>
      <c r="H71"/>
      <c r="I71"/>
      <c r="J71"/>
      <c r="K71"/>
    </row>
    <row r="72" spans="1:11" ht="15.6" customHeight="1" x14ac:dyDescent="0.3">
      <c r="A72" s="155" t="s">
        <v>4291</v>
      </c>
      <c r="B72" s="155" t="s">
        <v>4298</v>
      </c>
      <c r="C72" s="155">
        <v>200</v>
      </c>
      <c r="D72" s="156">
        <v>40014.12141</v>
      </c>
      <c r="E72" s="156">
        <v>43537.557757683368</v>
      </c>
      <c r="F72"/>
      <c r="G72"/>
      <c r="H72"/>
      <c r="I72"/>
      <c r="J72"/>
      <c r="K72"/>
    </row>
    <row r="73" spans="1:11" ht="15.6" customHeight="1" x14ac:dyDescent="0.3">
      <c r="A73" s="155" t="s">
        <v>4291</v>
      </c>
      <c r="B73" s="155" t="s">
        <v>4299</v>
      </c>
      <c r="C73" s="155">
        <v>100</v>
      </c>
      <c r="D73" s="156">
        <v>21423.94932</v>
      </c>
      <c r="E73" s="156">
        <v>22917.339613203356</v>
      </c>
      <c r="F73"/>
      <c r="G73"/>
      <c r="H73"/>
      <c r="I73"/>
      <c r="J73"/>
      <c r="K73"/>
    </row>
    <row r="74" spans="1:11" ht="15.6" customHeight="1" x14ac:dyDescent="0.3">
      <c r="A74" s="155" t="s">
        <v>4291</v>
      </c>
      <c r="B74" s="155" t="s">
        <v>4300</v>
      </c>
      <c r="C74" s="155">
        <v>200</v>
      </c>
      <c r="D74" s="156">
        <v>40014.12141</v>
      </c>
      <c r="E74" s="156">
        <v>44258.364560249865</v>
      </c>
      <c r="F74"/>
      <c r="G74"/>
    </row>
    <row r="75" spans="1:11" ht="15.6" customHeight="1" x14ac:dyDescent="0.3">
      <c r="A75" s="196" t="s">
        <v>4301</v>
      </c>
      <c r="B75" s="197"/>
      <c r="C75" s="197"/>
      <c r="D75" s="197"/>
      <c r="E75" s="198"/>
      <c r="F75"/>
      <c r="G75"/>
    </row>
    <row r="76" spans="1:11" ht="15.6" customHeight="1" x14ac:dyDescent="0.3">
      <c r="A76" s="155" t="s">
        <v>4291</v>
      </c>
      <c r="B76" s="155" t="s">
        <v>4302</v>
      </c>
      <c r="C76" s="155">
        <v>400</v>
      </c>
      <c r="D76" s="156">
        <v>84271.490399999995</v>
      </c>
      <c r="E76" s="156">
        <v>92391.153643258687</v>
      </c>
      <c r="F76"/>
      <c r="G76"/>
    </row>
    <row r="77" spans="1:11" ht="15.6" customHeight="1" x14ac:dyDescent="0.3">
      <c r="A77" s="155" t="s">
        <v>4291</v>
      </c>
      <c r="B77" s="155" t="s">
        <v>4303</v>
      </c>
      <c r="C77" s="155">
        <v>212</v>
      </c>
      <c r="D77" s="156">
        <v>48705.657414599991</v>
      </c>
      <c r="E77" s="156">
        <v>51700.030820578511</v>
      </c>
      <c r="F77"/>
      <c r="G77"/>
    </row>
    <row r="78" spans="1:11" ht="15.6" customHeight="1" x14ac:dyDescent="0.3">
      <c r="A78" s="155" t="s">
        <v>4291</v>
      </c>
      <c r="B78" s="155" t="s">
        <v>4304</v>
      </c>
      <c r="C78" s="155">
        <v>224</v>
      </c>
      <c r="D78" s="156">
        <v>47192.034624</v>
      </c>
      <c r="E78" s="156">
        <v>50558.498384562939</v>
      </c>
      <c r="F78"/>
      <c r="G78"/>
    </row>
    <row r="79" spans="1:11" ht="15.6" customHeight="1" x14ac:dyDescent="0.3">
      <c r="A79" s="155" t="s">
        <v>4291</v>
      </c>
      <c r="B79" s="155" t="s">
        <v>4305</v>
      </c>
      <c r="C79" s="155">
        <v>92</v>
      </c>
      <c r="D79" s="156">
        <v>21136.417368599999</v>
      </c>
      <c r="E79" s="156">
        <v>22115.228953458598</v>
      </c>
      <c r="F79"/>
      <c r="G79"/>
    </row>
    <row r="80" spans="1:11" ht="15.6" customHeight="1" x14ac:dyDescent="0.3">
      <c r="A80" s="196" t="s">
        <v>4306</v>
      </c>
      <c r="B80" s="197"/>
      <c r="C80" s="197"/>
      <c r="D80" s="197"/>
      <c r="E80" s="198"/>
      <c r="F80"/>
      <c r="G80"/>
    </row>
    <row r="81" spans="1:7" ht="15.6" customHeight="1" x14ac:dyDescent="0.3">
      <c r="A81" s="155" t="s">
        <v>4291</v>
      </c>
      <c r="B81" s="155" t="s">
        <v>4307</v>
      </c>
      <c r="C81" s="155">
        <v>100</v>
      </c>
      <c r="D81" s="156">
        <v>27499.508355000002</v>
      </c>
      <c r="E81" s="156">
        <v>30712.177367957313</v>
      </c>
      <c r="F81"/>
      <c r="G81"/>
    </row>
    <row r="82" spans="1:7" ht="15.6" customHeight="1" x14ac:dyDescent="0.3">
      <c r="A82" s="155" t="s">
        <v>4291</v>
      </c>
      <c r="B82" s="155" t="s">
        <v>4308</v>
      </c>
      <c r="C82" s="155">
        <v>140</v>
      </c>
      <c r="D82" s="156">
        <v>29993.529048</v>
      </c>
      <c r="E82" s="156">
        <v>32726.657776180989</v>
      </c>
      <c r="F82"/>
      <c r="G82"/>
    </row>
    <row r="83" spans="1:7" ht="15.6" customHeight="1" x14ac:dyDescent="0.3">
      <c r="A83" s="155" t="s">
        <v>4309</v>
      </c>
      <c r="B83" s="155" t="s">
        <v>4310</v>
      </c>
      <c r="C83" s="155">
        <v>108</v>
      </c>
      <c r="D83" s="156">
        <v>34682.76271979999</v>
      </c>
      <c r="E83" s="156">
        <v>35738.658109519878</v>
      </c>
      <c r="F83"/>
      <c r="G83"/>
    </row>
    <row r="84" spans="1:7" ht="15.6" customHeight="1" x14ac:dyDescent="0.3">
      <c r="A84" s="155" t="s">
        <v>4309</v>
      </c>
      <c r="B84" s="155" t="s">
        <v>4311</v>
      </c>
      <c r="C84" s="155">
        <v>72</v>
      </c>
      <c r="D84" s="156">
        <v>12492.951721200001</v>
      </c>
      <c r="E84" s="156">
        <v>11098.923925167686</v>
      </c>
      <c r="F84"/>
      <c r="G84"/>
    </row>
    <row r="85" spans="1:7" ht="15.6" customHeight="1" x14ac:dyDescent="0.3">
      <c r="A85" s="196" t="s">
        <v>4312</v>
      </c>
      <c r="B85" s="197"/>
      <c r="C85" s="197"/>
      <c r="D85" s="197"/>
      <c r="E85" s="198"/>
      <c r="F85"/>
      <c r="G85"/>
    </row>
    <row r="86" spans="1:7" ht="15.6" customHeight="1" x14ac:dyDescent="0.3">
      <c r="A86" s="155" t="s">
        <v>4291</v>
      </c>
      <c r="B86" s="155" t="s">
        <v>4297</v>
      </c>
      <c r="C86" s="155">
        <v>16</v>
      </c>
      <c r="D86" s="156">
        <v>20015.072431199998</v>
      </c>
      <c r="E86" s="156">
        <v>20256.694699447638</v>
      </c>
      <c r="F86"/>
      <c r="G86"/>
    </row>
    <row r="87" spans="1:7" ht="15.6" customHeight="1" x14ac:dyDescent="0.3">
      <c r="A87" s="155" t="s">
        <v>4291</v>
      </c>
      <c r="B87" s="155" t="s">
        <v>4298</v>
      </c>
      <c r="C87" s="155">
        <v>200</v>
      </c>
      <c r="D87" s="156">
        <v>40014.12141</v>
      </c>
      <c r="E87" s="156">
        <v>43537.557757683368</v>
      </c>
      <c r="F87"/>
      <c r="G87"/>
    </row>
    <row r="88" spans="1:7" ht="15.6" customHeight="1" x14ac:dyDescent="0.3">
      <c r="A88" s="155" t="s">
        <v>4291</v>
      </c>
      <c r="B88" s="155" t="s">
        <v>4299</v>
      </c>
      <c r="C88" s="155">
        <v>100</v>
      </c>
      <c r="D88" s="156">
        <v>21423.94932</v>
      </c>
      <c r="E88" s="156">
        <v>22917.339613203356</v>
      </c>
      <c r="F88"/>
      <c r="G88"/>
    </row>
    <row r="89" spans="1:7" ht="15.6" customHeight="1" x14ac:dyDescent="0.3">
      <c r="A89" s="155" t="s">
        <v>4291</v>
      </c>
      <c r="B89" s="155" t="s">
        <v>4300</v>
      </c>
      <c r="C89" s="155">
        <v>200</v>
      </c>
      <c r="D89" s="156">
        <v>40014.12141</v>
      </c>
      <c r="E89" s="156">
        <v>44258.364560249865</v>
      </c>
      <c r="F89"/>
      <c r="G89"/>
    </row>
  </sheetData>
  <mergeCells count="17">
    <mergeCell ref="A36:E36"/>
    <mergeCell ref="A65:E65"/>
    <mergeCell ref="A70:E70"/>
    <mergeCell ref="A75:E75"/>
    <mergeCell ref="A80:E80"/>
    <mergeCell ref="A85:E85"/>
    <mergeCell ref="I1:O1"/>
    <mergeCell ref="I3:L3"/>
    <mergeCell ref="I5:K5"/>
    <mergeCell ref="A28:A33"/>
    <mergeCell ref="A34:C34"/>
    <mergeCell ref="A15:A20"/>
    <mergeCell ref="A21:C21"/>
    <mergeCell ref="A22:A26"/>
    <mergeCell ref="A27:C27"/>
    <mergeCell ref="F25:M25"/>
    <mergeCell ref="F27:M27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单元格引用</vt:lpstr>
      <vt:lpstr>if函数</vt:lpstr>
      <vt:lpstr>countif函数</vt:lpstr>
      <vt:lpstr>sumif函数</vt:lpstr>
      <vt:lpstr>vlookup函数</vt:lpstr>
      <vt:lpstr>日期函数</vt:lpstr>
      <vt:lpstr>条件格式</vt:lpstr>
      <vt:lpstr>文本函数</vt:lpstr>
      <vt:lpstr>数学函数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王佩丰</dc:creator>
  <cp:lastModifiedBy>admin</cp:lastModifiedBy>
  <cp:lastPrinted>2009-11-19T09:11:05Z</cp:lastPrinted>
  <dcterms:created xsi:type="dcterms:W3CDTF">1996-12-17T01:32:42Z</dcterms:created>
  <dcterms:modified xsi:type="dcterms:W3CDTF">2019-08-09T02:18:40Z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0fef8226-4e34-496a-ad93-1012a8c96130</vt:lpwstr>
  </property>
</Properties>
</file>