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embeddings/oleObject5.bin" ContentType="application/vnd.openxmlformats-officedocument.oleObject"/>
  <Override PartName="/xl/drawings/drawing7.xml" ContentType="application/vnd.openxmlformats-officedocument.drawing+xml"/>
  <Override PartName="/xl/embeddings/oleObject6.bin" ContentType="application/vnd.openxmlformats-officedocument.oleObject"/>
  <Override PartName="/xl/drawings/drawing8.xml" ContentType="application/vnd.openxmlformats-officedocument.drawing+xml"/>
  <Override PartName="/xl/embeddings/oleObject7.bin" ContentType="application/vnd.openxmlformats-officedocument.oleObject"/>
  <Override PartName="/xl/drawings/drawing9.xml" ContentType="application/vnd.openxmlformats-officedocument.drawing+xml"/>
  <Override PartName="/xl/embeddings/oleObject8.bin" ContentType="application/vnd.openxmlformats-officedocument.oleObject"/>
  <Override PartName="/xl/drawings/drawing10.xml" ContentType="application/vnd.openxmlformats-officedocument.drawing+xml"/>
  <Override PartName="/xl/embeddings/oleObject9.bin" ContentType="application/vnd.openxmlformats-officedocument.oleObject"/>
  <Override PartName="/xl/drawings/drawing11.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drawings/drawing12.xml" ContentType="application/vnd.openxmlformats-officedocument.drawing+xml"/>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13.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drawings/drawing14.xml" ContentType="application/vnd.openxmlformats-officedocument.drawing+xml"/>
  <Override PartName="/xl/embeddings/oleObject20.bin" ContentType="application/vnd.openxmlformats-officedocument.oleObject"/>
  <Override PartName="/xl/drawings/drawing15.xml" ContentType="application/vnd.openxmlformats-officedocument.drawing+xml"/>
  <Override PartName="/xl/embeddings/oleObject2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0" yWindow="-360" windowWidth="15780" windowHeight="12210" tabRatio="710" activeTab="12"/>
  </bookViews>
  <sheets>
    <sheet name="Deckblatt" sheetId="1" r:id="rId1"/>
    <sheet name="Hinweis" sheetId="2" r:id="rId2"/>
    <sheet name="Übersicht" sheetId="3" r:id="rId3"/>
    <sheet name="M1" sheetId="4" r:id="rId4"/>
    <sheet name="M1a" sheetId="5" r:id="rId5"/>
    <sheet name="M2" sheetId="6" r:id="rId6"/>
    <sheet name="M3" sheetId="7" r:id="rId7"/>
    <sheet name="M4" sheetId="8" r:id="rId8"/>
    <sheet name="M5" sheetId="9" r:id="rId9"/>
    <sheet name="M6" sheetId="10" r:id="rId10"/>
    <sheet name="M7" sheetId="11" r:id="rId11"/>
    <sheet name="M8 " sheetId="12" r:id="rId12"/>
    <sheet name="M9" sheetId="13" r:id="rId13"/>
    <sheet name="M10" sheetId="14" r:id="rId14"/>
    <sheet name="M11" sheetId="15" r:id="rId15"/>
  </sheets>
  <definedNames>
    <definedName name="_xlnm.Print_Area" localSheetId="6">'M3'!$A$1:$I$53</definedName>
    <definedName name="_xlnm.Print_Area" localSheetId="7">'M4'!$A$1:$I$53</definedName>
    <definedName name="_xlnm.Print_Area" localSheetId="8">'M5'!$A$1:$I$53</definedName>
    <definedName name="_xlnm.Print_Area" localSheetId="10">'M7'!$A$1:$I$88</definedName>
    <definedName name="_xlnm.Print_Area" localSheetId="2">Übersicht!$A$1:$I$55</definedName>
    <definedName name="Z_BD0090C9_DA10_4990_9651_066A2554CA18_.wvu.PrintArea" localSheetId="6" hidden="1">'M3'!$A$1:$I$53</definedName>
    <definedName name="Z_BD0090C9_DA10_4990_9651_066A2554CA18_.wvu.PrintArea" localSheetId="7" hidden="1">'M4'!$A$1:$I$53</definedName>
    <definedName name="Z_BD0090C9_DA10_4990_9651_066A2554CA18_.wvu.PrintArea" localSheetId="8" hidden="1">'M5'!$A$1:$I$53</definedName>
    <definedName name="Z_BD0090C9_DA10_4990_9651_066A2554CA18_.wvu.PrintArea" localSheetId="10" hidden="1">'M7'!$A$1:$I$88</definedName>
    <definedName name="Z_BD0090C9_DA10_4990_9651_066A2554CA18_.wvu.PrintArea" localSheetId="2" hidden="1">Übersicht!$A$1:$I$55</definedName>
  </definedNames>
  <calcPr calcId="145621"/>
  <customWorkbookViews>
    <customWorkbookView name="Attin, Susanne - Persönliche Ansicht" guid="{BD0090C9-DA10-4990-9651-066A2554CA18}" mergeInterval="0" personalView="1" maximized="1" windowWidth="1916" windowHeight="909" tabRatio="710" activeSheetId="4"/>
  </customWorkbookViews>
</workbook>
</file>

<file path=xl/calcChain.xml><?xml version="1.0" encoding="utf-8"?>
<calcChain xmlns="http://schemas.openxmlformats.org/spreadsheetml/2006/main">
  <c r="F11" i="5" l="1"/>
  <c r="D164" i="12" l="1"/>
  <c r="D113" i="12"/>
  <c r="D62" i="12"/>
  <c r="D11" i="12"/>
  <c r="D164" i="13"/>
  <c r="D113" i="13"/>
  <c r="D62" i="13"/>
  <c r="D11" i="13"/>
  <c r="G11" i="14"/>
  <c r="D11" i="14"/>
  <c r="G11" i="15"/>
  <c r="G11" i="10"/>
  <c r="D11" i="15"/>
  <c r="D11" i="11"/>
  <c r="G11" i="11"/>
  <c r="G56" i="11"/>
  <c r="G11" i="9"/>
  <c r="G11" i="8"/>
  <c r="G11" i="7"/>
  <c r="D56" i="11"/>
  <c r="D11" i="10"/>
  <c r="D11" i="9"/>
  <c r="D11" i="8"/>
  <c r="D11" i="7"/>
  <c r="G11" i="6"/>
  <c r="D11" i="6"/>
  <c r="D11" i="5"/>
  <c r="M30" i="3" l="1"/>
  <c r="M29" i="3"/>
  <c r="N30" i="3"/>
  <c r="N29" i="3"/>
  <c r="F9" i="3"/>
  <c r="K201" i="13"/>
  <c r="K200" i="13"/>
  <c r="K199" i="13"/>
  <c r="K198" i="13"/>
  <c r="K197" i="13"/>
  <c r="K196" i="13"/>
  <c r="K195" i="13"/>
  <c r="K194" i="13"/>
  <c r="K193" i="13"/>
  <c r="K192" i="13"/>
  <c r="K191" i="13"/>
  <c r="K190" i="13"/>
  <c r="K189" i="13"/>
  <c r="K188" i="13"/>
  <c r="K187" i="13"/>
  <c r="K186" i="13"/>
  <c r="K185" i="13"/>
  <c r="K184" i="13"/>
  <c r="K183" i="13"/>
  <c r="K182" i="13"/>
  <c r="K181" i="13"/>
  <c r="K180" i="13"/>
  <c r="K179" i="13"/>
  <c r="K178" i="13"/>
  <c r="K177" i="13"/>
  <c r="K176" i="13"/>
  <c r="K175" i="13"/>
  <c r="K174" i="13"/>
  <c r="K173" i="13"/>
  <c r="K172" i="13"/>
  <c r="K171" i="13"/>
  <c r="K170" i="13"/>
  <c r="K169"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I201" i="13"/>
  <c r="I200" i="13"/>
  <c r="I199" i="13"/>
  <c r="I198" i="13"/>
  <c r="I197" i="13"/>
  <c r="I196" i="13"/>
  <c r="I195" i="13"/>
  <c r="I194" i="13"/>
  <c r="I193" i="13"/>
  <c r="I192" i="13"/>
  <c r="I191" i="13"/>
  <c r="I190" i="13"/>
  <c r="I189" i="13"/>
  <c r="I188" i="13"/>
  <c r="I187" i="13"/>
  <c r="I186" i="13"/>
  <c r="I185" i="13"/>
  <c r="I184" i="13"/>
  <c r="I183" i="13"/>
  <c r="I182" i="13"/>
  <c r="I181" i="13"/>
  <c r="I180" i="13"/>
  <c r="I179" i="13"/>
  <c r="I178" i="13"/>
  <c r="I177" i="13"/>
  <c r="I176" i="13"/>
  <c r="I175" i="13"/>
  <c r="I174" i="13"/>
  <c r="I173" i="13"/>
  <c r="I172" i="13"/>
  <c r="I171" i="13"/>
  <c r="I170" i="13"/>
  <c r="I169"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K201" i="12"/>
  <c r="K200" i="12"/>
  <c r="K199" i="12"/>
  <c r="K198" i="12"/>
  <c r="K197" i="12"/>
  <c r="K196" i="12"/>
  <c r="K195" i="12"/>
  <c r="K194" i="12"/>
  <c r="K193" i="12"/>
  <c r="K192" i="12"/>
  <c r="K191" i="12"/>
  <c r="K190" i="12"/>
  <c r="K189" i="12"/>
  <c r="K188" i="12"/>
  <c r="K187" i="12"/>
  <c r="K186" i="12"/>
  <c r="K185" i="12"/>
  <c r="K184" i="12"/>
  <c r="K183" i="12"/>
  <c r="K182" i="12"/>
  <c r="K181" i="12"/>
  <c r="K180" i="12"/>
  <c r="K179" i="12"/>
  <c r="K178" i="12"/>
  <c r="K177" i="12"/>
  <c r="K176" i="12"/>
  <c r="K175" i="12"/>
  <c r="K174" i="12"/>
  <c r="K173" i="12"/>
  <c r="K172" i="12"/>
  <c r="K171" i="12"/>
  <c r="K170" i="12"/>
  <c r="K169" i="12"/>
  <c r="J201" i="12"/>
  <c r="J200" i="12"/>
  <c r="J199" i="12"/>
  <c r="J198" i="12"/>
  <c r="J197" i="12"/>
  <c r="J196" i="12"/>
  <c r="J195" i="12"/>
  <c r="J194" i="12"/>
  <c r="J193" i="12"/>
  <c r="J192" i="12"/>
  <c r="J191" i="12"/>
  <c r="J190" i="12"/>
  <c r="J189" i="12"/>
  <c r="J188" i="12"/>
  <c r="J187" i="12"/>
  <c r="J186" i="12"/>
  <c r="J185" i="12"/>
  <c r="J184" i="12"/>
  <c r="J183" i="12"/>
  <c r="J182" i="12"/>
  <c r="J181" i="12"/>
  <c r="J180" i="12"/>
  <c r="J179" i="12"/>
  <c r="J178" i="12"/>
  <c r="J177" i="12"/>
  <c r="J176" i="12"/>
  <c r="J175" i="12"/>
  <c r="J174" i="12"/>
  <c r="J173" i="12"/>
  <c r="J172" i="12"/>
  <c r="J171" i="12"/>
  <c r="J170" i="12"/>
  <c r="J169"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F14" i="4"/>
  <c r="F15" i="11" s="1"/>
  <c r="I14" i="4"/>
  <c r="I15" i="11" s="1"/>
  <c r="F15" i="4"/>
  <c r="D15" i="5" s="1"/>
  <c r="I15" i="4"/>
  <c r="I16" i="11" s="1"/>
  <c r="F16" i="4"/>
  <c r="D16" i="5" s="1"/>
  <c r="I16" i="4"/>
  <c r="F16" i="5" s="1"/>
  <c r="F17" i="4"/>
  <c r="D17" i="5" s="1"/>
  <c r="I17" i="4"/>
  <c r="F17" i="5" s="1"/>
  <c r="F18" i="4"/>
  <c r="D18" i="5" s="1"/>
  <c r="I18" i="4"/>
  <c r="F19" i="4"/>
  <c r="D19" i="5" s="1"/>
  <c r="I19" i="4"/>
  <c r="F19" i="5"/>
  <c r="F20" i="4"/>
  <c r="D20" i="5" s="1"/>
  <c r="I20" i="4"/>
  <c r="F21" i="4"/>
  <c r="D21" i="5" s="1"/>
  <c r="I21" i="4"/>
  <c r="F21" i="5" s="1"/>
  <c r="F22" i="4"/>
  <c r="I22" i="4"/>
  <c r="F22" i="5" s="1"/>
  <c r="F23" i="4"/>
  <c r="D23" i="5" s="1"/>
  <c r="I23" i="4"/>
  <c r="F24" i="4"/>
  <c r="D24" i="5" s="1"/>
  <c r="I24" i="4"/>
  <c r="F24" i="5" s="1"/>
  <c r="F25" i="4"/>
  <c r="D25" i="5" s="1"/>
  <c r="I25" i="4"/>
  <c r="F25" i="5" s="1"/>
  <c r="F26" i="4"/>
  <c r="D26" i="5" s="1"/>
  <c r="I26" i="4"/>
  <c r="F26" i="5" s="1"/>
  <c r="F27" i="4"/>
  <c r="D27" i="5" s="1"/>
  <c r="I27" i="4"/>
  <c r="F27" i="5" s="1"/>
  <c r="F28" i="4"/>
  <c r="D28" i="5" s="1"/>
  <c r="I28" i="4"/>
  <c r="F29" i="4"/>
  <c r="D29" i="5" s="1"/>
  <c r="I29" i="4"/>
  <c r="F29" i="5" s="1"/>
  <c r="F30" i="4"/>
  <c r="D30" i="5" s="1"/>
  <c r="I30" i="4"/>
  <c r="F30" i="5" s="1"/>
  <c r="F31" i="4"/>
  <c r="D31" i="5" s="1"/>
  <c r="I31" i="4"/>
  <c r="F32" i="4"/>
  <c r="D32" i="5" s="1"/>
  <c r="I32" i="4"/>
  <c r="F32" i="5" s="1"/>
  <c r="F33" i="4"/>
  <c r="D33" i="5" s="1"/>
  <c r="I33" i="4"/>
  <c r="F33" i="5" s="1"/>
  <c r="F34" i="4"/>
  <c r="D34" i="5" s="1"/>
  <c r="I34" i="4"/>
  <c r="F35" i="4"/>
  <c r="D35" i="5" s="1"/>
  <c r="I35" i="4"/>
  <c r="F35" i="5" s="1"/>
  <c r="F36" i="4"/>
  <c r="I36" i="4"/>
  <c r="F36" i="5"/>
  <c r="F37" i="4"/>
  <c r="D37" i="5" s="1"/>
  <c r="I37" i="4"/>
  <c r="F37" i="5" s="1"/>
  <c r="F38" i="4"/>
  <c r="D38" i="5" s="1"/>
  <c r="I38" i="4"/>
  <c r="F38" i="5" s="1"/>
  <c r="F39" i="4"/>
  <c r="D39" i="5" s="1"/>
  <c r="I39" i="4"/>
  <c r="F39" i="5" s="1"/>
  <c r="F40" i="4"/>
  <c r="I40" i="4"/>
  <c r="F40" i="5" s="1"/>
  <c r="F41" i="4"/>
  <c r="D41" i="5"/>
  <c r="I41" i="4"/>
  <c r="F41" i="5" s="1"/>
  <c r="F42" i="4"/>
  <c r="D42" i="5" s="1"/>
  <c r="I42" i="4"/>
  <c r="F42" i="5" s="1"/>
  <c r="F43" i="4"/>
  <c r="D43" i="5" s="1"/>
  <c r="I43" i="4"/>
  <c r="F44" i="4"/>
  <c r="F18" i="11" s="1"/>
  <c r="I44" i="4"/>
  <c r="I18" i="11" s="1"/>
  <c r="F45" i="4"/>
  <c r="D45" i="5" s="1"/>
  <c r="I45" i="4"/>
  <c r="F45" i="5" s="1"/>
  <c r="F46" i="4"/>
  <c r="D46" i="5" s="1"/>
  <c r="I46" i="4"/>
  <c r="E14" i="14"/>
  <c r="F14" i="14"/>
  <c r="H14" i="14"/>
  <c r="I14" i="14"/>
  <c r="E15" i="14"/>
  <c r="F15" i="14"/>
  <c r="H15" i="14"/>
  <c r="I15" i="14"/>
  <c r="E16" i="14"/>
  <c r="F16" i="14"/>
  <c r="H16" i="14"/>
  <c r="I16" i="14"/>
  <c r="E17" i="14"/>
  <c r="F17" i="14"/>
  <c r="H17" i="14"/>
  <c r="I17" i="14"/>
  <c r="E18" i="14"/>
  <c r="F18" i="14"/>
  <c r="H18" i="14"/>
  <c r="I18" i="14"/>
  <c r="E19" i="14"/>
  <c r="F19" i="14"/>
  <c r="H19" i="14"/>
  <c r="I19" i="14"/>
  <c r="E20" i="14"/>
  <c r="F20" i="14"/>
  <c r="H20" i="14"/>
  <c r="I20" i="14"/>
  <c r="E21" i="14"/>
  <c r="F21" i="14"/>
  <c r="H21" i="14"/>
  <c r="I21" i="14"/>
  <c r="E22" i="14"/>
  <c r="F22" i="14"/>
  <c r="H22" i="14"/>
  <c r="I22" i="14"/>
  <c r="E23" i="14"/>
  <c r="F23" i="14"/>
  <c r="H23" i="14"/>
  <c r="I23" i="14"/>
  <c r="E24" i="14"/>
  <c r="F24" i="14"/>
  <c r="H24" i="14"/>
  <c r="I24" i="14"/>
  <c r="E25" i="14"/>
  <c r="F25" i="14"/>
  <c r="H25" i="14"/>
  <c r="I25" i="14"/>
  <c r="E26" i="14"/>
  <c r="F26" i="14"/>
  <c r="H26" i="14"/>
  <c r="I26" i="14"/>
  <c r="E27" i="14"/>
  <c r="F27" i="14"/>
  <c r="H27" i="14"/>
  <c r="I27" i="14"/>
  <c r="E28" i="14"/>
  <c r="F28" i="14"/>
  <c r="H28" i="14"/>
  <c r="I28" i="14"/>
  <c r="E29" i="14"/>
  <c r="F29" i="14"/>
  <c r="H29" i="14"/>
  <c r="I29" i="14"/>
  <c r="E30" i="14"/>
  <c r="F30" i="14"/>
  <c r="H30" i="14"/>
  <c r="I30" i="14"/>
  <c r="E31" i="14"/>
  <c r="F31" i="14"/>
  <c r="H31" i="14"/>
  <c r="I31" i="14"/>
  <c r="E32" i="14"/>
  <c r="F32" i="14"/>
  <c r="H32" i="14"/>
  <c r="I32" i="14"/>
  <c r="E33" i="14"/>
  <c r="F33" i="14"/>
  <c r="H33" i="14"/>
  <c r="I33" i="14"/>
  <c r="E34" i="14"/>
  <c r="F34" i="14"/>
  <c r="H34" i="14"/>
  <c r="I34" i="14"/>
  <c r="E35" i="14"/>
  <c r="F35" i="14"/>
  <c r="H35" i="14"/>
  <c r="I35" i="14"/>
  <c r="E36" i="14"/>
  <c r="F36" i="14"/>
  <c r="H36" i="14"/>
  <c r="I36" i="14"/>
  <c r="E37" i="14"/>
  <c r="F37" i="14"/>
  <c r="H37" i="14"/>
  <c r="I37" i="14"/>
  <c r="E38" i="14"/>
  <c r="F38" i="14"/>
  <c r="H38" i="14"/>
  <c r="I38" i="14"/>
  <c r="E39" i="14"/>
  <c r="F39" i="14"/>
  <c r="H39" i="14"/>
  <c r="I39" i="14"/>
  <c r="E40" i="14"/>
  <c r="F40" i="14"/>
  <c r="H40" i="14"/>
  <c r="I40" i="14"/>
  <c r="E41" i="14"/>
  <c r="F41" i="14"/>
  <c r="H41" i="14"/>
  <c r="I41" i="14"/>
  <c r="E42" i="14"/>
  <c r="F42" i="14"/>
  <c r="H42" i="14"/>
  <c r="I42" i="14"/>
  <c r="E43" i="14"/>
  <c r="F43" i="14"/>
  <c r="H43" i="14"/>
  <c r="I43" i="14"/>
  <c r="E44" i="14"/>
  <c r="F44" i="14"/>
  <c r="H44" i="14"/>
  <c r="I44" i="14"/>
  <c r="E45" i="14"/>
  <c r="F45" i="14"/>
  <c r="H45" i="14"/>
  <c r="I45" i="14"/>
  <c r="D46" i="14"/>
  <c r="E46" i="14" s="1"/>
  <c r="G46" i="14"/>
  <c r="H46" i="14" s="1"/>
  <c r="D14" i="15"/>
  <c r="E14" i="15"/>
  <c r="G14" i="15"/>
  <c r="H14" i="15"/>
  <c r="D15" i="15"/>
  <c r="E15" i="15"/>
  <c r="G15" i="15"/>
  <c r="H15" i="15"/>
  <c r="D16" i="15"/>
  <c r="E16" i="15"/>
  <c r="G16" i="15"/>
  <c r="H16" i="15"/>
  <c r="I16" i="15" s="1"/>
  <c r="D17" i="15"/>
  <c r="E17" i="15"/>
  <c r="G17" i="15"/>
  <c r="H17" i="15"/>
  <c r="D18" i="15"/>
  <c r="E18" i="15"/>
  <c r="G18" i="15"/>
  <c r="H18" i="15"/>
  <c r="D19" i="15"/>
  <c r="E19" i="15"/>
  <c r="G19" i="15"/>
  <c r="H19" i="15"/>
  <c r="D20" i="15"/>
  <c r="E20" i="15"/>
  <c r="G20" i="15"/>
  <c r="H20" i="15"/>
  <c r="D21" i="15"/>
  <c r="E21" i="15"/>
  <c r="G21" i="15"/>
  <c r="H21" i="15"/>
  <c r="D22" i="15"/>
  <c r="E22" i="15"/>
  <c r="G22" i="15"/>
  <c r="H22" i="15"/>
  <c r="I22" i="15" s="1"/>
  <c r="D23" i="15"/>
  <c r="E23" i="15"/>
  <c r="G23" i="15"/>
  <c r="H23" i="15"/>
  <c r="I23" i="15" s="1"/>
  <c r="D24" i="15"/>
  <c r="E24" i="15"/>
  <c r="G24" i="15"/>
  <c r="H24" i="15"/>
  <c r="D25" i="15"/>
  <c r="E25" i="15"/>
  <c r="G25" i="15"/>
  <c r="H25" i="15"/>
  <c r="D26" i="15"/>
  <c r="E26" i="15"/>
  <c r="G26" i="15"/>
  <c r="H26" i="15"/>
  <c r="D27" i="15"/>
  <c r="E27" i="15"/>
  <c r="G27" i="15"/>
  <c r="H27" i="15"/>
  <c r="D28" i="15"/>
  <c r="E28" i="15"/>
  <c r="G28" i="15"/>
  <c r="H28" i="15"/>
  <c r="D29" i="15"/>
  <c r="E29" i="15"/>
  <c r="G29" i="15"/>
  <c r="H29" i="15"/>
  <c r="D30" i="15"/>
  <c r="E30" i="15"/>
  <c r="G30" i="15"/>
  <c r="H30" i="15"/>
  <c r="D31" i="15"/>
  <c r="E31" i="15"/>
  <c r="G31" i="15"/>
  <c r="H31" i="15"/>
  <c r="D32" i="15"/>
  <c r="E32" i="15"/>
  <c r="G32" i="15"/>
  <c r="H32" i="15"/>
  <c r="D33" i="15"/>
  <c r="E33" i="15"/>
  <c r="G33" i="15"/>
  <c r="H33" i="15"/>
  <c r="D34" i="15"/>
  <c r="E34" i="15"/>
  <c r="G34" i="15"/>
  <c r="H34" i="15"/>
  <c r="D35" i="15"/>
  <c r="E35" i="15"/>
  <c r="G35" i="15"/>
  <c r="H35" i="15"/>
  <c r="D36" i="15"/>
  <c r="E36" i="15"/>
  <c r="G36" i="15"/>
  <c r="H36" i="15"/>
  <c r="D37" i="15"/>
  <c r="E37" i="15"/>
  <c r="G37" i="15"/>
  <c r="H37" i="15"/>
  <c r="D38" i="15"/>
  <c r="E38" i="15"/>
  <c r="G38" i="15"/>
  <c r="H38" i="15"/>
  <c r="D39" i="15"/>
  <c r="E39" i="15"/>
  <c r="G39" i="15"/>
  <c r="H39" i="15"/>
  <c r="D40" i="15"/>
  <c r="E40" i="15"/>
  <c r="G40" i="15"/>
  <c r="H40" i="15"/>
  <c r="D41" i="15"/>
  <c r="E41" i="15"/>
  <c r="G41" i="15"/>
  <c r="H41" i="15"/>
  <c r="D42" i="15"/>
  <c r="E42" i="15"/>
  <c r="G42" i="15"/>
  <c r="H42" i="15"/>
  <c r="D43" i="15"/>
  <c r="E43" i="15"/>
  <c r="G43" i="15"/>
  <c r="H43" i="15"/>
  <c r="D44" i="15"/>
  <c r="E44" i="15"/>
  <c r="G44" i="15"/>
  <c r="H44" i="15"/>
  <c r="D45" i="15"/>
  <c r="E45" i="15"/>
  <c r="G45" i="15"/>
  <c r="H45" i="15"/>
  <c r="D46" i="15"/>
  <c r="E46" i="15"/>
  <c r="G46" i="15"/>
  <c r="H46" i="15"/>
  <c r="D14" i="5"/>
  <c r="F18" i="5"/>
  <c r="F20" i="5"/>
  <c r="D22" i="5"/>
  <c r="F23" i="5"/>
  <c r="F28" i="5"/>
  <c r="F31" i="5"/>
  <c r="F34" i="5"/>
  <c r="D36" i="5"/>
  <c r="D40" i="5"/>
  <c r="F43" i="5"/>
  <c r="D44" i="5"/>
  <c r="F44" i="5"/>
  <c r="F46" i="5"/>
  <c r="F14" i="6"/>
  <c r="I14" i="6"/>
  <c r="F15" i="6"/>
  <c r="I15" i="6"/>
  <c r="F16" i="6"/>
  <c r="I16" i="6"/>
  <c r="F17" i="6"/>
  <c r="I17" i="6"/>
  <c r="F18" i="6"/>
  <c r="I18" i="6"/>
  <c r="F19" i="6"/>
  <c r="I19" i="6"/>
  <c r="F20" i="6"/>
  <c r="I20" i="6"/>
  <c r="F21" i="6"/>
  <c r="I21" i="6"/>
  <c r="F22" i="6"/>
  <c r="I22" i="6"/>
  <c r="F23" i="6"/>
  <c r="I23" i="6"/>
  <c r="F24" i="6"/>
  <c r="I24" i="6"/>
  <c r="F25" i="6"/>
  <c r="I25" i="6"/>
  <c r="F26" i="6"/>
  <c r="I26" i="6"/>
  <c r="F27" i="6"/>
  <c r="I27" i="6"/>
  <c r="F28" i="6"/>
  <c r="I28" i="6"/>
  <c r="F29" i="6"/>
  <c r="I29" i="6"/>
  <c r="F30" i="6"/>
  <c r="I30" i="6"/>
  <c r="F31" i="6"/>
  <c r="I31" i="6"/>
  <c r="F32" i="6"/>
  <c r="I32" i="6"/>
  <c r="F33" i="6"/>
  <c r="I33" i="6"/>
  <c r="F34" i="6"/>
  <c r="I34" i="6"/>
  <c r="F35" i="6"/>
  <c r="I35" i="6"/>
  <c r="F36" i="6"/>
  <c r="I36" i="6"/>
  <c r="F37" i="6"/>
  <c r="I37" i="6"/>
  <c r="F38" i="6"/>
  <c r="I38" i="6"/>
  <c r="F39" i="6"/>
  <c r="I39" i="6"/>
  <c r="F40" i="6"/>
  <c r="I40" i="6"/>
  <c r="F41" i="6"/>
  <c r="I41" i="6"/>
  <c r="F42" i="6"/>
  <c r="I42" i="6"/>
  <c r="F43" i="6"/>
  <c r="I43" i="6"/>
  <c r="F44" i="6"/>
  <c r="I44" i="6"/>
  <c r="F45" i="6"/>
  <c r="I45" i="6"/>
  <c r="F46" i="6"/>
  <c r="I46" i="6"/>
  <c r="D14" i="7"/>
  <c r="E14" i="7"/>
  <c r="G14" i="7"/>
  <c r="H14" i="7"/>
  <c r="I14" i="7" s="1"/>
  <c r="D15" i="7"/>
  <c r="E15" i="7"/>
  <c r="G15" i="7"/>
  <c r="H15" i="7"/>
  <c r="D16" i="7"/>
  <c r="E16" i="7"/>
  <c r="G16" i="7"/>
  <c r="H16" i="7"/>
  <c r="D17" i="7"/>
  <c r="E17" i="7"/>
  <c r="G17" i="7"/>
  <c r="H17" i="7"/>
  <c r="D18" i="7"/>
  <c r="E18" i="7"/>
  <c r="G18" i="7"/>
  <c r="H18" i="7"/>
  <c r="D19" i="7"/>
  <c r="E19" i="7"/>
  <c r="G19" i="7"/>
  <c r="H19" i="7"/>
  <c r="D20" i="7"/>
  <c r="E20" i="7"/>
  <c r="G20" i="7"/>
  <c r="H20" i="7"/>
  <c r="D21" i="7"/>
  <c r="E21" i="7"/>
  <c r="G21" i="7"/>
  <c r="H21" i="7"/>
  <c r="D22" i="7"/>
  <c r="E22" i="7"/>
  <c r="G22" i="7"/>
  <c r="H22" i="7"/>
  <c r="D23" i="7"/>
  <c r="E23" i="7"/>
  <c r="G23" i="7"/>
  <c r="H23" i="7"/>
  <c r="D24" i="7"/>
  <c r="E24" i="7"/>
  <c r="G24" i="7"/>
  <c r="H24" i="7"/>
  <c r="D25" i="7"/>
  <c r="E25" i="7"/>
  <c r="G25" i="7"/>
  <c r="H25" i="7"/>
  <c r="D26" i="7"/>
  <c r="E26" i="7"/>
  <c r="G26" i="7"/>
  <c r="H26" i="7"/>
  <c r="D27" i="7"/>
  <c r="E27" i="7"/>
  <c r="G27" i="7"/>
  <c r="H27" i="7"/>
  <c r="D28" i="7"/>
  <c r="E28" i="7"/>
  <c r="G28" i="7"/>
  <c r="H28" i="7"/>
  <c r="D29" i="7"/>
  <c r="E29" i="7"/>
  <c r="G29" i="7"/>
  <c r="H29" i="7"/>
  <c r="D30" i="7"/>
  <c r="E30" i="7"/>
  <c r="G30" i="7"/>
  <c r="H30" i="7"/>
  <c r="I30" i="7" s="1"/>
  <c r="D31" i="7"/>
  <c r="E31" i="7"/>
  <c r="G31" i="7"/>
  <c r="H31" i="7"/>
  <c r="D32" i="7"/>
  <c r="E32" i="7"/>
  <c r="G32" i="7"/>
  <c r="H32" i="7"/>
  <c r="D33" i="7"/>
  <c r="E33" i="7"/>
  <c r="G33" i="7"/>
  <c r="H33" i="7"/>
  <c r="D34" i="7"/>
  <c r="E34" i="7"/>
  <c r="G34" i="7"/>
  <c r="H34" i="7"/>
  <c r="D35" i="7"/>
  <c r="E35" i="7"/>
  <c r="G35" i="7"/>
  <c r="H35" i="7"/>
  <c r="D36" i="7"/>
  <c r="E36" i="7"/>
  <c r="G36" i="7"/>
  <c r="H36" i="7"/>
  <c r="D37" i="7"/>
  <c r="E37" i="7"/>
  <c r="G37" i="7"/>
  <c r="H37" i="7"/>
  <c r="D38" i="7"/>
  <c r="E38" i="7"/>
  <c r="G38" i="7"/>
  <c r="H38" i="7"/>
  <c r="D39" i="7"/>
  <c r="E39" i="7"/>
  <c r="G39" i="7"/>
  <c r="H39" i="7"/>
  <c r="D40" i="7"/>
  <c r="E40" i="7"/>
  <c r="G40" i="7"/>
  <c r="H40" i="7"/>
  <c r="D41" i="7"/>
  <c r="E41" i="7"/>
  <c r="G41" i="7"/>
  <c r="H41" i="7"/>
  <c r="D42" i="7"/>
  <c r="E42" i="7"/>
  <c r="G42" i="7"/>
  <c r="H42" i="7"/>
  <c r="D43" i="7"/>
  <c r="E43" i="7"/>
  <c r="G43" i="7"/>
  <c r="H43" i="7"/>
  <c r="D44" i="7"/>
  <c r="E44" i="7"/>
  <c r="G44" i="7"/>
  <c r="H44" i="7"/>
  <c r="D45" i="7"/>
  <c r="E45" i="7"/>
  <c r="G45" i="7"/>
  <c r="H45" i="7"/>
  <c r="D46" i="7"/>
  <c r="E46" i="7"/>
  <c r="G46" i="7"/>
  <c r="H46" i="7"/>
  <c r="D47" i="7"/>
  <c r="E47" i="7"/>
  <c r="G47" i="7"/>
  <c r="H47" i="7"/>
  <c r="D48" i="7"/>
  <c r="E48" i="7"/>
  <c r="G48" i="7"/>
  <c r="H48" i="7"/>
  <c r="D49" i="7"/>
  <c r="E49" i="7"/>
  <c r="G49" i="7"/>
  <c r="H49" i="7"/>
  <c r="D50" i="7"/>
  <c r="E50" i="7"/>
  <c r="G50" i="7"/>
  <c r="H50" i="7"/>
  <c r="F14" i="8"/>
  <c r="I14" i="8"/>
  <c r="F15" i="8"/>
  <c r="I15" i="8"/>
  <c r="F16" i="8"/>
  <c r="I16" i="8"/>
  <c r="F17" i="8"/>
  <c r="I17" i="8"/>
  <c r="F18" i="8"/>
  <c r="I18" i="8"/>
  <c r="F19" i="8"/>
  <c r="I19" i="8"/>
  <c r="F20" i="8"/>
  <c r="I20" i="8"/>
  <c r="F21" i="8"/>
  <c r="I21" i="8"/>
  <c r="F22" i="8"/>
  <c r="I22" i="8"/>
  <c r="F23" i="8"/>
  <c r="I23" i="8"/>
  <c r="F24" i="8"/>
  <c r="I24" i="8"/>
  <c r="F25" i="8"/>
  <c r="I25" i="8"/>
  <c r="F26" i="8"/>
  <c r="I26" i="8"/>
  <c r="F27" i="8"/>
  <c r="I27" i="8"/>
  <c r="F28" i="8"/>
  <c r="I28" i="8"/>
  <c r="F29" i="8"/>
  <c r="I29" i="8"/>
  <c r="F30" i="8"/>
  <c r="I30" i="8"/>
  <c r="F31" i="8"/>
  <c r="I31" i="8"/>
  <c r="F32" i="8"/>
  <c r="I32" i="8"/>
  <c r="F33" i="8"/>
  <c r="I33" i="8"/>
  <c r="F34" i="8"/>
  <c r="I34" i="8"/>
  <c r="F35" i="8"/>
  <c r="I35" i="8"/>
  <c r="F36" i="8"/>
  <c r="I36" i="8"/>
  <c r="F37" i="8"/>
  <c r="I37" i="8"/>
  <c r="F38" i="8"/>
  <c r="I38" i="8"/>
  <c r="F39" i="8"/>
  <c r="I39" i="8"/>
  <c r="F40" i="8"/>
  <c r="I40" i="8"/>
  <c r="F41" i="8"/>
  <c r="I41" i="8"/>
  <c r="F42" i="8"/>
  <c r="I42" i="8"/>
  <c r="F43" i="8"/>
  <c r="I43" i="8"/>
  <c r="F44" i="8"/>
  <c r="I44" i="8"/>
  <c r="F45" i="8"/>
  <c r="I45" i="8"/>
  <c r="F46" i="8"/>
  <c r="I46" i="8"/>
  <c r="F47" i="8"/>
  <c r="I47" i="8"/>
  <c r="F48" i="8"/>
  <c r="I48" i="8"/>
  <c r="F49" i="8"/>
  <c r="I49" i="8"/>
  <c r="F50" i="8"/>
  <c r="I50" i="8"/>
  <c r="D51" i="8"/>
  <c r="E51" i="8"/>
  <c r="G51" i="8"/>
  <c r="H51" i="8"/>
  <c r="F14" i="9"/>
  <c r="I14" i="9"/>
  <c r="F15" i="9"/>
  <c r="I15" i="9"/>
  <c r="F16" i="9"/>
  <c r="I16" i="9"/>
  <c r="F17" i="9"/>
  <c r="I17" i="9"/>
  <c r="F18" i="9"/>
  <c r="I18" i="9"/>
  <c r="F19" i="9"/>
  <c r="I19" i="9"/>
  <c r="F20" i="9"/>
  <c r="I20" i="9"/>
  <c r="F21" i="9"/>
  <c r="I21" i="9"/>
  <c r="F22" i="9"/>
  <c r="I22" i="9"/>
  <c r="F23" i="9"/>
  <c r="I23" i="9"/>
  <c r="F24" i="9"/>
  <c r="I24" i="9"/>
  <c r="F25" i="9"/>
  <c r="I25" i="9"/>
  <c r="F26" i="9"/>
  <c r="I26" i="9"/>
  <c r="F27" i="9"/>
  <c r="I27" i="9"/>
  <c r="F28" i="9"/>
  <c r="I28" i="9"/>
  <c r="F29" i="9"/>
  <c r="I29" i="9"/>
  <c r="F30" i="9"/>
  <c r="I30" i="9"/>
  <c r="F31" i="9"/>
  <c r="I31" i="9"/>
  <c r="F32" i="9"/>
  <c r="I32" i="9"/>
  <c r="F33" i="9"/>
  <c r="I33" i="9"/>
  <c r="F34" i="9"/>
  <c r="I34" i="9"/>
  <c r="F35" i="9"/>
  <c r="I35" i="9"/>
  <c r="F36" i="9"/>
  <c r="I36" i="9"/>
  <c r="F37" i="9"/>
  <c r="I37" i="9"/>
  <c r="F38" i="9"/>
  <c r="I38" i="9"/>
  <c r="F39" i="9"/>
  <c r="I39" i="9"/>
  <c r="F40" i="9"/>
  <c r="I40" i="9"/>
  <c r="F41" i="9"/>
  <c r="I41" i="9"/>
  <c r="F42" i="9"/>
  <c r="I42" i="9"/>
  <c r="F43" i="9"/>
  <c r="I43" i="9"/>
  <c r="F44" i="9"/>
  <c r="I44" i="9"/>
  <c r="F45" i="9"/>
  <c r="I45" i="9"/>
  <c r="F46" i="9"/>
  <c r="I46" i="9"/>
  <c r="F47" i="9"/>
  <c r="I47" i="9"/>
  <c r="F48" i="9"/>
  <c r="I48" i="9"/>
  <c r="F49" i="9"/>
  <c r="I49" i="9"/>
  <c r="F50" i="9"/>
  <c r="I50" i="9"/>
  <c r="D51" i="9"/>
  <c r="E51" i="9"/>
  <c r="G51" i="9"/>
  <c r="H51" i="9"/>
  <c r="F14" i="10"/>
  <c r="I14" i="10"/>
  <c r="F15" i="10"/>
  <c r="I15" i="10"/>
  <c r="F16" i="10"/>
  <c r="I16" i="10"/>
  <c r="F17" i="10"/>
  <c r="I17" i="10"/>
  <c r="F18" i="10"/>
  <c r="I18" i="10"/>
  <c r="F19" i="10"/>
  <c r="I19" i="10"/>
  <c r="F20" i="10"/>
  <c r="I20" i="10"/>
  <c r="F21" i="10"/>
  <c r="I21" i="10"/>
  <c r="F22" i="10"/>
  <c r="I22" i="10"/>
  <c r="F23" i="10"/>
  <c r="I23" i="10"/>
  <c r="F24" i="10"/>
  <c r="I24" i="10"/>
  <c r="F25" i="10"/>
  <c r="I25" i="10"/>
  <c r="F26" i="10"/>
  <c r="I26" i="10"/>
  <c r="F27" i="10"/>
  <c r="I27" i="10"/>
  <c r="F28" i="10"/>
  <c r="I28" i="10"/>
  <c r="F29" i="10"/>
  <c r="I29" i="10"/>
  <c r="F30" i="10"/>
  <c r="I30" i="10"/>
  <c r="F31" i="10"/>
  <c r="I31" i="10"/>
  <c r="F32" i="10"/>
  <c r="I32" i="10"/>
  <c r="F33" i="10"/>
  <c r="I33" i="10"/>
  <c r="F34" i="10"/>
  <c r="I34" i="10"/>
  <c r="F35" i="10"/>
  <c r="I35" i="10"/>
  <c r="F36" i="10"/>
  <c r="I36" i="10"/>
  <c r="F37" i="10"/>
  <c r="I37" i="10"/>
  <c r="F38" i="10"/>
  <c r="I38" i="10"/>
  <c r="F39" i="10"/>
  <c r="I39" i="10"/>
  <c r="F40" i="10"/>
  <c r="I40" i="10"/>
  <c r="F41" i="10"/>
  <c r="I41" i="10"/>
  <c r="F42" i="10"/>
  <c r="I42" i="10"/>
  <c r="F43" i="10"/>
  <c r="I43" i="10"/>
  <c r="F44" i="10"/>
  <c r="I44" i="10"/>
  <c r="F45" i="10"/>
  <c r="I45" i="10"/>
  <c r="F46" i="10"/>
  <c r="I46" i="10"/>
  <c r="D15" i="11"/>
  <c r="E15" i="11"/>
  <c r="G15" i="11"/>
  <c r="H15" i="11"/>
  <c r="D16" i="11"/>
  <c r="E16" i="11"/>
  <c r="G16" i="11"/>
  <c r="H16" i="11"/>
  <c r="D17" i="11"/>
  <c r="E17" i="11"/>
  <c r="F17" i="11"/>
  <c r="G17" i="11"/>
  <c r="H17" i="11"/>
  <c r="D18" i="11"/>
  <c r="E18" i="11"/>
  <c r="G18" i="11"/>
  <c r="H18" i="11"/>
  <c r="D19" i="11"/>
  <c r="E19" i="11"/>
  <c r="F19" i="11"/>
  <c r="G19" i="11"/>
  <c r="G20" i="11" s="1"/>
  <c r="H19" i="11"/>
  <c r="I19" i="11"/>
  <c r="F22" i="11"/>
  <c r="I22" i="11"/>
  <c r="F23" i="11"/>
  <c r="I23" i="11"/>
  <c r="F24" i="11"/>
  <c r="I24" i="11"/>
  <c r="F25" i="11"/>
  <c r="I25" i="11"/>
  <c r="F26" i="11"/>
  <c r="I26" i="11"/>
  <c r="F27" i="11"/>
  <c r="I27" i="11"/>
  <c r="M42" i="3" s="1"/>
  <c r="F29" i="11"/>
  <c r="I29" i="11"/>
  <c r="F30" i="11"/>
  <c r="I30" i="11"/>
  <c r="F31" i="11"/>
  <c r="I31" i="11"/>
  <c r="F32" i="11"/>
  <c r="I32" i="11"/>
  <c r="F33" i="11"/>
  <c r="I33" i="11"/>
  <c r="F34" i="11"/>
  <c r="I34" i="11"/>
  <c r="M43" i="3" s="1"/>
  <c r="F36" i="11"/>
  <c r="I36" i="11"/>
  <c r="F37" i="11"/>
  <c r="I37" i="11"/>
  <c r="F38" i="11"/>
  <c r="I38" i="11"/>
  <c r="F39" i="11"/>
  <c r="I39" i="11"/>
  <c r="F40" i="11"/>
  <c r="I40" i="11"/>
  <c r="F41" i="11"/>
  <c r="I41" i="11"/>
  <c r="M44" i="3" s="1"/>
  <c r="F60" i="11"/>
  <c r="I60" i="11"/>
  <c r="F61" i="11"/>
  <c r="I61" i="11"/>
  <c r="F62" i="11"/>
  <c r="I62" i="11"/>
  <c r="F63" i="11"/>
  <c r="I63" i="11"/>
  <c r="F64" i="11"/>
  <c r="I64" i="11"/>
  <c r="F65" i="11"/>
  <c r="I65" i="11"/>
  <c r="M45" i="3" s="1"/>
  <c r="F67" i="11"/>
  <c r="I67" i="11"/>
  <c r="F68" i="11"/>
  <c r="I68" i="11"/>
  <c r="F69" i="11"/>
  <c r="I69" i="11"/>
  <c r="F70" i="11"/>
  <c r="I70" i="11"/>
  <c r="F71" i="11"/>
  <c r="I71" i="11"/>
  <c r="F72" i="11"/>
  <c r="I72" i="11"/>
  <c r="M46" i="3" s="1"/>
  <c r="F74" i="11"/>
  <c r="I74" i="11"/>
  <c r="F75" i="11"/>
  <c r="I75" i="11"/>
  <c r="F76" i="11"/>
  <c r="I76" i="11"/>
  <c r="F77" i="11"/>
  <c r="I77" i="11"/>
  <c r="F78" i="11"/>
  <c r="I78" i="11"/>
  <c r="F79" i="11"/>
  <c r="I79" i="11"/>
  <c r="M47" i="3" s="1"/>
  <c r="F81" i="11"/>
  <c r="I81" i="11"/>
  <c r="F82" i="11"/>
  <c r="I82" i="11"/>
  <c r="F83" i="11"/>
  <c r="I83" i="11"/>
  <c r="F84" i="11"/>
  <c r="I84" i="11"/>
  <c r="F85" i="11"/>
  <c r="I85" i="11"/>
  <c r="F86" i="11"/>
  <c r="I86" i="11"/>
  <c r="M48" i="3" s="1"/>
  <c r="I30" i="15"/>
  <c r="F23" i="15"/>
  <c r="I27" i="15"/>
  <c r="F41" i="15"/>
  <c r="F14" i="5"/>
  <c r="F25" i="7" l="1"/>
  <c r="F21" i="7"/>
  <c r="F17" i="7"/>
  <c r="F15" i="7"/>
  <c r="I42" i="7"/>
  <c r="I32" i="7"/>
  <c r="F14" i="7"/>
  <c r="I16" i="7"/>
  <c r="I43" i="15"/>
  <c r="I42" i="15"/>
  <c r="I41" i="15"/>
  <c r="I35" i="15"/>
  <c r="I33" i="15"/>
  <c r="I32" i="15"/>
  <c r="I31" i="15"/>
  <c r="I29" i="15"/>
  <c r="I28" i="15"/>
  <c r="I24" i="15"/>
  <c r="I21" i="15"/>
  <c r="I20" i="15"/>
  <c r="I19" i="15"/>
  <c r="I18" i="15"/>
  <c r="I15" i="15"/>
  <c r="F37" i="15"/>
  <c r="F28" i="15"/>
  <c r="F14" i="15"/>
  <c r="E20" i="11"/>
  <c r="F16" i="11"/>
  <c r="D20" i="11"/>
  <c r="F20" i="11" s="1"/>
  <c r="G51" i="7"/>
  <c r="F49" i="7"/>
  <c r="F39" i="7"/>
  <c r="F33" i="7"/>
  <c r="I40" i="7"/>
  <c r="I34" i="7"/>
  <c r="I48" i="7"/>
  <c r="I38" i="7"/>
  <c r="I37" i="7"/>
  <c r="I36" i="7"/>
  <c r="I35" i="7"/>
  <c r="F46" i="7"/>
  <c r="F44" i="7"/>
  <c r="I29" i="7"/>
  <c r="I28" i="7"/>
  <c r="I27" i="7"/>
  <c r="I26" i="7"/>
  <c r="I24" i="7"/>
  <c r="I22" i="7"/>
  <c r="I21" i="7"/>
  <c r="I20" i="7"/>
  <c r="I19" i="7"/>
  <c r="I18" i="7"/>
  <c r="I44" i="15"/>
  <c r="I40" i="15"/>
  <c r="I39" i="15"/>
  <c r="I38" i="15"/>
  <c r="I37" i="15"/>
  <c r="I36" i="15"/>
  <c r="F33" i="15"/>
  <c r="F32" i="15"/>
  <c r="F27" i="15"/>
  <c r="F24" i="15"/>
  <c r="F22" i="15"/>
  <c r="F17" i="15"/>
  <c r="F16" i="15"/>
  <c r="F15" i="15"/>
  <c r="F46" i="14"/>
  <c r="E51" i="7"/>
  <c r="D51" i="7"/>
  <c r="I50" i="7"/>
  <c r="F47" i="7"/>
  <c r="F41" i="7"/>
  <c r="F38" i="7"/>
  <c r="F36" i="7"/>
  <c r="F23" i="7"/>
  <c r="F20" i="7"/>
  <c r="H51" i="7"/>
  <c r="I46" i="7"/>
  <c r="I45" i="7"/>
  <c r="I44" i="7"/>
  <c r="I43" i="7"/>
  <c r="F31" i="7"/>
  <c r="F30" i="7"/>
  <c r="F28" i="7"/>
  <c r="I49" i="7"/>
  <c r="F45" i="7"/>
  <c r="F50" i="7"/>
  <c r="I47" i="7"/>
  <c r="F43" i="7"/>
  <c r="F42" i="7"/>
  <c r="I39" i="7"/>
  <c r="F35" i="7"/>
  <c r="F34" i="7"/>
  <c r="I31" i="7"/>
  <c r="F27" i="7"/>
  <c r="F26" i="7"/>
  <c r="I23" i="7"/>
  <c r="F19" i="7"/>
  <c r="F18" i="7"/>
  <c r="I15" i="7"/>
  <c r="F48" i="7"/>
  <c r="F40" i="7"/>
  <c r="F32" i="7"/>
  <c r="F24" i="7"/>
  <c r="F16" i="7"/>
  <c r="F22" i="7"/>
  <c r="I41" i="7"/>
  <c r="F37" i="7"/>
  <c r="I33" i="7"/>
  <c r="F29" i="7"/>
  <c r="I25" i="7"/>
  <c r="I17" i="7"/>
  <c r="F46" i="15"/>
  <c r="F45" i="15"/>
  <c r="F44" i="15"/>
  <c r="F43" i="15"/>
  <c r="F42" i="15"/>
  <c r="F40" i="15"/>
  <c r="F39" i="15"/>
  <c r="F38" i="15"/>
  <c r="F36" i="15"/>
  <c r="F35" i="15"/>
  <c r="F34" i="15"/>
  <c r="F31" i="15"/>
  <c r="F30" i="15"/>
  <c r="F29" i="15"/>
  <c r="F26" i="15"/>
  <c r="F25" i="15"/>
  <c r="F21" i="15"/>
  <c r="F20" i="15"/>
  <c r="F19" i="15"/>
  <c r="F18" i="15"/>
  <c r="I45" i="15"/>
  <c r="I34" i="15"/>
  <c r="I26" i="15"/>
  <c r="I25" i="15"/>
  <c r="I17" i="15"/>
  <c r="I46" i="14"/>
  <c r="I46" i="15"/>
  <c r="I17" i="11"/>
  <c r="H20" i="11"/>
  <c r="I20" i="11" s="1"/>
  <c r="I14" i="15"/>
  <c r="F15" i="5"/>
</calcChain>
</file>

<file path=xl/sharedStrings.xml><?xml version="1.0" encoding="utf-8"?>
<sst xmlns="http://schemas.openxmlformats.org/spreadsheetml/2006/main" count="1035" uniqueCount="176">
  <si>
    <t>[%]</t>
  </si>
  <si>
    <t>Veränderung zum Vorjahr</t>
  </si>
  <si>
    <t>Mautstatistik</t>
  </si>
  <si>
    <t>Belgien</t>
  </si>
  <si>
    <t>Dänemark</t>
  </si>
  <si>
    <t>Luxemburg</t>
  </si>
  <si>
    <t>Österreich</t>
  </si>
  <si>
    <t>Polen</t>
  </si>
  <si>
    <t>Tschechien</t>
  </si>
  <si>
    <t>Gesamt</t>
  </si>
  <si>
    <t>Inland</t>
  </si>
  <si>
    <t>Ausland</t>
  </si>
  <si>
    <t xml:space="preserve"> </t>
  </si>
  <si>
    <t xml:space="preserve">  </t>
  </si>
  <si>
    <t>[g/kWh]</t>
  </si>
  <si>
    <t xml:space="preserve">   A280 Bunde</t>
  </si>
  <si>
    <t xml:space="preserve">   A30 Bad Bentheim</t>
  </si>
  <si>
    <t xml:space="preserve">   A3 Elten</t>
  </si>
  <si>
    <t xml:space="preserve">   A57 Goch</t>
  </si>
  <si>
    <t xml:space="preserve">   A40 Straelen</t>
  </si>
  <si>
    <t xml:space="preserve">   A61 Schwanenhaus</t>
  </si>
  <si>
    <t xml:space="preserve">   A52 Elmpt</t>
  </si>
  <si>
    <t xml:space="preserve">   A4 Vetschau</t>
  </si>
  <si>
    <t xml:space="preserve">   A44 Lichtenbusch</t>
  </si>
  <si>
    <t xml:space="preserve">   A60 Steinebrück</t>
  </si>
  <si>
    <t xml:space="preserve">   A64 Sauertalbrücke</t>
  </si>
  <si>
    <t xml:space="preserve">   A8 Perl</t>
  </si>
  <si>
    <t>Schweiz</t>
  </si>
  <si>
    <t xml:space="preserve">   A861 Rheinfelden</t>
  </si>
  <si>
    <t xml:space="preserve">   A96 Lindau</t>
  </si>
  <si>
    <t xml:space="preserve">   A93 Kiefersfelden</t>
  </si>
  <si>
    <t xml:space="preserve">   A8 Bad Reichenhall</t>
  </si>
  <si>
    <t xml:space="preserve">   A3 Suben</t>
  </si>
  <si>
    <t xml:space="preserve">Niederlande </t>
  </si>
  <si>
    <t xml:space="preserve">   A6 Waidhaus</t>
  </si>
  <si>
    <t xml:space="preserve">   A4 Görlitz</t>
  </si>
  <si>
    <t xml:space="preserve">   A15 Forst</t>
  </si>
  <si>
    <t xml:space="preserve">   A12 Frankfurt/Oder</t>
  </si>
  <si>
    <t xml:space="preserve">   A11 Pomellen</t>
  </si>
  <si>
    <t xml:space="preserve">   A7 Ellund</t>
  </si>
  <si>
    <t>Grenzübergang</t>
  </si>
  <si>
    <t>Nationalität</t>
  </si>
  <si>
    <t>[1000 Km]</t>
  </si>
  <si>
    <t>Unbekannt</t>
  </si>
  <si>
    <t>Anzahl</t>
  </si>
  <si>
    <t>[Kfz]</t>
  </si>
  <si>
    <t xml:space="preserve">   A17 Breitenau</t>
  </si>
  <si>
    <t>Herkunft</t>
  </si>
  <si>
    <t xml:space="preserve">Schadstoffklasse S1 oder ohne Zuordnung nach STVZO </t>
  </si>
  <si>
    <t>Schadstoffklasse S2 nach STVZO</t>
  </si>
  <si>
    <t xml:space="preserve">Schadstoffklasse S3 nach STVZO </t>
  </si>
  <si>
    <t xml:space="preserve"> Schadstoffklasse S4 nach STVZO </t>
  </si>
  <si>
    <t xml:space="preserve">Schadstoffklasse S5 nach STVZO </t>
  </si>
  <si>
    <t xml:space="preserve">   - EU</t>
  </si>
  <si>
    <t xml:space="preserve">     Belgien</t>
  </si>
  <si>
    <t xml:space="preserve">     Bulgarien</t>
  </si>
  <si>
    <t xml:space="preserve">     Dänemark</t>
  </si>
  <si>
    <t xml:space="preserve">     Estland</t>
  </si>
  <si>
    <t xml:space="preserve">     Finnland</t>
  </si>
  <si>
    <t xml:space="preserve">     Frankreich</t>
  </si>
  <si>
    <t xml:space="preserve">     Griechenland</t>
  </si>
  <si>
    <t xml:space="preserve">     Großbritannien</t>
  </si>
  <si>
    <t xml:space="preserve">     Irland</t>
  </si>
  <si>
    <t xml:space="preserve">     Italien</t>
  </si>
  <si>
    <t xml:space="preserve">     Lettland</t>
  </si>
  <si>
    <t xml:space="preserve">     Litauen</t>
  </si>
  <si>
    <t xml:space="preserve">     Luxemburg</t>
  </si>
  <si>
    <t xml:space="preserve">     Malta</t>
  </si>
  <si>
    <t xml:space="preserve">     Niederlande</t>
  </si>
  <si>
    <t xml:space="preserve">     Österreich</t>
  </si>
  <si>
    <t xml:space="preserve">     Polen</t>
  </si>
  <si>
    <t xml:space="preserve">     Portugal</t>
  </si>
  <si>
    <t xml:space="preserve">     Rumänien</t>
  </si>
  <si>
    <t xml:space="preserve">     Slowakei</t>
  </si>
  <si>
    <t xml:space="preserve">     Slowenien</t>
  </si>
  <si>
    <t xml:space="preserve">     Spanien</t>
  </si>
  <si>
    <t xml:space="preserve">     Tschechien</t>
  </si>
  <si>
    <t xml:space="preserve">     Ungarn</t>
  </si>
  <si>
    <t xml:space="preserve">     Zypern</t>
  </si>
  <si>
    <t xml:space="preserve">   - Nicht EU</t>
  </si>
  <si>
    <t xml:space="preserve">     Schweden</t>
  </si>
  <si>
    <t xml:space="preserve">Frankreich      </t>
  </si>
  <si>
    <t>März</t>
  </si>
  <si>
    <t>Januar</t>
  </si>
  <si>
    <t>Februar</t>
  </si>
  <si>
    <t>April</t>
  </si>
  <si>
    <t>Mai</t>
  </si>
  <si>
    <t>Juni</t>
  </si>
  <si>
    <t>Juli</t>
  </si>
  <si>
    <t>August</t>
  </si>
  <si>
    <t>September</t>
  </si>
  <si>
    <t>Oktober</t>
  </si>
  <si>
    <t>November</t>
  </si>
  <si>
    <t>Hier einfügen</t>
  </si>
  <si>
    <r>
      <t xml:space="preserve">Dezember </t>
    </r>
    <r>
      <rPr>
        <vertAlign val="superscript"/>
        <sz val="8"/>
        <rFont val="Arial"/>
        <family val="2"/>
      </rPr>
      <t xml:space="preserve"> 1) </t>
    </r>
    <r>
      <rPr>
        <sz val="8"/>
        <rFont val="Arial"/>
        <family val="2"/>
      </rPr>
      <t xml:space="preserve"> </t>
    </r>
  </si>
  <si>
    <r>
      <t xml:space="preserve">Veränderung zum Vorjahr
</t>
    </r>
    <r>
      <rPr>
        <b/>
        <sz val="7"/>
        <rFont val="Arial"/>
        <family val="2"/>
      </rPr>
      <t>(gemäß Tabelle M1)</t>
    </r>
  </si>
  <si>
    <r>
      <t xml:space="preserve">Veränderung zum
Vorjahr
</t>
    </r>
    <r>
      <rPr>
        <b/>
        <sz val="7"/>
        <rFont val="Arial"/>
        <family val="2"/>
      </rPr>
      <t>(Berücksichtigung Kalenderverlauf)</t>
    </r>
  </si>
  <si>
    <r>
      <t xml:space="preserve">   B9 Lauterburg      </t>
    </r>
    <r>
      <rPr>
        <vertAlign val="superscript"/>
        <sz val="8"/>
        <rFont val="Arial"/>
        <family val="2"/>
      </rPr>
      <t xml:space="preserve"> </t>
    </r>
  </si>
  <si>
    <t xml:space="preserve">   B9 Lauterburg      </t>
  </si>
  <si>
    <t>Seite 1</t>
  </si>
  <si>
    <t>Schadstoffklasse S1</t>
  </si>
  <si>
    <t>Schadstoffklasse S2</t>
  </si>
  <si>
    <t>Seite 2</t>
  </si>
  <si>
    <t>Schadstoffklasse S5</t>
  </si>
  <si>
    <t>Mautfahrzeuge</t>
  </si>
  <si>
    <t>Mittelwert  Fahrleistungen pro Fahrzeug</t>
  </si>
  <si>
    <t>Mittelwert Mautfahrten pro Fahrzeug</t>
  </si>
  <si>
    <t>[Anzahl]</t>
  </si>
  <si>
    <t>M 8  Fahrleistungen nach Emissionsklasse und Achsklasse</t>
  </si>
  <si>
    <t>Mautstatistik / Toll statistics</t>
  </si>
  <si>
    <t>Monat /   Month</t>
  </si>
  <si>
    <t>Werktage / Working days</t>
  </si>
  <si>
    <t>Samstage / Saturdays</t>
  </si>
  <si>
    <r>
      <t xml:space="preserve">Sonntage
</t>
    </r>
    <r>
      <rPr>
        <b/>
        <sz val="6"/>
        <rFont val="Arial"/>
        <family val="2"/>
      </rPr>
      <t xml:space="preserve">sowie bundeseinheitliche Feiertage / </t>
    </r>
    <r>
      <rPr>
        <b/>
        <sz val="8"/>
        <rFont val="Arial"/>
        <family val="2"/>
      </rPr>
      <t>Sundays</t>
    </r>
    <r>
      <rPr>
        <b/>
        <sz val="6"/>
        <rFont val="Arial"/>
        <family val="2"/>
      </rPr>
      <t xml:space="preserve">
as well as nation-wide holidays</t>
    </r>
  </si>
  <si>
    <t xml:space="preserve">   A7 Füssen</t>
  </si>
  <si>
    <r>
      <t xml:space="preserve">M 1 Fahrleistungen der Mautfahrzeuge nach Nationalität </t>
    </r>
    <r>
      <rPr>
        <b/>
        <vertAlign val="superscript"/>
        <sz val="10"/>
        <rFont val="Arial"/>
        <family val="2"/>
      </rPr>
      <t>1)</t>
    </r>
    <r>
      <rPr>
        <b/>
        <sz val="10"/>
        <rFont val="Arial"/>
        <family val="2"/>
      </rPr>
      <t xml:space="preserve"> </t>
    </r>
  </si>
  <si>
    <r>
      <t xml:space="preserve">M 2 Mautfahrten der Mautfahrzeuge nach Nationalität </t>
    </r>
    <r>
      <rPr>
        <b/>
        <vertAlign val="superscript"/>
        <sz val="10"/>
        <rFont val="Arial"/>
        <family val="2"/>
      </rPr>
      <t>1)</t>
    </r>
    <r>
      <rPr>
        <b/>
        <sz val="10"/>
        <rFont val="Arial"/>
        <family val="2"/>
      </rPr>
      <t xml:space="preserve">    </t>
    </r>
  </si>
  <si>
    <r>
      <t xml:space="preserve">M 3 Anzahl der ein- und ausfahrenden Mautfahrzeuge an den Grenzübergängen </t>
    </r>
    <r>
      <rPr>
        <b/>
        <vertAlign val="superscript"/>
        <sz val="10"/>
        <rFont val="Arial"/>
        <family val="2"/>
      </rPr>
      <t>1)</t>
    </r>
    <r>
      <rPr>
        <b/>
        <sz val="10"/>
        <rFont val="Arial"/>
        <family val="2"/>
      </rPr>
      <t xml:space="preserve"> </t>
    </r>
  </si>
  <si>
    <r>
      <t xml:space="preserve">M 10  Durchschnittliche Fahrleistungen / Mautfahrten der Mautfahrzeuge nach Nationalität </t>
    </r>
    <r>
      <rPr>
        <b/>
        <vertAlign val="superscript"/>
        <sz val="10"/>
        <rFont val="Arial"/>
        <family val="2"/>
      </rPr>
      <t>1)</t>
    </r>
    <r>
      <rPr>
        <b/>
        <sz val="10"/>
        <rFont val="Arial"/>
        <family val="2"/>
      </rPr>
      <t xml:space="preserve"> </t>
    </r>
  </si>
  <si>
    <r>
      <t xml:space="preserve">M 11  Durchschnittliche Streckenleistung pro Mautfahrt nach Nationalität </t>
    </r>
    <r>
      <rPr>
        <b/>
        <vertAlign val="superscript"/>
        <sz val="10"/>
        <rFont val="Arial"/>
        <family val="2"/>
      </rPr>
      <t>1)</t>
    </r>
    <r>
      <rPr>
        <b/>
        <sz val="10"/>
        <rFont val="Arial"/>
        <family val="2"/>
      </rPr>
      <t xml:space="preserve"> </t>
    </r>
  </si>
  <si>
    <r>
      <t xml:space="preserve">M 6 Emissionskennzahl der Mautfahrzeuge nach Nationalität </t>
    </r>
    <r>
      <rPr>
        <b/>
        <vertAlign val="superscript"/>
        <sz val="10"/>
        <rFont val="Arial"/>
        <family val="2"/>
      </rPr>
      <t>1)</t>
    </r>
    <r>
      <rPr>
        <b/>
        <sz val="10"/>
        <rFont val="Arial"/>
        <family val="2"/>
      </rPr>
      <t xml:space="preserve"> </t>
    </r>
  </si>
  <si>
    <r>
      <t xml:space="preserve">M 7 Fahrleistungen der Mautfahrzeuge nach Herkunft und Emissionsklasse </t>
    </r>
    <r>
      <rPr>
        <b/>
        <vertAlign val="superscript"/>
        <sz val="10"/>
        <rFont val="Arial"/>
        <family val="2"/>
      </rPr>
      <t>1)</t>
    </r>
    <r>
      <rPr>
        <b/>
        <sz val="10"/>
        <rFont val="Arial"/>
        <family val="2"/>
      </rPr>
      <t xml:space="preserve"> </t>
    </r>
  </si>
  <si>
    <r>
      <t xml:space="preserve">M 4 Anzahl der einfahrenden Mautfahrzeuge an den Grenzübergängen </t>
    </r>
    <r>
      <rPr>
        <b/>
        <vertAlign val="superscript"/>
        <sz val="10"/>
        <rFont val="Arial"/>
        <family val="2"/>
      </rPr>
      <t>1)</t>
    </r>
    <r>
      <rPr>
        <b/>
        <sz val="10"/>
        <rFont val="Arial"/>
        <family val="2"/>
      </rPr>
      <t xml:space="preserve"> </t>
    </r>
  </si>
  <si>
    <r>
      <t xml:space="preserve">M 5 Anzahl der ausfahrenden Mautfahrzeuge an den Grenzübergängen </t>
    </r>
    <r>
      <rPr>
        <b/>
        <vertAlign val="superscript"/>
        <sz val="10"/>
        <rFont val="Arial"/>
        <family val="2"/>
      </rPr>
      <t>1)</t>
    </r>
    <r>
      <rPr>
        <b/>
        <sz val="10"/>
        <rFont val="Arial"/>
        <family val="2"/>
      </rPr>
      <t xml:space="preserve"> </t>
    </r>
  </si>
  <si>
    <t xml:space="preserve">   B402 Hebelermeer</t>
  </si>
  <si>
    <r>
      <t xml:space="preserve">   B200 Kupfermühle</t>
    </r>
    <r>
      <rPr>
        <sz val="8"/>
        <rFont val="Arial"/>
        <family val="2"/>
      </rPr>
      <t xml:space="preserve">     </t>
    </r>
  </si>
  <si>
    <t xml:space="preserve">   B200 Kupfermühle</t>
  </si>
  <si>
    <t>Schadstoffklasse EEV</t>
  </si>
  <si>
    <t>Schadstoffklasse S6</t>
  </si>
  <si>
    <r>
      <t xml:space="preserve">M 9  Mautfahrten nach Emissionsklasse und Achsklasse </t>
    </r>
    <r>
      <rPr>
        <b/>
        <vertAlign val="superscript"/>
        <sz val="11"/>
        <rFont val="Arial"/>
        <family val="2"/>
      </rPr>
      <t xml:space="preserve">1) </t>
    </r>
  </si>
  <si>
    <r>
      <t xml:space="preserve">M 9  Mautfahrten nach Emissionsklasse und Achsklasse </t>
    </r>
    <r>
      <rPr>
        <b/>
        <vertAlign val="superscript"/>
        <sz val="11"/>
        <rFont val="Arial"/>
        <family val="2"/>
      </rPr>
      <t>1)</t>
    </r>
    <r>
      <rPr>
        <b/>
        <sz val="11"/>
        <rFont val="Arial"/>
        <family val="2"/>
      </rPr>
      <t xml:space="preserve"> </t>
    </r>
  </si>
  <si>
    <t>Schadstoffklasse  EEV Klasse 1 nach STVZO</t>
  </si>
  <si>
    <t xml:space="preserve">     Kroatien</t>
  </si>
  <si>
    <t>Schadstoffklasse  S6 nach STVZO</t>
  </si>
  <si>
    <t>[1000 km]</t>
  </si>
  <si>
    <t>[km]</t>
  </si>
  <si>
    <t xml:space="preserve">Gesamt </t>
  </si>
  <si>
    <t>Seite 3</t>
  </si>
  <si>
    <t>Seite 4</t>
  </si>
  <si>
    <t>&gt;=5</t>
  </si>
  <si>
    <r>
      <t xml:space="preserve">Schadstoffklasse S3
</t>
    </r>
    <r>
      <rPr>
        <b/>
        <sz val="6"/>
        <rFont val="Arial"/>
        <family val="2"/>
      </rPr>
      <t>oder S2 kombiniert mit 
PMK 1/2/3/4          1)</t>
    </r>
  </si>
  <si>
    <r>
      <t xml:space="preserve">Schadstoffklasse S4
</t>
    </r>
    <r>
      <rPr>
        <b/>
        <sz val="6"/>
        <rFont val="Arial"/>
        <family val="2"/>
      </rPr>
      <t>oder S3 kombiniert mit 
PMK 2/3/4            1)</t>
    </r>
  </si>
  <si>
    <t>Achsen</t>
  </si>
  <si>
    <r>
      <t xml:space="preserve">Schadstoffklasse S3
</t>
    </r>
    <r>
      <rPr>
        <b/>
        <sz val="6"/>
        <rFont val="Arial"/>
        <family val="2"/>
      </rPr>
      <t>oder S2 kombiniert mit 
PMK 1/2/3/4          2)</t>
    </r>
  </si>
  <si>
    <r>
      <t xml:space="preserve">Schadstoffklasse S4
</t>
    </r>
    <r>
      <rPr>
        <b/>
        <sz val="6"/>
        <rFont val="Arial"/>
        <family val="2"/>
      </rPr>
      <t>oder S3 kombiniert mit 
PMK 2/3/4            2)</t>
    </r>
  </si>
  <si>
    <t>Jan</t>
  </si>
  <si>
    <t>Feb</t>
  </si>
  <si>
    <t>Mrz</t>
  </si>
  <si>
    <t>Apr</t>
  </si>
  <si>
    <t>Jun</t>
  </si>
  <si>
    <t>Jul</t>
  </si>
  <si>
    <t>Aug</t>
  </si>
  <si>
    <t>Sep</t>
  </si>
  <si>
    <t>Okt</t>
  </si>
  <si>
    <t>Nov</t>
  </si>
  <si>
    <t>Dez</t>
  </si>
  <si>
    <t>S1</t>
  </si>
  <si>
    <t>S2</t>
  </si>
  <si>
    <t>S3</t>
  </si>
  <si>
    <t>S4</t>
  </si>
  <si>
    <t>S5</t>
  </si>
  <si>
    <t>S6</t>
  </si>
  <si>
    <t>EEV</t>
  </si>
  <si>
    <t>Fahrleistungen (Mrd. km)</t>
  </si>
  <si>
    <t>Anteil der  Fahrleistungen</t>
  </si>
  <si>
    <t>Übersicht der kumulierten Werte von</t>
  </si>
  <si>
    <t xml:space="preserve">Veränderung der Fahrleistungen zum Vorjahr nach Emissionsklassen  (in %) </t>
  </si>
  <si>
    <t>Veränd</t>
  </si>
  <si>
    <t>Verknüpfung mit  M1</t>
  </si>
  <si>
    <t>Verknüpfung mit  M7</t>
  </si>
  <si>
    <r>
      <t>M 1a Veränderungen unter Berücksichtigung der Abweichung der Kalenderverläufe</t>
    </r>
    <r>
      <rPr>
        <b/>
        <vertAlign val="superscript"/>
        <sz val="10"/>
        <rFont val="Arial"/>
        <family val="2"/>
      </rPr>
      <t>1)</t>
    </r>
  </si>
  <si>
    <r>
      <t xml:space="preserve">M 9  Mautfahrten nach Emissionsklasse und Achsklasse </t>
    </r>
    <r>
      <rPr>
        <b/>
        <vertAlign val="superscript"/>
        <sz val="10"/>
        <rFont val="Arial"/>
        <family val="2"/>
      </rPr>
      <t xml:space="preserve">1) </t>
    </r>
  </si>
  <si>
    <t>Jahressumme:   Januar bis Januar</t>
  </si>
  <si>
    <t>(ohne Unbekannt)</t>
  </si>
  <si>
    <t>Es sind die Methodischen Erläuterungen (Stand: Februar 2017) zu berücksichtigen. / 
The Methodological Information (valid as of February 2017) must be taken into account.</t>
  </si>
  <si>
    <r>
      <t>1)</t>
    </r>
    <r>
      <rPr>
        <sz val="8"/>
        <rFont val="Arial"/>
        <family val="2"/>
      </rPr>
      <t xml:space="preserve"> </t>
    </r>
    <r>
      <rPr>
        <sz val="7.5"/>
        <rFont val="Arial"/>
        <family val="2"/>
      </rPr>
      <t xml:space="preserve">Heiligabend und Silvester sind zusammen als ein Werktag berücksichtigt, sofern diese Tage nicht auf einen Sonntag fallen. / </t>
    </r>
    <r>
      <rPr>
        <sz val="8"/>
        <rFont val="Arial"/>
        <family val="2"/>
      </rPr>
      <t xml:space="preserve">
</t>
    </r>
    <r>
      <rPr>
        <vertAlign val="superscript"/>
        <sz val="8"/>
        <rFont val="Arial"/>
        <family val="2"/>
      </rPr>
      <t>1)</t>
    </r>
    <r>
      <rPr>
        <sz val="8"/>
        <rFont val="Arial"/>
        <family val="2"/>
      </rPr>
      <t xml:space="preserve"> </t>
    </r>
    <r>
      <rPr>
        <sz val="7.5"/>
        <rFont val="Arial"/>
        <family val="2"/>
      </rPr>
      <t>Christmas Eve and New Year's Eve have been taken into account as one working day, unless these days are sundays.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</si>
</sst>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
    <numFmt numFmtId="165" formatCode="0.0"/>
  </numFmts>
  <fonts count="18" x14ac:knownFonts="1">
    <font>
      <sz val="10"/>
      <name val="Arial"/>
    </font>
    <font>
      <b/>
      <sz val="10"/>
      <name val="Arial"/>
      <family val="2"/>
    </font>
    <font>
      <b/>
      <sz val="8"/>
      <name val="Arial"/>
      <family val="2"/>
    </font>
    <font>
      <sz val="8"/>
      <name val="Arial"/>
      <family val="2"/>
    </font>
    <font>
      <b/>
      <sz val="12"/>
      <name val="Arial"/>
      <family val="2"/>
    </font>
    <font>
      <b/>
      <sz val="9"/>
      <name val="Arial"/>
      <family val="2"/>
    </font>
    <font>
      <vertAlign val="superscript"/>
      <sz val="8"/>
      <name val="Arial"/>
      <family val="2"/>
    </font>
    <font>
      <sz val="6.5"/>
      <name val="Arial"/>
      <family val="2"/>
    </font>
    <font>
      <b/>
      <sz val="6"/>
      <name val="Arial"/>
      <family val="2"/>
    </font>
    <font>
      <vertAlign val="superscript"/>
      <sz val="10"/>
      <name val="Arial"/>
      <family val="2"/>
    </font>
    <font>
      <b/>
      <vertAlign val="superscript"/>
      <sz val="10"/>
      <name val="Arial"/>
      <family val="2"/>
    </font>
    <font>
      <b/>
      <sz val="7"/>
      <name val="Arial"/>
      <family val="2"/>
    </font>
    <font>
      <b/>
      <sz val="11"/>
      <name val="Arial"/>
      <family val="2"/>
    </font>
    <font>
      <b/>
      <vertAlign val="superscript"/>
      <sz val="11"/>
      <name val="Arial"/>
      <family val="2"/>
    </font>
    <font>
      <sz val="10"/>
      <name val="Arial"/>
      <family val="2"/>
    </font>
    <font>
      <vertAlign val="superscript"/>
      <sz val="10"/>
      <color rgb="FF000000"/>
      <name val="Arial"/>
      <family val="2"/>
    </font>
    <font>
      <sz val="8"/>
      <name val="Calibri"/>
      <family val="2"/>
      <scheme val="minor"/>
    </font>
    <font>
      <sz val="7.5"/>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s>
  <borders count="55">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hair">
        <color indexed="64"/>
      </right>
      <top style="thin">
        <color indexed="64"/>
      </top>
      <bottom style="hair">
        <color indexed="64"/>
      </bottom>
      <diagonal/>
    </border>
    <border>
      <left/>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14" fillId="0" borderId="0"/>
  </cellStyleXfs>
  <cellXfs count="250">
    <xf numFmtId="0" fontId="0" fillId="0" borderId="0" xfId="0"/>
    <xf numFmtId="0" fontId="1" fillId="0" borderId="0" xfId="0" applyFont="1"/>
    <xf numFmtId="0" fontId="4" fillId="0" borderId="0" xfId="0" applyFont="1"/>
    <xf numFmtId="49" fontId="0" fillId="0" borderId="0" xfId="0" applyNumberFormat="1"/>
    <xf numFmtId="0" fontId="3" fillId="0" borderId="0" xfId="0" applyFont="1"/>
    <xf numFmtId="0" fontId="0" fillId="0" borderId="0" xfId="0" applyAlignment="1">
      <alignment vertical="center"/>
    </xf>
    <xf numFmtId="0" fontId="3" fillId="0" borderId="0" xfId="0" applyFont="1" applyAlignment="1">
      <alignment vertical="center"/>
    </xf>
    <xf numFmtId="164" fontId="3" fillId="0" borderId="1" xfId="0" applyNumberFormat="1" applyFont="1" applyBorder="1" applyAlignment="1">
      <alignment horizontal="right" vertical="center"/>
    </xf>
    <xf numFmtId="164" fontId="3" fillId="0" borderId="2" xfId="0" applyNumberFormat="1" applyFont="1" applyBorder="1" applyAlignment="1">
      <alignment horizontal="right" vertical="center"/>
    </xf>
    <xf numFmtId="164" fontId="3" fillId="0" borderId="3" xfId="0" applyNumberFormat="1" applyFont="1" applyBorder="1" applyAlignment="1">
      <alignment horizontal="right" vertical="center"/>
    </xf>
    <xf numFmtId="49" fontId="3" fillId="0" borderId="4" xfId="0" applyNumberFormat="1" applyFont="1" applyBorder="1" applyAlignment="1">
      <alignment horizontal="left" vertical="center"/>
    </xf>
    <xf numFmtId="49" fontId="3" fillId="0" borderId="4" xfId="0" applyNumberFormat="1" applyFont="1" applyBorder="1" applyAlignment="1">
      <alignment vertical="center"/>
    </xf>
    <xf numFmtId="0" fontId="3" fillId="0" borderId="4" xfId="0" applyFont="1" applyBorder="1" applyAlignment="1">
      <alignment horizontal="left" vertical="center"/>
    </xf>
    <xf numFmtId="49" fontId="3" fillId="0" borderId="5" xfId="0" applyNumberFormat="1" applyFont="1" applyBorder="1" applyAlignment="1">
      <alignment vertical="center"/>
    </xf>
    <xf numFmtId="49" fontId="2" fillId="0" borderId="6" xfId="0" applyNumberFormat="1" applyFont="1" applyBorder="1" applyAlignment="1">
      <alignment horizontal="left" vertical="center"/>
    </xf>
    <xf numFmtId="49" fontId="2" fillId="0" borderId="4" xfId="0" applyNumberFormat="1" applyFont="1" applyBorder="1" applyAlignment="1">
      <alignment horizontal="left" vertical="center"/>
    </xf>
    <xf numFmtId="164" fontId="2" fillId="0" borderId="7" xfId="0" applyNumberFormat="1" applyFont="1" applyBorder="1" applyAlignment="1">
      <alignment horizontal="right" vertical="center"/>
    </xf>
    <xf numFmtId="164" fontId="2" fillId="0" borderId="1" xfId="0" applyNumberFormat="1" applyFont="1" applyBorder="1" applyAlignment="1">
      <alignment horizontal="right" vertical="center"/>
    </xf>
    <xf numFmtId="2" fontId="3" fillId="0" borderId="1" xfId="0" applyNumberFormat="1" applyFont="1" applyBorder="1" applyAlignment="1">
      <alignment horizontal="right" vertical="center"/>
    </xf>
    <xf numFmtId="2" fontId="3" fillId="0" borderId="2" xfId="0" applyNumberFormat="1" applyFont="1" applyBorder="1" applyAlignment="1">
      <alignment horizontal="right" vertical="center"/>
    </xf>
    <xf numFmtId="49" fontId="5" fillId="0" borderId="6" xfId="0" applyNumberFormat="1" applyFont="1" applyBorder="1" applyAlignment="1">
      <alignment horizontal="left" vertical="center"/>
    </xf>
    <xf numFmtId="49" fontId="5" fillId="0" borderId="4" xfId="0" applyNumberFormat="1" applyFont="1" applyBorder="1" applyAlignment="1">
      <alignment horizontal="left" vertical="center"/>
    </xf>
    <xf numFmtId="49" fontId="5" fillId="0" borderId="4" xfId="0" applyNumberFormat="1" applyFont="1" applyBorder="1" applyAlignment="1">
      <alignment vertical="center"/>
    </xf>
    <xf numFmtId="49" fontId="5" fillId="0" borderId="5" xfId="0" applyNumberFormat="1" applyFont="1" applyBorder="1" applyAlignment="1">
      <alignment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49" fontId="2" fillId="2" borderId="10" xfId="0" applyNumberFormat="1" applyFont="1" applyFill="1" applyBorder="1" applyAlignment="1">
      <alignment horizontal="left"/>
    </xf>
    <xf numFmtId="0" fontId="2" fillId="2" borderId="4" xfId="0" applyFont="1" applyFill="1" applyBorder="1" applyAlignment="1">
      <alignment horizontal="center" vertical="center"/>
    </xf>
    <xf numFmtId="0" fontId="2"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2" fillId="2" borderId="1" xfId="0" applyFont="1" applyFill="1" applyBorder="1" applyAlignment="1">
      <alignment horizontal="center" vertical="center"/>
    </xf>
    <xf numFmtId="164" fontId="2" fillId="2" borderId="14" xfId="0" applyNumberFormat="1" applyFont="1" applyFill="1" applyBorder="1" applyAlignment="1">
      <alignment horizontal="right" vertical="center"/>
    </xf>
    <xf numFmtId="164" fontId="2" fillId="0" borderId="3" xfId="0" applyNumberFormat="1" applyFont="1" applyBorder="1" applyAlignment="1">
      <alignment horizontal="right" vertical="center"/>
    </xf>
    <xf numFmtId="0" fontId="2" fillId="2" borderId="15" xfId="0" applyFont="1" applyFill="1" applyBorder="1" applyAlignment="1">
      <alignment horizontal="center" vertical="center" wrapText="1"/>
    </xf>
    <xf numFmtId="1" fontId="0" fillId="0" borderId="0" xfId="0" applyNumberFormat="1"/>
    <xf numFmtId="1" fontId="3" fillId="0" borderId="0" xfId="0" applyNumberFormat="1" applyFont="1" applyAlignment="1">
      <alignment vertical="center"/>
    </xf>
    <xf numFmtId="1" fontId="3" fillId="0" borderId="0" xfId="0" applyNumberFormat="1" applyFont="1"/>
    <xf numFmtId="1" fontId="0" fillId="0" borderId="0" xfId="0" applyNumberFormat="1" applyAlignment="1">
      <alignment vertical="center"/>
    </xf>
    <xf numFmtId="165" fontId="2" fillId="0" borderId="16" xfId="0" applyNumberFormat="1" applyFont="1" applyBorder="1" applyAlignment="1">
      <alignment horizontal="right" vertical="center"/>
    </xf>
    <xf numFmtId="165" fontId="3" fillId="0" borderId="15" xfId="0" applyNumberFormat="1" applyFont="1" applyBorder="1" applyAlignment="1">
      <alignment horizontal="right" vertical="center"/>
    </xf>
    <xf numFmtId="165" fontId="2" fillId="0" borderId="15" xfId="0" applyNumberFormat="1" applyFont="1" applyBorder="1" applyAlignment="1">
      <alignment horizontal="right" vertical="center"/>
    </xf>
    <xf numFmtId="165" fontId="3" fillId="0" borderId="17" xfId="0" applyNumberFormat="1" applyFont="1" applyBorder="1" applyAlignment="1">
      <alignment horizontal="right" vertical="center"/>
    </xf>
    <xf numFmtId="165" fontId="2" fillId="0" borderId="1" xfId="0" applyNumberFormat="1" applyFont="1" applyBorder="1" applyAlignment="1">
      <alignment horizontal="right" vertical="center"/>
    </xf>
    <xf numFmtId="165" fontId="3" fillId="0" borderId="1" xfId="0" applyNumberFormat="1" applyFont="1" applyBorder="1" applyAlignment="1">
      <alignment horizontal="right" vertical="center"/>
    </xf>
    <xf numFmtId="165" fontId="3" fillId="0" borderId="2" xfId="0" applyNumberFormat="1" applyFont="1" applyBorder="1" applyAlignment="1">
      <alignment horizontal="right" vertical="center"/>
    </xf>
    <xf numFmtId="165" fontId="2" fillId="0" borderId="7" xfId="0" applyNumberFormat="1" applyFont="1" applyBorder="1" applyAlignment="1">
      <alignment horizontal="right" vertical="center"/>
    </xf>
    <xf numFmtId="165" fontId="2" fillId="2" borderId="14" xfId="0" applyNumberFormat="1" applyFont="1" applyFill="1" applyBorder="1" applyAlignment="1">
      <alignment horizontal="right" vertical="center"/>
    </xf>
    <xf numFmtId="165" fontId="3" fillId="0" borderId="3" xfId="0" applyNumberFormat="1" applyFont="1" applyBorder="1" applyAlignment="1">
      <alignment horizontal="right" vertical="center"/>
    </xf>
    <xf numFmtId="165" fontId="2" fillId="0" borderId="3" xfId="0" applyNumberFormat="1" applyFont="1" applyBorder="1" applyAlignment="1">
      <alignment horizontal="right" vertical="center"/>
    </xf>
    <xf numFmtId="165" fontId="3" fillId="0" borderId="18" xfId="0" applyNumberFormat="1" applyFont="1" applyBorder="1" applyAlignment="1">
      <alignment horizontal="right" vertical="center"/>
    </xf>
    <xf numFmtId="165" fontId="2" fillId="0" borderId="18" xfId="0" applyNumberFormat="1" applyFont="1" applyBorder="1" applyAlignment="1">
      <alignment horizontal="right" vertical="center"/>
    </xf>
    <xf numFmtId="165" fontId="2" fillId="2" borderId="19" xfId="0" applyNumberFormat="1" applyFont="1" applyFill="1" applyBorder="1" applyAlignment="1">
      <alignment horizontal="right" vertical="center"/>
    </xf>
    <xf numFmtId="0" fontId="7" fillId="0" borderId="0" xfId="0" applyFont="1" applyAlignment="1">
      <alignment horizontal="right"/>
    </xf>
    <xf numFmtId="2" fontId="2" fillId="0" borderId="7" xfId="0" applyNumberFormat="1" applyFont="1" applyBorder="1" applyAlignment="1">
      <alignment horizontal="right" vertical="center"/>
    </xf>
    <xf numFmtId="2" fontId="2" fillId="0" borderId="1" xfId="0" applyNumberFormat="1" applyFont="1" applyBorder="1" applyAlignment="1">
      <alignment horizontal="right" vertical="center"/>
    </xf>
    <xf numFmtId="164" fontId="2" fillId="0" borderId="2" xfId="0" applyNumberFormat="1" applyFont="1" applyBorder="1" applyAlignment="1">
      <alignment horizontal="right" vertical="center"/>
    </xf>
    <xf numFmtId="165" fontId="2" fillId="0" borderId="2" xfId="0" applyNumberFormat="1" applyFont="1" applyBorder="1" applyAlignment="1">
      <alignment horizontal="right" vertical="center"/>
    </xf>
    <xf numFmtId="165" fontId="2" fillId="0" borderId="17" xfId="0" applyNumberFormat="1" applyFont="1" applyBorder="1" applyAlignment="1">
      <alignment horizontal="right" vertical="center"/>
    </xf>
    <xf numFmtId="0" fontId="0" fillId="0" borderId="0" xfId="0" applyAlignment="1">
      <alignment wrapText="1"/>
    </xf>
    <xf numFmtId="0" fontId="0" fillId="0" borderId="0" xfId="0" applyAlignment="1">
      <alignment horizontal="left" vertical="top" wrapText="1"/>
    </xf>
    <xf numFmtId="0" fontId="0" fillId="0" borderId="0" xfId="0" applyBorder="1"/>
    <xf numFmtId="0" fontId="3" fillId="0" borderId="6" xfId="0" applyFont="1" applyBorder="1"/>
    <xf numFmtId="0" fontId="3" fillId="0" borderId="4" xfId="0" applyFont="1" applyBorder="1"/>
    <xf numFmtId="0" fontId="3" fillId="0" borderId="8" xfId="0" applyFont="1" applyBorder="1"/>
    <xf numFmtId="49" fontId="5" fillId="0" borderId="8" xfId="0" applyNumberFormat="1" applyFont="1" applyBorder="1" applyAlignment="1">
      <alignment horizontal="left" vertical="center"/>
    </xf>
    <xf numFmtId="164" fontId="2" fillId="0" borderId="12" xfId="0" applyNumberFormat="1" applyFont="1" applyBorder="1" applyAlignment="1">
      <alignment horizontal="right" vertical="center"/>
    </xf>
    <xf numFmtId="165" fontId="2" fillId="0" borderId="12" xfId="0" applyNumberFormat="1" applyFont="1" applyBorder="1" applyAlignment="1">
      <alignment horizontal="right" vertical="center"/>
    </xf>
    <xf numFmtId="165" fontId="2" fillId="0" borderId="9" xfId="0" applyNumberFormat="1" applyFont="1" applyBorder="1" applyAlignment="1">
      <alignment horizontal="right" vertical="center"/>
    </xf>
    <xf numFmtId="49" fontId="9" fillId="0" borderId="0" xfId="0" applyNumberFormat="1" applyFont="1"/>
    <xf numFmtId="1" fontId="3" fillId="0" borderId="20" xfId="0" applyNumberFormat="1" applyFont="1" applyBorder="1" applyAlignment="1">
      <alignment vertical="center"/>
    </xf>
    <xf numFmtId="1" fontId="3" fillId="0" borderId="21" xfId="0" applyNumberFormat="1" applyFont="1" applyBorder="1" applyAlignment="1">
      <alignment vertical="center"/>
    </xf>
    <xf numFmtId="1" fontId="3" fillId="0" borderId="22" xfId="0" applyNumberFormat="1" applyFont="1" applyBorder="1" applyAlignment="1">
      <alignment vertical="center"/>
    </xf>
    <xf numFmtId="1" fontId="3" fillId="0" borderId="23" xfId="0" applyNumberFormat="1" applyFont="1" applyBorder="1"/>
    <xf numFmtId="1" fontId="3" fillId="0" borderId="0" xfId="0" applyNumberFormat="1" applyFont="1" applyBorder="1"/>
    <xf numFmtId="1" fontId="3" fillId="0" borderId="24" xfId="0" applyNumberFormat="1" applyFont="1" applyBorder="1"/>
    <xf numFmtId="1" fontId="0" fillId="0" borderId="23" xfId="0" applyNumberFormat="1" applyBorder="1" applyAlignment="1">
      <alignment vertical="center"/>
    </xf>
    <xf numFmtId="1" fontId="0" fillId="0" borderId="0" xfId="0" applyNumberFormat="1" applyBorder="1" applyAlignment="1">
      <alignment vertical="center"/>
    </xf>
    <xf numFmtId="1" fontId="0" fillId="0" borderId="24" xfId="0" applyNumberFormat="1" applyBorder="1" applyAlignment="1">
      <alignment vertical="center"/>
    </xf>
    <xf numFmtId="1" fontId="3" fillId="0" borderId="23" xfId="0" applyNumberFormat="1" applyFont="1" applyBorder="1" applyAlignment="1">
      <alignment vertical="center"/>
    </xf>
    <xf numFmtId="1" fontId="3" fillId="0" borderId="0" xfId="0" applyNumberFormat="1" applyFont="1" applyBorder="1" applyAlignment="1">
      <alignment vertical="center"/>
    </xf>
    <xf numFmtId="1" fontId="3" fillId="0" borderId="24" xfId="0" applyNumberFormat="1" applyFont="1" applyBorder="1" applyAlignment="1">
      <alignment vertical="center"/>
    </xf>
    <xf numFmtId="1" fontId="3" fillId="0" borderId="25" xfId="0" applyNumberFormat="1" applyFont="1" applyBorder="1" applyAlignment="1">
      <alignment vertical="center"/>
    </xf>
    <xf numFmtId="1" fontId="3" fillId="0" borderId="26" xfId="0" applyNumberFormat="1" applyFont="1" applyBorder="1" applyAlignment="1">
      <alignment vertical="center"/>
    </xf>
    <xf numFmtId="1" fontId="3" fillId="0" borderId="27" xfId="0" applyNumberFormat="1" applyFont="1" applyBorder="1" applyAlignment="1">
      <alignment vertical="center"/>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top" wrapText="1"/>
    </xf>
    <xf numFmtId="0" fontId="2" fillId="2" borderId="15" xfId="0" applyFont="1" applyFill="1" applyBorder="1" applyAlignment="1">
      <alignment horizontal="center" vertical="top" wrapText="1"/>
    </xf>
    <xf numFmtId="0" fontId="3" fillId="2" borderId="30" xfId="0" applyFont="1" applyFill="1" applyBorder="1" applyAlignment="1">
      <alignment horizontal="center" vertical="center"/>
    </xf>
    <xf numFmtId="165" fontId="3" fillId="0" borderId="0" xfId="0" applyNumberFormat="1" applyFont="1" applyAlignment="1">
      <alignment vertical="center"/>
    </xf>
    <xf numFmtId="165" fontId="3" fillId="0" borderId="0" xfId="0" applyNumberFormat="1" applyFont="1"/>
    <xf numFmtId="0" fontId="1" fillId="0" borderId="0" xfId="0" applyFont="1" applyAlignment="1"/>
    <xf numFmtId="3" fontId="2" fillId="0" borderId="7" xfId="0" applyNumberFormat="1" applyFont="1" applyBorder="1" applyAlignment="1">
      <alignment horizontal="right" vertical="center"/>
    </xf>
    <xf numFmtId="3" fontId="2" fillId="0" borderId="1" xfId="0" applyNumberFormat="1" applyFont="1" applyBorder="1" applyAlignment="1">
      <alignment horizontal="right" vertical="center"/>
    </xf>
    <xf numFmtId="3" fontId="3" fillId="0" borderId="1" xfId="0" applyNumberFormat="1" applyFont="1" applyBorder="1" applyAlignment="1">
      <alignment horizontal="right" vertical="center"/>
    </xf>
    <xf numFmtId="3" fontId="3" fillId="0" borderId="2" xfId="0" applyNumberFormat="1" applyFont="1" applyBorder="1" applyAlignment="1">
      <alignment horizontal="right" vertical="center"/>
    </xf>
    <xf numFmtId="3" fontId="3" fillId="0" borderId="0" xfId="0" applyNumberFormat="1" applyFont="1"/>
    <xf numFmtId="3" fontId="2" fillId="0" borderId="16" xfId="0" applyNumberFormat="1" applyFont="1" applyBorder="1" applyAlignment="1">
      <alignment horizontal="right" vertical="center"/>
    </xf>
    <xf numFmtId="3" fontId="2" fillId="0" borderId="15" xfId="0" applyNumberFormat="1" applyFont="1" applyBorder="1" applyAlignment="1">
      <alignment horizontal="right" vertical="center"/>
    </xf>
    <xf numFmtId="3" fontId="3" fillId="0" borderId="15" xfId="0" applyNumberFormat="1" applyFont="1" applyBorder="1" applyAlignment="1">
      <alignment horizontal="right" vertical="center"/>
    </xf>
    <xf numFmtId="3" fontId="3" fillId="0" borderId="17" xfId="0" applyNumberFormat="1" applyFont="1" applyBorder="1" applyAlignment="1">
      <alignment horizontal="right"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164" fontId="0" fillId="0" borderId="0" xfId="0" applyNumberFormat="1"/>
    <xf numFmtId="49" fontId="0" fillId="2" borderId="31" xfId="0" applyNumberFormat="1" applyFill="1" applyBorder="1"/>
    <xf numFmtId="0" fontId="3" fillId="2" borderId="32" xfId="0" applyFont="1" applyFill="1" applyBorder="1" applyAlignment="1">
      <alignment horizontal="center"/>
    </xf>
    <xf numFmtId="0" fontId="3" fillId="2" borderId="33" xfId="0" applyFont="1" applyFill="1" applyBorder="1" applyAlignment="1">
      <alignment horizont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164" fontId="3" fillId="0" borderId="1" xfId="0" applyNumberFormat="1" applyFont="1" applyFill="1" applyBorder="1" applyAlignment="1">
      <alignment horizontal="right" vertical="center"/>
    </xf>
    <xf numFmtId="0" fontId="12" fillId="0" borderId="0" xfId="0" applyFont="1"/>
    <xf numFmtId="0" fontId="3" fillId="0" borderId="7"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3" fillId="0" borderId="1"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3" fillId="0" borderId="9" xfId="0" applyFont="1" applyFill="1" applyBorder="1" applyAlignment="1">
      <alignment horizontal="center"/>
    </xf>
    <xf numFmtId="164" fontId="2" fillId="2" borderId="14" xfId="0" applyNumberFormat="1" applyFont="1" applyFill="1" applyBorder="1" applyAlignment="1">
      <alignment horizontal="center"/>
    </xf>
    <xf numFmtId="164" fontId="2" fillId="2" borderId="19" xfId="0" applyNumberFormat="1" applyFont="1" applyFill="1" applyBorder="1" applyAlignment="1">
      <alignment horizontal="center"/>
    </xf>
    <xf numFmtId="164" fontId="3" fillId="0" borderId="3" xfId="0" applyNumberFormat="1" applyFont="1" applyFill="1" applyBorder="1" applyAlignment="1">
      <alignment horizontal="right" vertical="center"/>
    </xf>
    <xf numFmtId="165" fontId="3" fillId="0" borderId="3"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3" fontId="0" fillId="0" borderId="0" xfId="0" applyNumberFormat="1"/>
    <xf numFmtId="3" fontId="2" fillId="0" borderId="0" xfId="0" applyNumberFormat="1" applyFont="1" applyBorder="1" applyAlignment="1">
      <alignment horizontal="right" vertical="center"/>
    </xf>
    <xf numFmtId="3" fontId="3" fillId="0" borderId="0" xfId="0" applyNumberFormat="1" applyFont="1" applyBorder="1" applyAlignment="1">
      <alignment horizontal="right" vertical="center"/>
    </xf>
    <xf numFmtId="3" fontId="2" fillId="0" borderId="0" xfId="0" applyNumberFormat="1" applyFont="1" applyFill="1" applyBorder="1"/>
    <xf numFmtId="0" fontId="2" fillId="2" borderId="3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8" xfId="0" applyFont="1" applyFill="1" applyBorder="1" applyAlignment="1">
      <alignment horizontal="center"/>
    </xf>
    <xf numFmtId="0" fontId="3" fillId="2" borderId="9" xfId="0" applyFont="1" applyFill="1" applyBorder="1" applyAlignment="1">
      <alignment horizontal="center"/>
    </xf>
    <xf numFmtId="49" fontId="5" fillId="2" borderId="10" xfId="0" applyNumberFormat="1" applyFont="1" applyFill="1" applyBorder="1" applyAlignment="1">
      <alignment horizontal="left" vertical="center"/>
    </xf>
    <xf numFmtId="49" fontId="2" fillId="2" borderId="10" xfId="0" applyNumberFormat="1" applyFont="1" applyFill="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vertical="center"/>
    </xf>
    <xf numFmtId="0" fontId="3" fillId="0" borderId="0" xfId="0" applyFont="1" applyBorder="1"/>
    <xf numFmtId="2" fontId="2" fillId="2" borderId="14" xfId="0" applyNumberFormat="1" applyFont="1" applyFill="1" applyBorder="1" applyAlignment="1">
      <alignment horizontal="right" vertical="center"/>
    </xf>
    <xf numFmtId="3" fontId="2" fillId="2" borderId="14" xfId="0" applyNumberFormat="1" applyFont="1" applyFill="1" applyBorder="1" applyAlignment="1">
      <alignment horizontal="right" vertical="center"/>
    </xf>
    <xf numFmtId="3" fontId="2" fillId="2" borderId="19" xfId="0" applyNumberFormat="1" applyFont="1" applyFill="1" applyBorder="1" applyAlignment="1">
      <alignment horizontal="right" vertical="center"/>
    </xf>
    <xf numFmtId="164" fontId="2" fillId="3" borderId="7" xfId="0" applyNumberFormat="1" applyFont="1" applyFill="1" applyBorder="1" applyAlignment="1">
      <alignment horizontal="right" vertical="center"/>
    </xf>
    <xf numFmtId="165" fontId="2" fillId="3" borderId="7" xfId="0" applyNumberFormat="1" applyFont="1" applyFill="1" applyBorder="1" applyAlignment="1">
      <alignment horizontal="right" vertical="center"/>
    </xf>
    <xf numFmtId="164" fontId="2" fillId="3" borderId="1" xfId="0" applyNumberFormat="1" applyFont="1" applyFill="1" applyBorder="1" applyAlignment="1">
      <alignment horizontal="right" vertical="center"/>
    </xf>
    <xf numFmtId="165" fontId="2" fillId="3" borderId="1" xfId="0" applyNumberFormat="1" applyFont="1" applyFill="1" applyBorder="1" applyAlignment="1">
      <alignment horizontal="right" vertical="center"/>
    </xf>
    <xf numFmtId="164" fontId="3" fillId="3" borderId="1" xfId="0" applyNumberFormat="1" applyFont="1" applyFill="1" applyBorder="1" applyAlignment="1">
      <alignment horizontal="right" vertical="center"/>
    </xf>
    <xf numFmtId="165" fontId="3" fillId="3" borderId="1" xfId="0" applyNumberFormat="1" applyFont="1" applyFill="1" applyBorder="1" applyAlignment="1">
      <alignment horizontal="right" vertical="center"/>
    </xf>
    <xf numFmtId="164" fontId="3" fillId="3" borderId="2" xfId="0" applyNumberFormat="1" applyFont="1" applyFill="1" applyBorder="1" applyAlignment="1">
      <alignment horizontal="right" vertical="center"/>
    </xf>
    <xf numFmtId="165" fontId="3" fillId="3" borderId="2" xfId="0" applyNumberFormat="1" applyFont="1" applyFill="1" applyBorder="1" applyAlignment="1">
      <alignment horizontal="right" vertical="center"/>
    </xf>
    <xf numFmtId="165" fontId="2" fillId="3" borderId="16" xfId="0" applyNumberFormat="1" applyFont="1" applyFill="1" applyBorder="1" applyAlignment="1">
      <alignment horizontal="right" vertical="center"/>
    </xf>
    <xf numFmtId="165" fontId="2" fillId="3" borderId="15" xfId="0" applyNumberFormat="1" applyFont="1" applyFill="1" applyBorder="1" applyAlignment="1">
      <alignment horizontal="right" vertical="center"/>
    </xf>
    <xf numFmtId="165" fontId="3" fillId="3" borderId="15" xfId="0" applyNumberFormat="1" applyFont="1" applyFill="1" applyBorder="1" applyAlignment="1">
      <alignment horizontal="right" vertical="center"/>
    </xf>
    <xf numFmtId="165" fontId="3" fillId="3" borderId="17" xfId="0" applyNumberFormat="1"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35" xfId="0" applyFont="1" applyFill="1" applyBorder="1" applyAlignment="1">
      <alignment horizontal="center"/>
    </xf>
    <xf numFmtId="0" fontId="3" fillId="2" borderId="12" xfId="0" applyFont="1" applyFill="1" applyBorder="1" applyAlignment="1">
      <alignment horizontal="center"/>
    </xf>
    <xf numFmtId="0" fontId="15" fillId="0" borderId="0" xfId="0" applyFont="1" applyAlignment="1">
      <alignment horizontal="left" vertical="center" readingOrder="1"/>
    </xf>
    <xf numFmtId="0" fontId="14" fillId="0" borderId="0" xfId="1"/>
    <xf numFmtId="0" fontId="4" fillId="0" borderId="0" xfId="1" applyFont="1"/>
    <xf numFmtId="0" fontId="1" fillId="0" borderId="0" xfId="1" applyFont="1"/>
    <xf numFmtId="0" fontId="14" fillId="0" borderId="0" xfId="1" applyAlignment="1">
      <alignment horizontal="center"/>
    </xf>
    <xf numFmtId="3" fontId="14" fillId="0" borderId="0" xfId="1" applyNumberFormat="1"/>
    <xf numFmtId="0" fontId="14" fillId="0" borderId="0" xfId="0" applyFont="1" applyAlignment="1">
      <alignment vertical="center"/>
    </xf>
    <xf numFmtId="164" fontId="3" fillId="0" borderId="0" xfId="0" applyNumberFormat="1" applyFont="1" applyAlignment="1">
      <alignment vertical="center"/>
    </xf>
    <xf numFmtId="164" fontId="3" fillId="0" borderId="0" xfId="0" applyNumberFormat="1" applyFont="1"/>
    <xf numFmtId="164" fontId="0" fillId="0" borderId="0" xfId="0" applyNumberFormat="1" applyAlignment="1">
      <alignment vertical="center"/>
    </xf>
    <xf numFmtId="0" fontId="14" fillId="4" borderId="0" xfId="1" applyFill="1" applyAlignment="1"/>
    <xf numFmtId="0" fontId="1" fillId="4" borderId="0" xfId="1" applyFont="1" applyFill="1" applyAlignment="1"/>
    <xf numFmtId="0" fontId="14" fillId="4" borderId="0" xfId="1" applyFill="1"/>
    <xf numFmtId="0" fontId="3" fillId="4" borderId="0" xfId="1" applyFont="1" applyFill="1"/>
    <xf numFmtId="0" fontId="3" fillId="0" borderId="0" xfId="1" applyFont="1"/>
    <xf numFmtId="0" fontId="3" fillId="4" borderId="0" xfId="1" applyFont="1" applyFill="1" applyAlignment="1">
      <alignment vertical="center"/>
    </xf>
    <xf numFmtId="0" fontId="3" fillId="0" borderId="0" xfId="1" applyFont="1" applyAlignment="1">
      <alignment vertical="center"/>
    </xf>
    <xf numFmtId="0" fontId="14" fillId="4" borderId="0" xfId="1" applyFill="1" applyAlignment="1">
      <alignment vertical="center"/>
    </xf>
    <xf numFmtId="0" fontId="14" fillId="0" borderId="0" xfId="1" applyAlignment="1">
      <alignment vertical="center"/>
    </xf>
    <xf numFmtId="0" fontId="1" fillId="4" borderId="0" xfId="1" applyFont="1" applyFill="1" applyAlignment="1">
      <alignment horizontal="center"/>
    </xf>
    <xf numFmtId="0" fontId="1" fillId="0" borderId="36" xfId="1" applyFont="1" applyBorder="1"/>
    <xf numFmtId="0" fontId="14" fillId="0" borderId="37" xfId="1" applyBorder="1"/>
    <xf numFmtId="0" fontId="14" fillId="0" borderId="38" xfId="1" applyBorder="1"/>
    <xf numFmtId="0" fontId="14" fillId="0" borderId="39" xfId="1" applyBorder="1"/>
    <xf numFmtId="0" fontId="14" fillId="0" borderId="40" xfId="1" applyBorder="1"/>
    <xf numFmtId="0" fontId="14" fillId="0" borderId="39" xfId="1" applyBorder="1" applyAlignment="1">
      <alignment horizontal="center"/>
    </xf>
    <xf numFmtId="0" fontId="14" fillId="0" borderId="41" xfId="1" applyBorder="1" applyAlignment="1">
      <alignment horizontal="center"/>
    </xf>
    <xf numFmtId="0" fontId="14" fillId="0" borderId="42" xfId="1" applyBorder="1"/>
    <xf numFmtId="0" fontId="14" fillId="0" borderId="0" xfId="1" applyBorder="1"/>
    <xf numFmtId="0" fontId="16" fillId="0" borderId="38" xfId="1" applyFont="1" applyBorder="1"/>
    <xf numFmtId="3" fontId="14" fillId="0" borderId="0" xfId="1" applyNumberFormat="1" applyBorder="1"/>
    <xf numFmtId="3" fontId="14" fillId="0" borderId="39" xfId="1" applyNumberFormat="1" applyBorder="1"/>
    <xf numFmtId="0" fontId="16" fillId="0" borderId="40" xfId="1" applyFont="1" applyBorder="1"/>
    <xf numFmtId="3" fontId="14" fillId="0" borderId="43" xfId="1" applyNumberFormat="1" applyBorder="1"/>
    <xf numFmtId="3" fontId="14" fillId="0" borderId="41" xfId="1" applyNumberFormat="1" applyBorder="1"/>
    <xf numFmtId="0" fontId="14" fillId="0" borderId="0" xfId="1" applyBorder="1" applyAlignment="1">
      <alignment horizontal="center"/>
    </xf>
    <xf numFmtId="0" fontId="1" fillId="0" borderId="0" xfId="0" applyFont="1" applyAlignment="1"/>
    <xf numFmtId="0" fontId="2"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1" fillId="4" borderId="0" xfId="1" applyFont="1" applyFill="1" applyAlignment="1">
      <alignment horizontal="center" vertical="top"/>
    </xf>
    <xf numFmtId="0" fontId="14" fillId="0" borderId="0" xfId="0" applyFont="1" applyAlignment="1">
      <alignment wrapText="1"/>
    </xf>
    <xf numFmtId="0" fontId="0" fillId="0" borderId="0" xfId="0" applyAlignment="1">
      <alignment wrapText="1"/>
    </xf>
    <xf numFmtId="0" fontId="6" fillId="0" borderId="21" xfId="0" applyFont="1" applyFill="1" applyBorder="1" applyAlignment="1">
      <alignment wrapText="1"/>
    </xf>
    <xf numFmtId="0" fontId="0" fillId="0" borderId="21" xfId="0" applyBorder="1" applyAlignment="1">
      <alignment wrapText="1"/>
    </xf>
    <xf numFmtId="0" fontId="2" fillId="2" borderId="44"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0" fillId="0" borderId="0" xfId="0" applyAlignment="1">
      <alignment horizontal="left" vertical="top"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14" fillId="0" borderId="0" xfId="1" applyFont="1" applyAlignment="1">
      <alignment horizontal="center"/>
    </xf>
    <xf numFmtId="0" fontId="1" fillId="4" borderId="0" xfId="1" applyFont="1" applyFill="1" applyAlignment="1">
      <alignment horizontal="center"/>
    </xf>
    <xf numFmtId="0" fontId="2" fillId="2" borderId="45"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50"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47" xfId="0" applyBorder="1" applyAlignment="1">
      <alignment horizontal="center" vertical="center"/>
    </xf>
    <xf numFmtId="0" fontId="2" fillId="0" borderId="0" xfId="0" applyFont="1" applyBorder="1" applyAlignment="1">
      <alignment horizontal="center" wrapText="1"/>
    </xf>
    <xf numFmtId="0" fontId="2" fillId="0" borderId="51" xfId="0" applyFont="1" applyBorder="1" applyAlignment="1">
      <alignment horizontal="center" wrapText="1"/>
    </xf>
    <xf numFmtId="49" fontId="2" fillId="2" borderId="45" xfId="0" applyNumberFormat="1" applyFont="1" applyFill="1" applyBorder="1" applyAlignment="1">
      <alignment horizontal="center" vertical="center"/>
    </xf>
    <xf numFmtId="49" fontId="0" fillId="0" borderId="46" xfId="0" applyNumberFormat="1" applyBorder="1" applyAlignment="1">
      <alignment horizontal="center" vertical="center"/>
    </xf>
    <xf numFmtId="0" fontId="0" fillId="0" borderId="46" xfId="0" applyBorder="1" applyAlignment="1">
      <alignment horizontal="center" vertical="center"/>
    </xf>
    <xf numFmtId="0" fontId="3" fillId="2" borderId="48" xfId="0" applyFont="1" applyFill="1" applyBorder="1" applyAlignment="1">
      <alignment horizontal="center" vertical="center" wrapText="1"/>
    </xf>
    <xf numFmtId="0" fontId="3" fillId="2" borderId="52"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2" fillId="2" borderId="48" xfId="0" applyFont="1" applyFill="1" applyBorder="1" applyAlignment="1">
      <alignment horizontal="center" vertical="center" wrapText="1"/>
    </xf>
    <xf numFmtId="0" fontId="0" fillId="0" borderId="52" xfId="0" applyBorder="1" applyAlignment="1"/>
    <xf numFmtId="0" fontId="0" fillId="0" borderId="53" xfId="0" applyBorder="1" applyAlignment="1"/>
    <xf numFmtId="0" fontId="1" fillId="0" borderId="0" xfId="0" applyFont="1" applyAlignment="1"/>
    <xf numFmtId="0" fontId="14" fillId="0" borderId="0" xfId="0" applyFont="1" applyAlignment="1"/>
    <xf numFmtId="0" fontId="2" fillId="2" borderId="44" xfId="0" applyFont="1" applyFill="1" applyBorder="1" applyAlignment="1">
      <alignment horizontal="center" vertical="center"/>
    </xf>
    <xf numFmtId="0" fontId="2" fillId="2" borderId="34" xfId="0" applyFont="1" applyFill="1" applyBorder="1" applyAlignment="1">
      <alignment horizontal="center" vertical="center"/>
    </xf>
    <xf numFmtId="0" fontId="0" fillId="0" borderId="0" xfId="0" applyAlignment="1"/>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49" fontId="2" fillId="2" borderId="50" xfId="0" applyNumberFormat="1" applyFont="1" applyFill="1" applyBorder="1" applyAlignment="1">
      <alignment horizontal="center" vertical="center"/>
    </xf>
    <xf numFmtId="49" fontId="3" fillId="2" borderId="7" xfId="0" applyNumberFormat="1" applyFont="1" applyFill="1" applyBorder="1" applyAlignment="1">
      <alignment horizontal="center" vertical="center"/>
    </xf>
    <xf numFmtId="49" fontId="3" fillId="2" borderId="16" xfId="0" applyNumberFormat="1" applyFont="1" applyFill="1" applyBorder="1" applyAlignment="1">
      <alignment horizontal="center" vertical="center"/>
    </xf>
  </cellXfs>
  <cellStyles count="2">
    <cellStyle name="Standard" xfId="0" builtinId="0"/>
    <cellStyle name="Standard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10"/>
      <c:depthPercent val="100"/>
      <c:rAngAx val="1"/>
    </c:view3D>
    <c:floor>
      <c:thickness val="0"/>
    </c:floor>
    <c:sideWall>
      <c:thickness val="0"/>
    </c:sideWall>
    <c:backWall>
      <c:thickness val="0"/>
    </c:backWall>
    <c:plotArea>
      <c:layout>
        <c:manualLayout>
          <c:layoutTarget val="inner"/>
          <c:xMode val="edge"/>
          <c:yMode val="edge"/>
          <c:x val="6.0942567364264649E-2"/>
          <c:y val="5.8627154465392385E-2"/>
          <c:w val="0.93138079962226938"/>
          <c:h val="0.80908691373157382"/>
        </c:manualLayout>
      </c:layout>
      <c:bar3DChart>
        <c:barDir val="col"/>
        <c:grouping val="clustered"/>
        <c:varyColors val="0"/>
        <c:ser>
          <c:idx val="0"/>
          <c:order val="0"/>
          <c:tx>
            <c:strRef>
              <c:f>Übersicht!$M$11</c:f>
              <c:strCache>
                <c:ptCount val="1"/>
                <c:pt idx="0">
                  <c:v>2017</c:v>
                </c:pt>
              </c:strCache>
            </c:strRef>
          </c:tx>
          <c:spPr>
            <a:solidFill>
              <a:schemeClr val="tx2">
                <a:lumMod val="40000"/>
                <a:lumOff val="60000"/>
              </a:schemeClr>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Übersicht!$M$12:$M$23</c:f>
              <c:numCache>
                <c:formatCode>#,##0</c:formatCode>
                <c:ptCount val="12"/>
                <c:pt idx="0">
                  <c:v>2584395.4190000002</c:v>
                </c:pt>
              </c:numCache>
            </c:numRef>
          </c:val>
        </c:ser>
        <c:ser>
          <c:idx val="1"/>
          <c:order val="1"/>
          <c:tx>
            <c:strRef>
              <c:f>Übersicht!$N$11</c:f>
              <c:strCache>
                <c:ptCount val="1"/>
                <c:pt idx="0">
                  <c:v>2016</c:v>
                </c:pt>
              </c:strCache>
            </c:strRef>
          </c:tx>
          <c:spPr>
            <a:solidFill>
              <a:srgbClr val="FFFF66"/>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Übersicht!$N$12:$N$23</c:f>
              <c:numCache>
                <c:formatCode>#,##0</c:formatCode>
                <c:ptCount val="12"/>
                <c:pt idx="0">
                  <c:v>2210932.1285000001</c:v>
                </c:pt>
                <c:pt idx="1">
                  <c:v>5011761.0115999999</c:v>
                </c:pt>
                <c:pt idx="2">
                  <c:v>7811327.9219000004</c:v>
                </c:pt>
                <c:pt idx="3">
                  <c:v>10637786.8214</c:v>
                </c:pt>
                <c:pt idx="4">
                  <c:v>13281401.3752</c:v>
                </c:pt>
                <c:pt idx="5">
                  <c:v>16164251.420600001</c:v>
                </c:pt>
                <c:pt idx="6">
                  <c:v>18799914.858399998</c:v>
                </c:pt>
                <c:pt idx="7">
                  <c:v>21510774.788600001</c:v>
                </c:pt>
                <c:pt idx="8">
                  <c:v>24359558.037799999</c:v>
                </c:pt>
                <c:pt idx="9">
                  <c:v>27096984.9954</c:v>
                </c:pt>
                <c:pt idx="10">
                  <c:v>30013090.924699999</c:v>
                </c:pt>
                <c:pt idx="11">
                  <c:v>32479146.9659</c:v>
                </c:pt>
              </c:numCache>
            </c:numRef>
          </c:val>
        </c:ser>
        <c:dLbls>
          <c:showLegendKey val="0"/>
          <c:showVal val="0"/>
          <c:showCatName val="0"/>
          <c:showSerName val="0"/>
          <c:showPercent val="0"/>
          <c:showBubbleSize val="0"/>
        </c:dLbls>
        <c:gapWidth val="107"/>
        <c:shape val="cylinder"/>
        <c:axId val="59802752"/>
        <c:axId val="59804288"/>
        <c:axId val="0"/>
      </c:bar3DChart>
      <c:catAx>
        <c:axId val="59802752"/>
        <c:scaling>
          <c:orientation val="minMax"/>
        </c:scaling>
        <c:delete val="0"/>
        <c:axPos val="b"/>
        <c:numFmt formatCode="General" sourceLinked="1"/>
        <c:majorTickMark val="out"/>
        <c:minorTickMark val="none"/>
        <c:tickLblPos val="nextTo"/>
        <c:txPr>
          <a:bodyPr/>
          <a:lstStyle/>
          <a:p>
            <a:pPr>
              <a:defRPr sz="1100" b="1" i="0"/>
            </a:pPr>
            <a:endParaRPr lang="de-DE"/>
          </a:p>
        </c:txPr>
        <c:crossAx val="59804288"/>
        <c:crosses val="autoZero"/>
        <c:auto val="1"/>
        <c:lblAlgn val="ctr"/>
        <c:lblOffset val="100"/>
        <c:noMultiLvlLbl val="0"/>
      </c:catAx>
      <c:valAx>
        <c:axId val="59804288"/>
        <c:scaling>
          <c:orientation val="minMax"/>
        </c:scaling>
        <c:delete val="0"/>
        <c:axPos val="l"/>
        <c:majorGridlines>
          <c:spPr>
            <a:ln w="3175">
              <a:solidFill>
                <a:schemeClr val="bg1">
                  <a:lumMod val="85000"/>
                </a:schemeClr>
              </a:solidFill>
            </a:ln>
          </c:spPr>
        </c:majorGridlines>
        <c:numFmt formatCode="#,##0" sourceLinked="1"/>
        <c:majorTickMark val="out"/>
        <c:minorTickMark val="none"/>
        <c:tickLblPos val="nextTo"/>
        <c:txPr>
          <a:bodyPr/>
          <a:lstStyle/>
          <a:p>
            <a:pPr>
              <a:defRPr sz="1100" b="1"/>
            </a:pPr>
            <a:endParaRPr lang="de-DE"/>
          </a:p>
        </c:txPr>
        <c:crossAx val="59802752"/>
        <c:crosses val="autoZero"/>
        <c:crossBetween val="between"/>
        <c:dispUnits>
          <c:builtInUnit val="millions"/>
        </c:dispUnits>
      </c:valAx>
      <c:spPr>
        <a:noFill/>
        <a:ln w="25400">
          <a:noFill/>
        </a:ln>
      </c:spPr>
    </c:plotArea>
    <c:legend>
      <c:legendPos val="r"/>
      <c:layout>
        <c:manualLayout>
          <c:xMode val="edge"/>
          <c:yMode val="edge"/>
          <c:x val="9.033008352064574E-2"/>
          <c:y val="0.10864600258301046"/>
          <c:w val="0.11832351954254404"/>
          <c:h val="0.25669249677123696"/>
        </c:manualLayout>
      </c:layout>
      <c:overlay val="0"/>
      <c:spPr>
        <a:solidFill>
          <a:schemeClr val="bg1"/>
        </a:solidFill>
      </c:spPr>
      <c:txPr>
        <a:bodyPr/>
        <a:lstStyle/>
        <a:p>
          <a:pPr>
            <a:defRPr sz="1100" b="1"/>
          </a:pPr>
          <a:endParaRPr lang="de-DE"/>
        </a:p>
      </c:txPr>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2017</a:t>
            </a:r>
          </a:p>
        </c:rich>
      </c:tx>
      <c:layout>
        <c:manualLayout>
          <c:xMode val="edge"/>
          <c:yMode val="edge"/>
          <c:x val="0.32451521626711161"/>
          <c:y val="0.44095282207371139"/>
        </c:manualLayout>
      </c:layout>
      <c:overlay val="1"/>
    </c:title>
    <c:autoTitleDeleted val="0"/>
    <c:plotArea>
      <c:layout>
        <c:manualLayout>
          <c:layoutTarget val="inner"/>
          <c:xMode val="edge"/>
          <c:yMode val="edge"/>
          <c:x val="2.2613620665837822E-3"/>
          <c:y val="2.929707315997265E-2"/>
          <c:w val="0.85690327742489436"/>
          <c:h val="0.96851672952645629"/>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4577564421547678E-2"/>
                  <c:y val="-3.3926200401420407E-2"/>
                </c:manualLayout>
              </c:layout>
              <c:showLegendKey val="0"/>
              <c:showVal val="0"/>
              <c:showCatName val="1"/>
              <c:showSerName val="0"/>
              <c:showPercent val="1"/>
              <c:showBubbleSize val="0"/>
            </c:dLbl>
            <c:dLbl>
              <c:idx val="1"/>
              <c:layout>
                <c:manualLayout>
                  <c:x val="4.0548622867395976E-3"/>
                  <c:y val="1.3649681455016415E-2"/>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Übersicht!$M$29:$M$30</c:f>
              <c:numCache>
                <c:formatCode>#,##0</c:formatCode>
                <c:ptCount val="2"/>
                <c:pt idx="0">
                  <c:v>1490751.7450000001</c:v>
                </c:pt>
                <c:pt idx="1">
                  <c:v>1093227.8689999999</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2016</a:t>
            </a:r>
          </a:p>
        </c:rich>
      </c:tx>
      <c:layout>
        <c:manualLayout>
          <c:xMode val="edge"/>
          <c:yMode val="edge"/>
          <c:x val="0.35399102286127276"/>
          <c:y val="0.43549271234712683"/>
        </c:manualLayout>
      </c:layout>
      <c:overlay val="1"/>
    </c:title>
    <c:autoTitleDeleted val="0"/>
    <c:plotArea>
      <c:layout>
        <c:manualLayout>
          <c:layoutTarget val="inner"/>
          <c:xMode val="edge"/>
          <c:yMode val="edge"/>
          <c:x val="2.2613620665837822E-3"/>
          <c:y val="1.2490238927452366E-2"/>
          <c:w val="0.92266058847907173"/>
          <c:h val="0.98532347751855343"/>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1988304093567251E-2"/>
                  <c:y val="4.9648207994933094E-2"/>
                </c:manualLayout>
              </c:layout>
              <c:showLegendKey val="0"/>
              <c:showVal val="0"/>
              <c:showCatName val="1"/>
              <c:showSerName val="0"/>
              <c:showPercent val="1"/>
              <c:showBubbleSize val="0"/>
            </c:dLbl>
            <c:dLbl>
              <c:idx val="1"/>
              <c:layout>
                <c:manualLayout>
                  <c:x val="1.1695445963991344E-2"/>
                  <c:y val="-1.4403114101774793E-3"/>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Übersicht!$N$29:$N$30</c:f>
              <c:numCache>
                <c:formatCode>#,##0</c:formatCode>
                <c:ptCount val="2"/>
                <c:pt idx="0">
                  <c:v>1398563.3970000001</c:v>
                </c:pt>
                <c:pt idx="1">
                  <c:v>982745.03480000002</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100"/>
      <c:rAngAx val="0"/>
      <c:perspective val="0"/>
    </c:view3D>
    <c:floor>
      <c:thickness val="0"/>
    </c:floor>
    <c:sideWall>
      <c:thickness val="0"/>
    </c:sideWall>
    <c:backWall>
      <c:thickness val="0"/>
    </c:backWall>
    <c:plotArea>
      <c:layout>
        <c:manualLayout>
          <c:layoutTarget val="inner"/>
          <c:xMode val="edge"/>
          <c:yMode val="edge"/>
          <c:x val="6.0835262867313063E-2"/>
          <c:y val="5.4324244874811363E-2"/>
          <c:w val="0.91741711629567924"/>
          <c:h val="0.84756370775820122"/>
        </c:manualLayout>
      </c:layout>
      <c:bar3DChart>
        <c:barDir val="col"/>
        <c:grouping val="clustered"/>
        <c:varyColors val="0"/>
        <c:ser>
          <c:idx val="0"/>
          <c:order val="0"/>
          <c:tx>
            <c:strRef>
              <c:f>Übersicht!$M$41</c:f>
              <c:strCache>
                <c:ptCount val="1"/>
                <c:pt idx="0">
                  <c:v>Veränd</c:v>
                </c:pt>
              </c:strCache>
            </c:strRef>
          </c:tx>
          <c:spPr>
            <a:solidFill>
              <a:srgbClr val="0070C0"/>
            </a:solidFill>
            <a:ln>
              <a:solidFill>
                <a:schemeClr val="tx1"/>
              </a:solidFill>
            </a:ln>
          </c:spPr>
          <c:invertIfNegative val="1"/>
          <c:cat>
            <c:strRef>
              <c:f>Übersicht!$L$42:$L$48</c:f>
              <c:strCache>
                <c:ptCount val="7"/>
                <c:pt idx="0">
                  <c:v>S1</c:v>
                </c:pt>
                <c:pt idx="1">
                  <c:v>S2</c:v>
                </c:pt>
                <c:pt idx="2">
                  <c:v>S3</c:v>
                </c:pt>
                <c:pt idx="3">
                  <c:v>S4</c:v>
                </c:pt>
                <c:pt idx="4">
                  <c:v>S5</c:v>
                </c:pt>
                <c:pt idx="5">
                  <c:v>EEV</c:v>
                </c:pt>
                <c:pt idx="6">
                  <c:v>S6</c:v>
                </c:pt>
              </c:strCache>
            </c:strRef>
          </c:cat>
          <c:val>
            <c:numRef>
              <c:f>Übersicht!$M$42:$M$48</c:f>
              <c:numCache>
                <c:formatCode>General</c:formatCode>
                <c:ptCount val="7"/>
                <c:pt idx="0">
                  <c:v>-27.290632255310982</c:v>
                </c:pt>
                <c:pt idx="1">
                  <c:v>-30.820966025440143</c:v>
                </c:pt>
                <c:pt idx="2">
                  <c:v>-33.54135176926539</c:v>
                </c:pt>
                <c:pt idx="3">
                  <c:v>-22.637198885378979</c:v>
                </c:pt>
                <c:pt idx="4">
                  <c:v>-18.643204111914415</c:v>
                </c:pt>
                <c:pt idx="5">
                  <c:v>-20.036203120389189</c:v>
                </c:pt>
                <c:pt idx="6">
                  <c:v>51.35704137280365</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tx1"/>
                    </a:solidFill>
                  </a:ln>
                </c14:spPr>
              </c14:invertSolidFillFmt>
            </c:ext>
          </c:extLst>
        </c:ser>
        <c:dLbls>
          <c:showLegendKey val="0"/>
          <c:showVal val="0"/>
          <c:showCatName val="0"/>
          <c:showSerName val="0"/>
          <c:showPercent val="0"/>
          <c:showBubbleSize val="0"/>
        </c:dLbls>
        <c:gapWidth val="150"/>
        <c:shape val="cylinder"/>
        <c:axId val="60316672"/>
        <c:axId val="60326656"/>
        <c:axId val="0"/>
      </c:bar3DChart>
      <c:catAx>
        <c:axId val="60316672"/>
        <c:scaling>
          <c:orientation val="minMax"/>
        </c:scaling>
        <c:delete val="0"/>
        <c:axPos val="b"/>
        <c:numFmt formatCode="General" sourceLinked="1"/>
        <c:majorTickMark val="out"/>
        <c:minorTickMark val="none"/>
        <c:tickLblPos val="low"/>
        <c:txPr>
          <a:bodyPr/>
          <a:lstStyle/>
          <a:p>
            <a:pPr>
              <a:defRPr sz="1100" b="1"/>
            </a:pPr>
            <a:endParaRPr lang="de-DE"/>
          </a:p>
        </c:txPr>
        <c:crossAx val="60326656"/>
        <c:crosses val="autoZero"/>
        <c:auto val="1"/>
        <c:lblAlgn val="ctr"/>
        <c:lblOffset val="100"/>
        <c:noMultiLvlLbl val="0"/>
      </c:catAx>
      <c:valAx>
        <c:axId val="60326656"/>
        <c:scaling>
          <c:orientation val="minMax"/>
        </c:scaling>
        <c:delete val="0"/>
        <c:axPos val="l"/>
        <c:majorGridlines>
          <c:spPr>
            <a:ln w="3175">
              <a:solidFill>
                <a:schemeClr val="bg1">
                  <a:lumMod val="85000"/>
                </a:schemeClr>
              </a:solidFill>
            </a:ln>
          </c:spPr>
        </c:majorGridlines>
        <c:numFmt formatCode="#,##0_ ;[Red]\-#,##0\ " sourceLinked="0"/>
        <c:majorTickMark val="out"/>
        <c:minorTickMark val="none"/>
        <c:tickLblPos val="nextTo"/>
        <c:txPr>
          <a:bodyPr/>
          <a:lstStyle/>
          <a:p>
            <a:pPr>
              <a:defRPr sz="1100" b="1"/>
            </a:pPr>
            <a:endParaRPr lang="de-DE"/>
          </a:p>
        </c:txPr>
        <c:crossAx val="60316672"/>
        <c:crosses val="autoZero"/>
        <c:crossBetween val="between"/>
      </c:valAx>
      <c:spPr>
        <a:noFill/>
        <a:ln w="25400">
          <a:noFill/>
        </a:ln>
      </c:spPr>
    </c:plotArea>
    <c:plotVisOnly val="1"/>
    <c:dispBlanksAs val="gap"/>
    <c:showDLblsOverMax val="0"/>
  </c:chart>
  <c:printSettings>
    <c:headerFooter/>
    <c:pageMargins b="0.78740157499999996" l="0.7" r="0.7" t="0.78740157499999996"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5</xdr:col>
      <xdr:colOff>276225</xdr:colOff>
      <xdr:row>48</xdr:row>
      <xdr:rowOff>9525</xdr:rowOff>
    </xdr:from>
    <xdr:to>
      <xdr:col>9</xdr:col>
      <xdr:colOff>514350</xdr:colOff>
      <xdr:row>54</xdr:row>
      <xdr:rowOff>104775</xdr:rowOff>
    </xdr:to>
    <xdr:sp macro="" textlink="">
      <xdr:nvSpPr>
        <xdr:cNvPr id="16387" name="Text Box 3"/>
        <xdr:cNvSpPr txBox="1">
          <a:spLocks noChangeArrowheads="1"/>
        </xdr:cNvSpPr>
      </xdr:nvSpPr>
      <xdr:spPr bwMode="auto">
        <a:xfrm>
          <a:off x="2867025" y="7781925"/>
          <a:ext cx="3286125" cy="1066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1148" rIns="45720" bIns="0" anchor="t" upright="1"/>
        <a:lstStyle/>
        <a:p>
          <a:pPr algn="r" rtl="0">
            <a:defRPr sz="1000"/>
          </a:pPr>
          <a:r>
            <a:rPr lang="de-DE" sz="2200" b="1" i="0" u="none" strike="noStrike" baseline="0">
              <a:solidFill>
                <a:srgbClr val="000000"/>
              </a:solidFill>
              <a:latin typeface="Arial"/>
              <a:cs typeface="Arial"/>
            </a:rPr>
            <a:t>Mautstatistik</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r>
            <a:rPr lang="de-DE" sz="1600" b="0" i="0" u="none" strike="noStrike" baseline="0">
              <a:solidFill>
                <a:srgbClr val="000000"/>
              </a:solidFill>
              <a:latin typeface="Arial"/>
              <a:cs typeface="Arial"/>
            </a:rPr>
            <a:t>Monatstabellen Januar 2017</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9524</xdr:colOff>
      <xdr:row>46</xdr:row>
      <xdr:rowOff>95251</xdr:rowOff>
    </xdr:from>
    <xdr:to>
      <xdr:col>8</xdr:col>
      <xdr:colOff>723900</xdr:colOff>
      <xdr:row>48</xdr:row>
      <xdr:rowOff>133351</xdr:rowOff>
    </xdr:to>
    <xdr:sp macro="" textlink="">
      <xdr:nvSpPr>
        <xdr:cNvPr id="23554" name="Text Box 2"/>
        <xdr:cNvSpPr txBox="1">
          <a:spLocks noChangeArrowheads="1"/>
        </xdr:cNvSpPr>
      </xdr:nvSpPr>
      <xdr:spPr bwMode="auto">
        <a:xfrm>
          <a:off x="257174" y="9086851"/>
          <a:ext cx="5638801"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Emissionskennzahl sind in den Methodischen Erläuterungen</a:t>
          </a:r>
        </a:p>
        <a:p>
          <a:pPr algn="l" rtl="0">
            <a:defRPr sz="1000"/>
          </a:pPr>
          <a:r>
            <a:rPr lang="de-DE" sz="1000" b="0" i="0" u="none" strike="noStrike" baseline="0">
              <a:solidFill>
                <a:srgbClr val="000000"/>
              </a:solidFill>
              <a:latin typeface="Arial"/>
              <a:cs typeface="Arial"/>
            </a:rPr>
            <a:t>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3554"/>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2</xdr:col>
      <xdr:colOff>28575</xdr:colOff>
      <xdr:row>86</xdr:row>
      <xdr:rowOff>76200</xdr:rowOff>
    </xdr:from>
    <xdr:to>
      <xdr:col>8</xdr:col>
      <xdr:colOff>504825</xdr:colOff>
      <xdr:row>87</xdr:row>
      <xdr:rowOff>152400</xdr:rowOff>
    </xdr:to>
    <xdr:sp macro="" textlink="">
      <xdr:nvSpPr>
        <xdr:cNvPr id="24578" name="Text Box 2"/>
        <xdr:cNvSpPr txBox="1">
          <a:spLocks noChangeArrowheads="1"/>
        </xdr:cNvSpPr>
      </xdr:nvSpPr>
      <xdr:spPr bwMode="auto">
        <a:xfrm>
          <a:off x="276225" y="18345150"/>
          <a:ext cx="53721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28575</xdr:colOff>
      <xdr:row>41</xdr:row>
      <xdr:rowOff>85725</xdr:rowOff>
    </xdr:from>
    <xdr:to>
      <xdr:col>8</xdr:col>
      <xdr:colOff>504825</xdr:colOff>
      <xdr:row>42</xdr:row>
      <xdr:rowOff>123825</xdr:rowOff>
    </xdr:to>
    <xdr:sp macro="" textlink="">
      <xdr:nvSpPr>
        <xdr:cNvPr id="24583" name="Text Box 7"/>
        <xdr:cNvSpPr txBox="1">
          <a:spLocks noChangeArrowheads="1"/>
        </xdr:cNvSpPr>
      </xdr:nvSpPr>
      <xdr:spPr bwMode="auto">
        <a:xfrm>
          <a:off x="276225" y="8839200"/>
          <a:ext cx="53721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7" hidden="1">
              <a:extLst>
                <a:ext uri="{63B3BB69-23CF-44E3-9099-C40C66FF867C}">
                  <a14:compatExt spid="_x0000_s24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45</xdr:row>
          <xdr:rowOff>142875</xdr:rowOff>
        </xdr:from>
        <xdr:to>
          <xdr:col>3</xdr:col>
          <xdr:colOff>371475</xdr:colOff>
          <xdr:row>51</xdr:row>
          <xdr:rowOff>0</xdr:rowOff>
        </xdr:to>
        <xdr:sp macro="" textlink="">
          <xdr:nvSpPr>
            <xdr:cNvPr id="24584" name="Object 8" hidden="1">
              <a:extLst>
                <a:ext uri="{63B3BB69-23CF-44E3-9099-C40C66FF867C}">
                  <a14:compatExt spid="_x0000_s24584"/>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2</xdr:col>
      <xdr:colOff>0</xdr:colOff>
      <xdr:row>99</xdr:row>
      <xdr:rowOff>85726</xdr:rowOff>
    </xdr:from>
    <xdr:to>
      <xdr:col>9</xdr:col>
      <xdr:colOff>647700</xdr:colOff>
      <xdr:row>100</xdr:row>
      <xdr:rowOff>133351</xdr:rowOff>
    </xdr:to>
    <xdr:sp macro="" textlink="">
      <xdr:nvSpPr>
        <xdr:cNvPr id="6" name="Text Box 8"/>
        <xdr:cNvSpPr txBox="1">
          <a:spLocks noChangeArrowheads="1"/>
        </xdr:cNvSpPr>
      </xdr:nvSpPr>
      <xdr:spPr bwMode="auto">
        <a:xfrm>
          <a:off x="247650" y="19592926"/>
          <a:ext cx="56769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1)</a:t>
          </a:r>
          <a:r>
            <a:rPr lang="de-DE" sz="1000" b="0" i="0" baseline="0">
              <a:effectLst/>
              <a:latin typeface="Arial" panose="020B0604020202020204" pitchFamily="34" charset="0"/>
              <a:ea typeface="+mn-ea"/>
              <a:cs typeface="Arial" panose="020B0604020202020204" pitchFamily="34" charset="0"/>
            </a:rPr>
            <a:t>  PMK = Partikelminderungsklasse.</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DE" sz="900">
            <a:effectLst/>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457200</xdr:colOff>
          <xdr:row>6</xdr:row>
          <xdr:rowOff>0</xdr:rowOff>
        </xdr:to>
        <xdr:sp macro="" textlink="">
          <xdr:nvSpPr>
            <xdr:cNvPr id="37899" name="Object 11" hidden="1">
              <a:extLst>
                <a:ext uri="{63B3BB69-23CF-44E3-9099-C40C66FF867C}">
                  <a14:compatExt spid="_x0000_s37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457200</xdr:colOff>
          <xdr:row>57</xdr:row>
          <xdr:rowOff>0</xdr:rowOff>
        </xdr:to>
        <xdr:sp macro="" textlink="">
          <xdr:nvSpPr>
            <xdr:cNvPr id="37900" name="Object 12" hidden="1">
              <a:extLst>
                <a:ext uri="{63B3BB69-23CF-44E3-9099-C40C66FF867C}">
                  <a14:compatExt spid="_x0000_s37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457200</xdr:colOff>
          <xdr:row>108</xdr:row>
          <xdr:rowOff>0</xdr:rowOff>
        </xdr:to>
        <xdr:sp macro="" textlink="">
          <xdr:nvSpPr>
            <xdr:cNvPr id="37901" name="Object 13" hidden="1">
              <a:extLst>
                <a:ext uri="{63B3BB69-23CF-44E3-9099-C40C66FF867C}">
                  <a14:compatExt spid="_x0000_s37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457200</xdr:colOff>
          <xdr:row>159</xdr:row>
          <xdr:rowOff>0</xdr:rowOff>
        </xdr:to>
        <xdr:sp macro="" textlink="">
          <xdr:nvSpPr>
            <xdr:cNvPr id="37902" name="Object 14" hidden="1">
              <a:extLst>
                <a:ext uri="{63B3BB69-23CF-44E3-9099-C40C66FF867C}">
                  <a14:compatExt spid="_x0000_s37902"/>
                </a:ext>
              </a:extLst>
            </xdr:cNvPr>
            <xdr:cNvSpPr/>
          </xdr:nvSpPr>
          <xdr:spPr>
            <a:xfrm>
              <a:off x="0" y="0"/>
              <a:ext cx="0" cy="0"/>
            </a:xfrm>
            <a:prstGeom prst="rect">
              <a:avLst/>
            </a:prstGeom>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2</xdr:col>
      <xdr:colOff>9525</xdr:colOff>
      <xdr:row>48</xdr:row>
      <xdr:rowOff>95250</xdr:rowOff>
    </xdr:from>
    <xdr:to>
      <xdr:col>9</xdr:col>
      <xdr:colOff>581025</xdr:colOff>
      <xdr:row>49</xdr:row>
      <xdr:rowOff>180975</xdr:rowOff>
    </xdr:to>
    <xdr:sp macro="" textlink="">
      <xdr:nvSpPr>
        <xdr:cNvPr id="40965" name="Text Box 5"/>
        <xdr:cNvSpPr txBox="1">
          <a:spLocks noChangeArrowheads="1"/>
        </xdr:cNvSpPr>
      </xdr:nvSpPr>
      <xdr:spPr bwMode="auto">
        <a:xfrm>
          <a:off x="257175" y="95631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28575</xdr:colOff>
      <xdr:row>99</xdr:row>
      <xdr:rowOff>76200</xdr:rowOff>
    </xdr:from>
    <xdr:to>
      <xdr:col>9</xdr:col>
      <xdr:colOff>600075</xdr:colOff>
      <xdr:row>101</xdr:row>
      <xdr:rowOff>104775</xdr:rowOff>
    </xdr:to>
    <xdr:sp macro="" textlink="">
      <xdr:nvSpPr>
        <xdr:cNvPr id="40966" name="Text Box 6"/>
        <xdr:cNvSpPr txBox="1">
          <a:spLocks noChangeArrowheads="1"/>
        </xdr:cNvSpPr>
      </xdr:nvSpPr>
      <xdr:spPr bwMode="auto">
        <a:xfrm>
          <a:off x="276225" y="19592925"/>
          <a:ext cx="560070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2)</a:t>
          </a:r>
          <a:r>
            <a:rPr lang="de-DE" sz="1000" b="0" i="0" baseline="0">
              <a:effectLst/>
              <a:latin typeface="Arial" panose="020B0604020202020204" pitchFamily="34" charset="0"/>
              <a:ea typeface="+mn-ea"/>
              <a:cs typeface="Arial" panose="020B0604020202020204" pitchFamily="34" charset="0"/>
            </a:rPr>
            <a:t>  PMK = Partikelminderungsklasse.</a:t>
          </a:r>
          <a:endParaRPr lang="de-DE">
            <a:effectLst/>
            <a:latin typeface="Arial" panose="020B0604020202020204" pitchFamily="34" charset="0"/>
            <a:cs typeface="Arial" panose="020B0604020202020204" pitchFamily="34" charset="0"/>
          </a:endParaRP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19050</xdr:colOff>
      <xdr:row>150</xdr:row>
      <xdr:rowOff>95250</xdr:rowOff>
    </xdr:from>
    <xdr:to>
      <xdr:col>9</xdr:col>
      <xdr:colOff>590550</xdr:colOff>
      <xdr:row>152</xdr:row>
      <xdr:rowOff>19050</xdr:rowOff>
    </xdr:to>
    <xdr:sp macro="" textlink="">
      <xdr:nvSpPr>
        <xdr:cNvPr id="10" name="Text Box 5"/>
        <xdr:cNvSpPr txBox="1">
          <a:spLocks noChangeArrowheads="1"/>
        </xdr:cNvSpPr>
      </xdr:nvSpPr>
      <xdr:spPr bwMode="auto">
        <a:xfrm>
          <a:off x="266700" y="295656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0</xdr:colOff>
      <xdr:row>201</xdr:row>
      <xdr:rowOff>95250</xdr:rowOff>
    </xdr:from>
    <xdr:to>
      <xdr:col>9</xdr:col>
      <xdr:colOff>571500</xdr:colOff>
      <xdr:row>203</xdr:row>
      <xdr:rowOff>28575</xdr:rowOff>
    </xdr:to>
    <xdr:sp macro="" textlink="">
      <xdr:nvSpPr>
        <xdr:cNvPr id="11" name="Text Box 5"/>
        <xdr:cNvSpPr txBox="1">
          <a:spLocks noChangeArrowheads="1"/>
        </xdr:cNvSpPr>
      </xdr:nvSpPr>
      <xdr:spPr bwMode="auto">
        <a:xfrm>
          <a:off x="247650" y="395478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447675</xdr:colOff>
          <xdr:row>6</xdr:row>
          <xdr:rowOff>0</xdr:rowOff>
        </xdr:to>
        <xdr:sp macro="" textlink="">
          <xdr:nvSpPr>
            <xdr:cNvPr id="41041" name="Object 81" hidden="1">
              <a:extLst>
                <a:ext uri="{63B3BB69-23CF-44E3-9099-C40C66FF867C}">
                  <a14:compatExt spid="_x0000_s4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447675</xdr:colOff>
          <xdr:row>57</xdr:row>
          <xdr:rowOff>0</xdr:rowOff>
        </xdr:to>
        <xdr:sp macro="" textlink="">
          <xdr:nvSpPr>
            <xdr:cNvPr id="41042" name="Object 82" hidden="1">
              <a:extLst>
                <a:ext uri="{63B3BB69-23CF-44E3-9099-C40C66FF867C}">
                  <a14:compatExt spid="_x0000_s4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447675</xdr:colOff>
          <xdr:row>108</xdr:row>
          <xdr:rowOff>0</xdr:rowOff>
        </xdr:to>
        <xdr:sp macro="" textlink="">
          <xdr:nvSpPr>
            <xdr:cNvPr id="41043" name="Object 83" hidden="1">
              <a:extLst>
                <a:ext uri="{63B3BB69-23CF-44E3-9099-C40C66FF867C}">
                  <a14:compatExt spid="_x0000_s4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447675</xdr:colOff>
          <xdr:row>159</xdr:row>
          <xdr:rowOff>0</xdr:rowOff>
        </xdr:to>
        <xdr:sp macro="" textlink="">
          <xdr:nvSpPr>
            <xdr:cNvPr id="41044" name="Object 84" hidden="1">
              <a:extLst>
                <a:ext uri="{63B3BB69-23CF-44E3-9099-C40C66FF867C}">
                  <a14:compatExt spid="_x0000_s41044"/>
                </a:ext>
              </a:extLst>
            </xdr:cNvPr>
            <xdr:cNvSpPr/>
          </xdr:nvSpPr>
          <xdr:spPr>
            <a:xfrm>
              <a:off x="0" y="0"/>
              <a:ext cx="0" cy="0"/>
            </a:xfrm>
            <a:prstGeom prst="rect">
              <a:avLst/>
            </a:prstGeom>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76200</xdr:rowOff>
    </xdr:to>
    <xdr:sp macro="" textlink="">
      <xdr:nvSpPr>
        <xdr:cNvPr id="29698" name="Text Box 2"/>
        <xdr:cNvSpPr txBox="1">
          <a:spLocks noChangeArrowheads="1"/>
        </xdr:cNvSpPr>
      </xdr:nvSpPr>
      <xdr:spPr bwMode="auto">
        <a:xfrm>
          <a:off x="247650" y="9667875"/>
          <a:ext cx="53721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66675</xdr:rowOff>
    </xdr:to>
    <xdr:sp macro="" textlink="">
      <xdr:nvSpPr>
        <xdr:cNvPr id="30722" name="Text Box 2"/>
        <xdr:cNvSpPr txBox="1">
          <a:spLocks noChangeArrowheads="1"/>
        </xdr:cNvSpPr>
      </xdr:nvSpPr>
      <xdr:spPr bwMode="auto">
        <a:xfrm>
          <a:off x="247650" y="9563100"/>
          <a:ext cx="5372100" cy="447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3072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3667125</xdr:rowOff>
    </xdr:to>
    <xdr:sp macro="" textlink="">
      <xdr:nvSpPr>
        <xdr:cNvPr id="31746" name="Text Box 2"/>
        <xdr:cNvSpPr txBox="1">
          <a:spLocks noChangeArrowheads="1"/>
        </xdr:cNvSpPr>
      </xdr:nvSpPr>
      <xdr:spPr bwMode="auto">
        <a:xfrm>
          <a:off x="247650" y="1619250"/>
          <a:ext cx="5667375" cy="3667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de-DE" sz="1100" b="1" i="0" u="none" strike="noStrike" baseline="0">
              <a:solidFill>
                <a:srgbClr val="000000"/>
              </a:solidFill>
              <a:latin typeface="Arial"/>
              <a:cs typeface="Arial"/>
            </a:rPr>
            <a:t>Hinweis</a:t>
          </a: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Beim Vergleich der Ergebnisse zwischen dem aktuellen Monat und dem Vorjahresmonat ist die jeweilige Anzahl und Art der Tage zu berücksichtigen. </a:t>
          </a:r>
        </a:p>
        <a:p>
          <a:pPr algn="l" rtl="0">
            <a:defRPr sz="1000"/>
          </a:pPr>
          <a:r>
            <a:rPr lang="de-DE" sz="1000" b="0" i="0" u="none" strike="noStrike" baseline="0">
              <a:solidFill>
                <a:srgbClr val="000000"/>
              </a:solidFill>
              <a:latin typeface="Arial"/>
              <a:cs typeface="Arial"/>
            </a:rPr>
            <a:t>Aufgrund der unterschiedlichen Fahrleistungen ist zu unterscheiden nach Werktagen, Samstagen und Sonntagen sowie bundeseinheitlichen Feiertagen (werden Sonntagen zugeordnet). Dies ist in der nachstehenden Tabelle dargestellt.</a:t>
          </a:r>
        </a:p>
        <a:p>
          <a:pPr algn="l" rtl="0">
            <a:defRPr sz="1000"/>
          </a:pPr>
          <a:r>
            <a:rPr lang="de-DE" sz="1000" b="0" i="0" u="none" strike="noStrike" baseline="0">
              <a:solidFill>
                <a:srgbClr val="000000"/>
              </a:solidFill>
              <a:latin typeface="Arial"/>
              <a:cs typeface="Arial"/>
            </a:rPr>
            <a:t>Auf Basis der Gesamtfahrleistungen in 2016 beträgt die durchschnittliche Gesamtfahrleistung an einem Samstag 31,3% und an einem Sonntag  10,5% eines Werktages von Montag bis Freitag. Ausschließlich für  Tabelle M 1 sind die Veränderungswerte unter Berücksichtigung der unterschiedlichen Kalenderverläufe in einer Tabelle M 1a dargestellt.</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r>
            <a:rPr lang="de-DE" sz="1100" b="1" i="0" u="none" strike="noStrike" baseline="0">
              <a:solidFill>
                <a:srgbClr val="000000"/>
              </a:solidFill>
              <a:latin typeface="Arial"/>
              <a:cs typeface="Arial"/>
            </a:rPr>
            <a:t>Please note</a:t>
          </a:r>
          <a:endParaRPr lang="de-DE" sz="1000" b="1"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When comparing the results of the current month with the same month in the previous year, the respective number and type of days (e. g. workdays, Saturdays, Sundays) must be taken into account. </a:t>
          </a:r>
        </a:p>
        <a:p>
          <a:pPr algn="l" rtl="0">
            <a:defRPr sz="1000"/>
          </a:pPr>
          <a:r>
            <a:rPr lang="de-DE" sz="1000" b="0" i="0" u="none" strike="noStrike" baseline="0">
              <a:solidFill>
                <a:srgbClr val="000000"/>
              </a:solidFill>
              <a:latin typeface="Arial"/>
              <a:cs typeface="Arial"/>
            </a:rPr>
            <a:t>Due to the different volumes of traffic, a distinction should be made between working days, Saturdays, and Sundays, as well as nation-wide holidays (which are included in the 'Sundays' column). The following table illustrates this instance.</a:t>
          </a:r>
        </a:p>
        <a:p>
          <a:pPr algn="l" rtl="0">
            <a:defRPr sz="1000"/>
          </a:pPr>
          <a:r>
            <a:rPr lang="de-DE" sz="1000" b="0" i="0" u="none" strike="noStrike" baseline="0">
              <a:solidFill>
                <a:srgbClr val="000000"/>
              </a:solidFill>
              <a:latin typeface="Arial"/>
              <a:cs typeface="Arial"/>
            </a:rPr>
            <a:t>Based on the total traffic volume in 2016, the average total traffic volume on a Saturday and Sunday  correspond to 31.3% and 10.5% respectively of an average workday. For table M 1 solely, the rates of change considering different calender variations have been depicted in table M 1a.</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676275</xdr:colOff>
          <xdr:row>6</xdr:row>
          <xdr:rowOff>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3838575</xdr:rowOff>
    </xdr:to>
    <xdr:sp macro="" textlink="">
      <xdr:nvSpPr>
        <xdr:cNvPr id="48220" name="Text Box 2"/>
        <xdr:cNvSpPr txBox="1">
          <a:spLocks noChangeArrowheads="1"/>
        </xdr:cNvSpPr>
      </xdr:nvSpPr>
      <xdr:spPr bwMode="auto">
        <a:xfrm>
          <a:off x="247650" y="1504950"/>
          <a:ext cx="566737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10</xdr:row>
      <xdr:rowOff>0</xdr:rowOff>
    </xdr:from>
    <xdr:to>
      <xdr:col>9</xdr:col>
      <xdr:colOff>0</xdr:colOff>
      <xdr:row>22</xdr:row>
      <xdr:rowOff>0</xdr:rowOff>
    </xdr:to>
    <xdr:graphicFrame macro="">
      <xdr:nvGraphicFramePr>
        <xdr:cNvPr id="48221"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24</xdr:row>
      <xdr:rowOff>104775</xdr:rowOff>
    </xdr:from>
    <xdr:to>
      <xdr:col>9</xdr:col>
      <xdr:colOff>9525</xdr:colOff>
      <xdr:row>35</xdr:row>
      <xdr:rowOff>171450</xdr:rowOff>
    </xdr:to>
    <xdr:graphicFrame macro="">
      <xdr:nvGraphicFramePr>
        <xdr:cNvPr id="48222"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24</xdr:row>
      <xdr:rowOff>133350</xdr:rowOff>
    </xdr:from>
    <xdr:to>
      <xdr:col>5</xdr:col>
      <xdr:colOff>476250</xdr:colOff>
      <xdr:row>35</xdr:row>
      <xdr:rowOff>171450</xdr:rowOff>
    </xdr:to>
    <xdr:graphicFrame macro="">
      <xdr:nvGraphicFramePr>
        <xdr:cNvPr id="48223"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39</xdr:row>
      <xdr:rowOff>0</xdr:rowOff>
    </xdr:from>
    <xdr:to>
      <xdr:col>9</xdr:col>
      <xdr:colOff>0</xdr:colOff>
      <xdr:row>51</xdr:row>
      <xdr:rowOff>190500</xdr:rowOff>
    </xdr:to>
    <xdr:graphicFrame macro="">
      <xdr:nvGraphicFramePr>
        <xdr:cNvPr id="48224"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666750</xdr:colOff>
          <xdr:row>5</xdr:row>
          <xdr:rowOff>152400</xdr:rowOff>
        </xdr:to>
        <xdr:sp macro="" textlink="">
          <xdr:nvSpPr>
            <xdr:cNvPr id="48130" name="Object 2" hidden="1">
              <a:extLst>
                <a:ext uri="{63B3BB69-23CF-44E3-9099-C40C66FF867C}">
                  <a14:compatExt spid="_x0000_s4813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485775</xdr:colOff>
      <xdr:row>48</xdr:row>
      <xdr:rowOff>1</xdr:rowOff>
    </xdr:to>
    <xdr:sp macro="" textlink="">
      <xdr:nvSpPr>
        <xdr:cNvPr id="18434" name="Text Box 2"/>
        <xdr:cNvSpPr txBox="1">
          <a:spLocks noChangeArrowheads="1"/>
        </xdr:cNvSpPr>
      </xdr:nvSpPr>
      <xdr:spPr bwMode="auto">
        <a:xfrm>
          <a:off x="257175" y="9058275"/>
          <a:ext cx="5372100" cy="2952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18436" name="Object 4" hidden="1">
              <a:extLst>
                <a:ext uri="{63B3BB69-23CF-44E3-9099-C40C66FF867C}">
                  <a14:compatExt spid="_x0000_s18436"/>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0</xdr:colOff>
      <xdr:row>46</xdr:row>
      <xdr:rowOff>85725</xdr:rowOff>
    </xdr:from>
    <xdr:to>
      <xdr:col>6</xdr:col>
      <xdr:colOff>1057275</xdr:colOff>
      <xdr:row>49</xdr:row>
      <xdr:rowOff>95250</xdr:rowOff>
    </xdr:to>
    <xdr:sp macro="" textlink="">
      <xdr:nvSpPr>
        <xdr:cNvPr id="26625" name="Text Box 1"/>
        <xdr:cNvSpPr txBox="1">
          <a:spLocks noChangeArrowheads="1"/>
        </xdr:cNvSpPr>
      </xdr:nvSpPr>
      <xdr:spPr bwMode="auto">
        <a:xfrm>
          <a:off x="247650" y="9334500"/>
          <a:ext cx="53721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Auf Basis der jeweiligen Fahrleistungen für Werktage (Montag bis Freitag), Samstage und Sonntage (einschl. bundeseinheitliche Feiertage) erfolgt ein Vergleich in Abhängigkeit der Anzahl der entsprechenden Tage.</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6627" name="Object 3" hidden="1">
              <a:extLst>
                <a:ext uri="{63B3BB69-23CF-44E3-9099-C40C66FF867C}">
                  <a14:compatExt spid="_x0000_s26627"/>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676275</xdr:colOff>
      <xdr:row>48</xdr:row>
      <xdr:rowOff>9525</xdr:rowOff>
    </xdr:to>
    <xdr:sp macro="" textlink="">
      <xdr:nvSpPr>
        <xdr:cNvPr id="19458" name="Text Box 2"/>
        <xdr:cNvSpPr txBox="1">
          <a:spLocks noChangeArrowheads="1"/>
        </xdr:cNvSpPr>
      </xdr:nvSpPr>
      <xdr:spPr bwMode="auto">
        <a:xfrm>
          <a:off x="257175" y="9058275"/>
          <a:ext cx="55626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a:p>
          <a:pPr algn="l" rtl="0">
            <a:lnSpc>
              <a:spcPts val="900"/>
            </a:lnSpc>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19458"/>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123825</xdr:rowOff>
    </xdr:to>
    <xdr:sp macro="" textlink="">
      <xdr:nvSpPr>
        <xdr:cNvPr id="20482" name="Text Box 2"/>
        <xdr:cNvSpPr txBox="1">
          <a:spLocks noChangeArrowheads="1"/>
        </xdr:cNvSpPr>
      </xdr:nvSpPr>
      <xdr:spPr bwMode="auto">
        <a:xfrm>
          <a:off x="257175" y="10077450"/>
          <a:ext cx="54006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0482"/>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133350</xdr:rowOff>
    </xdr:to>
    <xdr:sp macro="" textlink="">
      <xdr:nvSpPr>
        <xdr:cNvPr id="21508" name="Text Box 4"/>
        <xdr:cNvSpPr txBox="1">
          <a:spLocks noChangeArrowheads="1"/>
        </xdr:cNvSpPr>
      </xdr:nvSpPr>
      <xdr:spPr bwMode="auto">
        <a:xfrm>
          <a:off x="257175" y="10077450"/>
          <a:ext cx="540067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1506" name="Object 2" hidden="1">
              <a:extLst>
                <a:ext uri="{63B3BB69-23CF-44E3-9099-C40C66FF867C}">
                  <a14:compatExt spid="_x0000_s21506"/>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114300</xdr:rowOff>
    </xdr:to>
    <xdr:sp macro="" textlink="">
      <xdr:nvSpPr>
        <xdr:cNvPr id="22531" name="Text Box 3"/>
        <xdr:cNvSpPr txBox="1">
          <a:spLocks noChangeArrowheads="1"/>
        </xdr:cNvSpPr>
      </xdr:nvSpPr>
      <xdr:spPr bwMode="auto">
        <a:xfrm>
          <a:off x="257175" y="10077450"/>
          <a:ext cx="540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2530" name="Object 2" hidden="1">
              <a:extLst>
                <a:ext uri="{63B3BB69-23CF-44E3-9099-C40C66FF867C}">
                  <a14:compatExt spid="_x0000_s225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image" Target="../media/image1.wmf"/><Relationship Id="rId5" Type="http://schemas.openxmlformats.org/officeDocument/2006/relationships/oleObject" Target="../embeddings/oleObject9.bin"/><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7" Type="http://schemas.openxmlformats.org/officeDocument/2006/relationships/oleObject" Target="../embeddings/oleObject11.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image" Target="../media/image1.wmf"/><Relationship Id="rId5" Type="http://schemas.openxmlformats.org/officeDocument/2006/relationships/oleObject" Target="../embeddings/oleObject10.bin"/><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drawing" Target="../drawings/drawing12.xml"/><Relationship Id="rId7" Type="http://schemas.openxmlformats.org/officeDocument/2006/relationships/oleObject" Target="../embeddings/oleObject13.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image" Target="../media/image1.wmf"/><Relationship Id="rId5" Type="http://schemas.openxmlformats.org/officeDocument/2006/relationships/oleObject" Target="../embeddings/oleObject12.bin"/><Relationship Id="rId4" Type="http://schemas.openxmlformats.org/officeDocument/2006/relationships/vmlDrawing" Target="../drawings/vmlDrawing11.vml"/><Relationship Id="rId9" Type="http://schemas.openxmlformats.org/officeDocument/2006/relationships/oleObject" Target="../embeddings/oleObject15.bin"/></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oleObject18.bin"/><Relationship Id="rId3" Type="http://schemas.openxmlformats.org/officeDocument/2006/relationships/drawing" Target="../drawings/drawing13.xml"/><Relationship Id="rId7" Type="http://schemas.openxmlformats.org/officeDocument/2006/relationships/oleObject" Target="../embeddings/oleObject1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image" Target="../media/image1.wmf"/><Relationship Id="rId5" Type="http://schemas.openxmlformats.org/officeDocument/2006/relationships/oleObject" Target="../embeddings/oleObject16.bin"/><Relationship Id="rId4" Type="http://schemas.openxmlformats.org/officeDocument/2006/relationships/vmlDrawing" Target="../drawings/vmlDrawing12.vml"/><Relationship Id="rId9" Type="http://schemas.openxmlformats.org/officeDocument/2006/relationships/oleObject" Target="../embeddings/oleObject1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6" Type="http://schemas.openxmlformats.org/officeDocument/2006/relationships/image" Target="../media/image1.wmf"/><Relationship Id="rId5" Type="http://schemas.openxmlformats.org/officeDocument/2006/relationships/oleObject" Target="../embeddings/oleObject20.bin"/><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image" Target="../media/image1.wmf"/><Relationship Id="rId5" Type="http://schemas.openxmlformats.org/officeDocument/2006/relationships/oleObject" Target="../embeddings/oleObject21.bin"/><Relationship Id="rId4"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w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image" Target="../media/image1.w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image" Target="../media/image1.wmf"/><Relationship Id="rId5" Type="http://schemas.openxmlformats.org/officeDocument/2006/relationships/oleObject" Target="../embeddings/oleObject3.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image" Target="../media/image1.wmf"/><Relationship Id="rId5" Type="http://schemas.openxmlformats.org/officeDocument/2006/relationships/oleObject" Target="../embeddings/oleObject4.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image" Target="../media/image1.wmf"/><Relationship Id="rId5" Type="http://schemas.openxmlformats.org/officeDocument/2006/relationships/oleObject" Target="../embeddings/oleObject5.bin"/><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image" Target="../media/image1.wmf"/><Relationship Id="rId5" Type="http://schemas.openxmlformats.org/officeDocument/2006/relationships/oleObject" Target="../embeddings/oleObject6.bin"/><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image" Target="../media/image1.wmf"/><Relationship Id="rId5" Type="http://schemas.openxmlformats.org/officeDocument/2006/relationships/oleObject" Target="../embeddings/oleObject7.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image" Target="../media/image1.wmf"/><Relationship Id="rId5" Type="http://schemas.openxmlformats.org/officeDocument/2006/relationships/oleObject" Target="../embeddings/oleObject8.bin"/><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52" sqref="K52"/>
    </sheetView>
  </sheetViews>
  <sheetFormatPr baseColWidth="10" defaultRowHeight="12.75" x14ac:dyDescent="0.2"/>
  <cols>
    <col min="1" max="2" width="2.28515625" customWidth="1"/>
  </cols>
  <sheetData/>
  <customSheetViews>
    <customSheetView guid="{BD0090C9-DA10-4990-9651-066A2554CA18}">
      <selection activeCell="K60" sqref="K60"/>
      <pageMargins left="0" right="0" top="0.59055118110236227" bottom="0.31496062992125984" header="0.19685039370078741" footer="0.23622047244094491"/>
      <pageSetup paperSize="9" orientation="portrait" r:id="rId1"/>
      <headerFooter alignWithMargins="0"/>
    </customSheetView>
  </customSheetViews>
  <phoneticPr fontId="0" type="noConversion"/>
  <pageMargins left="0" right="0" top="0.59055118110236227" bottom="0.31496062992125984" header="0.19685039370078741" footer="0.23622047244094491"/>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topLeftCell="A12" workbookViewId="0">
      <selection activeCell="M12" sqref="M12"/>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120</v>
      </c>
    </row>
    <row r="10" spans="3:9" ht="12.75" customHeight="1" x14ac:dyDescent="0.2"/>
    <row r="11" spans="3:9" ht="15.95" customHeight="1" x14ac:dyDescent="0.2">
      <c r="C11" s="213" t="s">
        <v>41</v>
      </c>
      <c r="D11" s="216" t="str">
        <f>'M1'!D11:F11</f>
        <v>Januar</v>
      </c>
      <c r="E11" s="217"/>
      <c r="F11" s="218"/>
      <c r="G11" s="219" t="str">
        <f>'M1'!G11:I11</f>
        <v>Jahressumme:   Januar bis Januar</v>
      </c>
      <c r="H11" s="220"/>
      <c r="I11" s="221"/>
    </row>
    <row r="12" spans="3:9" ht="24.75" customHeight="1" x14ac:dyDescent="0.2">
      <c r="C12" s="214"/>
      <c r="D12" s="27">
        <v>2017</v>
      </c>
      <c r="E12" s="31">
        <v>2016</v>
      </c>
      <c r="F12" s="34" t="s">
        <v>1</v>
      </c>
      <c r="G12" s="27">
        <v>2017</v>
      </c>
      <c r="H12" s="31">
        <v>2016</v>
      </c>
      <c r="I12" s="34" t="s">
        <v>1</v>
      </c>
    </row>
    <row r="13" spans="3:9" ht="15.95" customHeight="1" x14ac:dyDescent="0.2">
      <c r="C13" s="215"/>
      <c r="D13" s="24" t="s">
        <v>14</v>
      </c>
      <c r="E13" s="29" t="s">
        <v>14</v>
      </c>
      <c r="F13" s="25" t="s">
        <v>0</v>
      </c>
      <c r="G13" s="30" t="s">
        <v>14</v>
      </c>
      <c r="H13" s="29" t="s">
        <v>14</v>
      </c>
      <c r="I13" s="25" t="s">
        <v>0</v>
      </c>
    </row>
    <row r="14" spans="3:9" s="6" customFormat="1" ht="15.95" customHeight="1" x14ac:dyDescent="0.2">
      <c r="C14" s="20" t="s">
        <v>10</v>
      </c>
      <c r="D14" s="54">
        <v>2.9126977590101699</v>
      </c>
      <c r="E14" s="54">
        <v>3.2589566260734908</v>
      </c>
      <c r="F14" s="46">
        <f>((D14/E14)*100)-100</f>
        <v>-10.624838155041843</v>
      </c>
      <c r="G14" s="54">
        <v>2.9126977590101699</v>
      </c>
      <c r="H14" s="54">
        <v>3.2589566260734908</v>
      </c>
      <c r="I14" s="39">
        <f>((G14/H14)*100)-100</f>
        <v>-10.624838155041843</v>
      </c>
    </row>
    <row r="15" spans="3:9" s="6" customFormat="1" ht="15.95" customHeight="1" x14ac:dyDescent="0.2">
      <c r="C15" s="21" t="s">
        <v>11</v>
      </c>
      <c r="D15" s="55">
        <v>3.1491965519999017</v>
      </c>
      <c r="E15" s="55">
        <v>3.5533225420820007</v>
      </c>
      <c r="F15" s="43">
        <f t="shared" ref="F15:F46" si="0">((D15/E15)*100)-100</f>
        <v>-11.373186230521853</v>
      </c>
      <c r="G15" s="55">
        <v>3.1491965519999017</v>
      </c>
      <c r="H15" s="55">
        <v>3.5533225420820007</v>
      </c>
      <c r="I15" s="41">
        <f t="shared" ref="I15:I46" si="1">((G15/H15)*100)-100</f>
        <v>-11.373186230521853</v>
      </c>
    </row>
    <row r="16" spans="3:9" s="6" customFormat="1" ht="15.95" customHeight="1" x14ac:dyDescent="0.2">
      <c r="C16" s="22" t="s">
        <v>53</v>
      </c>
      <c r="D16" s="18">
        <v>3.1057880663423845</v>
      </c>
      <c r="E16" s="18">
        <v>3.5176114816801345</v>
      </c>
      <c r="F16" s="44">
        <f t="shared" si="0"/>
        <v>-11.70747302487905</v>
      </c>
      <c r="G16" s="18">
        <v>3.1057880663423845</v>
      </c>
      <c r="H16" s="18">
        <v>3.5176114816801345</v>
      </c>
      <c r="I16" s="40">
        <f t="shared" si="1"/>
        <v>-11.70747302487905</v>
      </c>
    </row>
    <row r="17" spans="1:9" s="6" customFormat="1" ht="15.95" customHeight="1" x14ac:dyDescent="0.2">
      <c r="C17" s="12" t="s">
        <v>54</v>
      </c>
      <c r="D17" s="18">
        <v>3.1024616123257083</v>
      </c>
      <c r="E17" s="18">
        <v>3.5606755856370382</v>
      </c>
      <c r="F17" s="44">
        <f t="shared" si="0"/>
        <v>-12.868736909356798</v>
      </c>
      <c r="G17" s="18">
        <v>3.1024616123257083</v>
      </c>
      <c r="H17" s="18">
        <v>3.5606755856370382</v>
      </c>
      <c r="I17" s="40">
        <f t="shared" si="1"/>
        <v>-12.868736909356798</v>
      </c>
    </row>
    <row r="18" spans="1:9" s="6" customFormat="1" ht="15.95" customHeight="1" x14ac:dyDescent="0.2">
      <c r="C18" s="12" t="s">
        <v>55</v>
      </c>
      <c r="D18" s="18">
        <v>3.5528961144302817</v>
      </c>
      <c r="E18" s="18">
        <v>3.9795607869513532</v>
      </c>
      <c r="F18" s="44">
        <f t="shared" si="0"/>
        <v>-10.721401063154232</v>
      </c>
      <c r="G18" s="18">
        <v>3.5528961144302817</v>
      </c>
      <c r="H18" s="18">
        <v>3.9795607869513532</v>
      </c>
      <c r="I18" s="40">
        <f t="shared" si="1"/>
        <v>-10.721401063154232</v>
      </c>
    </row>
    <row r="19" spans="1:9" s="6" customFormat="1" ht="15.95" customHeight="1" x14ac:dyDescent="0.2">
      <c r="A19" s="6" t="s">
        <v>12</v>
      </c>
      <c r="C19" s="12" t="s">
        <v>56</v>
      </c>
      <c r="D19" s="18">
        <v>2.9138919257727771</v>
      </c>
      <c r="E19" s="18">
        <v>3.3239908169367824</v>
      </c>
      <c r="F19" s="44">
        <f t="shared" si="0"/>
        <v>-12.337545852245498</v>
      </c>
      <c r="G19" s="18">
        <v>2.9138919257727771</v>
      </c>
      <c r="H19" s="18">
        <v>3.3239908169367824</v>
      </c>
      <c r="I19" s="40">
        <f t="shared" si="1"/>
        <v>-12.337545852245498</v>
      </c>
    </row>
    <row r="20" spans="1:9" s="6" customFormat="1" ht="15.95" customHeight="1" x14ac:dyDescent="0.2">
      <c r="C20" s="12" t="s">
        <v>57</v>
      </c>
      <c r="D20" s="18">
        <v>3.2343184559748086</v>
      </c>
      <c r="E20" s="18">
        <v>3.7439411837101155</v>
      </c>
      <c r="F20" s="44">
        <f t="shared" si="0"/>
        <v>-13.611931991684983</v>
      </c>
      <c r="G20" s="18">
        <v>3.2343184559748086</v>
      </c>
      <c r="H20" s="18">
        <v>3.7439411837101155</v>
      </c>
      <c r="I20" s="40">
        <f t="shared" si="1"/>
        <v>-13.611931991684983</v>
      </c>
    </row>
    <row r="21" spans="1:9" s="6" customFormat="1" ht="15.95" customHeight="1" x14ac:dyDescent="0.2">
      <c r="C21" s="12" t="s">
        <v>58</v>
      </c>
      <c r="D21" s="18">
        <v>3.3459801307618924</v>
      </c>
      <c r="E21" s="18">
        <v>3.786503421766418</v>
      </c>
      <c r="F21" s="44">
        <f t="shared" si="0"/>
        <v>-11.634039163208257</v>
      </c>
      <c r="G21" s="18">
        <v>3.3459801307618924</v>
      </c>
      <c r="H21" s="18">
        <v>3.786503421766418</v>
      </c>
      <c r="I21" s="40">
        <f t="shared" si="1"/>
        <v>-11.634039163208257</v>
      </c>
    </row>
    <row r="22" spans="1:9" s="6" customFormat="1" ht="15.95" customHeight="1" x14ac:dyDescent="0.2">
      <c r="C22" s="12" t="s">
        <v>59</v>
      </c>
      <c r="D22" s="18">
        <v>3.2852755659766548</v>
      </c>
      <c r="E22" s="18">
        <v>3.7416986235707297</v>
      </c>
      <c r="F22" s="44">
        <f t="shared" si="0"/>
        <v>-12.198284883738367</v>
      </c>
      <c r="G22" s="18">
        <v>3.2852755659766548</v>
      </c>
      <c r="H22" s="18">
        <v>3.7416986235707297</v>
      </c>
      <c r="I22" s="40">
        <f t="shared" si="1"/>
        <v>-12.198284883738367</v>
      </c>
    </row>
    <row r="23" spans="1:9" s="6" customFormat="1" ht="15.95" customHeight="1" x14ac:dyDescent="0.2">
      <c r="C23" s="12" t="s">
        <v>60</v>
      </c>
      <c r="D23" s="18">
        <v>5.528037657643484</v>
      </c>
      <c r="E23" s="18">
        <v>6.0188190377412329</v>
      </c>
      <c r="F23" s="44">
        <f t="shared" si="0"/>
        <v>-8.1541142376982236</v>
      </c>
      <c r="G23" s="18">
        <v>5.528037657643484</v>
      </c>
      <c r="H23" s="18">
        <v>6.0188190377412329</v>
      </c>
      <c r="I23" s="40">
        <f t="shared" si="1"/>
        <v>-8.1541142376982236</v>
      </c>
    </row>
    <row r="24" spans="1:9" s="6" customFormat="1" ht="15.95" customHeight="1" x14ac:dyDescent="0.2">
      <c r="C24" s="12" t="s">
        <v>61</v>
      </c>
      <c r="D24" s="18">
        <v>3.5443700455577374</v>
      </c>
      <c r="E24" s="18">
        <v>3.8136082447750561</v>
      </c>
      <c r="F24" s="44">
        <f t="shared" si="0"/>
        <v>-7.0599333213157536</v>
      </c>
      <c r="G24" s="18">
        <v>3.5443700455577374</v>
      </c>
      <c r="H24" s="18">
        <v>3.8136082447750561</v>
      </c>
      <c r="I24" s="40">
        <f t="shared" si="1"/>
        <v>-7.0599333213157536</v>
      </c>
    </row>
    <row r="25" spans="1:9" s="6" customFormat="1" ht="15.95" customHeight="1" x14ac:dyDescent="0.2">
      <c r="A25" s="6" t="s">
        <v>13</v>
      </c>
      <c r="C25" s="12" t="s">
        <v>62</v>
      </c>
      <c r="D25" s="18">
        <v>4.1318797281181574</v>
      </c>
      <c r="E25" s="18">
        <v>4.6075197113467876</v>
      </c>
      <c r="F25" s="44">
        <f t="shared" si="0"/>
        <v>-10.323124219247219</v>
      </c>
      <c r="G25" s="18">
        <v>4.1318797281181574</v>
      </c>
      <c r="H25" s="18">
        <v>4.6075197113467876</v>
      </c>
      <c r="I25" s="40">
        <f t="shared" si="1"/>
        <v>-10.323124219247219</v>
      </c>
    </row>
    <row r="26" spans="1:9" s="6" customFormat="1" ht="15.95" customHeight="1" x14ac:dyDescent="0.2">
      <c r="C26" s="12" t="s">
        <v>63</v>
      </c>
      <c r="D26" s="18">
        <v>3.1601647902270193</v>
      </c>
      <c r="E26" s="18">
        <v>3.5868812440871696</v>
      </c>
      <c r="F26" s="44">
        <f t="shared" si="0"/>
        <v>-11.896587169245578</v>
      </c>
      <c r="G26" s="18">
        <v>3.1601647902270193</v>
      </c>
      <c r="H26" s="18">
        <v>3.5868812440871696</v>
      </c>
      <c r="I26" s="40">
        <f t="shared" si="1"/>
        <v>-11.896587169245578</v>
      </c>
    </row>
    <row r="27" spans="1:9" s="6" customFormat="1" ht="15.95" customHeight="1" x14ac:dyDescent="0.2">
      <c r="A27" s="6" t="s">
        <v>13</v>
      </c>
      <c r="C27" s="12" t="s">
        <v>132</v>
      </c>
      <c r="D27" s="18">
        <v>3.1723187902138115</v>
      </c>
      <c r="E27" s="18">
        <v>3.5379420204809602</v>
      </c>
      <c r="F27" s="44">
        <f>((D27/E27)*100)-100</f>
        <v>-10.33434771261301</v>
      </c>
      <c r="G27" s="18">
        <v>3.1723187902138115</v>
      </c>
      <c r="H27" s="18">
        <v>3.5379420204809602</v>
      </c>
      <c r="I27" s="40">
        <f>((G27/H27)*100)-100</f>
        <v>-10.33434771261301</v>
      </c>
    </row>
    <row r="28" spans="1:9" s="6" customFormat="1" ht="15.95" customHeight="1" x14ac:dyDescent="0.2">
      <c r="A28" s="6" t="s">
        <v>13</v>
      </c>
      <c r="C28" s="12" t="s">
        <v>64</v>
      </c>
      <c r="D28" s="18">
        <v>3.1586417488120007</v>
      </c>
      <c r="E28" s="18">
        <v>3.6973250122974051</v>
      </c>
      <c r="F28" s="44">
        <f t="shared" si="0"/>
        <v>-14.569540456782377</v>
      </c>
      <c r="G28" s="18">
        <v>3.1586417488120007</v>
      </c>
      <c r="H28" s="18">
        <v>3.6973250122974051</v>
      </c>
      <c r="I28" s="40">
        <f t="shared" si="1"/>
        <v>-14.569540456782377</v>
      </c>
    </row>
    <row r="29" spans="1:9" s="6" customFormat="1" ht="15.95" customHeight="1" x14ac:dyDescent="0.2">
      <c r="C29" s="12" t="s">
        <v>65</v>
      </c>
      <c r="D29" s="18">
        <v>3.2647826798383717</v>
      </c>
      <c r="E29" s="18">
        <v>3.8474711283500187</v>
      </c>
      <c r="F29" s="44">
        <f t="shared" si="0"/>
        <v>-15.144712697598123</v>
      </c>
      <c r="G29" s="18">
        <v>3.2647826798383717</v>
      </c>
      <c r="H29" s="18">
        <v>3.8474711283500187</v>
      </c>
      <c r="I29" s="40">
        <f t="shared" si="1"/>
        <v>-15.144712697598123</v>
      </c>
    </row>
    <row r="30" spans="1:9" s="6" customFormat="1" ht="15.95" customHeight="1" x14ac:dyDescent="0.2">
      <c r="C30" s="12" t="s">
        <v>66</v>
      </c>
      <c r="D30" s="18">
        <v>2.9163082959015978</v>
      </c>
      <c r="E30" s="18">
        <v>3.3217108334193131</v>
      </c>
      <c r="F30" s="44">
        <f t="shared" si="0"/>
        <v>-12.204630621034539</v>
      </c>
      <c r="G30" s="18">
        <v>2.9163082959015978</v>
      </c>
      <c r="H30" s="18">
        <v>3.3217108334193131</v>
      </c>
      <c r="I30" s="40">
        <f t="shared" si="1"/>
        <v>-12.204630621034539</v>
      </c>
    </row>
    <row r="31" spans="1:9" s="6" customFormat="1" ht="15.95" customHeight="1" x14ac:dyDescent="0.2">
      <c r="C31" s="12" t="s">
        <v>67</v>
      </c>
      <c r="D31" s="18">
        <v>3.5424112860952208</v>
      </c>
      <c r="E31" s="18">
        <v>3.770746554341589</v>
      </c>
      <c r="F31" s="44">
        <f t="shared" si="0"/>
        <v>-6.0554392865112163</v>
      </c>
      <c r="G31" s="18">
        <v>3.5424112860952208</v>
      </c>
      <c r="H31" s="18">
        <v>3.770746554341589</v>
      </c>
      <c r="I31" s="40">
        <f t="shared" si="1"/>
        <v>-6.0554392865112163</v>
      </c>
    </row>
    <row r="32" spans="1:9" s="6" customFormat="1" ht="15.95" customHeight="1" x14ac:dyDescent="0.2">
      <c r="C32" s="12" t="s">
        <v>68</v>
      </c>
      <c r="D32" s="18">
        <v>3.0236136324391882</v>
      </c>
      <c r="E32" s="18">
        <v>3.3842606389878975</v>
      </c>
      <c r="F32" s="44">
        <f t="shared" si="0"/>
        <v>-10.656596669710552</v>
      </c>
      <c r="G32" s="18">
        <v>3.0236136324391882</v>
      </c>
      <c r="H32" s="18">
        <v>3.3842606389878975</v>
      </c>
      <c r="I32" s="40">
        <f t="shared" si="1"/>
        <v>-10.656596669710552</v>
      </c>
    </row>
    <row r="33" spans="1:9" s="6" customFormat="1" ht="15.95" customHeight="1" x14ac:dyDescent="0.2">
      <c r="C33" s="12" t="s">
        <v>69</v>
      </c>
      <c r="D33" s="18">
        <v>2.8465497290971404</v>
      </c>
      <c r="E33" s="18">
        <v>3.2067758958725427</v>
      </c>
      <c r="F33" s="44">
        <f t="shared" si="0"/>
        <v>-11.233281603465059</v>
      </c>
      <c r="G33" s="18">
        <v>2.8465497290971404</v>
      </c>
      <c r="H33" s="18">
        <v>3.2067758958725427</v>
      </c>
      <c r="I33" s="40">
        <f t="shared" si="1"/>
        <v>-11.233281603465059</v>
      </c>
    </row>
    <row r="34" spans="1:9" s="6" customFormat="1" ht="15.95" customHeight="1" x14ac:dyDescent="0.2">
      <c r="C34" s="12" t="s">
        <v>70</v>
      </c>
      <c r="D34" s="18">
        <v>3.207022235934057</v>
      </c>
      <c r="E34" s="18">
        <v>3.612305415797942</v>
      </c>
      <c r="F34" s="44">
        <f t="shared" si="0"/>
        <v>-11.219515882888317</v>
      </c>
      <c r="G34" s="18">
        <v>3.207022235934057</v>
      </c>
      <c r="H34" s="18">
        <v>3.612305415797942</v>
      </c>
      <c r="I34" s="40">
        <f t="shared" si="1"/>
        <v>-11.219515882888317</v>
      </c>
    </row>
    <row r="35" spans="1:9" s="6" customFormat="1" ht="15.95" customHeight="1" x14ac:dyDescent="0.2">
      <c r="C35" s="12" t="s">
        <v>71</v>
      </c>
      <c r="D35" s="18">
        <v>3.0621815592525237</v>
      </c>
      <c r="E35" s="18">
        <v>3.522654717301283</v>
      </c>
      <c r="F35" s="44">
        <f t="shared" si="0"/>
        <v>-13.071765330481483</v>
      </c>
      <c r="G35" s="18">
        <v>3.0621815592525237</v>
      </c>
      <c r="H35" s="18">
        <v>3.522654717301283</v>
      </c>
      <c r="I35" s="40">
        <f t="shared" si="1"/>
        <v>-13.071765330481483</v>
      </c>
    </row>
    <row r="36" spans="1:9" s="6" customFormat="1" ht="15.95" customHeight="1" x14ac:dyDescent="0.2">
      <c r="C36" s="12" t="s">
        <v>72</v>
      </c>
      <c r="D36" s="18">
        <v>3.1893606609664973</v>
      </c>
      <c r="E36" s="18">
        <v>3.6097135780222844</v>
      </c>
      <c r="F36" s="44">
        <f t="shared" si="0"/>
        <v>-11.645049059158126</v>
      </c>
      <c r="G36" s="18">
        <v>3.1893606609664973</v>
      </c>
      <c r="H36" s="18">
        <v>3.6097135780222844</v>
      </c>
      <c r="I36" s="40">
        <f t="shared" si="1"/>
        <v>-11.645049059158126</v>
      </c>
    </row>
    <row r="37" spans="1:9" s="6" customFormat="1" ht="15.95" customHeight="1" x14ac:dyDescent="0.2">
      <c r="C37" s="12" t="s">
        <v>80</v>
      </c>
      <c r="D37" s="18">
        <v>2.9109504574204981</v>
      </c>
      <c r="E37" s="18">
        <v>3.3144348176950289</v>
      </c>
      <c r="F37" s="44">
        <f t="shared" si="0"/>
        <v>-12.173549412419206</v>
      </c>
      <c r="G37" s="18">
        <v>2.9109504574204981</v>
      </c>
      <c r="H37" s="18">
        <v>3.3144348176950289</v>
      </c>
      <c r="I37" s="40">
        <f t="shared" si="1"/>
        <v>-12.173549412419206</v>
      </c>
    </row>
    <row r="38" spans="1:9" s="6" customFormat="1" ht="15.95" customHeight="1" x14ac:dyDescent="0.2">
      <c r="C38" s="12" t="s">
        <v>73</v>
      </c>
      <c r="D38" s="18">
        <v>2.8592644604680872</v>
      </c>
      <c r="E38" s="18">
        <v>3.2360422010333121</v>
      </c>
      <c r="F38" s="44">
        <f t="shared" si="0"/>
        <v>-11.643165235759739</v>
      </c>
      <c r="G38" s="18">
        <v>2.8592644604680872</v>
      </c>
      <c r="H38" s="18">
        <v>3.2360422010333121</v>
      </c>
      <c r="I38" s="40">
        <f t="shared" si="1"/>
        <v>-11.643165235759739</v>
      </c>
    </row>
    <row r="39" spans="1:9" s="6" customFormat="1" ht="15.95" customHeight="1" x14ac:dyDescent="0.2">
      <c r="C39" s="12" t="s">
        <v>74</v>
      </c>
      <c r="D39" s="18">
        <v>2.9203740935550919</v>
      </c>
      <c r="E39" s="18">
        <v>3.3120027510809056</v>
      </c>
      <c r="F39" s="44">
        <f t="shared" si="0"/>
        <v>-11.824526939115671</v>
      </c>
      <c r="G39" s="18">
        <v>2.9203740935550919</v>
      </c>
      <c r="H39" s="18">
        <v>3.3120027510809056</v>
      </c>
      <c r="I39" s="40">
        <f t="shared" si="1"/>
        <v>-11.824526939115671</v>
      </c>
    </row>
    <row r="40" spans="1:9" s="6" customFormat="1" ht="15.95" customHeight="1" x14ac:dyDescent="0.2">
      <c r="C40" s="12" t="s">
        <v>75</v>
      </c>
      <c r="D40" s="18">
        <v>2.9183553362295722</v>
      </c>
      <c r="E40" s="18">
        <v>3.4105783123548492</v>
      </c>
      <c r="F40" s="44">
        <f t="shared" si="0"/>
        <v>-14.432243773503018</v>
      </c>
      <c r="G40" s="18">
        <v>2.9183553362295722</v>
      </c>
      <c r="H40" s="18">
        <v>3.4105783123548492</v>
      </c>
      <c r="I40" s="40">
        <f t="shared" si="1"/>
        <v>-14.432243773503018</v>
      </c>
    </row>
    <row r="41" spans="1:9" s="6" customFormat="1" ht="15.95" customHeight="1" x14ac:dyDescent="0.2">
      <c r="C41" s="12" t="s">
        <v>76</v>
      </c>
      <c r="D41" s="18">
        <v>2.8538451158456515</v>
      </c>
      <c r="E41" s="18">
        <v>3.281821456693828</v>
      </c>
      <c r="F41" s="44">
        <f t="shared" si="0"/>
        <v>-13.040817317323786</v>
      </c>
      <c r="G41" s="18">
        <v>2.8538451158456515</v>
      </c>
      <c r="H41" s="18">
        <v>3.281821456693828</v>
      </c>
      <c r="I41" s="40">
        <f t="shared" si="1"/>
        <v>-13.040817317323786</v>
      </c>
    </row>
    <row r="42" spans="1:9" s="6" customFormat="1" ht="15.95" customHeight="1" x14ac:dyDescent="0.2">
      <c r="A42" s="6" t="s">
        <v>12</v>
      </c>
      <c r="C42" s="12" t="s">
        <v>77</v>
      </c>
      <c r="D42" s="18">
        <v>2.8471732127566609</v>
      </c>
      <c r="E42" s="18">
        <v>3.2628416960863782</v>
      </c>
      <c r="F42" s="44">
        <f t="shared" si="0"/>
        <v>-12.739462163557974</v>
      </c>
      <c r="G42" s="18">
        <v>2.8471732127566609</v>
      </c>
      <c r="H42" s="18">
        <v>3.2628416960863782</v>
      </c>
      <c r="I42" s="40">
        <f t="shared" si="1"/>
        <v>-12.739462163557974</v>
      </c>
    </row>
    <row r="43" spans="1:9" s="6" customFormat="1" ht="15.95" customHeight="1" x14ac:dyDescent="0.2">
      <c r="C43" s="12" t="s">
        <v>78</v>
      </c>
      <c r="D43" s="18">
        <v>4.3690325423306025</v>
      </c>
      <c r="E43" s="18">
        <v>4.8730900525761642</v>
      </c>
      <c r="F43" s="44">
        <f t="shared" si="0"/>
        <v>-10.343693730410152</v>
      </c>
      <c r="G43" s="18">
        <v>4.3690325423306025</v>
      </c>
      <c r="H43" s="18">
        <v>4.8730900525761642</v>
      </c>
      <c r="I43" s="40">
        <f t="shared" si="1"/>
        <v>-10.343693730410152</v>
      </c>
    </row>
    <row r="44" spans="1:9" s="6" customFormat="1" ht="15.95" customHeight="1" x14ac:dyDescent="0.2">
      <c r="C44" s="23" t="s">
        <v>79</v>
      </c>
      <c r="D44" s="19">
        <v>3.9553009465970783</v>
      </c>
      <c r="E44" s="19">
        <v>4.1856130391580022</v>
      </c>
      <c r="F44" s="45">
        <f t="shared" si="0"/>
        <v>-5.5024697793672459</v>
      </c>
      <c r="G44" s="19">
        <v>3.9553009465970783</v>
      </c>
      <c r="H44" s="19">
        <v>4.1856130391580022</v>
      </c>
      <c r="I44" s="42">
        <f t="shared" si="1"/>
        <v>-5.5024697793672459</v>
      </c>
    </row>
    <row r="45" spans="1:9" s="6" customFormat="1" ht="15.95" customHeight="1" x14ac:dyDescent="0.2">
      <c r="C45" s="21" t="s">
        <v>43</v>
      </c>
      <c r="D45" s="55">
        <v>4.634785235867775</v>
      </c>
      <c r="E45" s="55">
        <v>4.5375385839828564</v>
      </c>
      <c r="F45" s="43">
        <f t="shared" si="0"/>
        <v>2.1431586770014803</v>
      </c>
      <c r="G45" s="55">
        <v>4.634785235867775</v>
      </c>
      <c r="H45" s="55">
        <v>4.5375385839828564</v>
      </c>
      <c r="I45" s="41">
        <f t="shared" si="1"/>
        <v>2.1431586770014803</v>
      </c>
    </row>
    <row r="46" spans="1:9" s="4" customFormat="1" ht="15.95" customHeight="1" x14ac:dyDescent="0.2">
      <c r="C46" s="138" t="s">
        <v>9</v>
      </c>
      <c r="D46" s="143">
        <v>3.0130164339925258</v>
      </c>
      <c r="E46" s="143">
        <v>3.3820147220094827</v>
      </c>
      <c r="F46" s="47">
        <f t="shared" si="0"/>
        <v>-10.910605610779541</v>
      </c>
      <c r="G46" s="143">
        <v>3.0130164339925258</v>
      </c>
      <c r="H46" s="143">
        <v>3.3820147220094827</v>
      </c>
      <c r="I46" s="52">
        <f t="shared" si="1"/>
        <v>-10.910605610779541</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K30" sqref="K30"/>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3554" r:id="rId5"/>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119"/>
  <sheetViews>
    <sheetView zoomScaleNormal="100" workbookViewId="0">
      <selection activeCell="M12" sqref="M1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121</v>
      </c>
      <c r="I9" s="91" t="s">
        <v>99</v>
      </c>
    </row>
    <row r="10" spans="3:9" ht="12.75" customHeight="1" x14ac:dyDescent="0.2"/>
    <row r="11" spans="3:9" ht="15" customHeight="1" x14ac:dyDescent="0.2">
      <c r="C11" s="213" t="s">
        <v>47</v>
      </c>
      <c r="D11" s="216" t="str">
        <f>'M1'!D11:F11</f>
        <v>Januar</v>
      </c>
      <c r="E11" s="217"/>
      <c r="F11" s="218"/>
      <c r="G11" s="219" t="str">
        <f>'M1'!G11:I11</f>
        <v>Jahressumme:   Januar bis Januar</v>
      </c>
      <c r="H11" s="220"/>
      <c r="I11" s="221"/>
    </row>
    <row r="12" spans="3:9" ht="23.25" customHeight="1" x14ac:dyDescent="0.2">
      <c r="C12" s="214"/>
      <c r="D12" s="27">
        <v>2017</v>
      </c>
      <c r="E12" s="31">
        <v>2016</v>
      </c>
      <c r="F12" s="34" t="s">
        <v>1</v>
      </c>
      <c r="G12" s="27">
        <v>2017</v>
      </c>
      <c r="H12" s="31">
        <v>2016</v>
      </c>
      <c r="I12" s="34" t="s">
        <v>1</v>
      </c>
    </row>
    <row r="13" spans="3:9" ht="15" customHeight="1" x14ac:dyDescent="0.2">
      <c r="C13" s="215"/>
      <c r="D13" s="24" t="s">
        <v>134</v>
      </c>
      <c r="E13" s="29" t="s">
        <v>134</v>
      </c>
      <c r="F13" s="25" t="s">
        <v>0</v>
      </c>
      <c r="G13" s="24" t="s">
        <v>134</v>
      </c>
      <c r="H13" s="29" t="s">
        <v>134</v>
      </c>
      <c r="I13" s="25" t="s">
        <v>0</v>
      </c>
    </row>
    <row r="14" spans="3:9" s="5" customFormat="1" ht="32.1" customHeight="1" x14ac:dyDescent="0.2">
      <c r="C14" s="224" t="s">
        <v>9</v>
      </c>
      <c r="D14" s="224"/>
      <c r="E14" s="224"/>
      <c r="F14" s="224"/>
      <c r="G14" s="224"/>
      <c r="H14" s="224"/>
      <c r="I14" s="224"/>
    </row>
    <row r="15" spans="3:9" s="6" customFormat="1" ht="15.95" customHeight="1" x14ac:dyDescent="0.2">
      <c r="C15" s="20" t="s">
        <v>10</v>
      </c>
      <c r="D15" s="16">
        <f>'M1'!D14</f>
        <v>1490751.7450000001</v>
      </c>
      <c r="E15" s="16">
        <f>'M1'!E14</f>
        <v>1398563.3970000001</v>
      </c>
      <c r="F15" s="46">
        <f>'M1'!F14</f>
        <v>6.591645984568828</v>
      </c>
      <c r="G15" s="16">
        <f>'M1'!G14</f>
        <v>1490751.7450000001</v>
      </c>
      <c r="H15" s="16">
        <f>'M1'!H14</f>
        <v>1398563.3970000001</v>
      </c>
      <c r="I15" s="39">
        <f>'M1'!I14</f>
        <v>6.591645984568828</v>
      </c>
    </row>
    <row r="16" spans="3:9" s="6" customFormat="1" ht="15.95" customHeight="1" x14ac:dyDescent="0.2">
      <c r="C16" s="21" t="s">
        <v>11</v>
      </c>
      <c r="D16" s="17">
        <f>'M1'!D15</f>
        <v>1093227.8689999999</v>
      </c>
      <c r="E16" s="17">
        <f>'M1'!E15</f>
        <v>982745.03480000002</v>
      </c>
      <c r="F16" s="43">
        <f>'M1'!F15</f>
        <v>11.242268369484492</v>
      </c>
      <c r="G16" s="17">
        <f>'M1'!G15</f>
        <v>1093227.8689999999</v>
      </c>
      <c r="H16" s="17">
        <f>'M1'!H15</f>
        <v>982745.03480000002</v>
      </c>
      <c r="I16" s="41">
        <f>'M1'!I15</f>
        <v>11.242268369484492</v>
      </c>
    </row>
    <row r="17" spans="3:16" s="6" customFormat="1" ht="15.95" customHeight="1" x14ac:dyDescent="0.2">
      <c r="C17" s="11" t="s">
        <v>53</v>
      </c>
      <c r="D17" s="7">
        <f>'M1'!D16</f>
        <v>1037366.0129</v>
      </c>
      <c r="E17" s="7">
        <f>'M1'!E16</f>
        <v>930207.93079999997</v>
      </c>
      <c r="F17" s="44">
        <f>'M1'!F16</f>
        <v>11.519798805396292</v>
      </c>
      <c r="G17" s="7">
        <f>'M1'!G16</f>
        <v>1037366.0129</v>
      </c>
      <c r="H17" s="7">
        <f>'M1'!H16</f>
        <v>930207.93079999997</v>
      </c>
      <c r="I17" s="40">
        <f>'M1'!I16</f>
        <v>11.519798805396292</v>
      </c>
    </row>
    <row r="18" spans="3:16" s="6" customFormat="1" ht="15.95" customHeight="1" x14ac:dyDescent="0.2">
      <c r="C18" s="13" t="s">
        <v>79</v>
      </c>
      <c r="D18" s="8">
        <f>'M1'!D44</f>
        <v>55861.856099999997</v>
      </c>
      <c r="E18" s="8">
        <f>'M1'!E44</f>
        <v>52537.103999999999</v>
      </c>
      <c r="F18" s="45">
        <f>'M1'!F44</f>
        <v>6.3283885994172664</v>
      </c>
      <c r="G18" s="8">
        <f>'M1'!G44</f>
        <v>55861.856099999997</v>
      </c>
      <c r="H18" s="8">
        <f>'M1'!H44</f>
        <v>52537.103999999999</v>
      </c>
      <c r="I18" s="42">
        <f>'M1'!I44</f>
        <v>6.3283885994172664</v>
      </c>
    </row>
    <row r="19" spans="3:16" s="6" customFormat="1" ht="15.95" customHeight="1" x14ac:dyDescent="0.2">
      <c r="C19" s="22" t="s">
        <v>43</v>
      </c>
      <c r="D19" s="56">
        <f>'M1'!D45</f>
        <v>415.80500000000001</v>
      </c>
      <c r="E19" s="56">
        <f>'M1'!E45</f>
        <v>3247.5652</v>
      </c>
      <c r="F19" s="57">
        <f>'M1'!F45</f>
        <v>-87.196407942787417</v>
      </c>
      <c r="G19" s="56">
        <f>'M1'!G45</f>
        <v>415.80500000000001</v>
      </c>
      <c r="H19" s="56">
        <f>'M1'!H45</f>
        <v>3247.5652</v>
      </c>
      <c r="I19" s="58">
        <f>'M1'!I45</f>
        <v>-87.196407942787417</v>
      </c>
    </row>
    <row r="20" spans="3:16" s="4" customFormat="1" ht="15.95" customHeight="1" x14ac:dyDescent="0.2">
      <c r="C20" s="138" t="s">
        <v>9</v>
      </c>
      <c r="D20" s="32">
        <f>D15+D16+D19</f>
        <v>2584395.4190000002</v>
      </c>
      <c r="E20" s="32">
        <f>E15+E16+E19</f>
        <v>2384555.9970000004</v>
      </c>
      <c r="F20" s="47">
        <f>((D20/E20)*100)-100</f>
        <v>8.380571571874043</v>
      </c>
      <c r="G20" s="32">
        <f>G15+G16+G19</f>
        <v>2584395.4190000002</v>
      </c>
      <c r="H20" s="32">
        <f>H15+H16+H19</f>
        <v>2384555.9970000004</v>
      </c>
      <c r="I20" s="52">
        <f>((G20/H20)*100)-100</f>
        <v>8.380571571874043</v>
      </c>
    </row>
    <row r="21" spans="3:16" s="5" customFormat="1" ht="32.1" customHeight="1" x14ac:dyDescent="0.2">
      <c r="C21" s="223" t="s">
        <v>48</v>
      </c>
      <c r="D21" s="223"/>
      <c r="E21" s="223"/>
      <c r="F21" s="223"/>
      <c r="G21" s="223"/>
      <c r="H21" s="223"/>
      <c r="I21" s="223"/>
    </row>
    <row r="22" spans="3:16" s="6" customFormat="1" ht="15.95" customHeight="1" x14ac:dyDescent="0.2">
      <c r="C22" s="20" t="s">
        <v>10</v>
      </c>
      <c r="D22" s="16">
        <v>748.91819999999996</v>
      </c>
      <c r="E22" s="16">
        <v>982.9914</v>
      </c>
      <c r="F22" s="46">
        <f t="shared" ref="F22:F27" si="0">((D22/E22)*100)-100</f>
        <v>-23.812334472102208</v>
      </c>
      <c r="G22" s="16">
        <v>748.91819999999996</v>
      </c>
      <c r="H22" s="16">
        <v>982.9914</v>
      </c>
      <c r="I22" s="39">
        <f t="shared" ref="I22:I27" si="1">((G22/H22)*100)-100</f>
        <v>-23.812334472102208</v>
      </c>
      <c r="K22" s="35"/>
      <c r="L22" s="35"/>
      <c r="M22" s="35"/>
      <c r="N22" s="35"/>
      <c r="O22" s="35"/>
      <c r="P22" s="35"/>
    </row>
    <row r="23" spans="3:16" s="6" customFormat="1" ht="15.95" customHeight="1" x14ac:dyDescent="0.2">
      <c r="C23" s="21" t="s">
        <v>11</v>
      </c>
      <c r="D23" s="17">
        <v>290.84429999999998</v>
      </c>
      <c r="E23" s="17">
        <v>420.57670000000002</v>
      </c>
      <c r="F23" s="43">
        <f t="shared" si="0"/>
        <v>-30.846311742899701</v>
      </c>
      <c r="G23" s="17">
        <v>290.84429999999998</v>
      </c>
      <c r="H23" s="17">
        <v>420.57670000000002</v>
      </c>
      <c r="I23" s="41">
        <f t="shared" si="1"/>
        <v>-30.846311742899701</v>
      </c>
      <c r="K23" s="35"/>
      <c r="L23" s="35"/>
      <c r="M23" s="35"/>
      <c r="N23" s="35"/>
      <c r="O23" s="35"/>
      <c r="P23" s="35"/>
    </row>
    <row r="24" spans="3:16" s="6" customFormat="1" ht="15.95" customHeight="1" x14ac:dyDescent="0.2">
      <c r="C24" s="11" t="s">
        <v>53</v>
      </c>
      <c r="D24" s="7">
        <v>265.71280000000002</v>
      </c>
      <c r="E24" s="7">
        <v>382.44740000000002</v>
      </c>
      <c r="F24" s="44">
        <f t="shared" si="0"/>
        <v>-30.523047090920215</v>
      </c>
      <c r="G24" s="7">
        <v>265.71280000000002</v>
      </c>
      <c r="H24" s="7">
        <v>382.44740000000002</v>
      </c>
      <c r="I24" s="40">
        <f t="shared" si="1"/>
        <v>-30.523047090920215</v>
      </c>
      <c r="K24" s="35"/>
      <c r="L24" s="35"/>
      <c r="M24" s="35"/>
      <c r="N24" s="35"/>
      <c r="O24" s="35"/>
      <c r="P24" s="35"/>
    </row>
    <row r="25" spans="3:16" s="6" customFormat="1" ht="15.95" customHeight="1" x14ac:dyDescent="0.2">
      <c r="C25" s="13" t="s">
        <v>79</v>
      </c>
      <c r="D25" s="8">
        <v>25.131499999999903</v>
      </c>
      <c r="E25" s="8">
        <v>38.129300000000001</v>
      </c>
      <c r="F25" s="45">
        <f t="shared" si="0"/>
        <v>-34.088745400519016</v>
      </c>
      <c r="G25" s="8">
        <v>25.131499999999903</v>
      </c>
      <c r="H25" s="8">
        <v>38.129300000000001</v>
      </c>
      <c r="I25" s="42">
        <f t="shared" si="1"/>
        <v>-34.088745400519016</v>
      </c>
      <c r="K25" s="37"/>
      <c r="L25" s="37"/>
      <c r="M25" s="37"/>
      <c r="N25" s="37"/>
      <c r="O25" s="37"/>
      <c r="P25" s="37"/>
    </row>
    <row r="26" spans="3:16" s="6" customFormat="1" ht="15.95" customHeight="1" x14ac:dyDescent="0.2">
      <c r="C26" s="22" t="s">
        <v>43</v>
      </c>
      <c r="D26" s="17">
        <v>1.4752000000000001</v>
      </c>
      <c r="E26" s="17">
        <v>28.4863</v>
      </c>
      <c r="F26" s="43">
        <f t="shared" si="0"/>
        <v>-94.821370272727592</v>
      </c>
      <c r="G26" s="17">
        <v>1.4752000000000001</v>
      </c>
      <c r="H26" s="17">
        <v>28.4863</v>
      </c>
      <c r="I26" s="41">
        <f t="shared" si="1"/>
        <v>-94.821370272727592</v>
      </c>
      <c r="K26" s="38"/>
      <c r="L26" s="38"/>
      <c r="M26" s="38"/>
      <c r="N26" s="38"/>
      <c r="O26" s="38"/>
      <c r="P26" s="38"/>
    </row>
    <row r="27" spans="3:16" s="4" customFormat="1" ht="15.95" customHeight="1" x14ac:dyDescent="0.2">
      <c r="C27" s="138" t="s">
        <v>9</v>
      </c>
      <c r="D27" s="32">
        <v>1041.2376999999999</v>
      </c>
      <c r="E27" s="32">
        <v>1432.0544</v>
      </c>
      <c r="F27" s="47">
        <f t="shared" si="0"/>
        <v>-27.290632255310982</v>
      </c>
      <c r="G27" s="32">
        <v>1041.2376999999999</v>
      </c>
      <c r="H27" s="32">
        <v>1432.0544</v>
      </c>
      <c r="I27" s="52">
        <f t="shared" si="1"/>
        <v>-27.290632255310982</v>
      </c>
      <c r="K27" s="36"/>
      <c r="L27" s="36"/>
      <c r="M27" s="36"/>
      <c r="N27" s="36"/>
      <c r="O27" s="36"/>
      <c r="P27" s="36"/>
    </row>
    <row r="28" spans="3:16" s="5" customFormat="1" ht="32.1" customHeight="1" x14ac:dyDescent="0.2">
      <c r="C28" s="223" t="s">
        <v>49</v>
      </c>
      <c r="D28" s="223"/>
      <c r="E28" s="223"/>
      <c r="F28" s="223"/>
      <c r="G28" s="223"/>
      <c r="H28" s="223"/>
      <c r="I28" s="223"/>
      <c r="K28" s="36"/>
      <c r="L28" s="36"/>
      <c r="M28" s="36"/>
      <c r="N28" s="36"/>
      <c r="O28" s="36"/>
      <c r="P28" s="36"/>
    </row>
    <row r="29" spans="3:16" s="6" customFormat="1" ht="15.95" customHeight="1" x14ac:dyDescent="0.2">
      <c r="C29" s="20" t="s">
        <v>10</v>
      </c>
      <c r="D29" s="16">
        <v>2540.8033999999998</v>
      </c>
      <c r="E29" s="16">
        <v>3458.9695000000002</v>
      </c>
      <c r="F29" s="46">
        <f t="shared" ref="F29:F34" si="2">((D29/E29)*100)-100</f>
        <v>-26.544498296385683</v>
      </c>
      <c r="G29" s="16">
        <v>2540.8033999999998</v>
      </c>
      <c r="H29" s="16">
        <v>3458.9695000000002</v>
      </c>
      <c r="I29" s="39">
        <f t="shared" ref="I29:I34" si="3">((G29/H29)*100)-100</f>
        <v>-26.544498296385683</v>
      </c>
      <c r="K29" s="36" t="s">
        <v>93</v>
      </c>
      <c r="L29" s="36"/>
      <c r="M29" s="36"/>
      <c r="N29" s="36"/>
      <c r="O29" s="36"/>
      <c r="P29" s="36"/>
    </row>
    <row r="30" spans="3:16" s="6" customFormat="1" ht="15.95" customHeight="1" x14ac:dyDescent="0.2">
      <c r="C30" s="21" t="s">
        <v>11</v>
      </c>
      <c r="D30" s="17">
        <v>876.85630000000003</v>
      </c>
      <c r="E30" s="17">
        <v>1438.3744999999999</v>
      </c>
      <c r="F30" s="43">
        <f t="shared" si="2"/>
        <v>-39.038386734470052</v>
      </c>
      <c r="G30" s="17">
        <v>876.85630000000003</v>
      </c>
      <c r="H30" s="17">
        <v>1438.3744999999999</v>
      </c>
      <c r="I30" s="41">
        <f t="shared" si="3"/>
        <v>-39.038386734470052</v>
      </c>
      <c r="K30" s="36"/>
      <c r="L30" s="36"/>
      <c r="M30" s="36"/>
      <c r="N30" s="36"/>
      <c r="O30" s="36"/>
      <c r="P30" s="36"/>
    </row>
    <row r="31" spans="3:16" s="6" customFormat="1" ht="15.95" customHeight="1" x14ac:dyDescent="0.2">
      <c r="C31" s="11" t="s">
        <v>53</v>
      </c>
      <c r="D31" s="7">
        <v>844.25260000000003</v>
      </c>
      <c r="E31" s="7">
        <v>1365.8577</v>
      </c>
      <c r="F31" s="44">
        <f t="shared" si="2"/>
        <v>-38.188831823402978</v>
      </c>
      <c r="G31" s="7">
        <v>844.25260000000003</v>
      </c>
      <c r="H31" s="7">
        <v>1365.8577</v>
      </c>
      <c r="I31" s="40">
        <f t="shared" si="3"/>
        <v>-38.188831823402978</v>
      </c>
      <c r="K31" s="70"/>
      <c r="L31" s="71"/>
      <c r="M31" s="71"/>
      <c r="N31" s="71"/>
      <c r="O31" s="71"/>
      <c r="P31" s="72"/>
    </row>
    <row r="32" spans="3:16" s="6" customFormat="1" ht="15.95" customHeight="1" x14ac:dyDescent="0.2">
      <c r="C32" s="13" t="s">
        <v>79</v>
      </c>
      <c r="D32" s="8">
        <v>32.603700000000096</v>
      </c>
      <c r="E32" s="8">
        <v>72.516800000000003</v>
      </c>
      <c r="F32" s="45">
        <f t="shared" si="2"/>
        <v>-55.039797674469789</v>
      </c>
      <c r="G32" s="8">
        <v>32.603700000000096</v>
      </c>
      <c r="H32" s="8">
        <v>72.516800000000003</v>
      </c>
      <c r="I32" s="42">
        <f t="shared" si="3"/>
        <v>-55.039797674469789</v>
      </c>
      <c r="K32" s="73"/>
      <c r="L32" s="74"/>
      <c r="M32" s="74"/>
      <c r="N32" s="74"/>
      <c r="O32" s="74"/>
      <c r="P32" s="75"/>
    </row>
    <row r="33" spans="3:16" s="6" customFormat="1" ht="15.95" customHeight="1" x14ac:dyDescent="0.2">
      <c r="C33" s="22" t="s">
        <v>43</v>
      </c>
      <c r="D33" s="17">
        <v>7.5318000000000005</v>
      </c>
      <c r="E33" s="17">
        <v>53.854800000000004</v>
      </c>
      <c r="F33" s="43">
        <f t="shared" si="2"/>
        <v>-86.014617081485767</v>
      </c>
      <c r="G33" s="17">
        <v>7.5318000000000005</v>
      </c>
      <c r="H33" s="17">
        <v>53.854800000000004</v>
      </c>
      <c r="I33" s="41">
        <f t="shared" si="3"/>
        <v>-86.014617081485767</v>
      </c>
      <c r="K33" s="76"/>
      <c r="L33" s="77"/>
      <c r="M33" s="77"/>
      <c r="N33" s="77"/>
      <c r="O33" s="77"/>
      <c r="P33" s="78"/>
    </row>
    <row r="34" spans="3:16" s="4" customFormat="1" ht="15.95" customHeight="1" x14ac:dyDescent="0.2">
      <c r="C34" s="138" t="s">
        <v>9</v>
      </c>
      <c r="D34" s="32">
        <v>3425.1914999999999</v>
      </c>
      <c r="E34" s="32">
        <v>4951.1988000000001</v>
      </c>
      <c r="F34" s="47">
        <f t="shared" si="2"/>
        <v>-30.820966025440143</v>
      </c>
      <c r="G34" s="32">
        <v>3425.1914999999999</v>
      </c>
      <c r="H34" s="32">
        <v>4951.1988000000001</v>
      </c>
      <c r="I34" s="52">
        <f t="shared" si="3"/>
        <v>-30.820966025440143</v>
      </c>
      <c r="K34" s="79"/>
      <c r="L34" s="80"/>
      <c r="M34" s="80"/>
      <c r="N34" s="80"/>
      <c r="O34" s="80"/>
      <c r="P34" s="81"/>
    </row>
    <row r="35" spans="3:16" s="5" customFormat="1" ht="32.1" customHeight="1" x14ac:dyDescent="0.2">
      <c r="C35" s="223" t="s">
        <v>50</v>
      </c>
      <c r="D35" s="223"/>
      <c r="E35" s="223"/>
      <c r="F35" s="223"/>
      <c r="G35" s="223"/>
      <c r="H35" s="223"/>
      <c r="I35" s="223"/>
      <c r="K35" s="79"/>
      <c r="L35" s="80"/>
      <c r="M35" s="80"/>
      <c r="N35" s="80"/>
      <c r="O35" s="80"/>
      <c r="P35" s="81"/>
    </row>
    <row r="36" spans="3:16" s="6" customFormat="1" ht="15.95" customHeight="1" x14ac:dyDescent="0.2">
      <c r="C36" s="20" t="s">
        <v>10</v>
      </c>
      <c r="D36" s="16">
        <v>21288.603800000001</v>
      </c>
      <c r="E36" s="16">
        <v>30068.979800000001</v>
      </c>
      <c r="F36" s="46">
        <f t="shared" ref="F36:F41" si="4">((D36/E36)*100)-100</f>
        <v>-29.200777872749768</v>
      </c>
      <c r="G36" s="16">
        <v>21288.603800000001</v>
      </c>
      <c r="H36" s="16">
        <v>30068.979800000001</v>
      </c>
      <c r="I36" s="39">
        <f t="shared" ref="I36:I41" si="5">((G36/H36)*100)-100</f>
        <v>-29.200777872749768</v>
      </c>
      <c r="K36" s="82"/>
      <c r="L36" s="83"/>
      <c r="M36" s="83"/>
      <c r="N36" s="83"/>
      <c r="O36" s="83"/>
      <c r="P36" s="84"/>
    </row>
    <row r="37" spans="3:16" s="6" customFormat="1" ht="15.95" customHeight="1" x14ac:dyDescent="0.2">
      <c r="C37" s="21" t="s">
        <v>11</v>
      </c>
      <c r="D37" s="17">
        <v>25928.8302</v>
      </c>
      <c r="E37" s="17">
        <v>40568.618999999999</v>
      </c>
      <c r="F37" s="43">
        <f t="shared" si="4"/>
        <v>-36.086485467991892</v>
      </c>
      <c r="G37" s="17">
        <v>25928.8302</v>
      </c>
      <c r="H37" s="17">
        <v>40568.618999999999</v>
      </c>
      <c r="I37" s="41">
        <f t="shared" si="5"/>
        <v>-36.086485467991892</v>
      </c>
      <c r="K37" s="37"/>
      <c r="L37" s="37"/>
      <c r="M37" s="37"/>
      <c r="N37" s="37"/>
      <c r="O37" s="37"/>
      <c r="P37" s="37"/>
    </row>
    <row r="38" spans="3:16" s="6" customFormat="1" ht="15.95" customHeight="1" x14ac:dyDescent="0.2">
      <c r="C38" s="11" t="s">
        <v>53</v>
      </c>
      <c r="D38" s="7">
        <v>22458.426199999998</v>
      </c>
      <c r="E38" s="7">
        <v>36109.8819</v>
      </c>
      <c r="F38" s="44">
        <f t="shared" si="4"/>
        <v>-37.805318050624813</v>
      </c>
      <c r="G38" s="7">
        <v>22458.426199999998</v>
      </c>
      <c r="H38" s="7">
        <v>36109.8819</v>
      </c>
      <c r="I38" s="40">
        <f t="shared" si="5"/>
        <v>-37.805318050624813</v>
      </c>
      <c r="K38" s="5"/>
      <c r="L38" s="5"/>
      <c r="M38" s="5"/>
      <c r="N38" s="5"/>
      <c r="O38" s="5"/>
      <c r="P38" s="5"/>
    </row>
    <row r="39" spans="3:16" s="6" customFormat="1" ht="15.95" customHeight="1" x14ac:dyDescent="0.2">
      <c r="C39" s="13" t="s">
        <v>79</v>
      </c>
      <c r="D39" s="8">
        <v>3470.404</v>
      </c>
      <c r="E39" s="8">
        <v>4458.7370999999903</v>
      </c>
      <c r="F39" s="45">
        <f t="shared" si="4"/>
        <v>-22.166211593861235</v>
      </c>
      <c r="G39" s="8">
        <v>3470.404</v>
      </c>
      <c r="H39" s="8">
        <v>4458.7370999999903</v>
      </c>
      <c r="I39" s="42">
        <f t="shared" si="5"/>
        <v>-22.166211593861235</v>
      </c>
    </row>
    <row r="40" spans="3:16" s="6" customFormat="1" ht="15.95" customHeight="1" x14ac:dyDescent="0.2">
      <c r="C40" s="22" t="s">
        <v>43</v>
      </c>
      <c r="D40" s="17">
        <v>86.993899999999996</v>
      </c>
      <c r="E40" s="17">
        <v>541.1404</v>
      </c>
      <c r="F40" s="43">
        <f t="shared" si="4"/>
        <v>-83.923968714958264</v>
      </c>
      <c r="G40" s="17">
        <v>86.993899999999996</v>
      </c>
      <c r="H40" s="17">
        <v>541.1404</v>
      </c>
      <c r="I40" s="41">
        <f t="shared" si="5"/>
        <v>-83.923968714958264</v>
      </c>
    </row>
    <row r="41" spans="3:16" s="4" customFormat="1" ht="15.95" customHeight="1" x14ac:dyDescent="0.2">
      <c r="C41" s="138" t="s">
        <v>9</v>
      </c>
      <c r="D41" s="32">
        <v>47304.427899999995</v>
      </c>
      <c r="E41" s="32">
        <v>71178.739199999996</v>
      </c>
      <c r="F41" s="47">
        <f t="shared" si="4"/>
        <v>-33.54135176926539</v>
      </c>
      <c r="G41" s="32">
        <v>47304.427899999995</v>
      </c>
      <c r="H41" s="32">
        <v>71178.739199999996</v>
      </c>
      <c r="I41" s="52">
        <f t="shared" si="5"/>
        <v>-33.54135176926539</v>
      </c>
      <c r="K41" s="6"/>
      <c r="L41" s="6"/>
      <c r="M41" s="6"/>
      <c r="N41" s="6"/>
      <c r="O41" s="6"/>
      <c r="P41" s="6"/>
    </row>
    <row r="42" spans="3:16" ht="15" customHeight="1" x14ac:dyDescent="0.2">
      <c r="L42" s="5"/>
      <c r="M42" s="5"/>
      <c r="N42" s="5"/>
    </row>
    <row r="43" spans="3:16" ht="15" customHeight="1" x14ac:dyDescent="0.2">
      <c r="L43" s="6"/>
      <c r="M43" s="168"/>
      <c r="N43" s="168"/>
    </row>
    <row r="44" spans="3:16" ht="15" customHeight="1" x14ac:dyDescent="0.2">
      <c r="L44" s="6"/>
      <c r="M44" s="168"/>
      <c r="N44" s="168"/>
    </row>
    <row r="45" spans="3:16" ht="15" customHeight="1" x14ac:dyDescent="0.2">
      <c r="L45" s="6"/>
      <c r="M45" s="168"/>
      <c r="N45" s="168"/>
    </row>
    <row r="46" spans="3:16" ht="12.75" customHeight="1" x14ac:dyDescent="0.2">
      <c r="L46" s="6"/>
      <c r="M46" s="168"/>
      <c r="N46" s="168"/>
    </row>
    <row r="47" spans="3:16" ht="12.75" customHeight="1" x14ac:dyDescent="0.2">
      <c r="L47" s="6"/>
      <c r="M47" s="168"/>
      <c r="N47" s="168"/>
    </row>
    <row r="48" spans="3:16" ht="12.75" customHeight="1" x14ac:dyDescent="0.2">
      <c r="L48" s="4"/>
      <c r="M48" s="169"/>
      <c r="N48" s="169"/>
    </row>
    <row r="49" spans="3:16" ht="12.75" customHeight="1" x14ac:dyDescent="0.2">
      <c r="L49" s="167"/>
      <c r="M49" s="170"/>
      <c r="N49" s="170"/>
    </row>
    <row r="50" spans="3:16" ht="12.75" customHeight="1" x14ac:dyDescent="0.2"/>
    <row r="51" spans="3:16" ht="12.75" customHeight="1" x14ac:dyDescent="0.2"/>
    <row r="52" spans="3:16" ht="15.75" customHeight="1" x14ac:dyDescent="0.25">
      <c r="C52" s="2" t="s">
        <v>2</v>
      </c>
      <c r="I52" s="53"/>
    </row>
    <row r="53" spans="3:16" ht="12.75" customHeight="1" x14ac:dyDescent="0.2"/>
    <row r="54" spans="3:16" ht="12.75" customHeight="1" x14ac:dyDescent="0.2">
      <c r="C54" s="1" t="s">
        <v>121</v>
      </c>
      <c r="I54" s="91" t="s">
        <v>102</v>
      </c>
    </row>
    <row r="55" spans="3:16" ht="12.75" customHeight="1" x14ac:dyDescent="0.2"/>
    <row r="56" spans="3:16" ht="15" customHeight="1" x14ac:dyDescent="0.2">
      <c r="C56" s="213" t="s">
        <v>47</v>
      </c>
      <c r="D56" s="216" t="str">
        <f>'M1'!D11:F11</f>
        <v>Januar</v>
      </c>
      <c r="E56" s="217"/>
      <c r="F56" s="218"/>
      <c r="G56" s="219" t="str">
        <f>'M1'!G11:I11</f>
        <v>Jahressumme:   Januar bis Januar</v>
      </c>
      <c r="H56" s="220"/>
      <c r="I56" s="221"/>
    </row>
    <row r="57" spans="3:16" ht="23.25" customHeight="1" x14ac:dyDescent="0.2">
      <c r="C57" s="214"/>
      <c r="D57" s="27">
        <v>2017</v>
      </c>
      <c r="E57" s="31">
        <v>2016</v>
      </c>
      <c r="F57" s="34" t="s">
        <v>1</v>
      </c>
      <c r="G57" s="28">
        <v>2017</v>
      </c>
      <c r="H57" s="31">
        <v>2016</v>
      </c>
      <c r="I57" s="34" t="s">
        <v>1</v>
      </c>
    </row>
    <row r="58" spans="3:16" ht="15" customHeight="1" x14ac:dyDescent="0.2">
      <c r="C58" s="215"/>
      <c r="D58" s="24" t="s">
        <v>42</v>
      </c>
      <c r="E58" s="29" t="s">
        <v>42</v>
      </c>
      <c r="F58" s="25" t="s">
        <v>0</v>
      </c>
      <c r="G58" s="30" t="s">
        <v>42</v>
      </c>
      <c r="H58" s="29" t="s">
        <v>42</v>
      </c>
      <c r="I58" s="25" t="s">
        <v>0</v>
      </c>
    </row>
    <row r="59" spans="3:16" s="5" customFormat="1" ht="32.1" customHeight="1" x14ac:dyDescent="0.2">
      <c r="C59" s="223" t="s">
        <v>51</v>
      </c>
      <c r="D59" s="223"/>
      <c r="E59" s="223"/>
      <c r="F59" s="223"/>
      <c r="G59" s="223"/>
      <c r="H59" s="223"/>
      <c r="I59" s="223"/>
      <c r="K59" s="6"/>
      <c r="L59" s="6"/>
      <c r="M59" s="6"/>
      <c r="N59" s="6"/>
      <c r="O59" s="6"/>
      <c r="P59" s="6"/>
    </row>
    <row r="60" spans="3:16" s="6" customFormat="1" ht="15.95" customHeight="1" x14ac:dyDescent="0.2">
      <c r="C60" s="20" t="s">
        <v>10</v>
      </c>
      <c r="D60" s="16">
        <v>41000.081700000002</v>
      </c>
      <c r="E60" s="16">
        <v>51762.852100000004</v>
      </c>
      <c r="F60" s="46">
        <f t="shared" ref="F60:F65" si="6">((D60/E60)*100)-100</f>
        <v>-20.792460158894528</v>
      </c>
      <c r="G60" s="16">
        <v>41000.081700000002</v>
      </c>
      <c r="H60" s="16">
        <v>51762.852100000004</v>
      </c>
      <c r="I60" s="39">
        <f t="shared" ref="I60:I65" si="7">((G60/H60)*100)-100</f>
        <v>-20.792460158894528</v>
      </c>
    </row>
    <row r="61" spans="3:16" s="6" customFormat="1" ht="15.95" customHeight="1" x14ac:dyDescent="0.2">
      <c r="C61" s="21" t="s">
        <v>11</v>
      </c>
      <c r="D61" s="17">
        <v>29758.502800000002</v>
      </c>
      <c r="E61" s="17">
        <v>39347.183100000002</v>
      </c>
      <c r="F61" s="43">
        <f t="shared" si="6"/>
        <v>-24.369419980156096</v>
      </c>
      <c r="G61" s="17">
        <v>29758.502800000002</v>
      </c>
      <c r="H61" s="17">
        <v>39347.183100000002</v>
      </c>
      <c r="I61" s="41">
        <f t="shared" si="7"/>
        <v>-24.369419980156096</v>
      </c>
      <c r="K61" s="4"/>
      <c r="L61" s="4"/>
      <c r="M61" s="4"/>
      <c r="N61" s="4"/>
      <c r="O61" s="4"/>
      <c r="P61" s="4"/>
    </row>
    <row r="62" spans="3:16" s="6" customFormat="1" ht="15.95" customHeight="1" x14ac:dyDescent="0.2">
      <c r="C62" s="11" t="s">
        <v>53</v>
      </c>
      <c r="D62" s="7">
        <v>28168.3014</v>
      </c>
      <c r="E62" s="7">
        <v>37579.216999999997</v>
      </c>
      <c r="F62" s="44">
        <f t="shared" si="6"/>
        <v>-25.042873032719115</v>
      </c>
      <c r="G62" s="7">
        <v>28168.3014</v>
      </c>
      <c r="H62" s="7">
        <v>37579.216999999997</v>
      </c>
      <c r="I62" s="40">
        <f t="shared" si="7"/>
        <v>-25.042873032719115</v>
      </c>
      <c r="K62" s="5"/>
      <c r="L62" s="5"/>
      <c r="M62" s="5"/>
      <c r="N62" s="5"/>
      <c r="O62" s="5"/>
      <c r="P62" s="5"/>
    </row>
    <row r="63" spans="3:16" s="6" customFormat="1" ht="15.95" customHeight="1" x14ac:dyDescent="0.2">
      <c r="C63" s="13" t="s">
        <v>79</v>
      </c>
      <c r="D63" s="8">
        <v>1590.2013999999899</v>
      </c>
      <c r="E63" s="8">
        <v>1767.9661000000101</v>
      </c>
      <c r="F63" s="45">
        <f t="shared" si="6"/>
        <v>-10.054757271647858</v>
      </c>
      <c r="G63" s="8">
        <v>1590.2013999999899</v>
      </c>
      <c r="H63" s="8">
        <v>1767.9661000000101</v>
      </c>
      <c r="I63" s="42">
        <f t="shared" si="7"/>
        <v>-10.054757271647858</v>
      </c>
    </row>
    <row r="64" spans="3:16" s="6" customFormat="1" ht="15.95" customHeight="1" x14ac:dyDescent="0.2">
      <c r="C64" s="22" t="s">
        <v>43</v>
      </c>
      <c r="D64" s="17">
        <v>37.469499999999996</v>
      </c>
      <c r="E64" s="17">
        <v>401.71590000000003</v>
      </c>
      <c r="F64" s="43">
        <f t="shared" si="6"/>
        <v>-90.672637055192496</v>
      </c>
      <c r="G64" s="17">
        <v>37.469499999999996</v>
      </c>
      <c r="H64" s="17">
        <v>401.71590000000003</v>
      </c>
      <c r="I64" s="41">
        <f t="shared" si="7"/>
        <v>-90.672637055192496</v>
      </c>
    </row>
    <row r="65" spans="3:16" s="4" customFormat="1" ht="15.95" customHeight="1" x14ac:dyDescent="0.2">
      <c r="C65" s="138" t="s">
        <v>9</v>
      </c>
      <c r="D65" s="32">
        <v>70796.054000000004</v>
      </c>
      <c r="E65" s="32">
        <v>91511.751099999994</v>
      </c>
      <c r="F65" s="47">
        <f t="shared" si="6"/>
        <v>-22.637198885378979</v>
      </c>
      <c r="G65" s="32">
        <v>70796.054000000004</v>
      </c>
      <c r="H65" s="32">
        <v>91511.751099999994</v>
      </c>
      <c r="I65" s="52">
        <f t="shared" si="7"/>
        <v>-22.637198885378979</v>
      </c>
      <c r="K65" s="6"/>
      <c r="L65" s="6"/>
      <c r="M65" s="6"/>
      <c r="N65" s="6"/>
      <c r="O65" s="6"/>
      <c r="P65" s="6"/>
    </row>
    <row r="66" spans="3:16" s="5" customFormat="1" ht="32.1" customHeight="1" x14ac:dyDescent="0.2">
      <c r="C66" s="223" t="s">
        <v>52</v>
      </c>
      <c r="D66" s="223"/>
      <c r="E66" s="223"/>
      <c r="F66" s="223"/>
      <c r="G66" s="223"/>
      <c r="H66" s="223"/>
      <c r="I66" s="223"/>
      <c r="K66" s="6"/>
      <c r="L66" s="6"/>
      <c r="M66" s="6"/>
      <c r="N66" s="6"/>
      <c r="O66" s="6"/>
      <c r="P66" s="6"/>
    </row>
    <row r="67" spans="3:16" s="6" customFormat="1" ht="15.95" customHeight="1" x14ac:dyDescent="0.2">
      <c r="C67" s="20" t="s">
        <v>10</v>
      </c>
      <c r="D67" s="16">
        <v>413358.83399999997</v>
      </c>
      <c r="E67" s="16">
        <v>533294.93579999998</v>
      </c>
      <c r="F67" s="46">
        <f t="shared" ref="F67:F72" si="8">((D67/E67)*100)-100</f>
        <v>-22.489638237438527</v>
      </c>
      <c r="G67" s="16">
        <v>413358.83399999997</v>
      </c>
      <c r="H67" s="16">
        <v>533294.93579999998</v>
      </c>
      <c r="I67" s="39">
        <f t="shared" ref="I67:I72" si="9">((G67/H67)*100)-100</f>
        <v>-22.489638237438527</v>
      </c>
    </row>
    <row r="68" spans="3:16" s="6" customFormat="1" ht="15.95" customHeight="1" x14ac:dyDescent="0.2">
      <c r="C68" s="21" t="s">
        <v>11</v>
      </c>
      <c r="D68" s="17">
        <v>390831.71350000001</v>
      </c>
      <c r="E68" s="17">
        <v>454174.56800000003</v>
      </c>
      <c r="F68" s="43">
        <f t="shared" si="8"/>
        <v>-13.946807893479402</v>
      </c>
      <c r="G68" s="17">
        <v>390831.71350000001</v>
      </c>
      <c r="H68" s="17">
        <v>454174.56800000003</v>
      </c>
      <c r="I68" s="41">
        <f t="shared" si="9"/>
        <v>-13.946807893479402</v>
      </c>
      <c r="K68" s="4"/>
      <c r="L68" s="4"/>
      <c r="M68" s="4"/>
      <c r="N68" s="4"/>
      <c r="O68" s="4"/>
      <c r="P68" s="4"/>
    </row>
    <row r="69" spans="3:16" s="6" customFormat="1" ht="15.95" customHeight="1" x14ac:dyDescent="0.2">
      <c r="C69" s="11" t="s">
        <v>53</v>
      </c>
      <c r="D69" s="7">
        <v>351409.81699999998</v>
      </c>
      <c r="E69" s="7">
        <v>415153.39929999999</v>
      </c>
      <c r="F69" s="44">
        <f t="shared" si="8"/>
        <v>-15.354223862186743</v>
      </c>
      <c r="G69" s="7">
        <v>351409.81699999998</v>
      </c>
      <c r="H69" s="7">
        <v>415153.39929999999</v>
      </c>
      <c r="I69" s="40">
        <f t="shared" si="9"/>
        <v>-15.354223862186743</v>
      </c>
      <c r="K69" s="5"/>
      <c r="L69" s="5"/>
      <c r="M69" s="5"/>
      <c r="N69" s="5"/>
      <c r="O69" s="5"/>
      <c r="P69" s="5"/>
    </row>
    <row r="70" spans="3:16" s="6" customFormat="1" ht="15.95" customHeight="1" x14ac:dyDescent="0.2">
      <c r="C70" s="13" t="s">
        <v>79</v>
      </c>
      <c r="D70" s="8">
        <v>39421.896500000003</v>
      </c>
      <c r="E70" s="8">
        <v>39021.1686999999</v>
      </c>
      <c r="F70" s="45">
        <f t="shared" si="8"/>
        <v>1.0269497643213867</v>
      </c>
      <c r="G70" s="8">
        <v>39421.896500000003</v>
      </c>
      <c r="H70" s="8">
        <v>39021.1686999999</v>
      </c>
      <c r="I70" s="42">
        <f t="shared" si="9"/>
        <v>1.0269497643213867</v>
      </c>
    </row>
    <row r="71" spans="3:16" s="6" customFormat="1" ht="15.95" customHeight="1" x14ac:dyDescent="0.2">
      <c r="C71" s="22" t="s">
        <v>43</v>
      </c>
      <c r="D71" s="17">
        <v>162.40470000000002</v>
      </c>
      <c r="E71" s="17">
        <v>1203.8373999999999</v>
      </c>
      <c r="F71" s="43">
        <f t="shared" si="8"/>
        <v>-86.509415640351421</v>
      </c>
      <c r="G71" s="17">
        <v>162.40470000000002</v>
      </c>
      <c r="H71" s="17">
        <v>1203.8373999999999</v>
      </c>
      <c r="I71" s="41">
        <f t="shared" si="9"/>
        <v>-86.509415640351421</v>
      </c>
    </row>
    <row r="72" spans="3:16" s="4" customFormat="1" ht="15.95" customHeight="1" x14ac:dyDescent="0.2">
      <c r="C72" s="138" t="s">
        <v>9</v>
      </c>
      <c r="D72" s="32">
        <v>804352.95220000006</v>
      </c>
      <c r="E72" s="32">
        <v>988673.34120000002</v>
      </c>
      <c r="F72" s="47">
        <f t="shared" si="8"/>
        <v>-18.643204111914415</v>
      </c>
      <c r="G72" s="32">
        <v>804352.95220000006</v>
      </c>
      <c r="H72" s="32">
        <v>988673.34120000002</v>
      </c>
      <c r="I72" s="52">
        <f t="shared" si="9"/>
        <v>-18.643204111914415</v>
      </c>
      <c r="K72" s="6"/>
      <c r="L72" s="6"/>
      <c r="M72" s="6"/>
      <c r="N72" s="6"/>
      <c r="O72" s="6"/>
      <c r="P72" s="6"/>
    </row>
    <row r="73" spans="3:16" s="5" customFormat="1" ht="32.1" customHeight="1" x14ac:dyDescent="0.2">
      <c r="C73" s="223" t="s">
        <v>131</v>
      </c>
      <c r="D73" s="223"/>
      <c r="E73" s="223"/>
      <c r="F73" s="223"/>
      <c r="G73" s="223"/>
      <c r="H73" s="223"/>
      <c r="I73" s="223"/>
      <c r="K73" s="6"/>
      <c r="L73" s="6"/>
      <c r="M73" s="6"/>
      <c r="N73" s="6"/>
      <c r="O73" s="6"/>
      <c r="P73" s="6"/>
    </row>
    <row r="74" spans="3:16" s="6" customFormat="1" ht="15.95" customHeight="1" x14ac:dyDescent="0.2">
      <c r="C74" s="20" t="s">
        <v>10</v>
      </c>
      <c r="D74" s="16">
        <v>114494.28020000001</v>
      </c>
      <c r="E74" s="16">
        <v>155233.3168</v>
      </c>
      <c r="F74" s="46">
        <f t="shared" ref="F74:F86" si="10">((D74/E74)*100)-100</f>
        <v>-26.243745505024208</v>
      </c>
      <c r="G74" s="16">
        <v>114494.28020000001</v>
      </c>
      <c r="H74" s="16">
        <v>155233.3168</v>
      </c>
      <c r="I74" s="39">
        <f t="shared" ref="I74:I86" si="11">((G74/H74)*100)-100</f>
        <v>-26.243745505024208</v>
      </c>
    </row>
    <row r="75" spans="3:16" s="6" customFormat="1" ht="15.95" customHeight="1" x14ac:dyDescent="0.2">
      <c r="C75" s="21" t="s">
        <v>11</v>
      </c>
      <c r="D75" s="17">
        <v>108809.1473</v>
      </c>
      <c r="E75" s="17">
        <v>123866.183</v>
      </c>
      <c r="F75" s="43">
        <f t="shared" si="10"/>
        <v>-12.15588898868387</v>
      </c>
      <c r="G75" s="17">
        <v>108809.1473</v>
      </c>
      <c r="H75" s="17">
        <v>123866.183</v>
      </c>
      <c r="I75" s="41">
        <f t="shared" si="11"/>
        <v>-12.15588898868387</v>
      </c>
      <c r="K75" s="4"/>
      <c r="L75" s="4"/>
      <c r="M75" s="4"/>
      <c r="N75" s="4"/>
      <c r="O75" s="4"/>
      <c r="P75" s="4"/>
    </row>
    <row r="76" spans="3:16" s="6" customFormat="1" ht="15.95" customHeight="1" x14ac:dyDescent="0.2">
      <c r="C76" s="11" t="s">
        <v>53</v>
      </c>
      <c r="D76" s="7">
        <v>106396.526</v>
      </c>
      <c r="E76" s="7">
        <v>121706.17490000001</v>
      </c>
      <c r="F76" s="44">
        <f t="shared" si="10"/>
        <v>-12.579188288991247</v>
      </c>
      <c r="G76" s="7">
        <v>106396.526</v>
      </c>
      <c r="H76" s="7">
        <v>121706.17490000001</v>
      </c>
      <c r="I76" s="40">
        <f t="shared" si="11"/>
        <v>-12.579188288991247</v>
      </c>
      <c r="K76"/>
      <c r="L76"/>
      <c r="M76"/>
      <c r="N76"/>
      <c r="O76"/>
      <c r="P76"/>
    </row>
    <row r="77" spans="3:16" s="6" customFormat="1" ht="15.95" customHeight="1" x14ac:dyDescent="0.2">
      <c r="C77" s="13" t="s">
        <v>79</v>
      </c>
      <c r="D77" s="8">
        <v>2412.6212999999702</v>
      </c>
      <c r="E77" s="8">
        <v>2160.00810000001</v>
      </c>
      <c r="F77" s="45">
        <f t="shared" si="10"/>
        <v>11.695011699259794</v>
      </c>
      <c r="G77" s="8">
        <v>2412.6212999999702</v>
      </c>
      <c r="H77" s="8">
        <v>2160.00810000001</v>
      </c>
      <c r="I77" s="42">
        <f t="shared" si="11"/>
        <v>11.695011699259794</v>
      </c>
      <c r="K77"/>
      <c r="L77"/>
      <c r="M77"/>
      <c r="N77"/>
      <c r="O77"/>
      <c r="P77"/>
    </row>
    <row r="78" spans="3:16" s="6" customFormat="1" ht="15.95" customHeight="1" x14ac:dyDescent="0.2">
      <c r="C78" s="22" t="s">
        <v>43</v>
      </c>
      <c r="D78" s="17">
        <v>18.4161</v>
      </c>
      <c r="E78" s="17">
        <v>179.1892</v>
      </c>
      <c r="F78" s="43">
        <f t="shared" si="10"/>
        <v>-89.722539081596437</v>
      </c>
      <c r="G78" s="17">
        <v>18.4161</v>
      </c>
      <c r="H78" s="17">
        <v>179.1892</v>
      </c>
      <c r="I78" s="41">
        <f t="shared" si="11"/>
        <v>-89.722539081596437</v>
      </c>
      <c r="K78"/>
      <c r="L78"/>
      <c r="M78"/>
      <c r="N78"/>
      <c r="O78"/>
      <c r="P78"/>
    </row>
    <row r="79" spans="3:16" s="4" customFormat="1" ht="15.95" customHeight="1" x14ac:dyDescent="0.2">
      <c r="C79" s="138" t="s">
        <v>9</v>
      </c>
      <c r="D79" s="32">
        <v>223321.84359999999</v>
      </c>
      <c r="E79" s="32">
        <v>279278.68900000001</v>
      </c>
      <c r="F79" s="47">
        <f t="shared" si="10"/>
        <v>-20.036203120389189</v>
      </c>
      <c r="G79" s="32">
        <v>223321.84359999999</v>
      </c>
      <c r="H79" s="32">
        <v>279278.68900000001</v>
      </c>
      <c r="I79" s="52">
        <f t="shared" si="11"/>
        <v>-20.036203120389189</v>
      </c>
      <c r="K79"/>
      <c r="L79"/>
      <c r="M79"/>
      <c r="N79"/>
      <c r="O79"/>
      <c r="P79"/>
    </row>
    <row r="80" spans="3:16" s="5" customFormat="1" ht="32.1" customHeight="1" x14ac:dyDescent="0.2">
      <c r="C80" s="223" t="s">
        <v>133</v>
      </c>
      <c r="D80" s="223"/>
      <c r="E80" s="223"/>
      <c r="F80" s="223"/>
      <c r="G80" s="223"/>
      <c r="H80" s="223"/>
      <c r="I80" s="223"/>
      <c r="K80" s="6"/>
      <c r="L80" s="6"/>
      <c r="M80" s="6"/>
      <c r="N80" s="6"/>
      <c r="O80" s="6"/>
      <c r="P80" s="6"/>
    </row>
    <row r="81" spans="3:16" s="6" customFormat="1" ht="15.95" customHeight="1" x14ac:dyDescent="0.2">
      <c r="C81" s="20" t="s">
        <v>10</v>
      </c>
      <c r="D81" s="16">
        <v>897320.22370000009</v>
      </c>
      <c r="E81" s="146">
        <v>623761.35160000005</v>
      </c>
      <c r="F81" s="147">
        <f t="shared" si="10"/>
        <v>43.856335664000142</v>
      </c>
      <c r="G81" s="16">
        <v>897320.22370000009</v>
      </c>
      <c r="H81" s="146">
        <v>623761.35160000005</v>
      </c>
      <c r="I81" s="154">
        <f t="shared" si="11"/>
        <v>43.856335664000142</v>
      </c>
    </row>
    <row r="82" spans="3:16" s="6" customFormat="1" ht="15.95" customHeight="1" x14ac:dyDescent="0.2">
      <c r="C82" s="21" t="s">
        <v>11</v>
      </c>
      <c r="D82" s="17">
        <v>536731.97460000007</v>
      </c>
      <c r="E82" s="148">
        <v>322929.53049999999</v>
      </c>
      <c r="F82" s="149">
        <f t="shared" si="10"/>
        <v>66.207151686922003</v>
      </c>
      <c r="G82" s="17">
        <v>536731.97460000007</v>
      </c>
      <c r="H82" s="148">
        <v>322929.53049999999</v>
      </c>
      <c r="I82" s="155">
        <f t="shared" si="11"/>
        <v>66.207151686922003</v>
      </c>
      <c r="K82" s="4"/>
      <c r="L82" s="4"/>
      <c r="M82" s="4"/>
      <c r="N82" s="4"/>
      <c r="O82" s="4"/>
      <c r="P82" s="4"/>
    </row>
    <row r="83" spans="3:16" s="6" customFormat="1" ht="15.95" customHeight="1" x14ac:dyDescent="0.2">
      <c r="C83" s="11" t="s">
        <v>53</v>
      </c>
      <c r="D83" s="7">
        <v>527822.97690000001</v>
      </c>
      <c r="E83" s="150">
        <v>317910.95260000002</v>
      </c>
      <c r="F83" s="151">
        <f t="shared" si="10"/>
        <v>66.028560067923848</v>
      </c>
      <c r="G83" s="7">
        <v>527822.97690000001</v>
      </c>
      <c r="H83" s="150">
        <v>317910.95260000002</v>
      </c>
      <c r="I83" s="156">
        <f t="shared" si="11"/>
        <v>66.028560067923848</v>
      </c>
      <c r="K83"/>
      <c r="L83"/>
      <c r="M83"/>
      <c r="N83"/>
      <c r="O83"/>
      <c r="P83"/>
    </row>
    <row r="84" spans="3:16" s="6" customFormat="1" ht="15.95" customHeight="1" x14ac:dyDescent="0.2">
      <c r="C84" s="13" t="s">
        <v>79</v>
      </c>
      <c r="D84" s="8">
        <v>8908.997700000109</v>
      </c>
      <c r="E84" s="152">
        <v>5018.5778999999802</v>
      </c>
      <c r="F84" s="153">
        <f t="shared" si="10"/>
        <v>77.52036289005585</v>
      </c>
      <c r="G84" s="8">
        <v>8908.997700000109</v>
      </c>
      <c r="H84" s="152">
        <v>5018.5778999999802</v>
      </c>
      <c r="I84" s="157">
        <f t="shared" si="11"/>
        <v>77.52036289005585</v>
      </c>
      <c r="K84"/>
      <c r="L84"/>
      <c r="M84"/>
      <c r="N84"/>
      <c r="O84"/>
      <c r="P84"/>
    </row>
    <row r="85" spans="3:16" s="6" customFormat="1" ht="15.95" customHeight="1" x14ac:dyDescent="0.2">
      <c r="C85" s="22" t="s">
        <v>43</v>
      </c>
      <c r="D85" s="17">
        <v>101.5138</v>
      </c>
      <c r="E85" s="148">
        <v>839.34119999999996</v>
      </c>
      <c r="F85" s="149">
        <f t="shared" si="10"/>
        <v>-87.905538295987384</v>
      </c>
      <c r="G85" s="17">
        <v>101.5138</v>
      </c>
      <c r="H85" s="148">
        <v>839.34119999999996</v>
      </c>
      <c r="I85" s="155">
        <f t="shared" si="11"/>
        <v>-87.905538295987384</v>
      </c>
      <c r="K85"/>
      <c r="L85"/>
      <c r="M85"/>
      <c r="N85"/>
      <c r="O85"/>
      <c r="P85"/>
    </row>
    <row r="86" spans="3:16" s="4" customFormat="1" ht="15.95" customHeight="1" x14ac:dyDescent="0.2">
      <c r="C86" s="138" t="s">
        <v>9</v>
      </c>
      <c r="D86" s="32">
        <v>1434153.7120999999</v>
      </c>
      <c r="E86" s="32">
        <v>947530.22329999995</v>
      </c>
      <c r="F86" s="47">
        <f t="shared" si="10"/>
        <v>51.35704137280365</v>
      </c>
      <c r="G86" s="32">
        <v>1434153.7120999999</v>
      </c>
      <c r="H86" s="32">
        <v>947530.22329999995</v>
      </c>
      <c r="I86" s="52">
        <f t="shared" si="11"/>
        <v>51.35704137280365</v>
      </c>
      <c r="K86"/>
      <c r="L86"/>
      <c r="M86"/>
      <c r="N86"/>
      <c r="O86"/>
      <c r="P86"/>
    </row>
    <row r="87" spans="3:16" ht="15" customHeight="1" x14ac:dyDescent="0.2"/>
    <row r="88" spans="3:16" ht="15" customHeight="1" x14ac:dyDescent="0.2"/>
    <row r="89" spans="3:16" ht="15" customHeight="1" x14ac:dyDescent="0.2"/>
    <row r="90" spans="3:16" ht="15" customHeight="1" x14ac:dyDescent="0.2"/>
    <row r="91" spans="3:16" ht="15" customHeight="1" x14ac:dyDescent="0.2"/>
    <row r="92" spans="3:16" ht="15" customHeight="1" x14ac:dyDescent="0.2"/>
    <row r="93" spans="3:16" ht="15" customHeight="1" x14ac:dyDescent="0.2"/>
    <row r="94" spans="3:16" ht="15" customHeight="1" x14ac:dyDescent="0.2"/>
    <row r="95" spans="3:16" ht="15" customHeight="1" x14ac:dyDescent="0.2"/>
    <row r="96" spans="3:1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sheetData>
  <customSheetViews>
    <customSheetView guid="{BD0090C9-DA10-4990-9651-066A2554CA18}">
      <selection activeCell="G56" sqref="G56:I56"/>
      <rowBreaks count="1" manualBreakCount="1">
        <brk id="45" max="8" man="1"/>
      </rowBreaks>
      <pageMargins left="0.39370078740157483" right="0.19685039370078741" top="0.19685039370078741" bottom="0.19685039370078741" header="0" footer="0"/>
      <pageSetup paperSize="9" orientation="portrait" r:id="rId1"/>
      <headerFooter alignWithMargins="0"/>
    </customSheetView>
  </customSheetViews>
  <mergeCells count="14">
    <mergeCell ref="C21:I21"/>
    <mergeCell ref="C28:I28"/>
    <mergeCell ref="C14:I14"/>
    <mergeCell ref="C11:C13"/>
    <mergeCell ref="D11:F11"/>
    <mergeCell ref="G11:I11"/>
    <mergeCell ref="C35:I35"/>
    <mergeCell ref="C59:I59"/>
    <mergeCell ref="C66:I66"/>
    <mergeCell ref="C80:I80"/>
    <mergeCell ref="C73:I73"/>
    <mergeCell ref="C56:C58"/>
    <mergeCell ref="D56:F56"/>
    <mergeCell ref="G56:I56"/>
  </mergeCells>
  <phoneticPr fontId="0" type="noConversion"/>
  <pageMargins left="0.39370078740157483" right="0.19685039370078741" top="0.19685039370078741" bottom="0.19685039370078741" header="0" footer="0"/>
  <pageSetup paperSize="9" orientation="portrait" r:id="rId2"/>
  <headerFooter alignWithMargins="0"/>
  <rowBreaks count="1" manualBreakCount="1">
    <brk id="45" max="8" man="1"/>
  </rowBreaks>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4583" r:id="rId5"/>
      </mc:Fallback>
    </mc:AlternateContent>
    <mc:AlternateContent xmlns:mc="http://schemas.openxmlformats.org/markup-compatibility/2006">
      <mc:Choice Requires="x14">
        <oleObject progId="Word.Picture.8" shapeId="24584" r:id="rId7">
          <objectPr defaultSize="0" autoPict="0" r:id="rId6">
            <anchor moveWithCells="1" sizeWithCells="1">
              <from>
                <xdr:col>2</xdr:col>
                <xdr:colOff>19050</xdr:colOff>
                <xdr:row>45</xdr:row>
                <xdr:rowOff>142875</xdr:rowOff>
              </from>
              <to>
                <xdr:col>3</xdr:col>
                <xdr:colOff>371475</xdr:colOff>
                <xdr:row>51</xdr:row>
                <xdr:rowOff>0</xdr:rowOff>
              </to>
            </anchor>
          </objectPr>
        </oleObject>
      </mc:Choice>
      <mc:Fallback>
        <oleObject progId="Word.Picture.8" shapeId="24584" r:id="rId7"/>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4"/>
  <sheetViews>
    <sheetView topLeftCell="A133" zoomScaleNormal="100" workbookViewId="0">
      <selection activeCell="M12" sqref="M12"/>
    </sheetView>
  </sheetViews>
  <sheetFormatPr baseColWidth="10" defaultRowHeight="12.75" x14ac:dyDescent="0.2"/>
  <cols>
    <col min="1" max="2" width="1.85546875" customWidth="1"/>
    <col min="3" max="3" width="15" customWidth="1"/>
    <col min="4" max="6" width="9.85546875" customWidth="1"/>
    <col min="7" max="7" width="10.7109375" customWidth="1"/>
    <col min="8" max="10" width="9.85546875" customWidth="1"/>
    <col min="11" max="11" width="10.71093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35" t="s">
        <v>108</v>
      </c>
      <c r="D9" s="236"/>
      <c r="E9" s="236"/>
      <c r="F9" s="236"/>
      <c r="G9" s="236"/>
      <c r="H9" s="236"/>
      <c r="I9" s="236"/>
      <c r="J9" s="236"/>
      <c r="K9" s="197" t="s">
        <v>99</v>
      </c>
      <c r="L9" s="61"/>
    </row>
    <row r="10" spans="3:13" ht="12.75" customHeight="1" x14ac:dyDescent="0.2">
      <c r="L10" s="61"/>
    </row>
    <row r="11" spans="3:13" ht="17.100000000000001" customHeight="1" x14ac:dyDescent="0.2">
      <c r="C11" s="237" t="s">
        <v>41</v>
      </c>
      <c r="D11" s="225" t="str">
        <f>CONCATENATE('M1'!D11," ",'M1'!D12)</f>
        <v>Januar 2017</v>
      </c>
      <c r="E11" s="226"/>
      <c r="F11" s="226"/>
      <c r="G11" s="227"/>
      <c r="H11" s="227"/>
      <c r="I11" s="227"/>
      <c r="J11" s="227"/>
      <c r="K11" s="222"/>
      <c r="L11" s="61"/>
    </row>
    <row r="12" spans="3:13" ht="32.25" customHeight="1" x14ac:dyDescent="0.2">
      <c r="C12" s="238"/>
      <c r="D12" s="214" t="s">
        <v>100</v>
      </c>
      <c r="E12" s="240"/>
      <c r="F12" s="240"/>
      <c r="G12" s="241"/>
      <c r="H12" s="214" t="s">
        <v>101</v>
      </c>
      <c r="I12" s="240"/>
      <c r="J12" s="240"/>
      <c r="K12" s="241"/>
      <c r="L12" s="61"/>
    </row>
    <row r="13" spans="3:13" ht="15" customHeight="1" x14ac:dyDescent="0.2">
      <c r="C13" s="238"/>
      <c r="D13" s="228" t="s">
        <v>142</v>
      </c>
      <c r="E13" s="229"/>
      <c r="F13" s="230"/>
      <c r="G13" s="231"/>
      <c r="H13" s="228" t="s">
        <v>142</v>
      </c>
      <c r="I13" s="229"/>
      <c r="J13" s="230"/>
      <c r="K13" s="231"/>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135</v>
      </c>
      <c r="E15" s="159" t="s">
        <v>135</v>
      </c>
      <c r="F15" s="159" t="s">
        <v>135</v>
      </c>
      <c r="G15" s="111" t="s">
        <v>135</v>
      </c>
      <c r="H15" s="110" t="s">
        <v>135</v>
      </c>
      <c r="I15" s="159" t="s">
        <v>135</v>
      </c>
      <c r="J15" s="159" t="s">
        <v>135</v>
      </c>
      <c r="K15" s="111" t="s">
        <v>135</v>
      </c>
      <c r="L15" s="61"/>
    </row>
    <row r="16" spans="3:13" s="6" customFormat="1" ht="15.95" customHeight="1" x14ac:dyDescent="0.2">
      <c r="C16" s="20" t="s">
        <v>10</v>
      </c>
      <c r="D16" s="92">
        <v>331068.79999999999</v>
      </c>
      <c r="E16" s="92">
        <v>130843.7</v>
      </c>
      <c r="F16" s="92">
        <v>158964.5</v>
      </c>
      <c r="G16" s="92">
        <v>128041.2</v>
      </c>
      <c r="H16" s="92">
        <v>998248.5</v>
      </c>
      <c r="I16" s="92">
        <v>431830.8</v>
      </c>
      <c r="J16" s="92">
        <v>440979.9</v>
      </c>
      <c r="K16" s="97">
        <v>669744.19999999995</v>
      </c>
      <c r="L16" s="130"/>
      <c r="M16" s="130"/>
    </row>
    <row r="17" spans="1:13" s="6" customFormat="1" ht="15.95" customHeight="1" x14ac:dyDescent="0.2">
      <c r="C17" s="21" t="s">
        <v>11</v>
      </c>
      <c r="D17" s="93">
        <v>66445.399999999994</v>
      </c>
      <c r="E17" s="93">
        <v>16782.2</v>
      </c>
      <c r="F17" s="93">
        <v>118802.2</v>
      </c>
      <c r="G17" s="93">
        <v>88814.5</v>
      </c>
      <c r="H17" s="93">
        <v>243048.1</v>
      </c>
      <c r="I17" s="93">
        <v>62939.3</v>
      </c>
      <c r="J17" s="93">
        <v>200294.1</v>
      </c>
      <c r="K17" s="98">
        <v>370574.8</v>
      </c>
      <c r="L17" s="131"/>
      <c r="M17" s="131"/>
    </row>
    <row r="18" spans="1:13" s="6" customFormat="1" ht="15.95" customHeight="1" x14ac:dyDescent="0.2">
      <c r="C18" s="22" t="s">
        <v>53</v>
      </c>
      <c r="D18" s="94">
        <v>61434.7</v>
      </c>
      <c r="E18" s="94">
        <v>16525.400000000001</v>
      </c>
      <c r="F18" s="94">
        <v>115598.9</v>
      </c>
      <c r="G18" s="94">
        <v>72153.8</v>
      </c>
      <c r="H18" s="94">
        <v>238040.5</v>
      </c>
      <c r="I18" s="94">
        <v>60737.8</v>
      </c>
      <c r="J18" s="94">
        <v>199879.3</v>
      </c>
      <c r="K18" s="99">
        <v>345595</v>
      </c>
      <c r="L18" s="131"/>
      <c r="M18" s="131"/>
    </row>
    <row r="19" spans="1:13" s="6" customFormat="1" ht="15.95" customHeight="1" x14ac:dyDescent="0.2">
      <c r="C19" s="12" t="s">
        <v>54</v>
      </c>
      <c r="D19" s="94">
        <v>3431.6</v>
      </c>
      <c r="E19" s="94">
        <v>78.8</v>
      </c>
      <c r="F19" s="94">
        <v>0</v>
      </c>
      <c r="G19" s="94">
        <v>335.6</v>
      </c>
      <c r="H19" s="94">
        <v>7128.9</v>
      </c>
      <c r="I19" s="94">
        <v>2551.5</v>
      </c>
      <c r="J19" s="94">
        <v>1459.3</v>
      </c>
      <c r="K19" s="99">
        <v>2013.2</v>
      </c>
      <c r="L19" s="131"/>
      <c r="M19" s="131"/>
    </row>
    <row r="20" spans="1:13" s="6" customFormat="1" ht="15.95" customHeight="1" x14ac:dyDescent="0.2">
      <c r="A20" s="6" t="s">
        <v>12</v>
      </c>
      <c r="C20" s="12" t="s">
        <v>55</v>
      </c>
      <c r="D20" s="94">
        <v>0</v>
      </c>
      <c r="E20" s="94">
        <v>0</v>
      </c>
      <c r="F20" s="94">
        <v>780.3</v>
      </c>
      <c r="G20" s="94">
        <v>415.5</v>
      </c>
      <c r="H20" s="94">
        <v>731</v>
      </c>
      <c r="I20" s="94">
        <v>0</v>
      </c>
      <c r="J20" s="94">
        <v>4515.8</v>
      </c>
      <c r="K20" s="99">
        <v>47126.9</v>
      </c>
      <c r="L20" s="131"/>
      <c r="M20" s="131"/>
    </row>
    <row r="21" spans="1:13" s="6" customFormat="1" ht="15.95" customHeight="1" x14ac:dyDescent="0.2">
      <c r="C21" s="12" t="s">
        <v>56</v>
      </c>
      <c r="D21" s="94">
        <v>5151.8999999999996</v>
      </c>
      <c r="E21" s="94">
        <v>0</v>
      </c>
      <c r="F21" s="94">
        <v>456.6</v>
      </c>
      <c r="G21" s="94">
        <v>4348.3</v>
      </c>
      <c r="H21" s="94">
        <v>2892.3</v>
      </c>
      <c r="I21" s="94">
        <v>734.9</v>
      </c>
      <c r="J21" s="94">
        <v>736.7</v>
      </c>
      <c r="K21" s="99">
        <v>6943.3</v>
      </c>
      <c r="L21" s="131"/>
      <c r="M21" s="131"/>
    </row>
    <row r="22" spans="1:13" s="6" customFormat="1" ht="15.95" customHeight="1" x14ac:dyDescent="0.2">
      <c r="C22" s="12" t="s">
        <v>57</v>
      </c>
      <c r="D22" s="94">
        <v>233.2</v>
      </c>
      <c r="E22" s="94">
        <v>0</v>
      </c>
      <c r="F22" s="94">
        <v>0</v>
      </c>
      <c r="G22" s="94">
        <v>2184.1</v>
      </c>
      <c r="H22" s="94">
        <v>811.8</v>
      </c>
      <c r="I22" s="94">
        <v>0</v>
      </c>
      <c r="J22" s="94">
        <v>0</v>
      </c>
      <c r="K22" s="99">
        <v>248.2</v>
      </c>
      <c r="L22" s="131"/>
      <c r="M22" s="131"/>
    </row>
    <row r="23" spans="1:13" s="6" customFormat="1" ht="15.95" customHeight="1" x14ac:dyDescent="0.2">
      <c r="C23" s="12" t="s">
        <v>58</v>
      </c>
      <c r="D23" s="94">
        <v>0</v>
      </c>
      <c r="E23" s="94">
        <v>0</v>
      </c>
      <c r="F23" s="94">
        <v>0</v>
      </c>
      <c r="G23" s="94">
        <v>2226.3000000000002</v>
      </c>
      <c r="H23" s="94">
        <v>1150.3</v>
      </c>
      <c r="I23" s="94">
        <v>0</v>
      </c>
      <c r="J23" s="94">
        <v>0</v>
      </c>
      <c r="K23" s="99">
        <v>233.1</v>
      </c>
      <c r="L23" s="131"/>
      <c r="M23" s="131"/>
    </row>
    <row r="24" spans="1:13" s="6" customFormat="1" ht="15.95" customHeight="1" x14ac:dyDescent="0.2">
      <c r="C24" s="12" t="s">
        <v>59</v>
      </c>
      <c r="D24" s="94">
        <v>9254.2999999999993</v>
      </c>
      <c r="E24" s="94">
        <v>1283.7</v>
      </c>
      <c r="F24" s="94">
        <v>1379.4</v>
      </c>
      <c r="G24" s="94">
        <v>3712.1</v>
      </c>
      <c r="H24" s="94">
        <v>8319.6</v>
      </c>
      <c r="I24" s="94">
        <v>5056.8</v>
      </c>
      <c r="J24" s="94">
        <v>888.9</v>
      </c>
      <c r="K24" s="99">
        <v>8293</v>
      </c>
      <c r="L24" s="131"/>
      <c r="M24" s="131"/>
    </row>
    <row r="25" spans="1:13" s="6" customFormat="1" ht="15.95" customHeight="1" x14ac:dyDescent="0.2">
      <c r="C25" s="12" t="s">
        <v>60</v>
      </c>
      <c r="D25" s="94">
        <v>0</v>
      </c>
      <c r="E25" s="94">
        <v>0</v>
      </c>
      <c r="F25" s="94">
        <v>0</v>
      </c>
      <c r="G25" s="94">
        <v>7195.9</v>
      </c>
      <c r="H25" s="94">
        <v>495.4</v>
      </c>
      <c r="I25" s="94">
        <v>0</v>
      </c>
      <c r="J25" s="94">
        <v>0</v>
      </c>
      <c r="K25" s="99">
        <v>45399.8</v>
      </c>
      <c r="L25" s="131"/>
      <c r="M25" s="131"/>
    </row>
    <row r="26" spans="1:13" s="6" customFormat="1" ht="15.95" customHeight="1" x14ac:dyDescent="0.2">
      <c r="A26" s="6" t="s">
        <v>13</v>
      </c>
      <c r="C26" s="12" t="s">
        <v>61</v>
      </c>
      <c r="D26" s="94">
        <v>3553.8</v>
      </c>
      <c r="E26" s="94">
        <v>461.4</v>
      </c>
      <c r="F26" s="94">
        <v>0</v>
      </c>
      <c r="G26" s="94">
        <v>1296.7</v>
      </c>
      <c r="H26" s="94">
        <v>4769.8</v>
      </c>
      <c r="I26" s="94">
        <v>2462</v>
      </c>
      <c r="J26" s="94">
        <v>3220.5</v>
      </c>
      <c r="K26" s="99">
        <v>372.9</v>
      </c>
      <c r="L26" s="131"/>
      <c r="M26" s="131"/>
    </row>
    <row r="27" spans="1:13" s="6" customFormat="1" ht="15.95" customHeight="1" x14ac:dyDescent="0.2">
      <c r="C27" s="12" t="s">
        <v>62</v>
      </c>
      <c r="D27" s="94">
        <v>0</v>
      </c>
      <c r="E27" s="94">
        <v>0</v>
      </c>
      <c r="F27" s="94">
        <v>0</v>
      </c>
      <c r="G27" s="94">
        <v>0</v>
      </c>
      <c r="H27" s="94">
        <v>0</v>
      </c>
      <c r="I27" s="94">
        <v>0</v>
      </c>
      <c r="J27" s="94">
        <v>0</v>
      </c>
      <c r="K27" s="99">
        <v>2747.2</v>
      </c>
      <c r="L27" s="131"/>
      <c r="M27" s="131"/>
    </row>
    <row r="28" spans="1:13" s="6" customFormat="1" ht="15.95" customHeight="1" x14ac:dyDescent="0.2">
      <c r="A28" s="6" t="s">
        <v>13</v>
      </c>
      <c r="C28" s="12" t="s">
        <v>63</v>
      </c>
      <c r="D28" s="94">
        <v>1991</v>
      </c>
      <c r="E28" s="94">
        <v>640.5</v>
      </c>
      <c r="F28" s="94">
        <v>0</v>
      </c>
      <c r="G28" s="94">
        <v>876.5</v>
      </c>
      <c r="H28" s="94">
        <v>10219.700000000001</v>
      </c>
      <c r="I28" s="94">
        <v>10204.4</v>
      </c>
      <c r="J28" s="94">
        <v>2757.7</v>
      </c>
      <c r="K28" s="99">
        <v>2301.1999999999998</v>
      </c>
      <c r="L28" s="131"/>
      <c r="M28" s="131"/>
    </row>
    <row r="29" spans="1:13" s="6" customFormat="1" ht="15.95" customHeight="1" x14ac:dyDescent="0.2">
      <c r="A29" s="6" t="s">
        <v>13</v>
      </c>
      <c r="C29" s="12" t="s">
        <v>132</v>
      </c>
      <c r="D29" s="94">
        <v>0</v>
      </c>
      <c r="E29" s="94">
        <v>0</v>
      </c>
      <c r="F29" s="94">
        <v>0</v>
      </c>
      <c r="G29" s="94">
        <v>0</v>
      </c>
      <c r="H29" s="94">
        <v>3824</v>
      </c>
      <c r="I29" s="94">
        <v>0</v>
      </c>
      <c r="J29" s="94">
        <v>1101.5999999999999</v>
      </c>
      <c r="K29" s="99">
        <v>340.7</v>
      </c>
      <c r="L29" s="131"/>
      <c r="M29" s="131"/>
    </row>
    <row r="30" spans="1:13" s="6" customFormat="1" ht="15.95" customHeight="1" x14ac:dyDescent="0.2">
      <c r="C30" s="12" t="s">
        <v>64</v>
      </c>
      <c r="D30" s="94">
        <v>1143.8</v>
      </c>
      <c r="E30" s="94">
        <v>0</v>
      </c>
      <c r="F30" s="94">
        <v>475</v>
      </c>
      <c r="G30" s="94">
        <v>4105.8</v>
      </c>
      <c r="H30" s="94">
        <v>2273.8000000000002</v>
      </c>
      <c r="I30" s="94">
        <v>0</v>
      </c>
      <c r="J30" s="94">
        <v>0</v>
      </c>
      <c r="K30" s="99">
        <v>2793.3</v>
      </c>
      <c r="L30" s="131"/>
      <c r="M30" s="131"/>
    </row>
    <row r="31" spans="1:13" s="6" customFormat="1" ht="15.95" customHeight="1" x14ac:dyDescent="0.2">
      <c r="C31" s="12" t="s">
        <v>65</v>
      </c>
      <c r="D31" s="94">
        <v>2152</v>
      </c>
      <c r="E31" s="94">
        <v>1513.7</v>
      </c>
      <c r="F31" s="94">
        <v>84766.3</v>
      </c>
      <c r="G31" s="94">
        <v>3871.8</v>
      </c>
      <c r="H31" s="94">
        <v>8788.2999999999993</v>
      </c>
      <c r="I31" s="94">
        <v>4900.7</v>
      </c>
      <c r="J31" s="94">
        <v>36422.199999999997</v>
      </c>
      <c r="K31" s="99">
        <v>4069.6</v>
      </c>
      <c r="L31" s="131"/>
      <c r="M31" s="131"/>
    </row>
    <row r="32" spans="1:13" s="6" customFormat="1" ht="15.95" customHeight="1" x14ac:dyDescent="0.2">
      <c r="C32" s="12" t="s">
        <v>66</v>
      </c>
      <c r="D32" s="94">
        <v>458.8</v>
      </c>
      <c r="E32" s="94">
        <v>35.200000000000003</v>
      </c>
      <c r="F32" s="94">
        <v>0</v>
      </c>
      <c r="G32" s="94">
        <v>230.7</v>
      </c>
      <c r="H32" s="94">
        <v>1301.7</v>
      </c>
      <c r="I32" s="94">
        <v>118.7</v>
      </c>
      <c r="J32" s="94">
        <v>759.5</v>
      </c>
      <c r="K32" s="99">
        <v>238.5</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7529.6</v>
      </c>
      <c r="E34" s="94">
        <v>599.9</v>
      </c>
      <c r="F34" s="94">
        <v>4427.6000000000004</v>
      </c>
      <c r="G34" s="94">
        <v>14185</v>
      </c>
      <c r="H34" s="94">
        <v>32520.3</v>
      </c>
      <c r="I34" s="94">
        <v>14597.8</v>
      </c>
      <c r="J34" s="94">
        <v>12856.8</v>
      </c>
      <c r="K34" s="99">
        <v>38527.1</v>
      </c>
      <c r="L34" s="131"/>
      <c r="M34" s="131"/>
    </row>
    <row r="35" spans="1:14" s="6" customFormat="1" ht="15.95" customHeight="1" x14ac:dyDescent="0.2">
      <c r="C35" s="12" t="s">
        <v>69</v>
      </c>
      <c r="D35" s="94">
        <v>2361.9</v>
      </c>
      <c r="E35" s="94">
        <v>2587.8000000000002</v>
      </c>
      <c r="F35" s="94">
        <v>115.2</v>
      </c>
      <c r="G35" s="94">
        <v>1916.2</v>
      </c>
      <c r="H35" s="94">
        <v>5967.7</v>
      </c>
      <c r="I35" s="94">
        <v>2198</v>
      </c>
      <c r="J35" s="94">
        <v>4195</v>
      </c>
      <c r="K35" s="99">
        <v>2663.1</v>
      </c>
      <c r="L35" s="131"/>
      <c r="M35" s="131"/>
    </row>
    <row r="36" spans="1:14" s="6" customFormat="1" ht="15.95" customHeight="1" x14ac:dyDescent="0.2">
      <c r="C36" s="12" t="s">
        <v>70</v>
      </c>
      <c r="D36" s="94">
        <v>20516.400000000001</v>
      </c>
      <c r="E36" s="94">
        <v>5927.4</v>
      </c>
      <c r="F36" s="94">
        <v>19735.599999999999</v>
      </c>
      <c r="G36" s="94">
        <v>23028.2</v>
      </c>
      <c r="H36" s="94">
        <v>107905</v>
      </c>
      <c r="I36" s="94">
        <v>9460</v>
      </c>
      <c r="J36" s="94">
        <v>112967.3</v>
      </c>
      <c r="K36" s="99">
        <v>120644.1</v>
      </c>
      <c r="L36" s="131"/>
      <c r="M36" s="131"/>
    </row>
    <row r="37" spans="1:14" s="6" customFormat="1" ht="15.95" customHeight="1" x14ac:dyDescent="0.2">
      <c r="C37" s="12" t="s">
        <v>71</v>
      </c>
      <c r="D37" s="94">
        <v>180.3</v>
      </c>
      <c r="E37" s="94">
        <v>94.8</v>
      </c>
      <c r="F37" s="94">
        <v>116.5</v>
      </c>
      <c r="G37" s="94">
        <v>745.6</v>
      </c>
      <c r="H37" s="94">
        <v>2103.5</v>
      </c>
      <c r="I37" s="94">
        <v>463.6</v>
      </c>
      <c r="J37" s="94">
        <v>402.8</v>
      </c>
      <c r="K37" s="99">
        <v>11027.2</v>
      </c>
      <c r="L37" s="131"/>
      <c r="M37" s="131"/>
    </row>
    <row r="38" spans="1:14" s="6" customFormat="1" ht="15.95" customHeight="1" x14ac:dyDescent="0.2">
      <c r="C38" s="12" t="s">
        <v>72</v>
      </c>
      <c r="D38" s="94">
        <v>0</v>
      </c>
      <c r="E38" s="94">
        <v>0</v>
      </c>
      <c r="F38" s="94">
        <v>1630.7</v>
      </c>
      <c r="G38" s="94">
        <v>0</v>
      </c>
      <c r="H38" s="94">
        <v>10100.799999999999</v>
      </c>
      <c r="I38" s="94">
        <v>1498.7</v>
      </c>
      <c r="J38" s="94">
        <v>2588.1999999999998</v>
      </c>
      <c r="K38" s="99">
        <v>7486.5</v>
      </c>
      <c r="L38" s="131"/>
      <c r="M38" s="131"/>
    </row>
    <row r="39" spans="1:14" s="6" customFormat="1" ht="15.95" customHeight="1" x14ac:dyDescent="0.2">
      <c r="C39" s="12" t="s">
        <v>80</v>
      </c>
      <c r="D39" s="94">
        <v>1035.2</v>
      </c>
      <c r="E39" s="94">
        <v>0</v>
      </c>
      <c r="F39" s="94">
        <v>0</v>
      </c>
      <c r="G39" s="94">
        <v>0</v>
      </c>
      <c r="H39" s="94">
        <v>1966.6</v>
      </c>
      <c r="I39" s="94">
        <v>0</v>
      </c>
      <c r="J39" s="94">
        <v>1221.3</v>
      </c>
      <c r="K39" s="99">
        <v>63.8</v>
      </c>
      <c r="L39" s="131"/>
      <c r="M39" s="131"/>
    </row>
    <row r="40" spans="1:14" s="6" customFormat="1" ht="15.95" customHeight="1" x14ac:dyDescent="0.2">
      <c r="C40" s="12" t="s">
        <v>73</v>
      </c>
      <c r="D40" s="94">
        <v>256.10000000000002</v>
      </c>
      <c r="E40" s="94">
        <v>0</v>
      </c>
      <c r="F40" s="94">
        <v>0</v>
      </c>
      <c r="G40" s="94">
        <v>0</v>
      </c>
      <c r="H40" s="94">
        <v>3830.5</v>
      </c>
      <c r="I40" s="94">
        <v>606.20000000000005</v>
      </c>
      <c r="J40" s="94">
        <v>3938.2</v>
      </c>
      <c r="K40" s="99">
        <v>714.6</v>
      </c>
      <c r="L40" s="131"/>
      <c r="M40" s="131"/>
    </row>
    <row r="41" spans="1:14" s="6" customFormat="1" ht="15.95" customHeight="1" x14ac:dyDescent="0.2">
      <c r="C41" s="12" t="s">
        <v>74</v>
      </c>
      <c r="D41" s="94">
        <v>0</v>
      </c>
      <c r="E41" s="94">
        <v>0</v>
      </c>
      <c r="F41" s="94">
        <v>0</v>
      </c>
      <c r="G41" s="94">
        <v>0</v>
      </c>
      <c r="H41" s="94">
        <v>2245.3000000000002</v>
      </c>
      <c r="I41" s="94">
        <v>0</v>
      </c>
      <c r="J41" s="94">
        <v>1462.8</v>
      </c>
      <c r="K41" s="99">
        <v>0</v>
      </c>
      <c r="L41" s="131"/>
      <c r="M41" s="131"/>
    </row>
    <row r="42" spans="1:14" s="6" customFormat="1" ht="15.95" customHeight="1" x14ac:dyDescent="0.2">
      <c r="C42" s="12" t="s">
        <v>75</v>
      </c>
      <c r="D42" s="94">
        <v>248.6</v>
      </c>
      <c r="E42" s="94">
        <v>208.7</v>
      </c>
      <c r="F42" s="94">
        <v>0</v>
      </c>
      <c r="G42" s="94">
        <v>182.5</v>
      </c>
      <c r="H42" s="94">
        <v>4598.6000000000004</v>
      </c>
      <c r="I42" s="94">
        <v>940</v>
      </c>
      <c r="J42" s="94">
        <v>727.8</v>
      </c>
      <c r="K42" s="99">
        <v>25688.1</v>
      </c>
      <c r="L42" s="131"/>
      <c r="M42" s="131"/>
    </row>
    <row r="43" spans="1:14" s="6" customFormat="1" ht="15.95" customHeight="1" x14ac:dyDescent="0.2">
      <c r="A43" s="6" t="s">
        <v>12</v>
      </c>
      <c r="C43" s="12" t="s">
        <v>76</v>
      </c>
      <c r="D43" s="94">
        <v>862.3</v>
      </c>
      <c r="E43" s="94">
        <v>1060.9000000000001</v>
      </c>
      <c r="F43" s="94">
        <v>233.7</v>
      </c>
      <c r="G43" s="94">
        <v>1205.2</v>
      </c>
      <c r="H43" s="94">
        <v>8979.7000000000007</v>
      </c>
      <c r="I43" s="94">
        <v>4679.3999999999996</v>
      </c>
      <c r="J43" s="94">
        <v>5453.2</v>
      </c>
      <c r="K43" s="99">
        <v>7406.2</v>
      </c>
      <c r="L43" s="131"/>
      <c r="M43" s="131"/>
    </row>
    <row r="44" spans="1:14" s="6" customFormat="1" ht="15.95" customHeight="1" x14ac:dyDescent="0.2">
      <c r="C44" s="12" t="s">
        <v>77</v>
      </c>
      <c r="D44" s="94">
        <v>1073.9000000000001</v>
      </c>
      <c r="E44" s="94">
        <v>2032.6</v>
      </c>
      <c r="F44" s="94">
        <v>1482</v>
      </c>
      <c r="G44" s="94">
        <v>91.8</v>
      </c>
      <c r="H44" s="94">
        <v>5115.8999999999996</v>
      </c>
      <c r="I44" s="94">
        <v>265.10000000000002</v>
      </c>
      <c r="J44" s="94">
        <v>2203.6999999999998</v>
      </c>
      <c r="K44" s="99">
        <v>0</v>
      </c>
      <c r="L44" s="131"/>
      <c r="M44" s="131"/>
    </row>
    <row r="45" spans="1:14" s="6" customFormat="1" ht="15.95" customHeight="1" x14ac:dyDescent="0.2">
      <c r="C45" s="12" t="s">
        <v>78</v>
      </c>
      <c r="D45" s="94">
        <v>0</v>
      </c>
      <c r="E45" s="94">
        <v>0</v>
      </c>
      <c r="F45" s="94">
        <v>0</v>
      </c>
      <c r="G45" s="94">
        <v>0</v>
      </c>
      <c r="H45" s="94">
        <v>0</v>
      </c>
      <c r="I45" s="94">
        <v>0</v>
      </c>
      <c r="J45" s="94">
        <v>0</v>
      </c>
      <c r="K45" s="99">
        <v>8253.4</v>
      </c>
      <c r="L45" s="131"/>
      <c r="M45" s="131"/>
    </row>
    <row r="46" spans="1:14" s="6" customFormat="1" ht="15.95" customHeight="1" x14ac:dyDescent="0.2">
      <c r="C46" s="23" t="s">
        <v>79</v>
      </c>
      <c r="D46" s="95">
        <v>5010.6999999999898</v>
      </c>
      <c r="E46" s="95">
        <v>256.80000000000302</v>
      </c>
      <c r="F46" s="95">
        <v>3203.3</v>
      </c>
      <c r="G46" s="95">
        <v>16660.7</v>
      </c>
      <c r="H46" s="95">
        <v>5007.6000000000104</v>
      </c>
      <c r="I46" s="95">
        <v>2201.50000000001</v>
      </c>
      <c r="J46" s="95">
        <v>414.80000000001701</v>
      </c>
      <c r="K46" s="100">
        <v>24979.8</v>
      </c>
      <c r="L46" s="130"/>
      <c r="M46" s="130"/>
    </row>
    <row r="47" spans="1:14" s="4" customFormat="1" ht="15.95" customHeight="1" x14ac:dyDescent="0.2">
      <c r="C47" s="23" t="s">
        <v>43</v>
      </c>
      <c r="D47" s="93">
        <v>764.2</v>
      </c>
      <c r="E47" s="93">
        <v>273.7</v>
      </c>
      <c r="F47" s="93">
        <v>96.1</v>
      </c>
      <c r="G47" s="93">
        <v>341.2</v>
      </c>
      <c r="H47" s="93">
        <v>2374.8000000000002</v>
      </c>
      <c r="I47" s="93">
        <v>3927.7</v>
      </c>
      <c r="J47" s="93">
        <v>407.9</v>
      </c>
      <c r="K47" s="98">
        <v>821.4</v>
      </c>
      <c r="L47" s="132"/>
      <c r="M47" s="132"/>
      <c r="N47" s="96"/>
    </row>
    <row r="48" spans="1:14" ht="15.95" customHeight="1" x14ac:dyDescent="0.2">
      <c r="C48" s="138" t="s">
        <v>9</v>
      </c>
      <c r="D48" s="144">
        <v>398278.40000000002</v>
      </c>
      <c r="E48" s="144">
        <v>147899.6</v>
      </c>
      <c r="F48" s="144">
        <v>277862.8</v>
      </c>
      <c r="G48" s="144">
        <v>217196.9</v>
      </c>
      <c r="H48" s="144">
        <v>1243671.3999999999</v>
      </c>
      <c r="I48" s="144">
        <v>498697.8</v>
      </c>
      <c r="J48" s="144">
        <v>641681.9</v>
      </c>
      <c r="K48" s="145">
        <v>1041140.4</v>
      </c>
      <c r="L48" s="130"/>
      <c r="M48" s="130"/>
    </row>
    <row r="49" spans="3:14" ht="15" customHeight="1" x14ac:dyDescent="0.2">
      <c r="C49" s="3"/>
      <c r="K49" s="61"/>
      <c r="L49" s="61"/>
    </row>
    <row r="50" spans="3:14" ht="15" customHeight="1" x14ac:dyDescent="0.2">
      <c r="C50" s="3"/>
      <c r="L50" s="61"/>
    </row>
    <row r="51" spans="3:14" ht="15" customHeight="1" x14ac:dyDescent="0.2">
      <c r="C51" s="3"/>
    </row>
    <row r="52" spans="3:14" ht="12.75" customHeight="1" x14ac:dyDescent="0.2"/>
    <row r="53" spans="3:14" ht="12.75" customHeight="1" x14ac:dyDescent="0.2"/>
    <row r="54" spans="3:14" ht="12.75" customHeight="1" x14ac:dyDescent="0.2"/>
    <row r="55" spans="3:14" ht="12.75" customHeight="1" x14ac:dyDescent="0.2">
      <c r="L55" s="61"/>
    </row>
    <row r="56" spans="3:14" ht="12.75" customHeight="1" x14ac:dyDescent="0.2">
      <c r="L56" s="61"/>
    </row>
    <row r="57" spans="3:14" ht="12.75" customHeight="1" x14ac:dyDescent="0.2">
      <c r="L57" s="61"/>
    </row>
    <row r="58" spans="3:14" ht="15.75" x14ac:dyDescent="0.25">
      <c r="C58" s="2" t="s">
        <v>2</v>
      </c>
      <c r="L58" s="61"/>
    </row>
    <row r="59" spans="3:14" ht="12.75" customHeight="1" x14ac:dyDescent="0.2">
      <c r="C59" s="235"/>
      <c r="D59" s="239"/>
      <c r="E59" s="239"/>
      <c r="F59" s="239"/>
      <c r="G59" s="239"/>
      <c r="H59" s="239"/>
      <c r="I59" s="239"/>
      <c r="J59" s="239"/>
      <c r="K59" s="91"/>
      <c r="L59" s="61"/>
    </row>
    <row r="60" spans="3:14" ht="12.75" customHeight="1" x14ac:dyDescent="0.2">
      <c r="C60" s="235" t="s">
        <v>108</v>
      </c>
      <c r="D60" s="236"/>
      <c r="E60" s="236"/>
      <c r="F60" s="236"/>
      <c r="G60" s="236"/>
      <c r="H60" s="236"/>
      <c r="I60" s="236"/>
      <c r="J60" s="236"/>
      <c r="K60" s="1" t="s">
        <v>102</v>
      </c>
      <c r="L60" s="61"/>
    </row>
    <row r="61" spans="3:14" ht="12.75" customHeight="1" x14ac:dyDescent="0.2"/>
    <row r="62" spans="3:14" ht="17.100000000000001" customHeight="1" x14ac:dyDescent="0.2">
      <c r="C62" s="237" t="s">
        <v>41</v>
      </c>
      <c r="D62" s="225" t="str">
        <f>CONCATENATE('M1'!D11," ",'M1'!D12)</f>
        <v>Januar 2017</v>
      </c>
      <c r="E62" s="226"/>
      <c r="F62" s="226"/>
      <c r="G62" s="227"/>
      <c r="H62" s="227"/>
      <c r="I62" s="227"/>
      <c r="J62" s="227"/>
      <c r="K62" s="222"/>
      <c r="L62" s="61"/>
    </row>
    <row r="63" spans="3:14" ht="32.25" customHeight="1" x14ac:dyDescent="0.2">
      <c r="C63" s="238"/>
      <c r="D63" s="232" t="s">
        <v>140</v>
      </c>
      <c r="E63" s="233"/>
      <c r="F63" s="233"/>
      <c r="G63" s="234"/>
      <c r="H63" s="232" t="s">
        <v>141</v>
      </c>
      <c r="I63" s="233"/>
      <c r="J63" s="233"/>
      <c r="K63" s="234"/>
      <c r="M63" s="61"/>
      <c r="N63" s="61"/>
    </row>
    <row r="64" spans="3:14" ht="15" customHeight="1" x14ac:dyDescent="0.2">
      <c r="C64" s="238"/>
      <c r="D64" s="228" t="s">
        <v>142</v>
      </c>
      <c r="E64" s="229"/>
      <c r="F64" s="230"/>
      <c r="G64" s="231"/>
      <c r="H64" s="228" t="s">
        <v>142</v>
      </c>
      <c r="I64" s="229"/>
      <c r="J64" s="230"/>
      <c r="K64" s="231"/>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10" t="s">
        <v>135</v>
      </c>
      <c r="E66" s="159" t="s">
        <v>135</v>
      </c>
      <c r="F66" s="159" t="s">
        <v>135</v>
      </c>
      <c r="G66" s="111" t="s">
        <v>135</v>
      </c>
      <c r="H66" s="110" t="s">
        <v>135</v>
      </c>
      <c r="I66" s="159" t="s">
        <v>135</v>
      </c>
      <c r="J66" s="159" t="s">
        <v>135</v>
      </c>
      <c r="K66" s="111" t="s">
        <v>135</v>
      </c>
      <c r="M66" s="61"/>
      <c r="N66" s="61"/>
    </row>
    <row r="67" spans="1:14" s="6" customFormat="1" ht="15.95" customHeight="1" x14ac:dyDescent="0.2">
      <c r="C67" s="20" t="s">
        <v>10</v>
      </c>
      <c r="D67" s="92">
        <v>6671098.7000000002</v>
      </c>
      <c r="E67" s="92">
        <v>3165418.8</v>
      </c>
      <c r="F67" s="92">
        <v>2835047.1</v>
      </c>
      <c r="G67" s="92">
        <v>8617039.1999999993</v>
      </c>
      <c r="H67" s="92">
        <v>13892743</v>
      </c>
      <c r="I67" s="92">
        <v>5415674.9000000004</v>
      </c>
      <c r="J67" s="92">
        <v>5807320</v>
      </c>
      <c r="K67" s="97">
        <v>15884343.800000001</v>
      </c>
      <c r="M67" s="141"/>
      <c r="N67" s="141"/>
    </row>
    <row r="68" spans="1:14" s="6" customFormat="1" ht="15.95" customHeight="1" x14ac:dyDescent="0.2">
      <c r="C68" s="21" t="s">
        <v>11</v>
      </c>
      <c r="D68" s="93">
        <v>2651933.5</v>
      </c>
      <c r="E68" s="93">
        <v>720084.3</v>
      </c>
      <c r="F68" s="93">
        <v>4222746.7</v>
      </c>
      <c r="G68" s="93">
        <v>18334065.699999999</v>
      </c>
      <c r="H68" s="93">
        <v>3931469.9</v>
      </c>
      <c r="I68" s="93">
        <v>1016846.7</v>
      </c>
      <c r="J68" s="93">
        <v>4112385.3</v>
      </c>
      <c r="K68" s="98">
        <v>20697800.899999999</v>
      </c>
      <c r="M68" s="141"/>
      <c r="N68" s="141"/>
    </row>
    <row r="69" spans="1:14" s="6" customFormat="1" ht="15.95" customHeight="1" x14ac:dyDescent="0.2">
      <c r="C69" s="22" t="s">
        <v>53</v>
      </c>
      <c r="D69" s="94">
        <v>2456418.2000000002</v>
      </c>
      <c r="E69" s="94">
        <v>695858.2</v>
      </c>
      <c r="F69" s="94">
        <v>4114572.6</v>
      </c>
      <c r="G69" s="94">
        <v>15191577.199999999</v>
      </c>
      <c r="H69" s="94">
        <v>3834364.9</v>
      </c>
      <c r="I69" s="94">
        <v>1004444.3</v>
      </c>
      <c r="J69" s="94">
        <v>4066254.8</v>
      </c>
      <c r="K69" s="99">
        <v>19263237.399999999</v>
      </c>
      <c r="M69" s="141"/>
      <c r="N69" s="141"/>
    </row>
    <row r="70" spans="1:14" s="6" customFormat="1" ht="15.95" customHeight="1" x14ac:dyDescent="0.2">
      <c r="C70" s="12" t="s">
        <v>54</v>
      </c>
      <c r="D70" s="94">
        <v>31792.400000000001</v>
      </c>
      <c r="E70" s="94">
        <v>11103</v>
      </c>
      <c r="F70" s="94">
        <v>21786.6</v>
      </c>
      <c r="G70" s="94">
        <v>77863.899999999994</v>
      </c>
      <c r="H70" s="94">
        <v>40918.5</v>
      </c>
      <c r="I70" s="94">
        <v>14299.6</v>
      </c>
      <c r="J70" s="94">
        <v>16050.7</v>
      </c>
      <c r="K70" s="99">
        <v>187457.1</v>
      </c>
      <c r="M70" s="141"/>
      <c r="N70" s="141"/>
    </row>
    <row r="71" spans="1:14" s="6" customFormat="1" ht="15.95" customHeight="1" x14ac:dyDescent="0.2">
      <c r="A71" s="6" t="s">
        <v>12</v>
      </c>
      <c r="C71" s="12" t="s">
        <v>55</v>
      </c>
      <c r="D71" s="94">
        <v>59027</v>
      </c>
      <c r="E71" s="94">
        <v>4959.7</v>
      </c>
      <c r="F71" s="94">
        <v>125441.8</v>
      </c>
      <c r="G71" s="94">
        <v>1044437.7</v>
      </c>
      <c r="H71" s="94">
        <v>89349.4</v>
      </c>
      <c r="I71" s="94">
        <v>1751.8</v>
      </c>
      <c r="J71" s="94">
        <v>43700.1</v>
      </c>
      <c r="K71" s="99">
        <v>1310836.3</v>
      </c>
      <c r="M71" s="141"/>
      <c r="N71" s="141"/>
    </row>
    <row r="72" spans="1:14" s="6" customFormat="1" ht="15.95" customHeight="1" x14ac:dyDescent="0.2">
      <c r="C72" s="12" t="s">
        <v>56</v>
      </c>
      <c r="D72" s="94">
        <v>17633</v>
      </c>
      <c r="E72" s="94">
        <v>10423.700000000001</v>
      </c>
      <c r="F72" s="94">
        <v>3798.4</v>
      </c>
      <c r="G72" s="94">
        <v>43881.7</v>
      </c>
      <c r="H72" s="94">
        <v>39889.800000000003</v>
      </c>
      <c r="I72" s="94">
        <v>16378.9</v>
      </c>
      <c r="J72" s="94">
        <v>41082.9</v>
      </c>
      <c r="K72" s="99">
        <v>111535.8</v>
      </c>
      <c r="M72" s="141"/>
      <c r="N72" s="141"/>
    </row>
    <row r="73" spans="1:14" s="6" customFormat="1" ht="15.95" customHeight="1" x14ac:dyDescent="0.2">
      <c r="C73" s="12" t="s">
        <v>57</v>
      </c>
      <c r="D73" s="94">
        <v>128.80000000000001</v>
      </c>
      <c r="E73" s="94">
        <v>0</v>
      </c>
      <c r="F73" s="94">
        <v>45728.9</v>
      </c>
      <c r="G73" s="94">
        <v>81210.2</v>
      </c>
      <c r="H73" s="94">
        <v>2105.5</v>
      </c>
      <c r="I73" s="94">
        <v>997.9</v>
      </c>
      <c r="J73" s="94">
        <v>43990.400000000001</v>
      </c>
      <c r="K73" s="99">
        <v>230616.6</v>
      </c>
      <c r="M73" s="141"/>
      <c r="N73" s="141"/>
    </row>
    <row r="74" spans="1:14" s="6" customFormat="1" ht="15.95" customHeight="1" x14ac:dyDescent="0.2">
      <c r="C74" s="12" t="s">
        <v>58</v>
      </c>
      <c r="D74" s="94">
        <v>5385.6</v>
      </c>
      <c r="E74" s="94">
        <v>2733.8</v>
      </c>
      <c r="F74" s="94">
        <v>662.3</v>
      </c>
      <c r="G74" s="94">
        <v>68771.199999999997</v>
      </c>
      <c r="H74" s="94">
        <v>3997.3</v>
      </c>
      <c r="I74" s="94">
        <v>6303.4</v>
      </c>
      <c r="J74" s="94">
        <v>8893.6</v>
      </c>
      <c r="K74" s="99">
        <v>68094.399999999994</v>
      </c>
      <c r="M74" s="141"/>
      <c r="N74" s="141"/>
    </row>
    <row r="75" spans="1:14" s="6" customFormat="1" ht="15.95" customHeight="1" x14ac:dyDescent="0.2">
      <c r="C75" s="12" t="s">
        <v>59</v>
      </c>
      <c r="D75" s="94">
        <v>40798.199999999997</v>
      </c>
      <c r="E75" s="94">
        <v>12846.3</v>
      </c>
      <c r="F75" s="94">
        <v>15526.3</v>
      </c>
      <c r="G75" s="94">
        <v>88673</v>
      </c>
      <c r="H75" s="94">
        <v>49578.5</v>
      </c>
      <c r="I75" s="94">
        <v>11062.4</v>
      </c>
      <c r="J75" s="94">
        <v>26195.5</v>
      </c>
      <c r="K75" s="99">
        <v>166398</v>
      </c>
      <c r="M75" s="141"/>
      <c r="N75" s="141"/>
    </row>
    <row r="76" spans="1:14" s="6" customFormat="1" ht="15.95" customHeight="1" x14ac:dyDescent="0.2">
      <c r="C76" s="12" t="s">
        <v>60</v>
      </c>
      <c r="D76" s="94">
        <v>917.1</v>
      </c>
      <c r="E76" s="94">
        <v>3089.1</v>
      </c>
      <c r="F76" s="94">
        <v>25325.4</v>
      </c>
      <c r="G76" s="94">
        <v>611518.69999999995</v>
      </c>
      <c r="H76" s="94">
        <v>3727.4</v>
      </c>
      <c r="I76" s="94">
        <v>476.4</v>
      </c>
      <c r="J76" s="94">
        <v>2734.5</v>
      </c>
      <c r="K76" s="99">
        <v>135823.79999999999</v>
      </c>
      <c r="M76" s="141"/>
      <c r="N76" s="141"/>
    </row>
    <row r="77" spans="1:14" s="6" customFormat="1" ht="15.95" customHeight="1" x14ac:dyDescent="0.2">
      <c r="A77" s="6" t="s">
        <v>13</v>
      </c>
      <c r="C77" s="12" t="s">
        <v>61</v>
      </c>
      <c r="D77" s="94">
        <v>17221.5</v>
      </c>
      <c r="E77" s="94">
        <v>5033.6000000000004</v>
      </c>
      <c r="F77" s="94">
        <v>8769.5</v>
      </c>
      <c r="G77" s="94">
        <v>47433.8</v>
      </c>
      <c r="H77" s="94">
        <v>18721.599999999999</v>
      </c>
      <c r="I77" s="94">
        <v>3197.7</v>
      </c>
      <c r="J77" s="94">
        <v>23726.5</v>
      </c>
      <c r="K77" s="99">
        <v>65923.8</v>
      </c>
      <c r="M77" s="141"/>
      <c r="N77" s="141"/>
    </row>
    <row r="78" spans="1:14" s="6" customFormat="1" ht="15.95" customHeight="1" x14ac:dyDescent="0.2">
      <c r="C78" s="12" t="s">
        <v>62</v>
      </c>
      <c r="D78" s="94">
        <v>606.29999999999995</v>
      </c>
      <c r="E78" s="94">
        <v>4169.8999999999996</v>
      </c>
      <c r="F78" s="94">
        <v>1000.5</v>
      </c>
      <c r="G78" s="94">
        <v>164099.20000000001</v>
      </c>
      <c r="H78" s="94">
        <v>1261.4000000000001</v>
      </c>
      <c r="I78" s="94">
        <v>251.6</v>
      </c>
      <c r="J78" s="94">
        <v>738.1</v>
      </c>
      <c r="K78" s="99">
        <v>94976.7</v>
      </c>
      <c r="M78" s="141"/>
      <c r="N78" s="141"/>
    </row>
    <row r="79" spans="1:14" s="6" customFormat="1" ht="15.95" customHeight="1" x14ac:dyDescent="0.2">
      <c r="A79" s="6" t="s">
        <v>13</v>
      </c>
      <c r="C79" s="12" t="s">
        <v>63</v>
      </c>
      <c r="D79" s="94">
        <v>78714.100000000006</v>
      </c>
      <c r="E79" s="94">
        <v>44968.9</v>
      </c>
      <c r="F79" s="94">
        <v>101200.4</v>
      </c>
      <c r="G79" s="94">
        <v>433041.6</v>
      </c>
      <c r="H79" s="94">
        <v>42623.199999999997</v>
      </c>
      <c r="I79" s="94">
        <v>11228.2</v>
      </c>
      <c r="J79" s="94">
        <v>17059.400000000001</v>
      </c>
      <c r="K79" s="99">
        <v>191173.3</v>
      </c>
      <c r="M79" s="141"/>
      <c r="N79" s="141"/>
    </row>
    <row r="80" spans="1:14" s="6" customFormat="1" ht="15.95" customHeight="1" x14ac:dyDescent="0.2">
      <c r="A80" s="6" t="s">
        <v>13</v>
      </c>
      <c r="C80" s="12" t="s">
        <v>132</v>
      </c>
      <c r="D80" s="94">
        <v>25841.599999999999</v>
      </c>
      <c r="E80" s="94">
        <v>7158.9</v>
      </c>
      <c r="F80" s="94">
        <v>4066.7</v>
      </c>
      <c r="G80" s="94">
        <v>46777.7</v>
      </c>
      <c r="H80" s="94">
        <v>25446.400000000001</v>
      </c>
      <c r="I80" s="94">
        <v>14492.8</v>
      </c>
      <c r="J80" s="94">
        <v>45156.2</v>
      </c>
      <c r="K80" s="99">
        <v>56605.2</v>
      </c>
      <c r="M80" s="141"/>
      <c r="N80" s="141"/>
    </row>
    <row r="81" spans="1:14" s="6" customFormat="1" ht="15.95" customHeight="1" x14ac:dyDescent="0.2">
      <c r="C81" s="12" t="s">
        <v>64</v>
      </c>
      <c r="D81" s="94">
        <v>13466</v>
      </c>
      <c r="E81" s="94">
        <v>2349</v>
      </c>
      <c r="F81" s="94">
        <v>118514.7</v>
      </c>
      <c r="G81" s="94">
        <v>304824</v>
      </c>
      <c r="H81" s="94">
        <v>20167.599999999999</v>
      </c>
      <c r="I81" s="94">
        <v>668.2</v>
      </c>
      <c r="J81" s="94">
        <v>17558.900000000001</v>
      </c>
      <c r="K81" s="99">
        <v>287124.3</v>
      </c>
      <c r="M81" s="141"/>
      <c r="N81" s="141"/>
    </row>
    <row r="82" spans="1:14" s="6" customFormat="1" ht="15.95" customHeight="1" x14ac:dyDescent="0.2">
      <c r="C82" s="12" t="s">
        <v>65</v>
      </c>
      <c r="D82" s="94">
        <v>45798.400000000001</v>
      </c>
      <c r="E82" s="94">
        <v>52914.1</v>
      </c>
      <c r="F82" s="94">
        <v>1249066.2</v>
      </c>
      <c r="G82" s="94">
        <v>954315.1</v>
      </c>
      <c r="H82" s="94">
        <v>30239</v>
      </c>
      <c r="I82" s="94">
        <v>14109.2</v>
      </c>
      <c r="J82" s="94">
        <v>587675.6</v>
      </c>
      <c r="K82" s="99">
        <v>994673.2</v>
      </c>
      <c r="M82" s="141"/>
      <c r="N82" s="141"/>
    </row>
    <row r="83" spans="1:14" s="6" customFormat="1" ht="15.95" customHeight="1" x14ac:dyDescent="0.2">
      <c r="C83" s="12" t="s">
        <v>66</v>
      </c>
      <c r="D83" s="94">
        <v>10360.700000000001</v>
      </c>
      <c r="E83" s="94">
        <v>1204.8</v>
      </c>
      <c r="F83" s="94">
        <v>3790.6</v>
      </c>
      <c r="G83" s="94">
        <v>55253.5</v>
      </c>
      <c r="H83" s="94">
        <v>6508.7</v>
      </c>
      <c r="I83" s="94">
        <v>4468.8</v>
      </c>
      <c r="J83" s="94">
        <v>1977.4</v>
      </c>
      <c r="K83" s="99">
        <v>86543.7</v>
      </c>
      <c r="M83" s="141"/>
      <c r="N83" s="141"/>
    </row>
    <row r="84" spans="1:14" s="6" customFormat="1" ht="15.95" customHeight="1" x14ac:dyDescent="0.2">
      <c r="C84" s="12" t="s">
        <v>67</v>
      </c>
      <c r="D84" s="94">
        <v>0</v>
      </c>
      <c r="E84" s="94">
        <v>0</v>
      </c>
      <c r="F84" s="94">
        <v>0</v>
      </c>
      <c r="G84" s="94">
        <v>2984.5</v>
      </c>
      <c r="H84" s="94">
        <v>0</v>
      </c>
      <c r="I84" s="94">
        <v>0</v>
      </c>
      <c r="J84" s="94">
        <v>0</v>
      </c>
      <c r="K84" s="99">
        <v>765.2</v>
      </c>
      <c r="M84" s="141"/>
      <c r="N84" s="141"/>
    </row>
    <row r="85" spans="1:14" s="6" customFormat="1" ht="15.95" customHeight="1" x14ac:dyDescent="0.2">
      <c r="C85" s="12" t="s">
        <v>68</v>
      </c>
      <c r="D85" s="94">
        <v>141093.1</v>
      </c>
      <c r="E85" s="94">
        <v>71016.7</v>
      </c>
      <c r="F85" s="94">
        <v>124684.6</v>
      </c>
      <c r="G85" s="94">
        <v>890552.8</v>
      </c>
      <c r="H85" s="94">
        <v>126892.6</v>
      </c>
      <c r="I85" s="94">
        <v>72410.399999999994</v>
      </c>
      <c r="J85" s="94">
        <v>114785.4</v>
      </c>
      <c r="K85" s="99">
        <v>1359305.9</v>
      </c>
      <c r="M85" s="141"/>
      <c r="N85" s="141"/>
    </row>
    <row r="86" spans="1:14" s="6" customFormat="1" ht="15.95" customHeight="1" x14ac:dyDescent="0.2">
      <c r="C86" s="12" t="s">
        <v>69</v>
      </c>
      <c r="D86" s="94">
        <v>43664.4</v>
      </c>
      <c r="E86" s="94">
        <v>33885.599999999999</v>
      </c>
      <c r="F86" s="94">
        <v>21572.400000000001</v>
      </c>
      <c r="G86" s="94">
        <v>151427.5</v>
      </c>
      <c r="H86" s="94">
        <v>65418.6</v>
      </c>
      <c r="I86" s="94">
        <v>33700</v>
      </c>
      <c r="J86" s="94">
        <v>26578.3</v>
      </c>
      <c r="K86" s="99">
        <v>235428.1</v>
      </c>
      <c r="M86" s="141"/>
      <c r="N86" s="141"/>
    </row>
    <row r="87" spans="1:14" s="6" customFormat="1" ht="15.95" customHeight="1" x14ac:dyDescent="0.2">
      <c r="C87" s="12" t="s">
        <v>70</v>
      </c>
      <c r="D87" s="94">
        <v>1072675.8</v>
      </c>
      <c r="E87" s="94">
        <v>240962.8</v>
      </c>
      <c r="F87" s="94">
        <v>1477086.7</v>
      </c>
      <c r="G87" s="94">
        <v>5701600.7000000002</v>
      </c>
      <c r="H87" s="94">
        <v>1992092.5</v>
      </c>
      <c r="I87" s="94">
        <v>477456</v>
      </c>
      <c r="J87" s="94">
        <v>2342257.7999999998</v>
      </c>
      <c r="K87" s="99">
        <v>8472779.5999999996</v>
      </c>
      <c r="M87" s="141"/>
      <c r="N87" s="141"/>
    </row>
    <row r="88" spans="1:14" s="6" customFormat="1" ht="15.95" customHeight="1" x14ac:dyDescent="0.2">
      <c r="C88" s="12" t="s">
        <v>71</v>
      </c>
      <c r="D88" s="94">
        <v>6198.7</v>
      </c>
      <c r="E88" s="94">
        <v>4894</v>
      </c>
      <c r="F88" s="94">
        <v>34638.199999999997</v>
      </c>
      <c r="G88" s="94">
        <v>294181.5</v>
      </c>
      <c r="H88" s="94">
        <v>8579.5</v>
      </c>
      <c r="I88" s="94">
        <v>1772.9</v>
      </c>
      <c r="J88" s="94">
        <v>23291.4</v>
      </c>
      <c r="K88" s="99">
        <v>510899.20000000001</v>
      </c>
      <c r="M88" s="141"/>
      <c r="N88" s="141"/>
    </row>
    <row r="89" spans="1:14" s="6" customFormat="1" ht="15.95" customHeight="1" x14ac:dyDescent="0.2">
      <c r="C89" s="12" t="s">
        <v>72</v>
      </c>
      <c r="D89" s="94">
        <v>136105.60000000001</v>
      </c>
      <c r="E89" s="94">
        <v>35159.699999999997</v>
      </c>
      <c r="F89" s="94">
        <v>230389</v>
      </c>
      <c r="G89" s="94">
        <v>1648373.4</v>
      </c>
      <c r="H89" s="94">
        <v>134834.20000000001</v>
      </c>
      <c r="I89" s="94">
        <v>18796.900000000001</v>
      </c>
      <c r="J89" s="94">
        <v>88874.9</v>
      </c>
      <c r="K89" s="99">
        <v>1809763.3</v>
      </c>
      <c r="M89" s="141"/>
      <c r="N89" s="141"/>
    </row>
    <row r="90" spans="1:14" s="6" customFormat="1" ht="15.95" customHeight="1" x14ac:dyDescent="0.2">
      <c r="C90" s="12" t="s">
        <v>80</v>
      </c>
      <c r="D90" s="94">
        <v>9544.4</v>
      </c>
      <c r="E90" s="94">
        <v>8815.7999999999993</v>
      </c>
      <c r="F90" s="94">
        <v>11391.5</v>
      </c>
      <c r="G90" s="94">
        <v>86793.7</v>
      </c>
      <c r="H90" s="94">
        <v>2901</v>
      </c>
      <c r="I90" s="94">
        <v>5108.3999999999996</v>
      </c>
      <c r="J90" s="94">
        <v>12650.5</v>
      </c>
      <c r="K90" s="99">
        <v>41517.4</v>
      </c>
      <c r="M90" s="141"/>
      <c r="N90" s="141"/>
    </row>
    <row r="91" spans="1:14" s="6" customFormat="1" ht="15.95" customHeight="1" x14ac:dyDescent="0.2">
      <c r="C91" s="12" t="s">
        <v>73</v>
      </c>
      <c r="D91" s="94">
        <v>89974.6</v>
      </c>
      <c r="E91" s="94">
        <v>5104.2</v>
      </c>
      <c r="F91" s="94">
        <v>50496</v>
      </c>
      <c r="G91" s="94">
        <v>395247.2</v>
      </c>
      <c r="H91" s="94">
        <v>128344.1</v>
      </c>
      <c r="I91" s="94">
        <v>42350.1</v>
      </c>
      <c r="J91" s="94">
        <v>43909.1</v>
      </c>
      <c r="K91" s="99">
        <v>305817.8</v>
      </c>
      <c r="M91" s="141"/>
      <c r="N91" s="141"/>
    </row>
    <row r="92" spans="1:14" s="6" customFormat="1" ht="15.95" customHeight="1" x14ac:dyDescent="0.2">
      <c r="C92" s="12" t="s">
        <v>74</v>
      </c>
      <c r="D92" s="94">
        <v>30513.9</v>
      </c>
      <c r="E92" s="94">
        <v>24686.3</v>
      </c>
      <c r="F92" s="94">
        <v>86036.1</v>
      </c>
      <c r="G92" s="94">
        <v>96547.7</v>
      </c>
      <c r="H92" s="94">
        <v>38911.4</v>
      </c>
      <c r="I92" s="94">
        <v>35400.800000000003</v>
      </c>
      <c r="J92" s="94">
        <v>73930</v>
      </c>
      <c r="K92" s="99">
        <v>176091.6</v>
      </c>
      <c r="M92" s="141"/>
      <c r="N92" s="141"/>
    </row>
    <row r="93" spans="1:14" s="6" customFormat="1" ht="15.95" customHeight="1" x14ac:dyDescent="0.2">
      <c r="C93" s="12" t="s">
        <v>75</v>
      </c>
      <c r="D93" s="94">
        <v>12693.6</v>
      </c>
      <c r="E93" s="94">
        <v>10835.8</v>
      </c>
      <c r="F93" s="94">
        <v>26663</v>
      </c>
      <c r="G93" s="94">
        <v>670160</v>
      </c>
      <c r="H93" s="94">
        <v>20723.599999999999</v>
      </c>
      <c r="I93" s="94">
        <v>10032.200000000001</v>
      </c>
      <c r="J93" s="94">
        <v>32004.6</v>
      </c>
      <c r="K93" s="99">
        <v>782639.4</v>
      </c>
      <c r="M93" s="141"/>
      <c r="N93" s="141"/>
    </row>
    <row r="94" spans="1:14" s="6" customFormat="1" ht="15.95" customHeight="1" x14ac:dyDescent="0.2">
      <c r="A94" s="6" t="s">
        <v>12</v>
      </c>
      <c r="C94" s="12" t="s">
        <v>76</v>
      </c>
      <c r="D94" s="94">
        <v>352961.9</v>
      </c>
      <c r="E94" s="94">
        <v>58952.3</v>
      </c>
      <c r="F94" s="94">
        <v>241706</v>
      </c>
      <c r="G94" s="94">
        <v>801571.3</v>
      </c>
      <c r="H94" s="94">
        <v>587911.80000000005</v>
      </c>
      <c r="I94" s="94">
        <v>133693</v>
      </c>
      <c r="J94" s="94">
        <v>313066.2</v>
      </c>
      <c r="K94" s="99">
        <v>1140738</v>
      </c>
      <c r="M94" s="141"/>
      <c r="N94" s="141"/>
    </row>
    <row r="95" spans="1:14" s="6" customFormat="1" ht="15.95" customHeight="1" x14ac:dyDescent="0.2">
      <c r="C95" s="12" t="s">
        <v>77</v>
      </c>
      <c r="D95" s="94">
        <v>208205.3</v>
      </c>
      <c r="E95" s="94">
        <v>38590.199999999997</v>
      </c>
      <c r="F95" s="94">
        <v>85230.8</v>
      </c>
      <c r="G95" s="94">
        <v>351452.7</v>
      </c>
      <c r="H95" s="94">
        <v>351792</v>
      </c>
      <c r="I95" s="94">
        <v>74036.7</v>
      </c>
      <c r="J95" s="94">
        <v>118366.8</v>
      </c>
      <c r="K95" s="99">
        <v>376208.9</v>
      </c>
      <c r="M95" s="141"/>
      <c r="N95" s="141"/>
    </row>
    <row r="96" spans="1:14" s="6" customFormat="1" ht="15.95" customHeight="1" x14ac:dyDescent="0.2">
      <c r="C96" s="12" t="s">
        <v>78</v>
      </c>
      <c r="D96" s="94">
        <v>5096.2</v>
      </c>
      <c r="E96" s="94">
        <v>0</v>
      </c>
      <c r="F96" s="94">
        <v>0</v>
      </c>
      <c r="G96" s="94">
        <v>78582.899999999994</v>
      </c>
      <c r="H96" s="94">
        <v>1429.3</v>
      </c>
      <c r="I96" s="94">
        <v>0</v>
      </c>
      <c r="J96" s="94">
        <v>0</v>
      </c>
      <c r="K96" s="99">
        <v>63500.800000000003</v>
      </c>
      <c r="M96" s="141"/>
      <c r="N96" s="141"/>
    </row>
    <row r="97" spans="3:15" s="6" customFormat="1" ht="15.95" customHeight="1" x14ac:dyDescent="0.2">
      <c r="C97" s="23" t="s">
        <v>79</v>
      </c>
      <c r="D97" s="95">
        <v>195515.3</v>
      </c>
      <c r="E97" s="95">
        <v>24226.1</v>
      </c>
      <c r="F97" s="95">
        <v>108174.1</v>
      </c>
      <c r="G97" s="95">
        <v>3142488.5</v>
      </c>
      <c r="H97" s="95">
        <v>97104.999999999505</v>
      </c>
      <c r="I97" s="95">
        <v>12402.3999999999</v>
      </c>
      <c r="J97" s="95">
        <v>46130.5</v>
      </c>
      <c r="K97" s="100">
        <v>1434563.5</v>
      </c>
      <c r="M97" s="141"/>
      <c r="N97" s="141"/>
    </row>
    <row r="98" spans="3:15" s="4" customFormat="1" ht="15.95" customHeight="1" x14ac:dyDescent="0.2">
      <c r="C98" s="23" t="s">
        <v>43</v>
      </c>
      <c r="D98" s="93">
        <v>7468</v>
      </c>
      <c r="E98" s="93">
        <v>11119.6</v>
      </c>
      <c r="F98" s="93">
        <v>4401</v>
      </c>
      <c r="G98" s="93">
        <v>64005.3</v>
      </c>
      <c r="H98" s="93">
        <v>9493.4</v>
      </c>
      <c r="I98" s="93">
        <v>12349.4</v>
      </c>
      <c r="J98" s="93">
        <v>5216.3</v>
      </c>
      <c r="K98" s="98">
        <v>10410.4</v>
      </c>
      <c r="L98" s="96"/>
      <c r="M98" s="142"/>
      <c r="N98" s="142"/>
    </row>
    <row r="99" spans="3:15" ht="15.95" customHeight="1" x14ac:dyDescent="0.2">
      <c r="C99" s="138" t="s">
        <v>9</v>
      </c>
      <c r="D99" s="144">
        <v>9330500.1999999993</v>
      </c>
      <c r="E99" s="144">
        <v>3896622.7</v>
      </c>
      <c r="F99" s="144">
        <v>7062194.7999999998</v>
      </c>
      <c r="G99" s="144">
        <v>27015110.199999999</v>
      </c>
      <c r="H99" s="144">
        <v>17833706.300000001</v>
      </c>
      <c r="I99" s="144">
        <v>6444871</v>
      </c>
      <c r="J99" s="144">
        <v>9924921.5999999996</v>
      </c>
      <c r="K99" s="145">
        <v>36592555.100000001</v>
      </c>
      <c r="M99" s="61"/>
      <c r="N99" s="61"/>
    </row>
    <row r="100" spans="3:15" x14ac:dyDescent="0.2">
      <c r="K100" s="61"/>
      <c r="L100" s="61"/>
    </row>
    <row r="101" spans="3:15" x14ac:dyDescent="0.2">
      <c r="K101" s="61"/>
      <c r="L101" s="61"/>
    </row>
    <row r="102" spans="3:15" x14ac:dyDescent="0.2">
      <c r="L102" s="61"/>
      <c r="O102" s="129"/>
    </row>
    <row r="103" spans="3:15" x14ac:dyDescent="0.2">
      <c r="K103" s="61"/>
      <c r="L103" s="61"/>
    </row>
    <row r="106" spans="3:15" x14ac:dyDescent="0.2">
      <c r="L106" s="61"/>
    </row>
    <row r="107" spans="3:15" x14ac:dyDescent="0.2">
      <c r="L107" s="61"/>
    </row>
    <row r="108" spans="3:15" x14ac:dyDescent="0.2">
      <c r="L108" s="61"/>
    </row>
    <row r="109" spans="3:15" ht="15.75" x14ac:dyDescent="0.25">
      <c r="C109" s="2" t="s">
        <v>2</v>
      </c>
      <c r="L109" s="61"/>
    </row>
    <row r="110" spans="3:15" ht="12.75" customHeight="1" x14ac:dyDescent="0.2">
      <c r="C110" s="235"/>
      <c r="D110" s="239"/>
      <c r="E110" s="239"/>
      <c r="F110" s="239"/>
      <c r="G110" s="239"/>
      <c r="H110" s="239"/>
      <c r="I110" s="239"/>
      <c r="J110" s="239"/>
      <c r="K110" s="91"/>
      <c r="L110" s="61"/>
    </row>
    <row r="111" spans="3:15" ht="12.75" customHeight="1" x14ac:dyDescent="0.2">
      <c r="C111" s="235" t="s">
        <v>108</v>
      </c>
      <c r="D111" s="236"/>
      <c r="E111" s="236"/>
      <c r="F111" s="236"/>
      <c r="G111" s="236"/>
      <c r="H111" s="236"/>
      <c r="I111" s="236"/>
      <c r="J111" s="236"/>
      <c r="K111" s="1" t="s">
        <v>137</v>
      </c>
      <c r="L111" s="61"/>
    </row>
    <row r="112" spans="3:15" ht="12.75" customHeight="1" x14ac:dyDescent="0.2"/>
    <row r="113" spans="1:14" ht="17.100000000000001" customHeight="1" x14ac:dyDescent="0.2">
      <c r="C113" s="237" t="s">
        <v>41</v>
      </c>
      <c r="D113" s="225" t="str">
        <f>CONCATENATE('M1'!D11," ",'M1'!D12)</f>
        <v>Januar 2017</v>
      </c>
      <c r="E113" s="226"/>
      <c r="F113" s="226"/>
      <c r="G113" s="227"/>
      <c r="H113" s="227"/>
      <c r="I113" s="227"/>
      <c r="J113" s="227"/>
      <c r="K113" s="222"/>
      <c r="L113" s="61"/>
    </row>
    <row r="114" spans="1:14" ht="32.25" customHeight="1" x14ac:dyDescent="0.2">
      <c r="C114" s="238"/>
      <c r="D114" s="214" t="s">
        <v>103</v>
      </c>
      <c r="E114" s="233"/>
      <c r="F114" s="233"/>
      <c r="G114" s="234"/>
      <c r="H114" s="214" t="s">
        <v>127</v>
      </c>
      <c r="I114" s="233"/>
      <c r="J114" s="233"/>
      <c r="K114" s="234"/>
      <c r="M114" s="61"/>
      <c r="N114" s="61"/>
    </row>
    <row r="115" spans="1:14" ht="15" customHeight="1" x14ac:dyDescent="0.2">
      <c r="C115" s="238"/>
      <c r="D115" s="228" t="s">
        <v>142</v>
      </c>
      <c r="E115" s="229"/>
      <c r="F115" s="230"/>
      <c r="G115" s="231"/>
      <c r="H115" s="228" t="s">
        <v>142</v>
      </c>
      <c r="I115" s="229"/>
      <c r="J115" s="230"/>
      <c r="K115" s="231"/>
      <c r="M115" s="61"/>
      <c r="N115" s="61"/>
    </row>
    <row r="116" spans="1:14" ht="15" customHeight="1" x14ac:dyDescent="0.2">
      <c r="C116" s="133"/>
      <c r="D116" s="134">
        <v>2</v>
      </c>
      <c r="E116" s="158">
        <v>3</v>
      </c>
      <c r="F116" s="158">
        <v>4</v>
      </c>
      <c r="G116" s="135" t="s">
        <v>139</v>
      </c>
      <c r="H116" s="134">
        <v>2</v>
      </c>
      <c r="I116" s="158">
        <v>3</v>
      </c>
      <c r="J116" s="158">
        <v>4</v>
      </c>
      <c r="K116" s="135" t="s">
        <v>139</v>
      </c>
      <c r="M116" s="61"/>
      <c r="N116" s="61"/>
    </row>
    <row r="117" spans="1:14" ht="15" customHeight="1" x14ac:dyDescent="0.2">
      <c r="C117" s="109"/>
      <c r="D117" s="110" t="s">
        <v>135</v>
      </c>
      <c r="E117" s="159" t="s">
        <v>135</v>
      </c>
      <c r="F117" s="159" t="s">
        <v>135</v>
      </c>
      <c r="G117" s="111" t="s">
        <v>135</v>
      </c>
      <c r="H117" s="110" t="s">
        <v>135</v>
      </c>
      <c r="I117" s="159" t="s">
        <v>135</v>
      </c>
      <c r="J117" s="159" t="s">
        <v>135</v>
      </c>
      <c r="K117" s="111" t="s">
        <v>135</v>
      </c>
      <c r="M117" s="61"/>
      <c r="N117" s="61"/>
    </row>
    <row r="118" spans="1:14" s="6" customFormat="1" ht="15.95" customHeight="1" x14ac:dyDescent="0.2">
      <c r="C118" s="20" t="s">
        <v>10</v>
      </c>
      <c r="D118" s="92">
        <v>52783968.299999997</v>
      </c>
      <c r="E118" s="92">
        <v>31133600.699999999</v>
      </c>
      <c r="F118" s="92">
        <v>35675307.600000001</v>
      </c>
      <c r="G118" s="92">
        <v>293765957.39999998</v>
      </c>
      <c r="H118" s="92">
        <v>7398695.5999999996</v>
      </c>
      <c r="I118" s="92">
        <v>6139017.0999999996</v>
      </c>
      <c r="J118" s="92">
        <v>6822762.2999999998</v>
      </c>
      <c r="K118" s="97">
        <v>94133805.200000003</v>
      </c>
      <c r="M118" s="141"/>
      <c r="N118" s="141"/>
    </row>
    <row r="119" spans="1:14" s="6" customFormat="1" ht="15.95" customHeight="1" x14ac:dyDescent="0.2">
      <c r="C119" s="21" t="s">
        <v>11</v>
      </c>
      <c r="D119" s="93">
        <v>9640499.3000000007</v>
      </c>
      <c r="E119" s="93">
        <v>7258353</v>
      </c>
      <c r="F119" s="93">
        <v>15596899.6</v>
      </c>
      <c r="G119" s="93">
        <v>358335961.60000002</v>
      </c>
      <c r="H119" s="93">
        <v>1765627.5</v>
      </c>
      <c r="I119" s="93">
        <v>1201258.5</v>
      </c>
      <c r="J119" s="93">
        <v>1694737.7</v>
      </c>
      <c r="K119" s="98">
        <v>104147523.59999999</v>
      </c>
      <c r="M119" s="141"/>
      <c r="N119" s="141"/>
    </row>
    <row r="120" spans="1:14" s="6" customFormat="1" ht="15.95" customHeight="1" x14ac:dyDescent="0.2">
      <c r="C120" s="22" t="s">
        <v>53</v>
      </c>
      <c r="D120" s="94">
        <v>9375480.9000000004</v>
      </c>
      <c r="E120" s="94">
        <v>7187832.5999999996</v>
      </c>
      <c r="F120" s="94">
        <v>15182311.800000001</v>
      </c>
      <c r="G120" s="94">
        <v>319664191.69999999</v>
      </c>
      <c r="H120" s="94">
        <v>1750391.4</v>
      </c>
      <c r="I120" s="94">
        <v>1189111.1000000001</v>
      </c>
      <c r="J120" s="94">
        <v>1689304.4</v>
      </c>
      <c r="K120" s="99">
        <v>101767719.09999999</v>
      </c>
      <c r="M120" s="141"/>
      <c r="N120" s="141"/>
    </row>
    <row r="121" spans="1:14" s="6" customFormat="1" ht="15.95" customHeight="1" x14ac:dyDescent="0.2">
      <c r="C121" s="12" t="s">
        <v>54</v>
      </c>
      <c r="D121" s="94">
        <v>127081.3</v>
      </c>
      <c r="E121" s="94">
        <v>62929</v>
      </c>
      <c r="F121" s="94">
        <v>205781.5</v>
      </c>
      <c r="G121" s="94">
        <v>4134113.2</v>
      </c>
      <c r="H121" s="94">
        <v>10884.5</v>
      </c>
      <c r="I121" s="94">
        <v>2053.4</v>
      </c>
      <c r="J121" s="94">
        <v>7533.3</v>
      </c>
      <c r="K121" s="99">
        <v>259603.7</v>
      </c>
      <c r="M121" s="141"/>
      <c r="N121" s="141"/>
    </row>
    <row r="122" spans="1:14" s="6" customFormat="1" ht="15.95" customHeight="1" x14ac:dyDescent="0.2">
      <c r="A122" s="6" t="s">
        <v>12</v>
      </c>
      <c r="C122" s="12" t="s">
        <v>55</v>
      </c>
      <c r="D122" s="94">
        <v>244388.2</v>
      </c>
      <c r="E122" s="94">
        <v>17482.2</v>
      </c>
      <c r="F122" s="94">
        <v>364118.9</v>
      </c>
      <c r="G122" s="94">
        <v>14269016</v>
      </c>
      <c r="H122" s="94">
        <v>35440.300000000003</v>
      </c>
      <c r="I122" s="94">
        <v>6217.2</v>
      </c>
      <c r="J122" s="94">
        <v>28117.7</v>
      </c>
      <c r="K122" s="99">
        <v>3474351.2</v>
      </c>
      <c r="M122" s="141"/>
      <c r="N122" s="141"/>
    </row>
    <row r="123" spans="1:14" s="6" customFormat="1" ht="15.95" customHeight="1" x14ac:dyDescent="0.2">
      <c r="C123" s="12" t="s">
        <v>56</v>
      </c>
      <c r="D123" s="94">
        <v>62003.3</v>
      </c>
      <c r="E123" s="94">
        <v>43253</v>
      </c>
      <c r="F123" s="94">
        <v>67045.899999999994</v>
      </c>
      <c r="G123" s="94">
        <v>1244519.1000000001</v>
      </c>
      <c r="H123" s="94">
        <v>10328</v>
      </c>
      <c r="I123" s="94">
        <v>5871.3</v>
      </c>
      <c r="J123" s="94">
        <v>971.6</v>
      </c>
      <c r="K123" s="99">
        <v>190802</v>
      </c>
      <c r="M123" s="141"/>
      <c r="N123" s="141"/>
    </row>
    <row r="124" spans="1:14" s="6" customFormat="1" ht="15.95" customHeight="1" x14ac:dyDescent="0.2">
      <c r="C124" s="12" t="s">
        <v>57</v>
      </c>
      <c r="D124" s="94">
        <v>10365.200000000001</v>
      </c>
      <c r="E124" s="94">
        <v>1645.8</v>
      </c>
      <c r="F124" s="94">
        <v>46814.9</v>
      </c>
      <c r="G124" s="94">
        <v>2480386.1</v>
      </c>
      <c r="H124" s="94">
        <v>740.8</v>
      </c>
      <c r="I124" s="94">
        <v>0</v>
      </c>
      <c r="J124" s="94">
        <v>0</v>
      </c>
      <c r="K124" s="99">
        <v>134173.20000000001</v>
      </c>
      <c r="M124" s="141"/>
      <c r="N124" s="141"/>
    </row>
    <row r="125" spans="1:14" s="6" customFormat="1" ht="15.95" customHeight="1" x14ac:dyDescent="0.2">
      <c r="C125" s="12" t="s">
        <v>58</v>
      </c>
      <c r="D125" s="94">
        <v>2137.3000000000002</v>
      </c>
      <c r="E125" s="94">
        <v>7411.8</v>
      </c>
      <c r="F125" s="94">
        <v>10307.5</v>
      </c>
      <c r="G125" s="94">
        <v>660105.80000000005</v>
      </c>
      <c r="H125" s="94">
        <v>215.7</v>
      </c>
      <c r="I125" s="94">
        <v>0</v>
      </c>
      <c r="J125" s="94">
        <v>0</v>
      </c>
      <c r="K125" s="99">
        <v>50489.9</v>
      </c>
      <c r="M125" s="141"/>
      <c r="N125" s="141"/>
    </row>
    <row r="126" spans="1:14" s="6" customFormat="1" ht="15.95" customHeight="1" x14ac:dyDescent="0.2">
      <c r="C126" s="12" t="s">
        <v>59</v>
      </c>
      <c r="D126" s="94">
        <v>168602.2</v>
      </c>
      <c r="E126" s="94">
        <v>27578.9</v>
      </c>
      <c r="F126" s="94">
        <v>102222.2</v>
      </c>
      <c r="G126" s="94">
        <v>1891251.6</v>
      </c>
      <c r="H126" s="94">
        <v>11807</v>
      </c>
      <c r="I126" s="94">
        <v>7160.2</v>
      </c>
      <c r="J126" s="94">
        <v>26941.200000000001</v>
      </c>
      <c r="K126" s="99">
        <v>422140.7</v>
      </c>
      <c r="M126" s="141"/>
      <c r="N126" s="141"/>
    </row>
    <row r="127" spans="1:14" s="6" customFormat="1" ht="15.95" customHeight="1" x14ac:dyDescent="0.2">
      <c r="C127" s="12" t="s">
        <v>60</v>
      </c>
      <c r="D127" s="94">
        <v>3246.7</v>
      </c>
      <c r="E127" s="94">
        <v>175.5</v>
      </c>
      <c r="F127" s="94">
        <v>10195.5</v>
      </c>
      <c r="G127" s="94">
        <v>692720.8</v>
      </c>
      <c r="H127" s="94">
        <v>0</v>
      </c>
      <c r="I127" s="94">
        <v>0</v>
      </c>
      <c r="J127" s="94">
        <v>0</v>
      </c>
      <c r="K127" s="99">
        <v>78002.5</v>
      </c>
      <c r="M127" s="141"/>
      <c r="N127" s="141"/>
    </row>
    <row r="128" spans="1:14" s="6" customFormat="1" ht="15.95" customHeight="1" x14ac:dyDescent="0.2">
      <c r="A128" s="6" t="s">
        <v>13</v>
      </c>
      <c r="C128" s="12" t="s">
        <v>61</v>
      </c>
      <c r="D128" s="94">
        <v>71815.100000000006</v>
      </c>
      <c r="E128" s="94">
        <v>19486.2</v>
      </c>
      <c r="F128" s="94">
        <v>78003.7</v>
      </c>
      <c r="G128" s="94">
        <v>619770.6</v>
      </c>
      <c r="H128" s="94">
        <v>1431.9</v>
      </c>
      <c r="I128" s="94">
        <v>175.7</v>
      </c>
      <c r="J128" s="94">
        <v>2678.3</v>
      </c>
      <c r="K128" s="99">
        <v>20610.8</v>
      </c>
      <c r="M128" s="141"/>
      <c r="N128" s="141"/>
    </row>
    <row r="129" spans="1:14" s="6" customFormat="1" ht="15.95" customHeight="1" x14ac:dyDescent="0.2">
      <c r="C129" s="12" t="s">
        <v>62</v>
      </c>
      <c r="D129" s="94">
        <v>2021.3</v>
      </c>
      <c r="E129" s="94">
        <v>2274.6</v>
      </c>
      <c r="F129" s="94">
        <v>2338</v>
      </c>
      <c r="G129" s="94">
        <v>468058.7</v>
      </c>
      <c r="H129" s="94">
        <v>1873.6</v>
      </c>
      <c r="I129" s="94">
        <v>0</v>
      </c>
      <c r="J129" s="94">
        <v>0</v>
      </c>
      <c r="K129" s="99">
        <v>5525.6</v>
      </c>
      <c r="M129" s="141"/>
      <c r="N129" s="141"/>
    </row>
    <row r="130" spans="1:14" s="6" customFormat="1" ht="15.95" customHeight="1" x14ac:dyDescent="0.2">
      <c r="A130" s="6" t="s">
        <v>13</v>
      </c>
      <c r="C130" s="12" t="s">
        <v>63</v>
      </c>
      <c r="D130" s="94">
        <v>147953.60000000001</v>
      </c>
      <c r="E130" s="94">
        <v>144454.9</v>
      </c>
      <c r="F130" s="94">
        <v>264778.09999999998</v>
      </c>
      <c r="G130" s="94">
        <v>4064302.2</v>
      </c>
      <c r="H130" s="94">
        <v>28214.2</v>
      </c>
      <c r="I130" s="94">
        <v>14233.2</v>
      </c>
      <c r="J130" s="94">
        <v>5317.6</v>
      </c>
      <c r="K130" s="99">
        <v>1379021</v>
      </c>
      <c r="M130" s="141"/>
      <c r="N130" s="141"/>
    </row>
    <row r="131" spans="1:14" s="6" customFormat="1" ht="15.95" customHeight="1" x14ac:dyDescent="0.2">
      <c r="A131" s="6" t="s">
        <v>13</v>
      </c>
      <c r="C131" s="12" t="s">
        <v>132</v>
      </c>
      <c r="D131" s="94">
        <v>88793.9</v>
      </c>
      <c r="E131" s="94">
        <v>21535.1</v>
      </c>
      <c r="F131" s="94">
        <v>256794</v>
      </c>
      <c r="G131" s="94">
        <v>2875742.8</v>
      </c>
      <c r="H131" s="94">
        <v>24488.3</v>
      </c>
      <c r="I131" s="94">
        <v>10483.799999999999</v>
      </c>
      <c r="J131" s="94">
        <v>17003.8</v>
      </c>
      <c r="K131" s="99">
        <v>1930990.5</v>
      </c>
      <c r="M131" s="141"/>
      <c r="N131" s="141"/>
    </row>
    <row r="132" spans="1:14" s="6" customFormat="1" ht="15.95" customHeight="1" x14ac:dyDescent="0.2">
      <c r="C132" s="12" t="s">
        <v>64</v>
      </c>
      <c r="D132" s="94">
        <v>52019.6</v>
      </c>
      <c r="E132" s="94">
        <v>2808.4</v>
      </c>
      <c r="F132" s="94">
        <v>165135.70000000001</v>
      </c>
      <c r="G132" s="94">
        <v>4738728.5999999996</v>
      </c>
      <c r="H132" s="94">
        <v>411.1</v>
      </c>
      <c r="I132" s="94">
        <v>0</v>
      </c>
      <c r="J132" s="94">
        <v>3938.1</v>
      </c>
      <c r="K132" s="99">
        <v>101013.8</v>
      </c>
      <c r="M132" s="141"/>
      <c r="N132" s="141"/>
    </row>
    <row r="133" spans="1:14" s="6" customFormat="1" ht="15.95" customHeight="1" x14ac:dyDescent="0.2">
      <c r="C133" s="12" t="s">
        <v>65</v>
      </c>
      <c r="D133" s="94">
        <v>123257.8</v>
      </c>
      <c r="E133" s="94">
        <v>45334.9</v>
      </c>
      <c r="F133" s="94">
        <v>1368185.9</v>
      </c>
      <c r="G133" s="94">
        <v>18202672.399999999</v>
      </c>
      <c r="H133" s="94">
        <v>13488.5</v>
      </c>
      <c r="I133" s="94">
        <v>0</v>
      </c>
      <c r="J133" s="94">
        <v>11872.3</v>
      </c>
      <c r="K133" s="99">
        <v>790295.8</v>
      </c>
      <c r="M133" s="141"/>
      <c r="N133" s="141"/>
    </row>
    <row r="134" spans="1:14" s="6" customFormat="1" ht="15.95" customHeight="1" x14ac:dyDescent="0.2">
      <c r="C134" s="12" t="s">
        <v>66</v>
      </c>
      <c r="D134" s="94">
        <v>30304.1</v>
      </c>
      <c r="E134" s="94">
        <v>45555.199999999997</v>
      </c>
      <c r="F134" s="94">
        <v>29116.2</v>
      </c>
      <c r="G134" s="94">
        <v>2262710.2000000002</v>
      </c>
      <c r="H134" s="94">
        <v>789.2</v>
      </c>
      <c r="I134" s="94">
        <v>287.5</v>
      </c>
      <c r="J134" s="94">
        <v>143.69999999999999</v>
      </c>
      <c r="K134" s="99">
        <v>279494.90000000002</v>
      </c>
      <c r="M134" s="141"/>
      <c r="N134" s="141"/>
    </row>
    <row r="135" spans="1:14" s="6" customFormat="1" ht="15.95" customHeight="1" x14ac:dyDescent="0.2">
      <c r="C135" s="12" t="s">
        <v>67</v>
      </c>
      <c r="D135" s="94">
        <v>0</v>
      </c>
      <c r="E135" s="94">
        <v>0</v>
      </c>
      <c r="F135" s="94">
        <v>0</v>
      </c>
      <c r="G135" s="94">
        <v>37637.4</v>
      </c>
      <c r="H135" s="94">
        <v>0</v>
      </c>
      <c r="I135" s="94">
        <v>0</v>
      </c>
      <c r="J135" s="94">
        <v>0</v>
      </c>
      <c r="K135" s="99">
        <v>3389.2</v>
      </c>
      <c r="M135" s="141"/>
      <c r="N135" s="141"/>
    </row>
    <row r="136" spans="1:14" s="6" customFormat="1" ht="15.95" customHeight="1" x14ac:dyDescent="0.2">
      <c r="C136" s="12" t="s">
        <v>68</v>
      </c>
      <c r="D136" s="94">
        <v>737903.2</v>
      </c>
      <c r="E136" s="94">
        <v>488068.3</v>
      </c>
      <c r="F136" s="94">
        <v>1411132.1</v>
      </c>
      <c r="G136" s="94">
        <v>26105019.399999999</v>
      </c>
      <c r="H136" s="94">
        <v>231331.5</v>
      </c>
      <c r="I136" s="94">
        <v>70777.2</v>
      </c>
      <c r="J136" s="94">
        <v>262706.3</v>
      </c>
      <c r="K136" s="99">
        <v>4211196.3</v>
      </c>
      <c r="M136" s="141"/>
      <c r="N136" s="141"/>
    </row>
    <row r="137" spans="1:14" s="6" customFormat="1" ht="15.95" customHeight="1" x14ac:dyDescent="0.2">
      <c r="C137" s="12" t="s">
        <v>69</v>
      </c>
      <c r="D137" s="94">
        <v>180105.5</v>
      </c>
      <c r="E137" s="94">
        <v>131589.6</v>
      </c>
      <c r="F137" s="94">
        <v>104474.3</v>
      </c>
      <c r="G137" s="94">
        <v>2409283.1</v>
      </c>
      <c r="H137" s="94">
        <v>115818.5</v>
      </c>
      <c r="I137" s="94">
        <v>107811</v>
      </c>
      <c r="J137" s="94">
        <v>176907.2</v>
      </c>
      <c r="K137" s="99">
        <v>6644454.2999999998</v>
      </c>
      <c r="M137" s="141"/>
      <c r="N137" s="141"/>
    </row>
    <row r="138" spans="1:14" s="6" customFormat="1" ht="15.95" customHeight="1" x14ac:dyDescent="0.2">
      <c r="C138" s="12" t="s">
        <v>70</v>
      </c>
      <c r="D138" s="94">
        <v>4079416.1</v>
      </c>
      <c r="E138" s="94">
        <v>4537221.0999999996</v>
      </c>
      <c r="F138" s="94">
        <v>6777071.5999999996</v>
      </c>
      <c r="G138" s="94">
        <v>156562615.30000001</v>
      </c>
      <c r="H138" s="94">
        <v>181969.3</v>
      </c>
      <c r="I138" s="94">
        <v>132777.5</v>
      </c>
      <c r="J138" s="94">
        <v>258382.6</v>
      </c>
      <c r="K138" s="99">
        <v>24083707.199999999</v>
      </c>
      <c r="M138" s="141"/>
      <c r="N138" s="141"/>
    </row>
    <row r="139" spans="1:14" s="6" customFormat="1" ht="15.95" customHeight="1" x14ac:dyDescent="0.2">
      <c r="C139" s="12" t="s">
        <v>71</v>
      </c>
      <c r="D139" s="94">
        <v>15170.3</v>
      </c>
      <c r="E139" s="94">
        <v>1185.8</v>
      </c>
      <c r="F139" s="94">
        <v>43219.4</v>
      </c>
      <c r="G139" s="94">
        <v>2167208.2999999998</v>
      </c>
      <c r="H139" s="94">
        <v>364.9</v>
      </c>
      <c r="I139" s="94">
        <v>0</v>
      </c>
      <c r="J139" s="94">
        <v>0</v>
      </c>
      <c r="K139" s="99">
        <v>190095.5</v>
      </c>
      <c r="M139" s="141"/>
      <c r="N139" s="141"/>
    </row>
    <row r="140" spans="1:14" s="6" customFormat="1" ht="15.95" customHeight="1" x14ac:dyDescent="0.2">
      <c r="C140" s="12" t="s">
        <v>72</v>
      </c>
      <c r="D140" s="94">
        <v>516023.9</v>
      </c>
      <c r="E140" s="94">
        <v>210534.1</v>
      </c>
      <c r="F140" s="94">
        <v>864178</v>
      </c>
      <c r="G140" s="94">
        <v>27316701.300000001</v>
      </c>
      <c r="H140" s="94">
        <v>104188.7</v>
      </c>
      <c r="I140" s="94">
        <v>10209.700000000001</v>
      </c>
      <c r="J140" s="94">
        <v>26900.799999999999</v>
      </c>
      <c r="K140" s="99">
        <v>11039776.4</v>
      </c>
      <c r="M140" s="141"/>
      <c r="N140" s="141"/>
    </row>
    <row r="141" spans="1:14" s="6" customFormat="1" ht="15.95" customHeight="1" x14ac:dyDescent="0.2">
      <c r="C141" s="12" t="s">
        <v>80</v>
      </c>
      <c r="D141" s="94">
        <v>8651.4</v>
      </c>
      <c r="E141" s="94">
        <v>14371.9</v>
      </c>
      <c r="F141" s="94">
        <v>44373.5</v>
      </c>
      <c r="G141" s="94">
        <v>659066.6</v>
      </c>
      <c r="H141" s="94">
        <v>35.1</v>
      </c>
      <c r="I141" s="94">
        <v>540.5</v>
      </c>
      <c r="J141" s="94">
        <v>9963.7000000000007</v>
      </c>
      <c r="K141" s="99">
        <v>72480.899999999994</v>
      </c>
      <c r="M141" s="141"/>
      <c r="N141" s="141"/>
    </row>
    <row r="142" spans="1:14" s="6" customFormat="1" ht="15.95" customHeight="1" x14ac:dyDescent="0.2">
      <c r="C142" s="12" t="s">
        <v>73</v>
      </c>
      <c r="D142" s="94">
        <v>341694.4</v>
      </c>
      <c r="E142" s="94">
        <v>124957.3</v>
      </c>
      <c r="F142" s="94">
        <v>234490.8</v>
      </c>
      <c r="G142" s="94">
        <v>8215261.9000000004</v>
      </c>
      <c r="H142" s="94">
        <v>173002.9</v>
      </c>
      <c r="I142" s="94">
        <v>133470.29999999999</v>
      </c>
      <c r="J142" s="94">
        <v>116638.5</v>
      </c>
      <c r="K142" s="99">
        <v>9454038.5</v>
      </c>
      <c r="M142" s="141"/>
      <c r="N142" s="141"/>
    </row>
    <row r="143" spans="1:14" s="6" customFormat="1" ht="15.95" customHeight="1" x14ac:dyDescent="0.2">
      <c r="C143" s="12" t="s">
        <v>74</v>
      </c>
      <c r="D143" s="94">
        <v>144566</v>
      </c>
      <c r="E143" s="94">
        <v>123532.9</v>
      </c>
      <c r="F143" s="94">
        <v>632239.5</v>
      </c>
      <c r="G143" s="94">
        <v>4321580.5</v>
      </c>
      <c r="H143" s="94">
        <v>97768.6</v>
      </c>
      <c r="I143" s="94">
        <v>69116</v>
      </c>
      <c r="J143" s="94">
        <v>117210.4</v>
      </c>
      <c r="K143" s="99">
        <v>7826932.9000000004</v>
      </c>
      <c r="M143" s="141"/>
      <c r="N143" s="141"/>
    </row>
    <row r="144" spans="1:14" s="6" customFormat="1" ht="15.95" customHeight="1" x14ac:dyDescent="0.2">
      <c r="C144" s="12" t="s">
        <v>75</v>
      </c>
      <c r="D144" s="94">
        <v>27982.2</v>
      </c>
      <c r="E144" s="94">
        <v>11254.6</v>
      </c>
      <c r="F144" s="94">
        <v>101251.4</v>
      </c>
      <c r="G144" s="94">
        <v>5451681.9000000004</v>
      </c>
      <c r="H144" s="94">
        <v>3442.4</v>
      </c>
      <c r="I144" s="94">
        <v>0</v>
      </c>
      <c r="J144" s="94">
        <v>2017.4</v>
      </c>
      <c r="K144" s="99">
        <v>555694.6</v>
      </c>
      <c r="M144" s="141"/>
      <c r="N144" s="141"/>
    </row>
    <row r="145" spans="1:14" s="6" customFormat="1" ht="15.95" customHeight="1" x14ac:dyDescent="0.2">
      <c r="A145" s="6" t="s">
        <v>12</v>
      </c>
      <c r="C145" s="12" t="s">
        <v>76</v>
      </c>
      <c r="D145" s="94">
        <v>1576290.4</v>
      </c>
      <c r="E145" s="94">
        <v>689412.6</v>
      </c>
      <c r="F145" s="94">
        <v>1486467.9</v>
      </c>
      <c r="G145" s="94">
        <v>20870953</v>
      </c>
      <c r="H145" s="94">
        <v>570446</v>
      </c>
      <c r="I145" s="94">
        <v>359486.6</v>
      </c>
      <c r="J145" s="94">
        <v>347693.2</v>
      </c>
      <c r="K145" s="99">
        <v>15069083.199999999</v>
      </c>
      <c r="M145" s="141"/>
      <c r="N145" s="141"/>
    </row>
    <row r="146" spans="1:14" s="6" customFormat="1" ht="15.95" customHeight="1" x14ac:dyDescent="0.2">
      <c r="C146" s="12" t="s">
        <v>77</v>
      </c>
      <c r="D146" s="94">
        <v>612920.6</v>
      </c>
      <c r="E146" s="94">
        <v>413551.2</v>
      </c>
      <c r="F146" s="94">
        <v>511907.9</v>
      </c>
      <c r="G146" s="94">
        <v>6447704.5</v>
      </c>
      <c r="H146" s="94">
        <v>131910.39999999999</v>
      </c>
      <c r="I146" s="94">
        <v>258417.9</v>
      </c>
      <c r="J146" s="94">
        <v>266366.7</v>
      </c>
      <c r="K146" s="99">
        <v>13446306.699999999</v>
      </c>
      <c r="M146" s="141"/>
      <c r="N146" s="141"/>
    </row>
    <row r="147" spans="1:14" s="6" customFormat="1" ht="15.95" customHeight="1" x14ac:dyDescent="0.2">
      <c r="C147" s="12" t="s">
        <v>78</v>
      </c>
      <c r="D147" s="94">
        <v>767.3</v>
      </c>
      <c r="E147" s="94">
        <v>227.7</v>
      </c>
      <c r="F147" s="94">
        <v>667.4</v>
      </c>
      <c r="G147" s="94">
        <v>495380.4</v>
      </c>
      <c r="H147" s="94">
        <v>0</v>
      </c>
      <c r="I147" s="94">
        <v>22.1</v>
      </c>
      <c r="J147" s="94">
        <v>0</v>
      </c>
      <c r="K147" s="99">
        <v>54047.8</v>
      </c>
      <c r="M147" s="141"/>
      <c r="N147" s="141"/>
    </row>
    <row r="148" spans="1:14" s="6" customFormat="1" ht="15.95" customHeight="1" x14ac:dyDescent="0.2">
      <c r="C148" s="23" t="s">
        <v>79</v>
      </c>
      <c r="D148" s="95">
        <v>265018.39999999898</v>
      </c>
      <c r="E148" s="95">
        <v>70520.400000000402</v>
      </c>
      <c r="F148" s="95">
        <v>414587.79999999702</v>
      </c>
      <c r="G148" s="95">
        <v>38671769.899999999</v>
      </c>
      <c r="H148" s="95">
        <v>15236.1000000001</v>
      </c>
      <c r="I148" s="95">
        <v>12147.3999999999</v>
      </c>
      <c r="J148" s="95">
        <v>5433.3000000000502</v>
      </c>
      <c r="K148" s="100">
        <v>2379804.5</v>
      </c>
      <c r="M148" s="141"/>
      <c r="N148" s="141"/>
    </row>
    <row r="149" spans="1:14" s="4" customFormat="1" ht="15.95" customHeight="1" x14ac:dyDescent="0.2">
      <c r="C149" s="23" t="s">
        <v>43</v>
      </c>
      <c r="D149" s="93">
        <v>45415.1</v>
      </c>
      <c r="E149" s="93">
        <v>35866.199999999997</v>
      </c>
      <c r="F149" s="93">
        <v>8666.4</v>
      </c>
      <c r="G149" s="93">
        <v>72457</v>
      </c>
      <c r="H149" s="93">
        <v>3045.2</v>
      </c>
      <c r="I149" s="93">
        <v>6725.2</v>
      </c>
      <c r="J149" s="93">
        <v>1078.8</v>
      </c>
      <c r="K149" s="98">
        <v>7566.9</v>
      </c>
      <c r="L149" s="96"/>
      <c r="M149" s="142"/>
      <c r="N149" s="142"/>
    </row>
    <row r="150" spans="1:14" ht="15.95" customHeight="1" x14ac:dyDescent="0.2">
      <c r="C150" s="138" t="s">
        <v>9</v>
      </c>
      <c r="D150" s="144">
        <v>62469882.700000003</v>
      </c>
      <c r="E150" s="144">
        <v>38427819.899999999</v>
      </c>
      <c r="F150" s="144">
        <v>51280873.600000001</v>
      </c>
      <c r="G150" s="144">
        <v>652174376</v>
      </c>
      <c r="H150" s="144">
        <v>9167368.3000000007</v>
      </c>
      <c r="I150" s="144">
        <v>7347000.7999999998</v>
      </c>
      <c r="J150" s="144">
        <v>8518578.8000000007</v>
      </c>
      <c r="K150" s="145">
        <v>198288895.69999999</v>
      </c>
      <c r="M150" s="61"/>
      <c r="N150" s="61"/>
    </row>
    <row r="151" spans="1:14" x14ac:dyDescent="0.2">
      <c r="K151" s="61"/>
      <c r="L151" s="61"/>
    </row>
    <row r="152" spans="1:14" x14ac:dyDescent="0.2">
      <c r="K152" s="61"/>
      <c r="L152" s="61"/>
    </row>
    <row r="153" spans="1:14" x14ac:dyDescent="0.2">
      <c r="L153" s="61"/>
    </row>
    <row r="154" spans="1:14" x14ac:dyDescent="0.2">
      <c r="K154" s="61"/>
      <c r="L154" s="61"/>
    </row>
    <row r="157" spans="1:14" x14ac:dyDescent="0.2">
      <c r="L157" s="61"/>
    </row>
    <row r="158" spans="1:14" x14ac:dyDescent="0.2">
      <c r="L158" s="61"/>
    </row>
    <row r="159" spans="1:14" x14ac:dyDescent="0.2">
      <c r="L159" s="61"/>
    </row>
    <row r="160" spans="1:14" ht="15.75" x14ac:dyDescent="0.25">
      <c r="C160" s="2" t="s">
        <v>2</v>
      </c>
      <c r="L160" s="61"/>
    </row>
    <row r="161" spans="1:14" ht="12.75" customHeight="1" x14ac:dyDescent="0.2">
      <c r="C161" s="235"/>
      <c r="D161" s="239"/>
      <c r="E161" s="239"/>
      <c r="F161" s="239"/>
      <c r="G161" s="239"/>
      <c r="H161" s="239"/>
      <c r="I161" s="239"/>
      <c r="J161" s="239"/>
      <c r="K161" s="91"/>
      <c r="L161" s="61"/>
    </row>
    <row r="162" spans="1:14" ht="12.75" customHeight="1" x14ac:dyDescent="0.2">
      <c r="C162" s="235" t="s">
        <v>108</v>
      </c>
      <c r="D162" s="236"/>
      <c r="E162" s="236"/>
      <c r="F162" s="236"/>
      <c r="G162" s="236"/>
      <c r="H162" s="236"/>
      <c r="I162" s="236"/>
      <c r="J162" s="236"/>
      <c r="K162" s="1" t="s">
        <v>138</v>
      </c>
      <c r="L162" s="61"/>
    </row>
    <row r="163" spans="1:14" ht="12.75" customHeight="1" x14ac:dyDescent="0.2"/>
    <row r="164" spans="1:14" ht="17.100000000000001" customHeight="1" x14ac:dyDescent="0.2">
      <c r="C164" s="237" t="s">
        <v>41</v>
      </c>
      <c r="D164" s="225" t="str">
        <f>CONCATENATE('M1'!D11," ",'M1'!D12)</f>
        <v>Januar 2017</v>
      </c>
      <c r="E164" s="226"/>
      <c r="F164" s="226"/>
      <c r="G164" s="227"/>
      <c r="H164" s="227"/>
      <c r="I164" s="227"/>
      <c r="J164" s="227"/>
      <c r="K164" s="222"/>
      <c r="L164" s="61"/>
    </row>
    <row r="165" spans="1:14" ht="32.25" customHeight="1" x14ac:dyDescent="0.2">
      <c r="C165" s="238"/>
      <c r="D165" s="214" t="s">
        <v>128</v>
      </c>
      <c r="E165" s="233"/>
      <c r="F165" s="233"/>
      <c r="G165" s="234"/>
      <c r="H165" s="214" t="s">
        <v>9</v>
      </c>
      <c r="I165" s="233"/>
      <c r="J165" s="233"/>
      <c r="K165" s="234"/>
      <c r="M165" s="61"/>
      <c r="N165" s="61"/>
    </row>
    <row r="166" spans="1:14" ht="15" customHeight="1" x14ac:dyDescent="0.2">
      <c r="C166" s="238"/>
      <c r="D166" s="228" t="s">
        <v>142</v>
      </c>
      <c r="E166" s="229"/>
      <c r="F166" s="230"/>
      <c r="G166" s="231"/>
      <c r="H166" s="228" t="s">
        <v>142</v>
      </c>
      <c r="I166" s="229"/>
      <c r="J166" s="230"/>
      <c r="K166" s="231"/>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10" t="s">
        <v>135</v>
      </c>
      <c r="E168" s="159" t="s">
        <v>135</v>
      </c>
      <c r="F168" s="159" t="s">
        <v>135</v>
      </c>
      <c r="G168" s="111" t="s">
        <v>135</v>
      </c>
      <c r="H168" s="110" t="s">
        <v>135</v>
      </c>
      <c r="I168" s="159" t="s">
        <v>135</v>
      </c>
      <c r="J168" s="159" t="s">
        <v>135</v>
      </c>
      <c r="K168" s="111" t="s">
        <v>135</v>
      </c>
      <c r="M168" s="61"/>
      <c r="N168" s="61"/>
    </row>
    <row r="169" spans="1:14" s="6" customFormat="1" ht="15.95" customHeight="1" x14ac:dyDescent="0.2">
      <c r="C169" s="20" t="s">
        <v>10</v>
      </c>
      <c r="D169" s="92">
        <v>46319169.399999999</v>
      </c>
      <c r="E169" s="92">
        <v>30290773.100000001</v>
      </c>
      <c r="F169" s="92">
        <v>49250357.899999999</v>
      </c>
      <c r="G169" s="92">
        <v>771459923.29999995</v>
      </c>
      <c r="H169" s="92">
        <f t="shared" ref="H169:H201" si="0">D16+H16+D67+H67+D118+H118+D169</f>
        <v>128394992.29999998</v>
      </c>
      <c r="I169" s="92">
        <f t="shared" ref="I169:I201" si="1">E16+I16+E67+I67+E118+I118+E169</f>
        <v>76707159.099999994</v>
      </c>
      <c r="J169" s="92">
        <f t="shared" ref="J169:J201" si="2">F16+J16+F67+J67+F118+J118+F169</f>
        <v>100990739.3</v>
      </c>
      <c r="K169" s="97">
        <f t="shared" ref="K169:K201" si="3">G16+K16+G67+K67+G118+K118+G169</f>
        <v>1184658854.3</v>
      </c>
      <c r="M169" s="141"/>
      <c r="N169" s="141"/>
    </row>
    <row r="170" spans="1:14" s="6" customFormat="1" ht="15.95" customHeight="1" x14ac:dyDescent="0.2">
      <c r="C170" s="21" t="s">
        <v>11</v>
      </c>
      <c r="D170" s="93">
        <v>9211255.8000000007</v>
      </c>
      <c r="E170" s="93">
        <v>9440993.4000000004</v>
      </c>
      <c r="F170" s="93">
        <v>14944670.1</v>
      </c>
      <c r="G170" s="93">
        <v>503135055.30000001</v>
      </c>
      <c r="H170" s="93">
        <f t="shared" si="0"/>
        <v>27510279.500000004</v>
      </c>
      <c r="I170" s="93">
        <f t="shared" si="1"/>
        <v>19717257.399999999</v>
      </c>
      <c r="J170" s="93">
        <f t="shared" si="2"/>
        <v>40890535.699999996</v>
      </c>
      <c r="K170" s="98">
        <f t="shared" si="3"/>
        <v>1005109796.4000001</v>
      </c>
      <c r="M170" s="141"/>
      <c r="N170" s="141"/>
    </row>
    <row r="171" spans="1:14" s="6" customFormat="1" ht="15.95" customHeight="1" x14ac:dyDescent="0.2">
      <c r="C171" s="22" t="s">
        <v>53</v>
      </c>
      <c r="D171" s="94">
        <v>9160776.5999999996</v>
      </c>
      <c r="E171" s="94">
        <v>9413349.9000000004</v>
      </c>
      <c r="F171" s="94">
        <v>14787938.4</v>
      </c>
      <c r="G171" s="94">
        <v>494460912</v>
      </c>
      <c r="H171" s="94">
        <f t="shared" si="0"/>
        <v>26876907.200000003</v>
      </c>
      <c r="I171" s="94">
        <f t="shared" si="1"/>
        <v>19567859.299999997</v>
      </c>
      <c r="J171" s="94">
        <f t="shared" si="2"/>
        <v>40155860.199999996</v>
      </c>
      <c r="K171" s="99">
        <f t="shared" si="3"/>
        <v>950765386.19999993</v>
      </c>
      <c r="M171" s="141"/>
      <c r="N171" s="141"/>
    </row>
    <row r="172" spans="1:14" s="6" customFormat="1" ht="15.95" customHeight="1" x14ac:dyDescent="0.2">
      <c r="C172" s="12" t="s">
        <v>54</v>
      </c>
      <c r="D172" s="94">
        <v>130300.7</v>
      </c>
      <c r="E172" s="94">
        <v>44553.8</v>
      </c>
      <c r="F172" s="94">
        <v>126204</v>
      </c>
      <c r="G172" s="94">
        <v>4991874</v>
      </c>
      <c r="H172" s="94">
        <f t="shared" si="0"/>
        <v>351537.9</v>
      </c>
      <c r="I172" s="94">
        <f t="shared" si="1"/>
        <v>137569.09999999998</v>
      </c>
      <c r="J172" s="94">
        <f t="shared" si="2"/>
        <v>378815.4</v>
      </c>
      <c r="K172" s="99">
        <f t="shared" si="3"/>
        <v>9653260.6999999993</v>
      </c>
      <c r="M172" s="141"/>
      <c r="N172" s="141"/>
    </row>
    <row r="173" spans="1:14" s="6" customFormat="1" ht="15.95" customHeight="1" x14ac:dyDescent="0.2">
      <c r="A173" s="6" t="s">
        <v>12</v>
      </c>
      <c r="C173" s="12" t="s">
        <v>55</v>
      </c>
      <c r="D173" s="94">
        <v>100129.8</v>
      </c>
      <c r="E173" s="94">
        <v>4927.7</v>
      </c>
      <c r="F173" s="94">
        <v>318950.8</v>
      </c>
      <c r="G173" s="94">
        <v>9954274.5</v>
      </c>
      <c r="H173" s="94">
        <f t="shared" si="0"/>
        <v>529065.69999999995</v>
      </c>
      <c r="I173" s="94">
        <f t="shared" si="1"/>
        <v>35338.6</v>
      </c>
      <c r="J173" s="94">
        <f t="shared" si="2"/>
        <v>885625.39999999991</v>
      </c>
      <c r="K173" s="99">
        <f t="shared" si="3"/>
        <v>30100458.100000001</v>
      </c>
      <c r="M173" s="141"/>
      <c r="N173" s="141"/>
    </row>
    <row r="174" spans="1:14" s="6" customFormat="1" ht="15.95" customHeight="1" x14ac:dyDescent="0.2">
      <c r="C174" s="12" t="s">
        <v>56</v>
      </c>
      <c r="D174" s="94">
        <v>39469</v>
      </c>
      <c r="E174" s="94">
        <v>41223.5</v>
      </c>
      <c r="F174" s="94">
        <v>84225.5</v>
      </c>
      <c r="G174" s="94">
        <v>3073861.5</v>
      </c>
      <c r="H174" s="94">
        <f t="shared" si="0"/>
        <v>177367.3</v>
      </c>
      <c r="I174" s="94">
        <f t="shared" si="1"/>
        <v>117885.3</v>
      </c>
      <c r="J174" s="94">
        <f t="shared" si="2"/>
        <v>198317.6</v>
      </c>
      <c r="K174" s="99">
        <f t="shared" si="3"/>
        <v>4675891.7</v>
      </c>
      <c r="M174" s="141"/>
      <c r="N174" s="141"/>
    </row>
    <row r="175" spans="1:14" s="6" customFormat="1" ht="15.95" customHeight="1" x14ac:dyDescent="0.2">
      <c r="C175" s="12" t="s">
        <v>57</v>
      </c>
      <c r="D175" s="94">
        <v>14632.8</v>
      </c>
      <c r="E175" s="94">
        <v>0</v>
      </c>
      <c r="F175" s="94">
        <v>99808.6</v>
      </c>
      <c r="G175" s="94">
        <v>2578657.9</v>
      </c>
      <c r="H175" s="94">
        <f t="shared" si="0"/>
        <v>29018.1</v>
      </c>
      <c r="I175" s="94">
        <f t="shared" si="1"/>
        <v>2643.7</v>
      </c>
      <c r="J175" s="94">
        <f t="shared" si="2"/>
        <v>236342.80000000002</v>
      </c>
      <c r="K175" s="99">
        <f t="shared" si="3"/>
        <v>5507476.3000000007</v>
      </c>
      <c r="M175" s="141"/>
      <c r="N175" s="141"/>
    </row>
    <row r="176" spans="1:14" s="6" customFormat="1" ht="15.95" customHeight="1" x14ac:dyDescent="0.2">
      <c r="C176" s="12" t="s">
        <v>58</v>
      </c>
      <c r="D176" s="94">
        <v>13958.7</v>
      </c>
      <c r="E176" s="94">
        <v>1447.4</v>
      </c>
      <c r="F176" s="94">
        <v>3511</v>
      </c>
      <c r="G176" s="94">
        <v>768540.6</v>
      </c>
      <c r="H176" s="94">
        <f t="shared" si="0"/>
        <v>26844.9</v>
      </c>
      <c r="I176" s="94">
        <f t="shared" si="1"/>
        <v>17896.400000000001</v>
      </c>
      <c r="J176" s="94">
        <f t="shared" si="2"/>
        <v>23374.400000000001</v>
      </c>
      <c r="K176" s="99">
        <f t="shared" si="3"/>
        <v>1618461.3</v>
      </c>
      <c r="M176" s="141"/>
      <c r="N176" s="141"/>
    </row>
    <row r="177" spans="1:14" s="6" customFormat="1" ht="15.95" customHeight="1" x14ac:dyDescent="0.2">
      <c r="C177" s="12" t="s">
        <v>59</v>
      </c>
      <c r="D177" s="94">
        <v>57998.9</v>
      </c>
      <c r="E177" s="94">
        <v>10810.5</v>
      </c>
      <c r="F177" s="94">
        <v>158110.9</v>
      </c>
      <c r="G177" s="94">
        <v>2519107.2999999998</v>
      </c>
      <c r="H177" s="94">
        <f t="shared" si="0"/>
        <v>346358.70000000007</v>
      </c>
      <c r="I177" s="94">
        <f t="shared" si="1"/>
        <v>75798.799999999988</v>
      </c>
      <c r="J177" s="94">
        <f t="shared" si="2"/>
        <v>331264.40000000002</v>
      </c>
      <c r="K177" s="99">
        <f t="shared" si="3"/>
        <v>5099575.7</v>
      </c>
      <c r="M177" s="141"/>
      <c r="N177" s="141"/>
    </row>
    <row r="178" spans="1:14" s="6" customFormat="1" ht="15.95" customHeight="1" x14ac:dyDescent="0.2">
      <c r="C178" s="12" t="s">
        <v>60</v>
      </c>
      <c r="D178" s="94">
        <v>1654.6</v>
      </c>
      <c r="E178" s="94">
        <v>359.9</v>
      </c>
      <c r="F178" s="94">
        <v>246.5</v>
      </c>
      <c r="G178" s="94">
        <v>180503.6</v>
      </c>
      <c r="H178" s="94">
        <f t="shared" si="0"/>
        <v>10041.199999999999</v>
      </c>
      <c r="I178" s="94">
        <f t="shared" si="1"/>
        <v>4100.8999999999996</v>
      </c>
      <c r="J178" s="94">
        <f t="shared" si="2"/>
        <v>38501.9</v>
      </c>
      <c r="K178" s="99">
        <f t="shared" si="3"/>
        <v>1751165.1</v>
      </c>
      <c r="M178" s="141"/>
      <c r="N178" s="141"/>
    </row>
    <row r="179" spans="1:14" s="6" customFormat="1" ht="15.95" customHeight="1" x14ac:dyDescent="0.2">
      <c r="A179" s="6" t="s">
        <v>13</v>
      </c>
      <c r="C179" s="12" t="s">
        <v>61</v>
      </c>
      <c r="D179" s="94">
        <v>52358.9</v>
      </c>
      <c r="E179" s="94">
        <v>8081</v>
      </c>
      <c r="F179" s="94">
        <v>28489</v>
      </c>
      <c r="G179" s="94">
        <v>616897.4</v>
      </c>
      <c r="H179" s="94">
        <f t="shared" si="0"/>
        <v>169872.6</v>
      </c>
      <c r="I179" s="94">
        <f t="shared" si="1"/>
        <v>38897.600000000006</v>
      </c>
      <c r="J179" s="94">
        <f t="shared" si="2"/>
        <v>144887.5</v>
      </c>
      <c r="K179" s="99">
        <f t="shared" si="3"/>
        <v>1372306</v>
      </c>
      <c r="M179" s="141"/>
      <c r="N179" s="141"/>
    </row>
    <row r="180" spans="1:14" s="6" customFormat="1" ht="15.95" customHeight="1" x14ac:dyDescent="0.2">
      <c r="C180" s="12" t="s">
        <v>62</v>
      </c>
      <c r="D180" s="94">
        <v>615.6</v>
      </c>
      <c r="E180" s="94">
        <v>1458.2</v>
      </c>
      <c r="F180" s="94">
        <v>0</v>
      </c>
      <c r="G180" s="94">
        <v>338252.1</v>
      </c>
      <c r="H180" s="94">
        <f t="shared" si="0"/>
        <v>6378.2000000000007</v>
      </c>
      <c r="I180" s="94">
        <f t="shared" si="1"/>
        <v>8154.3</v>
      </c>
      <c r="J180" s="94">
        <f t="shared" si="2"/>
        <v>4076.6</v>
      </c>
      <c r="K180" s="99">
        <f t="shared" si="3"/>
        <v>1073659.5</v>
      </c>
      <c r="M180" s="141"/>
      <c r="N180" s="141"/>
    </row>
    <row r="181" spans="1:14" s="6" customFormat="1" ht="15.95" customHeight="1" x14ac:dyDescent="0.2">
      <c r="A181" s="6" t="s">
        <v>13</v>
      </c>
      <c r="C181" s="12" t="s">
        <v>63</v>
      </c>
      <c r="D181" s="94">
        <v>104116.8</v>
      </c>
      <c r="E181" s="94">
        <v>140407.1</v>
      </c>
      <c r="F181" s="94">
        <v>273943.5</v>
      </c>
      <c r="G181" s="94">
        <v>7189438</v>
      </c>
      <c r="H181" s="94">
        <f t="shared" si="0"/>
        <v>413832.6</v>
      </c>
      <c r="I181" s="94">
        <f t="shared" si="1"/>
        <v>366137.2</v>
      </c>
      <c r="J181" s="94">
        <f t="shared" si="2"/>
        <v>665056.69999999995</v>
      </c>
      <c r="K181" s="99">
        <f t="shared" si="3"/>
        <v>13260153.800000001</v>
      </c>
      <c r="M181" s="141"/>
      <c r="N181" s="141"/>
    </row>
    <row r="182" spans="1:14" s="6" customFormat="1" ht="15.95" customHeight="1" x14ac:dyDescent="0.2">
      <c r="A182" s="6" t="s">
        <v>13</v>
      </c>
      <c r="C182" s="12" t="s">
        <v>132</v>
      </c>
      <c r="D182" s="94">
        <v>31011.8</v>
      </c>
      <c r="E182" s="94">
        <v>13384.2</v>
      </c>
      <c r="F182" s="94">
        <v>95086.2</v>
      </c>
      <c r="G182" s="94">
        <v>3898450.7</v>
      </c>
      <c r="H182" s="94">
        <f t="shared" si="0"/>
        <v>199405.99999999997</v>
      </c>
      <c r="I182" s="94">
        <f t="shared" si="1"/>
        <v>67054.799999999988</v>
      </c>
      <c r="J182" s="94">
        <f t="shared" si="2"/>
        <v>419208.5</v>
      </c>
      <c r="K182" s="99">
        <f t="shared" si="3"/>
        <v>8808907.6000000015</v>
      </c>
      <c r="M182" s="141"/>
      <c r="N182" s="141"/>
    </row>
    <row r="183" spans="1:14" s="6" customFormat="1" ht="15.95" customHeight="1" x14ac:dyDescent="0.2">
      <c r="C183" s="12" t="s">
        <v>64</v>
      </c>
      <c r="D183" s="94">
        <v>24334.799999999999</v>
      </c>
      <c r="E183" s="94">
        <v>747.8</v>
      </c>
      <c r="F183" s="94">
        <v>58380</v>
      </c>
      <c r="G183" s="94">
        <v>6240662.5</v>
      </c>
      <c r="H183" s="94">
        <f t="shared" si="0"/>
        <v>113816.7</v>
      </c>
      <c r="I183" s="94">
        <f t="shared" si="1"/>
        <v>6573.4000000000005</v>
      </c>
      <c r="J183" s="94">
        <f t="shared" si="2"/>
        <v>364002.4</v>
      </c>
      <c r="K183" s="99">
        <f t="shared" si="3"/>
        <v>11679252.300000001</v>
      </c>
      <c r="M183" s="141"/>
      <c r="N183" s="141"/>
    </row>
    <row r="184" spans="1:14" s="6" customFormat="1" ht="15.95" customHeight="1" x14ac:dyDescent="0.2">
      <c r="C184" s="12" t="s">
        <v>65</v>
      </c>
      <c r="D184" s="94">
        <v>105599.4</v>
      </c>
      <c r="E184" s="94">
        <v>10456.6</v>
      </c>
      <c r="F184" s="94">
        <v>813880.2</v>
      </c>
      <c r="G184" s="94">
        <v>23834573.199999999</v>
      </c>
      <c r="H184" s="94">
        <f t="shared" si="0"/>
        <v>329323.40000000002</v>
      </c>
      <c r="I184" s="94">
        <f t="shared" si="1"/>
        <v>129229.20000000001</v>
      </c>
      <c r="J184" s="94">
        <f t="shared" si="2"/>
        <v>4151868.6999999993</v>
      </c>
      <c r="K184" s="99">
        <f t="shared" si="3"/>
        <v>44784471.099999994</v>
      </c>
      <c r="M184" s="141"/>
      <c r="N184" s="141"/>
    </row>
    <row r="185" spans="1:14" s="6" customFormat="1" ht="15.95" customHeight="1" x14ac:dyDescent="0.2">
      <c r="C185" s="12" t="s">
        <v>66</v>
      </c>
      <c r="D185" s="94">
        <v>24985.4</v>
      </c>
      <c r="E185" s="94">
        <v>22007.8</v>
      </c>
      <c r="F185" s="94">
        <v>27168</v>
      </c>
      <c r="G185" s="94">
        <v>3798906.7</v>
      </c>
      <c r="H185" s="94">
        <f t="shared" si="0"/>
        <v>74708.600000000006</v>
      </c>
      <c r="I185" s="94">
        <f t="shared" si="1"/>
        <v>73678</v>
      </c>
      <c r="J185" s="94">
        <f t="shared" si="2"/>
        <v>62955.399999999994</v>
      </c>
      <c r="K185" s="99">
        <f t="shared" si="3"/>
        <v>6483378.2000000002</v>
      </c>
      <c r="M185" s="141"/>
      <c r="N185" s="141"/>
    </row>
    <row r="186" spans="1:14" s="6" customFormat="1" ht="15.95" customHeight="1" x14ac:dyDescent="0.2">
      <c r="C186" s="12" t="s">
        <v>67</v>
      </c>
      <c r="D186" s="94">
        <v>41.2</v>
      </c>
      <c r="E186" s="94">
        <v>0</v>
      </c>
      <c r="F186" s="94">
        <v>0</v>
      </c>
      <c r="G186" s="94">
        <v>20998</v>
      </c>
      <c r="H186" s="94">
        <f t="shared" si="0"/>
        <v>41.2</v>
      </c>
      <c r="I186" s="94">
        <f t="shared" si="1"/>
        <v>0</v>
      </c>
      <c r="J186" s="94">
        <f t="shared" si="2"/>
        <v>0</v>
      </c>
      <c r="K186" s="99">
        <f t="shared" si="3"/>
        <v>65774.299999999988</v>
      </c>
      <c r="M186" s="141"/>
      <c r="N186" s="141"/>
    </row>
    <row r="187" spans="1:14" s="6" customFormat="1" ht="15.95" customHeight="1" x14ac:dyDescent="0.2">
      <c r="C187" s="12" t="s">
        <v>68</v>
      </c>
      <c r="D187" s="94">
        <v>551457.4</v>
      </c>
      <c r="E187" s="94">
        <v>512272.1</v>
      </c>
      <c r="F187" s="94">
        <v>2309785.2000000002</v>
      </c>
      <c r="G187" s="94">
        <v>39674909.700000003</v>
      </c>
      <c r="H187" s="94">
        <f t="shared" si="0"/>
        <v>1828727.6999999997</v>
      </c>
      <c r="I187" s="94">
        <f t="shared" si="1"/>
        <v>1229742.3999999999</v>
      </c>
      <c r="J187" s="94">
        <f t="shared" si="2"/>
        <v>4240378</v>
      </c>
      <c r="K187" s="99">
        <f t="shared" si="3"/>
        <v>72293696.200000003</v>
      </c>
      <c r="M187" s="141"/>
      <c r="N187" s="141"/>
    </row>
    <row r="188" spans="1:14" s="6" customFormat="1" ht="15.95" customHeight="1" x14ac:dyDescent="0.2">
      <c r="C188" s="12" t="s">
        <v>69</v>
      </c>
      <c r="D188" s="94">
        <v>271757.3</v>
      </c>
      <c r="E188" s="94">
        <v>381088.2</v>
      </c>
      <c r="F188" s="94">
        <v>274401.40000000002</v>
      </c>
      <c r="G188" s="94">
        <v>14130910.699999999</v>
      </c>
      <c r="H188" s="94">
        <f t="shared" si="0"/>
        <v>685093.89999999991</v>
      </c>
      <c r="I188" s="94">
        <f t="shared" si="1"/>
        <v>692860.2</v>
      </c>
      <c r="J188" s="94">
        <f t="shared" si="2"/>
        <v>608243.80000000005</v>
      </c>
      <c r="K188" s="99">
        <f t="shared" si="3"/>
        <v>23576083</v>
      </c>
      <c r="M188" s="141"/>
      <c r="N188" s="141"/>
    </row>
    <row r="189" spans="1:14" s="6" customFormat="1" ht="15.95" customHeight="1" x14ac:dyDescent="0.2">
      <c r="C189" s="12" t="s">
        <v>70</v>
      </c>
      <c r="D189" s="94">
        <v>3479238.4</v>
      </c>
      <c r="E189" s="94">
        <v>5067918.5999999996</v>
      </c>
      <c r="F189" s="94">
        <v>5201708.4000000004</v>
      </c>
      <c r="G189" s="94">
        <v>175224872</v>
      </c>
      <c r="H189" s="94">
        <f t="shared" si="0"/>
        <v>10933813.5</v>
      </c>
      <c r="I189" s="94">
        <f t="shared" si="1"/>
        <v>10471723.399999999</v>
      </c>
      <c r="J189" s="94">
        <f t="shared" si="2"/>
        <v>16189210</v>
      </c>
      <c r="K189" s="99">
        <f t="shared" si="3"/>
        <v>370189247.10000002</v>
      </c>
      <c r="M189" s="141"/>
      <c r="N189" s="141"/>
    </row>
    <row r="190" spans="1:14" s="6" customFormat="1" ht="15.95" customHeight="1" x14ac:dyDescent="0.2">
      <c r="C190" s="12" t="s">
        <v>71</v>
      </c>
      <c r="D190" s="94">
        <v>20649.7</v>
      </c>
      <c r="E190" s="94">
        <v>1142.8</v>
      </c>
      <c r="F190" s="94">
        <v>72461.2</v>
      </c>
      <c r="G190" s="94">
        <v>5060231.7</v>
      </c>
      <c r="H190" s="94">
        <f t="shared" si="0"/>
        <v>53246.9</v>
      </c>
      <c r="I190" s="94">
        <f t="shared" si="1"/>
        <v>9553.8999999999978</v>
      </c>
      <c r="J190" s="94">
        <f t="shared" si="2"/>
        <v>174129.5</v>
      </c>
      <c r="K190" s="99">
        <f t="shared" si="3"/>
        <v>8234389</v>
      </c>
      <c r="M190" s="141"/>
      <c r="N190" s="141"/>
    </row>
    <row r="191" spans="1:14" s="6" customFormat="1" ht="15.95" customHeight="1" x14ac:dyDescent="0.2">
      <c r="C191" s="12" t="s">
        <v>72</v>
      </c>
      <c r="D191" s="94">
        <v>298147.3</v>
      </c>
      <c r="E191" s="94">
        <v>275616.3</v>
      </c>
      <c r="F191" s="94">
        <v>477631.2</v>
      </c>
      <c r="G191" s="94">
        <v>37091536.100000001</v>
      </c>
      <c r="H191" s="94">
        <f t="shared" si="0"/>
        <v>1199400.5</v>
      </c>
      <c r="I191" s="94">
        <f t="shared" si="1"/>
        <v>551815.4</v>
      </c>
      <c r="J191" s="94">
        <f t="shared" si="2"/>
        <v>1692192.8</v>
      </c>
      <c r="K191" s="99">
        <f t="shared" si="3"/>
        <v>78913637</v>
      </c>
      <c r="M191" s="141"/>
      <c r="N191" s="141"/>
    </row>
    <row r="192" spans="1:14" s="6" customFormat="1" ht="15.95" customHeight="1" x14ac:dyDescent="0.2">
      <c r="C192" s="12" t="s">
        <v>80</v>
      </c>
      <c r="D192" s="94">
        <v>16374</v>
      </c>
      <c r="E192" s="94">
        <v>17918</v>
      </c>
      <c r="F192" s="94">
        <v>32448.3</v>
      </c>
      <c r="G192" s="94">
        <v>1802367.6</v>
      </c>
      <c r="H192" s="94">
        <f t="shared" si="0"/>
        <v>40507.699999999997</v>
      </c>
      <c r="I192" s="94">
        <f t="shared" si="1"/>
        <v>46754.6</v>
      </c>
      <c r="J192" s="94">
        <f t="shared" si="2"/>
        <v>112048.8</v>
      </c>
      <c r="K192" s="99">
        <f t="shared" si="3"/>
        <v>2662290</v>
      </c>
      <c r="M192" s="141"/>
      <c r="N192" s="141"/>
    </row>
    <row r="193" spans="1:14" s="6" customFormat="1" ht="15.95" customHeight="1" x14ac:dyDescent="0.2">
      <c r="C193" s="12" t="s">
        <v>73</v>
      </c>
      <c r="D193" s="94">
        <v>376318.5</v>
      </c>
      <c r="E193" s="94">
        <v>396997</v>
      </c>
      <c r="F193" s="94">
        <v>283669.90000000002</v>
      </c>
      <c r="G193" s="94">
        <v>27194452.399999999</v>
      </c>
      <c r="H193" s="94">
        <f t="shared" si="0"/>
        <v>1113421.1000000001</v>
      </c>
      <c r="I193" s="94">
        <f t="shared" si="1"/>
        <v>703485.1</v>
      </c>
      <c r="J193" s="94">
        <f t="shared" si="2"/>
        <v>733142.5</v>
      </c>
      <c r="K193" s="99">
        <f t="shared" si="3"/>
        <v>45565532.399999999</v>
      </c>
      <c r="M193" s="141"/>
      <c r="N193" s="141"/>
    </row>
    <row r="194" spans="1:14" s="6" customFormat="1" ht="15.95" customHeight="1" x14ac:dyDescent="0.2">
      <c r="C194" s="12" t="s">
        <v>74</v>
      </c>
      <c r="D194" s="94">
        <v>227051.7</v>
      </c>
      <c r="E194" s="94">
        <v>201070.7</v>
      </c>
      <c r="F194" s="94">
        <v>733194.1</v>
      </c>
      <c r="G194" s="94">
        <v>15268008.800000001</v>
      </c>
      <c r="H194" s="94">
        <f t="shared" si="0"/>
        <v>541056.9</v>
      </c>
      <c r="I194" s="94">
        <f t="shared" si="1"/>
        <v>453806.7</v>
      </c>
      <c r="J194" s="94">
        <f t="shared" si="2"/>
        <v>1644072.9</v>
      </c>
      <c r="K194" s="99">
        <f t="shared" si="3"/>
        <v>27689161.5</v>
      </c>
      <c r="M194" s="141"/>
      <c r="N194" s="141"/>
    </row>
    <row r="195" spans="1:14" s="6" customFormat="1" ht="15.95" customHeight="1" x14ac:dyDescent="0.2">
      <c r="C195" s="12" t="s">
        <v>75</v>
      </c>
      <c r="D195" s="94">
        <v>54344.3</v>
      </c>
      <c r="E195" s="94">
        <v>7975.1</v>
      </c>
      <c r="F195" s="94">
        <v>251917.3</v>
      </c>
      <c r="G195" s="94">
        <v>13855880.6</v>
      </c>
      <c r="H195" s="94">
        <f t="shared" si="0"/>
        <v>124033.3</v>
      </c>
      <c r="I195" s="94">
        <f t="shared" si="1"/>
        <v>41246.400000000001</v>
      </c>
      <c r="J195" s="94">
        <f t="shared" si="2"/>
        <v>414581.5</v>
      </c>
      <c r="K195" s="99">
        <f t="shared" si="3"/>
        <v>21341927.100000001</v>
      </c>
      <c r="M195" s="141"/>
      <c r="N195" s="141"/>
    </row>
    <row r="196" spans="1:14" s="6" customFormat="1" ht="15.95" customHeight="1" x14ac:dyDescent="0.2">
      <c r="A196" s="6" t="s">
        <v>12</v>
      </c>
      <c r="C196" s="12" t="s">
        <v>76</v>
      </c>
      <c r="D196" s="94">
        <v>2383891.7000000002</v>
      </c>
      <c r="E196" s="94">
        <v>1657291.4</v>
      </c>
      <c r="F196" s="94">
        <v>2429784.4</v>
      </c>
      <c r="G196" s="94">
        <v>62332337.799999997</v>
      </c>
      <c r="H196" s="94">
        <f t="shared" si="0"/>
        <v>5481343.8000000007</v>
      </c>
      <c r="I196" s="94">
        <f t="shared" si="1"/>
        <v>2904576.1999999997</v>
      </c>
      <c r="J196" s="94">
        <f t="shared" si="2"/>
        <v>4824404.5999999996</v>
      </c>
      <c r="K196" s="99">
        <f t="shared" si="3"/>
        <v>100223294.69999999</v>
      </c>
      <c r="M196" s="141"/>
      <c r="N196" s="141"/>
    </row>
    <row r="197" spans="1:14" s="6" customFormat="1" ht="15.95" customHeight="1" x14ac:dyDescent="0.2">
      <c r="C197" s="12" t="s">
        <v>77</v>
      </c>
      <c r="D197" s="94">
        <v>780337.9</v>
      </c>
      <c r="E197" s="94">
        <v>594194.19999999995</v>
      </c>
      <c r="F197" s="94">
        <v>632932.80000000005</v>
      </c>
      <c r="G197" s="94">
        <v>32733011.699999999</v>
      </c>
      <c r="H197" s="94">
        <f t="shared" si="0"/>
        <v>2091356</v>
      </c>
      <c r="I197" s="94">
        <f t="shared" si="1"/>
        <v>1381087.9</v>
      </c>
      <c r="J197" s="94">
        <f t="shared" si="2"/>
        <v>1618490.7</v>
      </c>
      <c r="K197" s="99">
        <f t="shared" si="3"/>
        <v>53354776.299999997</v>
      </c>
      <c r="M197" s="141"/>
      <c r="N197" s="141"/>
    </row>
    <row r="198" spans="1:14" s="6" customFormat="1" ht="15.95" customHeight="1" x14ac:dyDescent="0.2">
      <c r="C198" s="12" t="s">
        <v>78</v>
      </c>
      <c r="D198" s="94">
        <v>0</v>
      </c>
      <c r="E198" s="94">
        <v>0</v>
      </c>
      <c r="F198" s="94">
        <v>0</v>
      </c>
      <c r="G198" s="94">
        <v>87394.9</v>
      </c>
      <c r="H198" s="94">
        <f t="shared" si="0"/>
        <v>7292.8</v>
      </c>
      <c r="I198" s="94">
        <f t="shared" si="1"/>
        <v>249.79999999999998</v>
      </c>
      <c r="J198" s="94">
        <f t="shared" si="2"/>
        <v>667.4</v>
      </c>
      <c r="K198" s="99">
        <f t="shared" si="3"/>
        <v>787160.20000000007</v>
      </c>
      <c r="M198" s="141"/>
      <c r="N198" s="141"/>
    </row>
    <row r="199" spans="1:14" s="6" customFormat="1" ht="15.95" customHeight="1" x14ac:dyDescent="0.2">
      <c r="C199" s="23" t="s">
        <v>79</v>
      </c>
      <c r="D199" s="95">
        <v>50479.200000001103</v>
      </c>
      <c r="E199" s="95">
        <v>27643.500000001899</v>
      </c>
      <c r="F199" s="95">
        <v>156731.69999999701</v>
      </c>
      <c r="G199" s="95">
        <v>8674143.3000000697</v>
      </c>
      <c r="H199" s="95">
        <f t="shared" si="0"/>
        <v>633372.2999999997</v>
      </c>
      <c r="I199" s="95">
        <f t="shared" si="1"/>
        <v>149398.1000000021</v>
      </c>
      <c r="J199" s="95">
        <f t="shared" si="2"/>
        <v>734675.49999999406</v>
      </c>
      <c r="K199" s="100">
        <f t="shared" si="3"/>
        <v>54344410.20000007</v>
      </c>
      <c r="M199" s="141"/>
      <c r="N199" s="141"/>
    </row>
    <row r="200" spans="1:14" s="4" customFormat="1" ht="15.95" customHeight="1" x14ac:dyDescent="0.2">
      <c r="C200" s="23" t="s">
        <v>43</v>
      </c>
      <c r="D200" s="93">
        <v>28008</v>
      </c>
      <c r="E200" s="93">
        <v>11260.2</v>
      </c>
      <c r="F200" s="93">
        <v>9525.7999999999993</v>
      </c>
      <c r="G200" s="93">
        <v>52719.8</v>
      </c>
      <c r="H200" s="93">
        <f t="shared" si="0"/>
        <v>96568.7</v>
      </c>
      <c r="I200" s="93">
        <f t="shared" si="1"/>
        <v>81522</v>
      </c>
      <c r="J200" s="93">
        <f t="shared" si="2"/>
        <v>29392.299999999996</v>
      </c>
      <c r="K200" s="98">
        <f t="shared" si="3"/>
        <v>208322</v>
      </c>
      <c r="L200" s="96"/>
      <c r="M200" s="142"/>
      <c r="N200" s="142"/>
    </row>
    <row r="201" spans="1:14" ht="15.95" customHeight="1" x14ac:dyDescent="0.2">
      <c r="C201" s="138" t="s">
        <v>9</v>
      </c>
      <c r="D201" s="144">
        <v>55558433.200000003</v>
      </c>
      <c r="E201" s="144">
        <v>39743026.700000003</v>
      </c>
      <c r="F201" s="144">
        <v>64204553.799999997</v>
      </c>
      <c r="G201" s="144">
        <v>1274647698.4000001</v>
      </c>
      <c r="H201" s="144">
        <f t="shared" si="0"/>
        <v>156001840.5</v>
      </c>
      <c r="I201" s="144">
        <f t="shared" si="1"/>
        <v>96505938.5</v>
      </c>
      <c r="J201" s="144">
        <f t="shared" si="2"/>
        <v>141910667.30000001</v>
      </c>
      <c r="K201" s="145">
        <f t="shared" si="3"/>
        <v>2189976972.6999998</v>
      </c>
      <c r="M201" s="61"/>
      <c r="N201" s="61"/>
    </row>
    <row r="202" spans="1:14" x14ac:dyDescent="0.2">
      <c r="K202" s="61"/>
      <c r="L202" s="61"/>
    </row>
    <row r="203" spans="1:14" x14ac:dyDescent="0.2">
      <c r="K203" s="61"/>
      <c r="L203" s="61"/>
    </row>
    <row r="204" spans="1:14" x14ac:dyDescent="0.2">
      <c r="K204" s="61"/>
      <c r="L204" s="61"/>
    </row>
  </sheetData>
  <customSheetViews>
    <customSheetView guid="{BD0090C9-DA10-4990-9651-066A2554CA18}">
      <selection activeCell="N32" sqref="N3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1">
    <mergeCell ref="C9:J9"/>
    <mergeCell ref="C11:C13"/>
    <mergeCell ref="D12:G12"/>
    <mergeCell ref="H12:K12"/>
    <mergeCell ref="D13:G13"/>
    <mergeCell ref="H13:K13"/>
    <mergeCell ref="D11:K11"/>
    <mergeCell ref="D114:G114"/>
    <mergeCell ref="C59:J59"/>
    <mergeCell ref="C60:J60"/>
    <mergeCell ref="C62:C64"/>
    <mergeCell ref="C110:J110"/>
    <mergeCell ref="C111:J111"/>
    <mergeCell ref="D62:K62"/>
    <mergeCell ref="D113:K113"/>
    <mergeCell ref="D164:K164"/>
    <mergeCell ref="D166:G166"/>
    <mergeCell ref="H166:K166"/>
    <mergeCell ref="H63:K63"/>
    <mergeCell ref="H114:K114"/>
    <mergeCell ref="H165:K165"/>
    <mergeCell ref="C162:J162"/>
    <mergeCell ref="D64:G64"/>
    <mergeCell ref="H64:K64"/>
    <mergeCell ref="D115:G115"/>
    <mergeCell ref="C164:C166"/>
    <mergeCell ref="D165:G165"/>
    <mergeCell ref="C161:J161"/>
    <mergeCell ref="C113:C115"/>
    <mergeCell ref="H115:K115"/>
    <mergeCell ref="D63:G63"/>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37899" r:id="rId5">
          <objectPr defaultSize="0" autoPict="0" r:id="rId6">
            <anchor moveWithCells="1" sizeWithCells="1">
              <from>
                <xdr:col>2</xdr:col>
                <xdr:colOff>19050</xdr:colOff>
                <xdr:row>0</xdr:row>
                <xdr:rowOff>142875</xdr:rowOff>
              </from>
              <to>
                <xdr:col>3</xdr:col>
                <xdr:colOff>457200</xdr:colOff>
                <xdr:row>6</xdr:row>
                <xdr:rowOff>0</xdr:rowOff>
              </to>
            </anchor>
          </objectPr>
        </oleObject>
      </mc:Choice>
      <mc:Fallback>
        <oleObject progId="Word.Picture.8" shapeId="37899" r:id="rId5"/>
      </mc:Fallback>
    </mc:AlternateContent>
    <mc:AlternateContent xmlns:mc="http://schemas.openxmlformats.org/markup-compatibility/2006">
      <mc:Choice Requires="x14">
        <oleObject progId="Word.Picture.8" shapeId="37900" r:id="rId7">
          <objectPr defaultSize="0" autoPict="0" r:id="rId6">
            <anchor moveWithCells="1" sizeWithCells="1">
              <from>
                <xdr:col>2</xdr:col>
                <xdr:colOff>19050</xdr:colOff>
                <xdr:row>51</xdr:row>
                <xdr:rowOff>142875</xdr:rowOff>
              </from>
              <to>
                <xdr:col>3</xdr:col>
                <xdr:colOff>457200</xdr:colOff>
                <xdr:row>57</xdr:row>
                <xdr:rowOff>0</xdr:rowOff>
              </to>
            </anchor>
          </objectPr>
        </oleObject>
      </mc:Choice>
      <mc:Fallback>
        <oleObject progId="Word.Picture.8" shapeId="37900" r:id="rId7"/>
      </mc:Fallback>
    </mc:AlternateContent>
    <mc:AlternateContent xmlns:mc="http://schemas.openxmlformats.org/markup-compatibility/2006">
      <mc:Choice Requires="x14">
        <oleObject progId="Word.Picture.8" shapeId="37901" r:id="rId8">
          <objectPr defaultSize="0" autoPict="0" r:id="rId6">
            <anchor moveWithCells="1" sizeWithCells="1">
              <from>
                <xdr:col>2</xdr:col>
                <xdr:colOff>19050</xdr:colOff>
                <xdr:row>102</xdr:row>
                <xdr:rowOff>142875</xdr:rowOff>
              </from>
              <to>
                <xdr:col>3</xdr:col>
                <xdr:colOff>457200</xdr:colOff>
                <xdr:row>108</xdr:row>
                <xdr:rowOff>0</xdr:rowOff>
              </to>
            </anchor>
          </objectPr>
        </oleObject>
      </mc:Choice>
      <mc:Fallback>
        <oleObject progId="Word.Picture.8" shapeId="37901" r:id="rId8"/>
      </mc:Fallback>
    </mc:AlternateContent>
    <mc:AlternateContent xmlns:mc="http://schemas.openxmlformats.org/markup-compatibility/2006">
      <mc:Choice Requires="x14">
        <oleObject progId="Word.Picture.8" shapeId="37902" r:id="rId9">
          <objectPr defaultSize="0" autoPict="0" r:id="rId6">
            <anchor moveWithCells="1" sizeWithCells="1">
              <from>
                <xdr:col>2</xdr:col>
                <xdr:colOff>19050</xdr:colOff>
                <xdr:row>153</xdr:row>
                <xdr:rowOff>142875</xdr:rowOff>
              </from>
              <to>
                <xdr:col>3</xdr:col>
                <xdr:colOff>457200</xdr:colOff>
                <xdr:row>159</xdr:row>
                <xdr:rowOff>0</xdr:rowOff>
              </to>
            </anchor>
          </objectPr>
        </oleObject>
      </mc:Choice>
      <mc:Fallback>
        <oleObject progId="Word.Picture.8" shapeId="37902" r:id="rId9"/>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8"/>
  <sheetViews>
    <sheetView tabSelected="1" zoomScaleNormal="100" workbookViewId="0">
      <selection activeCell="M12" sqref="M12"/>
    </sheetView>
  </sheetViews>
  <sheetFormatPr baseColWidth="10" defaultRowHeight="12.75" x14ac:dyDescent="0.2"/>
  <cols>
    <col min="1" max="2" width="1.85546875" customWidth="1"/>
    <col min="3" max="3" width="15.140625" customWidth="1"/>
    <col min="4" max="11" width="9.855468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35" t="s">
        <v>171</v>
      </c>
      <c r="D9" s="236"/>
      <c r="E9" s="236"/>
      <c r="F9" s="236"/>
      <c r="G9" s="236"/>
      <c r="H9" s="236"/>
      <c r="I9" s="236"/>
      <c r="J9" s="236"/>
      <c r="K9" s="197" t="s">
        <v>99</v>
      </c>
      <c r="L9" s="61"/>
    </row>
    <row r="10" spans="3:13" ht="12.75" customHeight="1" x14ac:dyDescent="0.2">
      <c r="L10" s="61"/>
    </row>
    <row r="11" spans="3:13" ht="17.100000000000001" customHeight="1" x14ac:dyDescent="0.2">
      <c r="C11" s="237" t="s">
        <v>41</v>
      </c>
      <c r="D11" s="213" t="str">
        <f>CONCATENATE('M1'!D11," ",'M1'!D12)</f>
        <v>Januar 2017</v>
      </c>
      <c r="E11" s="242"/>
      <c r="F11" s="242"/>
      <c r="G11" s="242"/>
      <c r="H11" s="242"/>
      <c r="I11" s="242"/>
      <c r="J11" s="242"/>
      <c r="K11" s="243"/>
      <c r="L11" s="61"/>
    </row>
    <row r="12" spans="3:13" ht="32.25" customHeight="1" x14ac:dyDescent="0.2">
      <c r="C12" s="238"/>
      <c r="D12" s="214" t="s">
        <v>100</v>
      </c>
      <c r="E12" s="233"/>
      <c r="F12" s="233"/>
      <c r="G12" s="234"/>
      <c r="H12" s="214" t="s">
        <v>101</v>
      </c>
      <c r="I12" s="233"/>
      <c r="J12" s="233"/>
      <c r="K12" s="234"/>
      <c r="L12" s="61"/>
    </row>
    <row r="13" spans="3:13" ht="15" customHeight="1" x14ac:dyDescent="0.2">
      <c r="C13" s="238"/>
      <c r="D13" s="228" t="s">
        <v>142</v>
      </c>
      <c r="E13" s="229"/>
      <c r="F13" s="230"/>
      <c r="G13" s="231"/>
      <c r="H13" s="228" t="s">
        <v>142</v>
      </c>
      <c r="I13" s="229"/>
      <c r="J13" s="230"/>
      <c r="K13" s="231"/>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107</v>
      </c>
      <c r="E15" s="159" t="s">
        <v>107</v>
      </c>
      <c r="F15" s="160" t="s">
        <v>107</v>
      </c>
      <c r="G15" s="137" t="s">
        <v>107</v>
      </c>
      <c r="H15" s="136" t="s">
        <v>107</v>
      </c>
      <c r="I15" s="160" t="s">
        <v>107</v>
      </c>
      <c r="J15" s="160" t="s">
        <v>107</v>
      </c>
      <c r="K15" s="137" t="s">
        <v>107</v>
      </c>
      <c r="L15" s="61"/>
    </row>
    <row r="16" spans="3:13" s="6" customFormat="1" ht="15.95" customHeight="1" x14ac:dyDescent="0.2">
      <c r="C16" s="20" t="s">
        <v>10</v>
      </c>
      <c r="D16" s="92">
        <v>18592</v>
      </c>
      <c r="E16" s="92">
        <v>6889</v>
      </c>
      <c r="F16" s="92">
        <v>5892</v>
      </c>
      <c r="G16" s="92">
        <v>4301</v>
      </c>
      <c r="H16" s="92">
        <v>52390</v>
      </c>
      <c r="I16" s="92">
        <v>26736</v>
      </c>
      <c r="J16" s="92">
        <v>20010</v>
      </c>
      <c r="K16" s="97">
        <v>27381</v>
      </c>
      <c r="L16" s="130"/>
      <c r="M16" s="130"/>
    </row>
    <row r="17" spans="1:13" s="6" customFormat="1" ht="15.95" customHeight="1" x14ac:dyDescent="0.2">
      <c r="C17" s="21" t="s">
        <v>11</v>
      </c>
      <c r="D17" s="93">
        <v>403</v>
      </c>
      <c r="E17" s="93">
        <v>92</v>
      </c>
      <c r="F17" s="93">
        <v>1078</v>
      </c>
      <c r="G17" s="93">
        <v>941</v>
      </c>
      <c r="H17" s="93">
        <v>2075</v>
      </c>
      <c r="I17" s="93">
        <v>517</v>
      </c>
      <c r="J17" s="93">
        <v>1397</v>
      </c>
      <c r="K17" s="98">
        <v>3657</v>
      </c>
      <c r="L17" s="131"/>
      <c r="M17" s="131"/>
    </row>
    <row r="18" spans="1:13" s="6" customFormat="1" ht="15.95" customHeight="1" x14ac:dyDescent="0.2">
      <c r="C18" s="22" t="s">
        <v>53</v>
      </c>
      <c r="D18" s="94">
        <v>382</v>
      </c>
      <c r="E18" s="94">
        <v>91</v>
      </c>
      <c r="F18" s="94">
        <v>1069</v>
      </c>
      <c r="G18" s="94">
        <v>872</v>
      </c>
      <c r="H18" s="94">
        <v>2058</v>
      </c>
      <c r="I18" s="94">
        <v>510</v>
      </c>
      <c r="J18" s="94">
        <v>1395</v>
      </c>
      <c r="K18" s="99">
        <v>3547</v>
      </c>
      <c r="L18" s="131"/>
      <c r="M18" s="131"/>
    </row>
    <row r="19" spans="1:13" s="6" customFormat="1" ht="15.95" customHeight="1" x14ac:dyDescent="0.2">
      <c r="C19" s="12" t="s">
        <v>54</v>
      </c>
      <c r="D19" s="94">
        <v>21</v>
      </c>
      <c r="E19" s="94">
        <v>1</v>
      </c>
      <c r="F19" s="94">
        <v>0</v>
      </c>
      <c r="G19" s="94">
        <v>3</v>
      </c>
      <c r="H19" s="94">
        <v>59</v>
      </c>
      <c r="I19" s="94">
        <v>13</v>
      </c>
      <c r="J19" s="94">
        <v>28</v>
      </c>
      <c r="K19" s="99">
        <v>36</v>
      </c>
      <c r="L19" s="131"/>
      <c r="M19" s="131"/>
    </row>
    <row r="20" spans="1:13" s="6" customFormat="1" ht="15.95" customHeight="1" x14ac:dyDescent="0.2">
      <c r="A20" s="6" t="s">
        <v>12</v>
      </c>
      <c r="C20" s="12" t="s">
        <v>55</v>
      </c>
      <c r="D20" s="94">
        <v>0</v>
      </c>
      <c r="E20" s="94">
        <v>0</v>
      </c>
      <c r="F20" s="94">
        <v>2</v>
      </c>
      <c r="G20" s="94">
        <v>2</v>
      </c>
      <c r="H20" s="94">
        <v>2</v>
      </c>
      <c r="I20" s="94">
        <v>0</v>
      </c>
      <c r="J20" s="94">
        <v>19</v>
      </c>
      <c r="K20" s="99">
        <v>263</v>
      </c>
      <c r="L20" s="131"/>
      <c r="M20" s="131"/>
    </row>
    <row r="21" spans="1:13" s="6" customFormat="1" ht="15.95" customHeight="1" x14ac:dyDescent="0.2">
      <c r="C21" s="12" t="s">
        <v>56</v>
      </c>
      <c r="D21" s="94">
        <v>10</v>
      </c>
      <c r="E21" s="94">
        <v>0</v>
      </c>
      <c r="F21" s="94">
        <v>2</v>
      </c>
      <c r="G21" s="94">
        <v>50</v>
      </c>
      <c r="H21" s="94">
        <v>14</v>
      </c>
      <c r="I21" s="94">
        <v>7</v>
      </c>
      <c r="J21" s="94">
        <v>1</v>
      </c>
      <c r="K21" s="99">
        <v>33</v>
      </c>
      <c r="L21" s="131"/>
      <c r="M21" s="131"/>
    </row>
    <row r="22" spans="1:13" s="6" customFormat="1" ht="15.95" customHeight="1" x14ac:dyDescent="0.2">
      <c r="C22" s="12" t="s">
        <v>57</v>
      </c>
      <c r="D22" s="94">
        <v>1</v>
      </c>
      <c r="E22" s="94">
        <v>0</v>
      </c>
      <c r="F22" s="94">
        <v>0</v>
      </c>
      <c r="G22" s="94">
        <v>5</v>
      </c>
      <c r="H22" s="94">
        <v>1</v>
      </c>
      <c r="I22" s="94">
        <v>0</v>
      </c>
      <c r="J22" s="94">
        <v>0</v>
      </c>
      <c r="K22" s="99">
        <v>1</v>
      </c>
      <c r="L22" s="131"/>
      <c r="M22" s="131"/>
    </row>
    <row r="23" spans="1:13" s="6" customFormat="1" ht="15.95" customHeight="1" x14ac:dyDescent="0.2">
      <c r="C23" s="12" t="s">
        <v>58</v>
      </c>
      <c r="D23" s="94">
        <v>0</v>
      </c>
      <c r="E23" s="94">
        <v>0</v>
      </c>
      <c r="F23" s="94">
        <v>0</v>
      </c>
      <c r="G23" s="94">
        <v>15</v>
      </c>
      <c r="H23" s="94">
        <v>4</v>
      </c>
      <c r="I23" s="94">
        <v>0</v>
      </c>
      <c r="J23" s="94">
        <v>0</v>
      </c>
      <c r="K23" s="99">
        <v>1</v>
      </c>
      <c r="L23" s="131"/>
      <c r="M23" s="131"/>
    </row>
    <row r="24" spans="1:13" s="6" customFormat="1" ht="15.95" customHeight="1" x14ac:dyDescent="0.2">
      <c r="C24" s="12" t="s">
        <v>59</v>
      </c>
      <c r="D24" s="94">
        <v>50</v>
      </c>
      <c r="E24" s="94">
        <v>12</v>
      </c>
      <c r="F24" s="94">
        <v>12</v>
      </c>
      <c r="G24" s="94">
        <v>55</v>
      </c>
      <c r="H24" s="94">
        <v>87</v>
      </c>
      <c r="I24" s="94">
        <v>31</v>
      </c>
      <c r="J24" s="94">
        <v>40</v>
      </c>
      <c r="K24" s="99">
        <v>146</v>
      </c>
      <c r="L24" s="131"/>
      <c r="M24" s="131"/>
    </row>
    <row r="25" spans="1:13" s="6" customFormat="1" ht="15.95" customHeight="1" x14ac:dyDescent="0.2">
      <c r="C25" s="12" t="s">
        <v>60</v>
      </c>
      <c r="D25" s="94">
        <v>0</v>
      </c>
      <c r="E25" s="94">
        <v>0</v>
      </c>
      <c r="F25" s="94">
        <v>0</v>
      </c>
      <c r="G25" s="94">
        <v>43</v>
      </c>
      <c r="H25" s="94">
        <v>4</v>
      </c>
      <c r="I25" s="94">
        <v>0</v>
      </c>
      <c r="J25" s="94">
        <v>0</v>
      </c>
      <c r="K25" s="99">
        <v>262</v>
      </c>
      <c r="L25" s="131"/>
      <c r="M25" s="131"/>
    </row>
    <row r="26" spans="1:13" s="6" customFormat="1" ht="15.95" customHeight="1" x14ac:dyDescent="0.2">
      <c r="A26" s="6" t="s">
        <v>13</v>
      </c>
      <c r="C26" s="12" t="s">
        <v>61</v>
      </c>
      <c r="D26" s="94">
        <v>9</v>
      </c>
      <c r="E26" s="94">
        <v>2</v>
      </c>
      <c r="F26" s="94">
        <v>0</v>
      </c>
      <c r="G26" s="94">
        <v>15</v>
      </c>
      <c r="H26" s="94">
        <v>14</v>
      </c>
      <c r="I26" s="94">
        <v>11</v>
      </c>
      <c r="J26" s="94">
        <v>7</v>
      </c>
      <c r="K26" s="99">
        <v>1</v>
      </c>
      <c r="L26" s="131"/>
      <c r="M26" s="131"/>
    </row>
    <row r="27" spans="1:13" s="6" customFormat="1" ht="15.95" customHeight="1" x14ac:dyDescent="0.2">
      <c r="C27" s="12" t="s">
        <v>62</v>
      </c>
      <c r="D27" s="94">
        <v>0</v>
      </c>
      <c r="E27" s="94">
        <v>0</v>
      </c>
      <c r="F27" s="94">
        <v>0</v>
      </c>
      <c r="G27" s="94">
        <v>0</v>
      </c>
      <c r="H27" s="94">
        <v>0</v>
      </c>
      <c r="I27" s="94">
        <v>0</v>
      </c>
      <c r="J27" s="94">
        <v>0</v>
      </c>
      <c r="K27" s="99">
        <v>29</v>
      </c>
      <c r="L27" s="131"/>
      <c r="M27" s="131"/>
    </row>
    <row r="28" spans="1:13" s="6" customFormat="1" ht="15.95" customHeight="1" x14ac:dyDescent="0.2">
      <c r="A28" s="6" t="s">
        <v>13</v>
      </c>
      <c r="C28" s="12" t="s">
        <v>63</v>
      </c>
      <c r="D28" s="94">
        <v>6</v>
      </c>
      <c r="E28" s="94">
        <v>3</v>
      </c>
      <c r="F28" s="94">
        <v>0</v>
      </c>
      <c r="G28" s="94">
        <v>1</v>
      </c>
      <c r="H28" s="94">
        <v>64</v>
      </c>
      <c r="I28" s="94">
        <v>27</v>
      </c>
      <c r="J28" s="94">
        <v>14</v>
      </c>
      <c r="K28" s="99">
        <v>9</v>
      </c>
      <c r="L28" s="131"/>
      <c r="M28" s="131"/>
    </row>
    <row r="29" spans="1:13" s="6" customFormat="1" ht="15.95" customHeight="1" x14ac:dyDescent="0.2">
      <c r="A29" s="6" t="s">
        <v>13</v>
      </c>
      <c r="C29" s="12" t="s">
        <v>132</v>
      </c>
      <c r="D29" s="94">
        <v>0</v>
      </c>
      <c r="E29" s="94">
        <v>0</v>
      </c>
      <c r="F29" s="94">
        <v>0</v>
      </c>
      <c r="G29" s="94">
        <v>0</v>
      </c>
      <c r="H29" s="94">
        <v>79</v>
      </c>
      <c r="I29" s="94">
        <v>0</v>
      </c>
      <c r="J29" s="94">
        <v>5</v>
      </c>
      <c r="K29" s="99">
        <v>1</v>
      </c>
      <c r="L29" s="131"/>
      <c r="M29" s="131"/>
    </row>
    <row r="30" spans="1:13" s="6" customFormat="1" ht="15.95" customHeight="1" x14ac:dyDescent="0.2">
      <c r="C30" s="12" t="s">
        <v>64</v>
      </c>
      <c r="D30" s="94">
        <v>13</v>
      </c>
      <c r="E30" s="94">
        <v>0</v>
      </c>
      <c r="F30" s="94">
        <v>2</v>
      </c>
      <c r="G30" s="94">
        <v>29</v>
      </c>
      <c r="H30" s="94">
        <v>30</v>
      </c>
      <c r="I30" s="94">
        <v>0</v>
      </c>
      <c r="J30" s="94">
        <v>0</v>
      </c>
      <c r="K30" s="99">
        <v>28</v>
      </c>
      <c r="L30" s="131"/>
      <c r="M30" s="131"/>
    </row>
    <row r="31" spans="1:13" s="6" customFormat="1" ht="15.95" customHeight="1" x14ac:dyDescent="0.2">
      <c r="C31" s="12" t="s">
        <v>65</v>
      </c>
      <c r="D31" s="94">
        <v>11</v>
      </c>
      <c r="E31" s="94">
        <v>15</v>
      </c>
      <c r="F31" s="94">
        <v>789</v>
      </c>
      <c r="G31" s="94">
        <v>18</v>
      </c>
      <c r="H31" s="94">
        <v>41</v>
      </c>
      <c r="I31" s="94">
        <v>22</v>
      </c>
      <c r="J31" s="94">
        <v>273</v>
      </c>
      <c r="K31" s="99">
        <v>35</v>
      </c>
      <c r="L31" s="131"/>
      <c r="M31" s="131"/>
    </row>
    <row r="32" spans="1:13" s="6" customFormat="1" ht="15.95" customHeight="1" x14ac:dyDescent="0.2">
      <c r="C32" s="12" t="s">
        <v>66</v>
      </c>
      <c r="D32" s="94">
        <v>3</v>
      </c>
      <c r="E32" s="94">
        <v>4</v>
      </c>
      <c r="F32" s="94">
        <v>0</v>
      </c>
      <c r="G32" s="94">
        <v>7</v>
      </c>
      <c r="H32" s="94">
        <v>33</v>
      </c>
      <c r="I32" s="94">
        <v>11</v>
      </c>
      <c r="J32" s="94">
        <v>7</v>
      </c>
      <c r="K32" s="99">
        <v>8</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79</v>
      </c>
      <c r="E34" s="94">
        <v>9</v>
      </c>
      <c r="F34" s="94">
        <v>77</v>
      </c>
      <c r="G34" s="94">
        <v>344</v>
      </c>
      <c r="H34" s="94">
        <v>607</v>
      </c>
      <c r="I34" s="94">
        <v>229</v>
      </c>
      <c r="J34" s="94">
        <v>165</v>
      </c>
      <c r="K34" s="99">
        <v>753</v>
      </c>
      <c r="L34" s="131"/>
      <c r="M34" s="131"/>
    </row>
    <row r="35" spans="1:14" s="6" customFormat="1" ht="15.95" customHeight="1" x14ac:dyDescent="0.2">
      <c r="C35" s="12" t="s">
        <v>69</v>
      </c>
      <c r="D35" s="94">
        <v>31</v>
      </c>
      <c r="E35" s="94">
        <v>12</v>
      </c>
      <c r="F35" s="94">
        <v>22</v>
      </c>
      <c r="G35" s="94">
        <v>10</v>
      </c>
      <c r="H35" s="94">
        <v>85</v>
      </c>
      <c r="I35" s="94">
        <v>27</v>
      </c>
      <c r="J35" s="94">
        <v>18</v>
      </c>
      <c r="K35" s="99">
        <v>94</v>
      </c>
      <c r="L35" s="131"/>
      <c r="M35" s="131"/>
    </row>
    <row r="36" spans="1:14" s="6" customFormat="1" ht="15.95" customHeight="1" x14ac:dyDescent="0.2">
      <c r="C36" s="12" t="s">
        <v>70</v>
      </c>
      <c r="D36" s="94">
        <v>128</v>
      </c>
      <c r="E36" s="94">
        <v>24</v>
      </c>
      <c r="F36" s="94">
        <v>121</v>
      </c>
      <c r="G36" s="94">
        <v>264</v>
      </c>
      <c r="H36" s="94">
        <v>718</v>
      </c>
      <c r="I36" s="94">
        <v>42</v>
      </c>
      <c r="J36" s="94">
        <v>589</v>
      </c>
      <c r="K36" s="99">
        <v>1254</v>
      </c>
      <c r="L36" s="131"/>
      <c r="M36" s="131"/>
    </row>
    <row r="37" spans="1:14" s="6" customFormat="1" ht="15.95" customHeight="1" x14ac:dyDescent="0.2">
      <c r="C37" s="12" t="s">
        <v>71</v>
      </c>
      <c r="D37" s="94">
        <v>1</v>
      </c>
      <c r="E37" s="94">
        <v>1</v>
      </c>
      <c r="F37" s="94">
        <v>1</v>
      </c>
      <c r="G37" s="94">
        <v>6</v>
      </c>
      <c r="H37" s="94">
        <v>9</v>
      </c>
      <c r="I37" s="94">
        <v>2</v>
      </c>
      <c r="J37" s="94">
        <v>8</v>
      </c>
      <c r="K37" s="99">
        <v>68</v>
      </c>
      <c r="L37" s="131"/>
      <c r="M37" s="131"/>
    </row>
    <row r="38" spans="1:14" s="6" customFormat="1" ht="15.95" customHeight="1" x14ac:dyDescent="0.2">
      <c r="C38" s="12" t="s">
        <v>72</v>
      </c>
      <c r="D38" s="94">
        <v>0</v>
      </c>
      <c r="E38" s="94">
        <v>0</v>
      </c>
      <c r="F38" s="94">
        <v>9</v>
      </c>
      <c r="G38" s="94">
        <v>0</v>
      </c>
      <c r="H38" s="94">
        <v>49</v>
      </c>
      <c r="I38" s="94">
        <v>7</v>
      </c>
      <c r="J38" s="94">
        <v>33</v>
      </c>
      <c r="K38" s="99">
        <v>137</v>
      </c>
      <c r="L38" s="131"/>
      <c r="M38" s="131"/>
    </row>
    <row r="39" spans="1:14" s="6" customFormat="1" ht="15.95" customHeight="1" x14ac:dyDescent="0.2">
      <c r="C39" s="12" t="s">
        <v>80</v>
      </c>
      <c r="D39" s="94">
        <v>2</v>
      </c>
      <c r="E39" s="94">
        <v>0</v>
      </c>
      <c r="F39" s="94">
        <v>0</v>
      </c>
      <c r="G39" s="94">
        <v>0</v>
      </c>
      <c r="H39" s="94">
        <v>5</v>
      </c>
      <c r="I39" s="94">
        <v>0</v>
      </c>
      <c r="J39" s="94">
        <v>2</v>
      </c>
      <c r="K39" s="99">
        <v>2</v>
      </c>
      <c r="L39" s="131"/>
      <c r="M39" s="131"/>
    </row>
    <row r="40" spans="1:14" s="6" customFormat="1" ht="15.95" customHeight="1" x14ac:dyDescent="0.2">
      <c r="C40" s="12" t="s">
        <v>73</v>
      </c>
      <c r="D40" s="94">
        <v>2</v>
      </c>
      <c r="E40" s="94">
        <v>0</v>
      </c>
      <c r="F40" s="94">
        <v>0</v>
      </c>
      <c r="G40" s="94">
        <v>0</v>
      </c>
      <c r="H40" s="94">
        <v>7</v>
      </c>
      <c r="I40" s="94">
        <v>1</v>
      </c>
      <c r="J40" s="94">
        <v>60</v>
      </c>
      <c r="K40" s="99">
        <v>3</v>
      </c>
      <c r="L40" s="131"/>
      <c r="M40" s="131"/>
    </row>
    <row r="41" spans="1:14" s="6" customFormat="1" ht="15.95" customHeight="1" x14ac:dyDescent="0.2">
      <c r="C41" s="12" t="s">
        <v>74</v>
      </c>
      <c r="D41" s="94">
        <v>0</v>
      </c>
      <c r="E41" s="94">
        <v>0</v>
      </c>
      <c r="F41" s="94">
        <v>0</v>
      </c>
      <c r="G41" s="94">
        <v>0</v>
      </c>
      <c r="H41" s="94">
        <v>5</v>
      </c>
      <c r="I41" s="94">
        <v>0</v>
      </c>
      <c r="J41" s="94">
        <v>4</v>
      </c>
      <c r="K41" s="99">
        <v>0</v>
      </c>
      <c r="L41" s="131"/>
      <c r="M41" s="131"/>
    </row>
    <row r="42" spans="1:14" s="6" customFormat="1" ht="15.95" customHeight="1" x14ac:dyDescent="0.2">
      <c r="C42" s="12" t="s">
        <v>75</v>
      </c>
      <c r="D42" s="94">
        <v>1</v>
      </c>
      <c r="E42" s="94">
        <v>1</v>
      </c>
      <c r="F42" s="94">
        <v>0</v>
      </c>
      <c r="G42" s="94">
        <v>2</v>
      </c>
      <c r="H42" s="94">
        <v>19</v>
      </c>
      <c r="I42" s="94">
        <v>4</v>
      </c>
      <c r="J42" s="94">
        <v>7</v>
      </c>
      <c r="K42" s="99">
        <v>268</v>
      </c>
      <c r="L42" s="131"/>
      <c r="M42" s="131"/>
    </row>
    <row r="43" spans="1:14" s="6" customFormat="1" ht="15.95" customHeight="1" x14ac:dyDescent="0.2">
      <c r="A43" s="6" t="s">
        <v>12</v>
      </c>
      <c r="C43" s="12" t="s">
        <v>76</v>
      </c>
      <c r="D43" s="94">
        <v>4</v>
      </c>
      <c r="E43" s="94">
        <v>3</v>
      </c>
      <c r="F43" s="94">
        <v>21</v>
      </c>
      <c r="G43" s="94">
        <v>2</v>
      </c>
      <c r="H43" s="94">
        <v>93</v>
      </c>
      <c r="I43" s="94">
        <v>73</v>
      </c>
      <c r="J43" s="94">
        <v>108</v>
      </c>
      <c r="K43" s="99">
        <v>97</v>
      </c>
      <c r="L43" s="131"/>
      <c r="M43" s="131"/>
    </row>
    <row r="44" spans="1:14" s="6" customFormat="1" ht="15.95" customHeight="1" x14ac:dyDescent="0.2">
      <c r="C44" s="12" t="s">
        <v>77</v>
      </c>
      <c r="D44" s="94">
        <v>10</v>
      </c>
      <c r="E44" s="94">
        <v>4</v>
      </c>
      <c r="F44" s="94">
        <v>11</v>
      </c>
      <c r="G44" s="94">
        <v>1</v>
      </c>
      <c r="H44" s="94">
        <v>29</v>
      </c>
      <c r="I44" s="94">
        <v>3</v>
      </c>
      <c r="J44" s="94">
        <v>7</v>
      </c>
      <c r="K44" s="99">
        <v>0</v>
      </c>
      <c r="L44" s="131"/>
      <c r="M44" s="131"/>
    </row>
    <row r="45" spans="1:14" s="6" customFormat="1" ht="15.95" customHeight="1" x14ac:dyDescent="0.2">
      <c r="C45" s="12" t="s">
        <v>78</v>
      </c>
      <c r="D45" s="94">
        <v>0</v>
      </c>
      <c r="E45" s="94">
        <v>0</v>
      </c>
      <c r="F45" s="94">
        <v>0</v>
      </c>
      <c r="G45" s="94">
        <v>0</v>
      </c>
      <c r="H45" s="94">
        <v>0</v>
      </c>
      <c r="I45" s="94">
        <v>0</v>
      </c>
      <c r="J45" s="94">
        <v>0</v>
      </c>
      <c r="K45" s="99">
        <v>18</v>
      </c>
      <c r="L45" s="131"/>
      <c r="M45" s="131"/>
    </row>
    <row r="46" spans="1:14" s="6" customFormat="1" ht="15.95" customHeight="1" x14ac:dyDescent="0.2">
      <c r="C46" s="23" t="s">
        <v>79</v>
      </c>
      <c r="D46" s="95">
        <v>21</v>
      </c>
      <c r="E46" s="95">
        <v>1</v>
      </c>
      <c r="F46" s="95">
        <v>9</v>
      </c>
      <c r="G46" s="95">
        <v>69</v>
      </c>
      <c r="H46" s="95">
        <v>17</v>
      </c>
      <c r="I46" s="95">
        <v>7</v>
      </c>
      <c r="J46" s="95">
        <v>2</v>
      </c>
      <c r="K46" s="100">
        <v>110</v>
      </c>
      <c r="L46" s="130"/>
      <c r="M46" s="130"/>
    </row>
    <row r="47" spans="1:14" s="4" customFormat="1" ht="15.95" customHeight="1" x14ac:dyDescent="0.2">
      <c r="C47" s="23" t="s">
        <v>43</v>
      </c>
      <c r="D47" s="93">
        <v>115</v>
      </c>
      <c r="E47" s="93">
        <v>30</v>
      </c>
      <c r="F47" s="93">
        <v>17</v>
      </c>
      <c r="G47" s="93">
        <v>43</v>
      </c>
      <c r="H47" s="93">
        <v>359</v>
      </c>
      <c r="I47" s="93">
        <v>598</v>
      </c>
      <c r="J47" s="93">
        <v>65</v>
      </c>
      <c r="K47" s="98">
        <v>66</v>
      </c>
      <c r="L47" s="132"/>
      <c r="M47" s="132"/>
      <c r="N47" s="96"/>
    </row>
    <row r="48" spans="1:14" ht="15.95" customHeight="1" x14ac:dyDescent="0.2">
      <c r="C48" s="138" t="s">
        <v>9</v>
      </c>
      <c r="D48" s="144">
        <v>19110</v>
      </c>
      <c r="E48" s="144">
        <v>7011</v>
      </c>
      <c r="F48" s="144">
        <v>6987</v>
      </c>
      <c r="G48" s="144">
        <v>5285</v>
      </c>
      <c r="H48" s="144">
        <v>54824</v>
      </c>
      <c r="I48" s="144">
        <v>27851</v>
      </c>
      <c r="J48" s="144">
        <v>21472</v>
      </c>
      <c r="K48" s="145">
        <v>31104</v>
      </c>
      <c r="L48" s="130"/>
      <c r="M48" s="130"/>
    </row>
    <row r="49" spans="3:14" ht="15" customHeight="1" x14ac:dyDescent="0.2">
      <c r="C49" s="3"/>
      <c r="K49" s="61"/>
      <c r="L49" s="61"/>
    </row>
    <row r="50" spans="3:14" ht="15" customHeight="1" x14ac:dyDescent="0.2">
      <c r="C50" s="3"/>
      <c r="L50" s="61"/>
    </row>
    <row r="51" spans="3:14" ht="15" customHeight="1" x14ac:dyDescent="0.2">
      <c r="C51" s="3"/>
    </row>
    <row r="55" spans="3:14" x14ac:dyDescent="0.2">
      <c r="L55" s="61"/>
    </row>
    <row r="56" spans="3:14" x14ac:dyDescent="0.2">
      <c r="L56" s="61"/>
    </row>
    <row r="57" spans="3:14" x14ac:dyDescent="0.2">
      <c r="L57" s="61"/>
    </row>
    <row r="58" spans="3:14" ht="15.75" customHeight="1" x14ac:dyDescent="0.25">
      <c r="C58" s="2" t="s">
        <v>2</v>
      </c>
      <c r="L58" s="61"/>
    </row>
    <row r="59" spans="3:14" ht="12.75" customHeight="1" x14ac:dyDescent="0.2">
      <c r="C59" s="235"/>
      <c r="D59" s="239"/>
      <c r="E59" s="239"/>
      <c r="F59" s="239"/>
      <c r="G59" s="239"/>
      <c r="H59" s="239"/>
      <c r="I59" s="239"/>
      <c r="J59" s="239"/>
      <c r="K59" s="91"/>
      <c r="L59" s="61"/>
    </row>
    <row r="60" spans="3:14" ht="12.75" customHeight="1" x14ac:dyDescent="0.25">
      <c r="C60" s="235" t="s">
        <v>130</v>
      </c>
      <c r="D60" s="236"/>
      <c r="E60" s="236"/>
      <c r="F60" s="236"/>
      <c r="G60" s="236"/>
      <c r="H60" s="236"/>
      <c r="I60" s="236"/>
      <c r="J60" s="236"/>
      <c r="K60" s="1" t="s">
        <v>102</v>
      </c>
      <c r="L60" s="61"/>
    </row>
    <row r="61" spans="3:14" ht="12.75" customHeight="1" x14ac:dyDescent="0.2"/>
    <row r="62" spans="3:14" ht="17.100000000000001" customHeight="1" x14ac:dyDescent="0.2">
      <c r="C62" s="237" t="s">
        <v>41</v>
      </c>
      <c r="D62" s="213" t="str">
        <f>CONCATENATE('M1'!D11," ",'M1'!D12)</f>
        <v>Januar 2017</v>
      </c>
      <c r="E62" s="242"/>
      <c r="F62" s="242"/>
      <c r="G62" s="242"/>
      <c r="H62" s="242"/>
      <c r="I62" s="242"/>
      <c r="J62" s="242"/>
      <c r="K62" s="243"/>
      <c r="L62" s="61"/>
    </row>
    <row r="63" spans="3:14" ht="32.25" customHeight="1" x14ac:dyDescent="0.2">
      <c r="C63" s="238"/>
      <c r="D63" s="232" t="s">
        <v>143</v>
      </c>
      <c r="E63" s="233"/>
      <c r="F63" s="233"/>
      <c r="G63" s="234"/>
      <c r="H63" s="232" t="s">
        <v>144</v>
      </c>
      <c r="I63" s="233"/>
      <c r="J63" s="233"/>
      <c r="K63" s="234"/>
      <c r="M63" s="61"/>
      <c r="N63" s="61"/>
    </row>
    <row r="64" spans="3:14" ht="15" customHeight="1" x14ac:dyDescent="0.2">
      <c r="C64" s="238"/>
      <c r="D64" s="228" t="s">
        <v>142</v>
      </c>
      <c r="E64" s="229"/>
      <c r="F64" s="230"/>
      <c r="G64" s="231"/>
      <c r="H64" s="228" t="s">
        <v>142</v>
      </c>
      <c r="I64" s="229"/>
      <c r="J64" s="230"/>
      <c r="K64" s="231"/>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36" t="s">
        <v>107</v>
      </c>
      <c r="E66" s="160" t="s">
        <v>107</v>
      </c>
      <c r="F66" s="160" t="s">
        <v>107</v>
      </c>
      <c r="G66" s="137" t="s">
        <v>107</v>
      </c>
      <c r="H66" s="136" t="s">
        <v>107</v>
      </c>
      <c r="I66" s="160" t="s">
        <v>107</v>
      </c>
      <c r="J66" s="160" t="s">
        <v>107</v>
      </c>
      <c r="K66" s="137" t="s">
        <v>107</v>
      </c>
      <c r="M66" s="61"/>
      <c r="N66" s="61"/>
    </row>
    <row r="67" spans="1:14" s="6" customFormat="1" ht="15.95" customHeight="1" x14ac:dyDescent="0.2">
      <c r="C67" s="20" t="s">
        <v>10</v>
      </c>
      <c r="D67" s="92">
        <v>313649</v>
      </c>
      <c r="E67" s="92">
        <v>161416</v>
      </c>
      <c r="F67" s="92">
        <v>100366</v>
      </c>
      <c r="G67" s="92">
        <v>281859</v>
      </c>
      <c r="H67" s="92">
        <v>608273</v>
      </c>
      <c r="I67" s="92">
        <v>243444</v>
      </c>
      <c r="J67" s="92">
        <v>180012</v>
      </c>
      <c r="K67" s="97">
        <v>403724</v>
      </c>
      <c r="M67" s="141"/>
      <c r="N67" s="141"/>
    </row>
    <row r="68" spans="1:14" s="6" customFormat="1" ht="15.95" customHeight="1" x14ac:dyDescent="0.2">
      <c r="C68" s="21" t="s">
        <v>11</v>
      </c>
      <c r="D68" s="93">
        <v>20880</v>
      </c>
      <c r="E68" s="93">
        <v>5406</v>
      </c>
      <c r="F68" s="93">
        <v>27277</v>
      </c>
      <c r="G68" s="93">
        <v>124222</v>
      </c>
      <c r="H68" s="93">
        <v>30150</v>
      </c>
      <c r="I68" s="93">
        <v>8389</v>
      </c>
      <c r="J68" s="93">
        <v>25419</v>
      </c>
      <c r="K68" s="98">
        <v>148771</v>
      </c>
      <c r="M68" s="141"/>
      <c r="N68" s="141"/>
    </row>
    <row r="69" spans="1:14" s="6" customFormat="1" ht="15.95" customHeight="1" x14ac:dyDescent="0.2">
      <c r="C69" s="22" t="s">
        <v>53</v>
      </c>
      <c r="D69" s="94">
        <v>19812</v>
      </c>
      <c r="E69" s="94">
        <v>5304</v>
      </c>
      <c r="F69" s="94">
        <v>26780</v>
      </c>
      <c r="G69" s="94">
        <v>109570</v>
      </c>
      <c r="H69" s="94">
        <v>29615</v>
      </c>
      <c r="I69" s="94">
        <v>8299</v>
      </c>
      <c r="J69" s="94">
        <v>25071</v>
      </c>
      <c r="K69" s="99">
        <v>142188</v>
      </c>
      <c r="M69" s="141"/>
      <c r="N69" s="141"/>
    </row>
    <row r="70" spans="1:14" s="6" customFormat="1" ht="15.95" customHeight="1" x14ac:dyDescent="0.2">
      <c r="C70" s="12" t="s">
        <v>54</v>
      </c>
      <c r="D70" s="94">
        <v>269</v>
      </c>
      <c r="E70" s="94">
        <v>159</v>
      </c>
      <c r="F70" s="94">
        <v>180</v>
      </c>
      <c r="G70" s="94">
        <v>944</v>
      </c>
      <c r="H70" s="94">
        <v>471</v>
      </c>
      <c r="I70" s="94">
        <v>156</v>
      </c>
      <c r="J70" s="94">
        <v>197</v>
      </c>
      <c r="K70" s="99">
        <v>2331</v>
      </c>
      <c r="M70" s="141"/>
      <c r="N70" s="141"/>
    </row>
    <row r="71" spans="1:14" s="6" customFormat="1" ht="15.95" customHeight="1" x14ac:dyDescent="0.2">
      <c r="A71" s="6" t="s">
        <v>12</v>
      </c>
      <c r="C71" s="12" t="s">
        <v>55</v>
      </c>
      <c r="D71" s="94">
        <v>415</v>
      </c>
      <c r="E71" s="94">
        <v>22</v>
      </c>
      <c r="F71" s="94">
        <v>859</v>
      </c>
      <c r="G71" s="94">
        <v>7332</v>
      </c>
      <c r="H71" s="94">
        <v>623</v>
      </c>
      <c r="I71" s="94">
        <v>8</v>
      </c>
      <c r="J71" s="94">
        <v>301</v>
      </c>
      <c r="K71" s="99">
        <v>10701</v>
      </c>
      <c r="M71" s="141"/>
      <c r="N71" s="141"/>
    </row>
    <row r="72" spans="1:14" s="6" customFormat="1" ht="15.95" customHeight="1" x14ac:dyDescent="0.2">
      <c r="C72" s="12" t="s">
        <v>56</v>
      </c>
      <c r="D72" s="94">
        <v>100</v>
      </c>
      <c r="E72" s="94">
        <v>116</v>
      </c>
      <c r="F72" s="94">
        <v>22</v>
      </c>
      <c r="G72" s="94">
        <v>271</v>
      </c>
      <c r="H72" s="94">
        <v>265</v>
      </c>
      <c r="I72" s="94">
        <v>102</v>
      </c>
      <c r="J72" s="94">
        <v>379</v>
      </c>
      <c r="K72" s="99">
        <v>1180</v>
      </c>
      <c r="M72" s="141"/>
      <c r="N72" s="141"/>
    </row>
    <row r="73" spans="1:14" s="6" customFormat="1" ht="15.95" customHeight="1" x14ac:dyDescent="0.2">
      <c r="C73" s="12" t="s">
        <v>57</v>
      </c>
      <c r="D73" s="94">
        <v>4</v>
      </c>
      <c r="E73" s="94">
        <v>0</v>
      </c>
      <c r="F73" s="94">
        <v>408</v>
      </c>
      <c r="G73" s="94">
        <v>526</v>
      </c>
      <c r="H73" s="94">
        <v>13</v>
      </c>
      <c r="I73" s="94">
        <v>4</v>
      </c>
      <c r="J73" s="94">
        <v>381</v>
      </c>
      <c r="K73" s="99">
        <v>1698</v>
      </c>
      <c r="M73" s="141"/>
      <c r="N73" s="141"/>
    </row>
    <row r="74" spans="1:14" s="6" customFormat="1" ht="15.95" customHeight="1" x14ac:dyDescent="0.2">
      <c r="C74" s="12" t="s">
        <v>58</v>
      </c>
      <c r="D74" s="94">
        <v>36</v>
      </c>
      <c r="E74" s="94">
        <v>7</v>
      </c>
      <c r="F74" s="94">
        <v>6</v>
      </c>
      <c r="G74" s="94">
        <v>568</v>
      </c>
      <c r="H74" s="94">
        <v>25</v>
      </c>
      <c r="I74" s="94">
        <v>46</v>
      </c>
      <c r="J74" s="94">
        <v>56</v>
      </c>
      <c r="K74" s="99">
        <v>448</v>
      </c>
      <c r="M74" s="141"/>
      <c r="N74" s="141"/>
    </row>
    <row r="75" spans="1:14" s="6" customFormat="1" ht="15.95" customHeight="1" x14ac:dyDescent="0.2">
      <c r="C75" s="12" t="s">
        <v>59</v>
      </c>
      <c r="D75" s="94">
        <v>288</v>
      </c>
      <c r="E75" s="94">
        <v>158</v>
      </c>
      <c r="F75" s="94">
        <v>77</v>
      </c>
      <c r="G75" s="94">
        <v>2098</v>
      </c>
      <c r="H75" s="94">
        <v>435</v>
      </c>
      <c r="I75" s="94">
        <v>214</v>
      </c>
      <c r="J75" s="94">
        <v>307</v>
      </c>
      <c r="K75" s="99">
        <v>3918</v>
      </c>
      <c r="M75" s="141"/>
      <c r="N75" s="141"/>
    </row>
    <row r="76" spans="1:14" s="6" customFormat="1" ht="15.95" customHeight="1" x14ac:dyDescent="0.2">
      <c r="C76" s="12" t="s">
        <v>60</v>
      </c>
      <c r="D76" s="94">
        <v>6</v>
      </c>
      <c r="E76" s="94">
        <v>13</v>
      </c>
      <c r="F76" s="94">
        <v>159</v>
      </c>
      <c r="G76" s="94">
        <v>3430</v>
      </c>
      <c r="H76" s="94">
        <v>11</v>
      </c>
      <c r="I76" s="94">
        <v>1</v>
      </c>
      <c r="J76" s="94">
        <v>12</v>
      </c>
      <c r="K76" s="99">
        <v>656</v>
      </c>
      <c r="M76" s="141"/>
      <c r="N76" s="141"/>
    </row>
    <row r="77" spans="1:14" s="6" customFormat="1" ht="15.95" customHeight="1" x14ac:dyDescent="0.2">
      <c r="A77" s="6" t="s">
        <v>13</v>
      </c>
      <c r="C77" s="12" t="s">
        <v>61</v>
      </c>
      <c r="D77" s="94">
        <v>81</v>
      </c>
      <c r="E77" s="94">
        <v>16</v>
      </c>
      <c r="F77" s="94">
        <v>44</v>
      </c>
      <c r="G77" s="94">
        <v>286</v>
      </c>
      <c r="H77" s="94">
        <v>75</v>
      </c>
      <c r="I77" s="94">
        <v>10</v>
      </c>
      <c r="J77" s="94">
        <v>135</v>
      </c>
      <c r="K77" s="99">
        <v>404</v>
      </c>
      <c r="M77" s="141"/>
      <c r="N77" s="141"/>
    </row>
    <row r="78" spans="1:14" s="6" customFormat="1" ht="15.95" customHeight="1" x14ac:dyDescent="0.2">
      <c r="C78" s="12" t="s">
        <v>62</v>
      </c>
      <c r="D78" s="94">
        <v>8</v>
      </c>
      <c r="E78" s="94">
        <v>12</v>
      </c>
      <c r="F78" s="94">
        <v>5</v>
      </c>
      <c r="G78" s="94">
        <v>1018</v>
      </c>
      <c r="H78" s="94">
        <v>5</v>
      </c>
      <c r="I78" s="94">
        <v>1</v>
      </c>
      <c r="J78" s="94">
        <v>5</v>
      </c>
      <c r="K78" s="99">
        <v>550</v>
      </c>
      <c r="M78" s="141"/>
      <c r="N78" s="141"/>
    </row>
    <row r="79" spans="1:14" s="6" customFormat="1" ht="15.95" customHeight="1" x14ac:dyDescent="0.2">
      <c r="A79" s="6" t="s">
        <v>13</v>
      </c>
      <c r="C79" s="12" t="s">
        <v>63</v>
      </c>
      <c r="D79" s="94">
        <v>377</v>
      </c>
      <c r="E79" s="94">
        <v>284</v>
      </c>
      <c r="F79" s="94">
        <v>734</v>
      </c>
      <c r="G79" s="94">
        <v>2074</v>
      </c>
      <c r="H79" s="94">
        <v>431</v>
      </c>
      <c r="I79" s="94">
        <v>89</v>
      </c>
      <c r="J79" s="94">
        <v>103</v>
      </c>
      <c r="K79" s="99">
        <v>1007</v>
      </c>
      <c r="M79" s="141"/>
      <c r="N79" s="141"/>
    </row>
    <row r="80" spans="1:14" s="6" customFormat="1" ht="15.95" customHeight="1" x14ac:dyDescent="0.2">
      <c r="A80" s="6" t="s">
        <v>13</v>
      </c>
      <c r="C80" s="12" t="s">
        <v>132</v>
      </c>
      <c r="D80" s="94">
        <v>191</v>
      </c>
      <c r="E80" s="94">
        <v>26</v>
      </c>
      <c r="F80" s="94">
        <v>14</v>
      </c>
      <c r="G80" s="94">
        <v>256</v>
      </c>
      <c r="H80" s="94">
        <v>240</v>
      </c>
      <c r="I80" s="94">
        <v>98</v>
      </c>
      <c r="J80" s="94">
        <v>187</v>
      </c>
      <c r="K80" s="99">
        <v>277</v>
      </c>
      <c r="M80" s="141"/>
      <c r="N80" s="141"/>
    </row>
    <row r="81" spans="1:14" s="6" customFormat="1" ht="15.95" customHeight="1" x14ac:dyDescent="0.2">
      <c r="C81" s="12" t="s">
        <v>64</v>
      </c>
      <c r="D81" s="94">
        <v>113</v>
      </c>
      <c r="E81" s="94">
        <v>13</v>
      </c>
      <c r="F81" s="94">
        <v>1014</v>
      </c>
      <c r="G81" s="94">
        <v>1998</v>
      </c>
      <c r="H81" s="94">
        <v>220</v>
      </c>
      <c r="I81" s="94">
        <v>2</v>
      </c>
      <c r="J81" s="94">
        <v>115</v>
      </c>
      <c r="K81" s="99">
        <v>1931</v>
      </c>
      <c r="M81" s="141"/>
      <c r="N81" s="141"/>
    </row>
    <row r="82" spans="1:14" s="6" customFormat="1" ht="15.95" customHeight="1" x14ac:dyDescent="0.2">
      <c r="C82" s="12" t="s">
        <v>65</v>
      </c>
      <c r="D82" s="94">
        <v>418</v>
      </c>
      <c r="E82" s="94">
        <v>468</v>
      </c>
      <c r="F82" s="94">
        <v>9668</v>
      </c>
      <c r="G82" s="94">
        <v>5842</v>
      </c>
      <c r="H82" s="94">
        <v>282</v>
      </c>
      <c r="I82" s="94">
        <v>91</v>
      </c>
      <c r="J82" s="94">
        <v>4282</v>
      </c>
      <c r="K82" s="99">
        <v>6883</v>
      </c>
      <c r="M82" s="141"/>
      <c r="N82" s="141"/>
    </row>
    <row r="83" spans="1:14" s="6" customFormat="1" ht="15.95" customHeight="1" x14ac:dyDescent="0.2">
      <c r="C83" s="12" t="s">
        <v>66</v>
      </c>
      <c r="D83" s="94">
        <v>150</v>
      </c>
      <c r="E83" s="94">
        <v>55</v>
      </c>
      <c r="F83" s="94">
        <v>65</v>
      </c>
      <c r="G83" s="94">
        <v>1025</v>
      </c>
      <c r="H83" s="94">
        <v>138</v>
      </c>
      <c r="I83" s="94">
        <v>116</v>
      </c>
      <c r="J83" s="94">
        <v>100</v>
      </c>
      <c r="K83" s="99">
        <v>1226</v>
      </c>
      <c r="M83" s="141"/>
      <c r="N83" s="141"/>
    </row>
    <row r="84" spans="1:14" s="6" customFormat="1" ht="15.95" customHeight="1" x14ac:dyDescent="0.2">
      <c r="C84" s="12" t="s">
        <v>67</v>
      </c>
      <c r="D84" s="94">
        <v>0</v>
      </c>
      <c r="E84" s="94">
        <v>0</v>
      </c>
      <c r="F84" s="94">
        <v>0</v>
      </c>
      <c r="G84" s="94">
        <v>4</v>
      </c>
      <c r="H84" s="94">
        <v>0</v>
      </c>
      <c r="I84" s="94">
        <v>0</v>
      </c>
      <c r="J84" s="94">
        <v>0</v>
      </c>
      <c r="K84" s="99">
        <v>4</v>
      </c>
      <c r="M84" s="141"/>
      <c r="N84" s="141"/>
    </row>
    <row r="85" spans="1:14" s="6" customFormat="1" ht="15.95" customHeight="1" x14ac:dyDescent="0.2">
      <c r="C85" s="12" t="s">
        <v>68</v>
      </c>
      <c r="D85" s="94">
        <v>2594</v>
      </c>
      <c r="E85" s="94">
        <v>820</v>
      </c>
      <c r="F85" s="94">
        <v>2088</v>
      </c>
      <c r="G85" s="94">
        <v>12535</v>
      </c>
      <c r="H85" s="94">
        <v>2011</v>
      </c>
      <c r="I85" s="94">
        <v>1313</v>
      </c>
      <c r="J85" s="94">
        <v>1534</v>
      </c>
      <c r="K85" s="99">
        <v>18065</v>
      </c>
      <c r="M85" s="141"/>
      <c r="N85" s="141"/>
    </row>
    <row r="86" spans="1:14" s="6" customFormat="1" ht="15.95" customHeight="1" x14ac:dyDescent="0.2">
      <c r="C86" s="12" t="s">
        <v>69</v>
      </c>
      <c r="D86" s="94">
        <v>650</v>
      </c>
      <c r="E86" s="94">
        <v>350</v>
      </c>
      <c r="F86" s="94">
        <v>235</v>
      </c>
      <c r="G86" s="94">
        <v>1814</v>
      </c>
      <c r="H86" s="94">
        <v>771</v>
      </c>
      <c r="I86" s="94">
        <v>496</v>
      </c>
      <c r="J86" s="94">
        <v>288</v>
      </c>
      <c r="K86" s="99">
        <v>2531</v>
      </c>
      <c r="M86" s="141"/>
      <c r="N86" s="141"/>
    </row>
    <row r="87" spans="1:14" s="6" customFormat="1" ht="15.95" customHeight="1" x14ac:dyDescent="0.2">
      <c r="C87" s="12" t="s">
        <v>70</v>
      </c>
      <c r="D87" s="94">
        <v>6951</v>
      </c>
      <c r="E87" s="94">
        <v>1493</v>
      </c>
      <c r="F87" s="94">
        <v>6548</v>
      </c>
      <c r="G87" s="94">
        <v>34349</v>
      </c>
      <c r="H87" s="94">
        <v>12973</v>
      </c>
      <c r="I87" s="94">
        <v>3283</v>
      </c>
      <c r="J87" s="94">
        <v>11873</v>
      </c>
      <c r="K87" s="99">
        <v>48272</v>
      </c>
      <c r="M87" s="141"/>
      <c r="N87" s="141"/>
    </row>
    <row r="88" spans="1:14" s="6" customFormat="1" ht="15.95" customHeight="1" x14ac:dyDescent="0.2">
      <c r="C88" s="12" t="s">
        <v>71</v>
      </c>
      <c r="D88" s="94">
        <v>64</v>
      </c>
      <c r="E88" s="94">
        <v>24</v>
      </c>
      <c r="F88" s="94">
        <v>265</v>
      </c>
      <c r="G88" s="94">
        <v>2467</v>
      </c>
      <c r="H88" s="94">
        <v>48</v>
      </c>
      <c r="I88" s="94">
        <v>13</v>
      </c>
      <c r="J88" s="94">
        <v>225</v>
      </c>
      <c r="K88" s="99">
        <v>4498</v>
      </c>
      <c r="M88" s="141"/>
      <c r="N88" s="141"/>
    </row>
    <row r="89" spans="1:14" s="6" customFormat="1" ht="15.95" customHeight="1" x14ac:dyDescent="0.2">
      <c r="C89" s="12" t="s">
        <v>72</v>
      </c>
      <c r="D89" s="94">
        <v>1057</v>
      </c>
      <c r="E89" s="94">
        <v>248</v>
      </c>
      <c r="F89" s="94">
        <v>1147</v>
      </c>
      <c r="G89" s="94">
        <v>11336</v>
      </c>
      <c r="H89" s="94">
        <v>1020</v>
      </c>
      <c r="I89" s="94">
        <v>168</v>
      </c>
      <c r="J89" s="94">
        <v>501</v>
      </c>
      <c r="K89" s="99">
        <v>13415</v>
      </c>
      <c r="M89" s="141"/>
      <c r="N89" s="141"/>
    </row>
    <row r="90" spans="1:14" s="6" customFormat="1" ht="15.95" customHeight="1" x14ac:dyDescent="0.2">
      <c r="C90" s="12" t="s">
        <v>80</v>
      </c>
      <c r="D90" s="94">
        <v>25</v>
      </c>
      <c r="E90" s="94">
        <v>22</v>
      </c>
      <c r="F90" s="94">
        <v>61</v>
      </c>
      <c r="G90" s="94">
        <v>327</v>
      </c>
      <c r="H90" s="94">
        <v>9</v>
      </c>
      <c r="I90" s="94">
        <v>13</v>
      </c>
      <c r="J90" s="94">
        <v>47</v>
      </c>
      <c r="K90" s="99">
        <v>253</v>
      </c>
      <c r="M90" s="141"/>
      <c r="N90" s="141"/>
    </row>
    <row r="91" spans="1:14" s="6" customFormat="1" ht="15.95" customHeight="1" x14ac:dyDescent="0.2">
      <c r="C91" s="12" t="s">
        <v>73</v>
      </c>
      <c r="D91" s="94">
        <v>525</v>
      </c>
      <c r="E91" s="94">
        <v>36</v>
      </c>
      <c r="F91" s="94">
        <v>344</v>
      </c>
      <c r="G91" s="94">
        <v>1778</v>
      </c>
      <c r="H91" s="94">
        <v>848</v>
      </c>
      <c r="I91" s="94">
        <v>289</v>
      </c>
      <c r="J91" s="94">
        <v>273</v>
      </c>
      <c r="K91" s="99">
        <v>2294</v>
      </c>
      <c r="M91" s="141"/>
      <c r="N91" s="141"/>
    </row>
    <row r="92" spans="1:14" s="6" customFormat="1" ht="15.95" customHeight="1" x14ac:dyDescent="0.2">
      <c r="C92" s="12" t="s">
        <v>74</v>
      </c>
      <c r="D92" s="94">
        <v>228</v>
      </c>
      <c r="E92" s="94">
        <v>154</v>
      </c>
      <c r="F92" s="94">
        <v>384</v>
      </c>
      <c r="G92" s="94">
        <v>681</v>
      </c>
      <c r="H92" s="94">
        <v>439</v>
      </c>
      <c r="I92" s="94">
        <v>250</v>
      </c>
      <c r="J92" s="94">
        <v>458</v>
      </c>
      <c r="K92" s="99">
        <v>1169</v>
      </c>
      <c r="M92" s="141"/>
      <c r="N92" s="141"/>
    </row>
    <row r="93" spans="1:14" s="6" customFormat="1" ht="15.95" customHeight="1" x14ac:dyDescent="0.2">
      <c r="C93" s="12" t="s">
        <v>75</v>
      </c>
      <c r="D93" s="94">
        <v>91</v>
      </c>
      <c r="E93" s="94">
        <v>42</v>
      </c>
      <c r="F93" s="94">
        <v>236</v>
      </c>
      <c r="G93" s="94">
        <v>6290</v>
      </c>
      <c r="H93" s="94">
        <v>106</v>
      </c>
      <c r="I93" s="94">
        <v>53</v>
      </c>
      <c r="J93" s="94">
        <v>264</v>
      </c>
      <c r="K93" s="99">
        <v>7160</v>
      </c>
      <c r="M93" s="141"/>
      <c r="N93" s="141"/>
    </row>
    <row r="94" spans="1:14" s="6" customFormat="1" ht="15.95" customHeight="1" x14ac:dyDescent="0.2">
      <c r="A94" s="6" t="s">
        <v>12</v>
      </c>
      <c r="C94" s="12" t="s">
        <v>76</v>
      </c>
      <c r="D94" s="94">
        <v>3451</v>
      </c>
      <c r="E94" s="94">
        <v>553</v>
      </c>
      <c r="F94" s="94">
        <v>1700</v>
      </c>
      <c r="G94" s="94">
        <v>7675</v>
      </c>
      <c r="H94" s="94">
        <v>5340</v>
      </c>
      <c r="I94" s="94">
        <v>897</v>
      </c>
      <c r="J94" s="94">
        <v>2260</v>
      </c>
      <c r="K94" s="99">
        <v>8790</v>
      </c>
      <c r="M94" s="141"/>
      <c r="N94" s="141"/>
    </row>
    <row r="95" spans="1:14" s="6" customFormat="1" ht="15.95" customHeight="1" x14ac:dyDescent="0.2">
      <c r="C95" s="12" t="s">
        <v>77</v>
      </c>
      <c r="D95" s="94">
        <v>1655</v>
      </c>
      <c r="E95" s="94">
        <v>213</v>
      </c>
      <c r="F95" s="94">
        <v>517</v>
      </c>
      <c r="G95" s="94">
        <v>2343</v>
      </c>
      <c r="H95" s="94">
        <v>2806</v>
      </c>
      <c r="I95" s="94">
        <v>586</v>
      </c>
      <c r="J95" s="94">
        <v>788</v>
      </c>
      <c r="K95" s="99">
        <v>2280</v>
      </c>
      <c r="M95" s="141"/>
      <c r="N95" s="141"/>
    </row>
    <row r="96" spans="1:14" s="6" customFormat="1" ht="15.95" customHeight="1" x14ac:dyDescent="0.2">
      <c r="C96" s="12" t="s">
        <v>78</v>
      </c>
      <c r="D96" s="94">
        <v>65</v>
      </c>
      <c r="E96" s="94">
        <v>0</v>
      </c>
      <c r="F96" s="94">
        <v>0</v>
      </c>
      <c r="G96" s="94">
        <v>303</v>
      </c>
      <c r="H96" s="94">
        <v>10</v>
      </c>
      <c r="I96" s="94">
        <v>0</v>
      </c>
      <c r="J96" s="94">
        <v>0</v>
      </c>
      <c r="K96" s="99">
        <v>247</v>
      </c>
      <c r="M96" s="141"/>
      <c r="N96" s="141"/>
    </row>
    <row r="97" spans="3:15" s="6" customFormat="1" ht="15.95" customHeight="1" x14ac:dyDescent="0.2">
      <c r="C97" s="23" t="s">
        <v>79</v>
      </c>
      <c r="D97" s="95">
        <v>1068</v>
      </c>
      <c r="E97" s="95">
        <v>102</v>
      </c>
      <c r="F97" s="95">
        <v>497</v>
      </c>
      <c r="G97" s="95">
        <v>14652</v>
      </c>
      <c r="H97" s="95">
        <v>535</v>
      </c>
      <c r="I97" s="95">
        <v>90</v>
      </c>
      <c r="J97" s="95">
        <v>348</v>
      </c>
      <c r="K97" s="100">
        <v>6583</v>
      </c>
      <c r="M97" s="141"/>
      <c r="N97" s="141"/>
    </row>
    <row r="98" spans="3:15" s="4" customFormat="1" ht="15.95" customHeight="1" x14ac:dyDescent="0.2">
      <c r="C98" s="23" t="s">
        <v>43</v>
      </c>
      <c r="D98" s="93">
        <v>995</v>
      </c>
      <c r="E98" s="93">
        <v>1473</v>
      </c>
      <c r="F98" s="93">
        <v>567</v>
      </c>
      <c r="G98" s="93">
        <v>3222</v>
      </c>
      <c r="H98" s="93">
        <v>1362</v>
      </c>
      <c r="I98" s="93">
        <v>1654</v>
      </c>
      <c r="J98" s="93">
        <v>580</v>
      </c>
      <c r="K98" s="98">
        <v>689</v>
      </c>
      <c r="L98" s="96"/>
      <c r="M98" s="142"/>
      <c r="N98" s="142"/>
    </row>
    <row r="99" spans="3:15" ht="17.100000000000001" customHeight="1" x14ac:dyDescent="0.2">
      <c r="C99" s="138" t="s">
        <v>9</v>
      </c>
      <c r="D99" s="144">
        <v>335524</v>
      </c>
      <c r="E99" s="144">
        <v>168295</v>
      </c>
      <c r="F99" s="144">
        <v>128210</v>
      </c>
      <c r="G99" s="144">
        <v>409303</v>
      </c>
      <c r="H99" s="144">
        <v>639785</v>
      </c>
      <c r="I99" s="144">
        <v>253487</v>
      </c>
      <c r="J99" s="144">
        <v>206011</v>
      </c>
      <c r="K99" s="145">
        <v>553184</v>
      </c>
      <c r="M99" s="61"/>
      <c r="N99" s="61"/>
    </row>
    <row r="100" spans="3:15" x14ac:dyDescent="0.2">
      <c r="K100" s="61"/>
      <c r="L100" s="61"/>
    </row>
    <row r="101" spans="3:15" x14ac:dyDescent="0.2">
      <c r="K101" s="61"/>
      <c r="L101" s="61"/>
    </row>
    <row r="102" spans="3:15" x14ac:dyDescent="0.2">
      <c r="K102" s="61"/>
      <c r="L102" s="61"/>
      <c r="O102" s="129"/>
    </row>
    <row r="106" spans="3:15" x14ac:dyDescent="0.2">
      <c r="L106" s="61"/>
    </row>
    <row r="107" spans="3:15" x14ac:dyDescent="0.2">
      <c r="L107" s="61"/>
    </row>
    <row r="108" spans="3:15" x14ac:dyDescent="0.2">
      <c r="L108" s="61"/>
    </row>
    <row r="109" spans="3:15" ht="15.75" customHeight="1" x14ac:dyDescent="0.25">
      <c r="C109" s="2" t="s">
        <v>2</v>
      </c>
      <c r="K109" s="53"/>
      <c r="L109" s="61"/>
      <c r="M109" s="53"/>
    </row>
    <row r="110" spans="3:15" ht="12.75" customHeight="1" x14ac:dyDescent="0.2">
      <c r="L110" s="61"/>
    </row>
    <row r="111" spans="3:15" ht="12.75" customHeight="1" x14ac:dyDescent="0.25">
      <c r="C111" s="235" t="s">
        <v>129</v>
      </c>
      <c r="D111" s="236"/>
      <c r="E111" s="236"/>
      <c r="F111" s="236"/>
      <c r="G111" s="236"/>
      <c r="H111" s="236"/>
      <c r="I111" s="236"/>
      <c r="J111" s="236"/>
      <c r="K111" s="197" t="s">
        <v>137</v>
      </c>
      <c r="L111" s="61"/>
    </row>
    <row r="112" spans="3:15" ht="12.75" customHeight="1" x14ac:dyDescent="0.2">
      <c r="L112" s="61"/>
    </row>
    <row r="113" spans="1:13" ht="17.100000000000001" customHeight="1" x14ac:dyDescent="0.2">
      <c r="C113" s="237" t="s">
        <v>41</v>
      </c>
      <c r="D113" s="225" t="str">
        <f>CONCATENATE('M1'!D11," ",'M1'!D12)</f>
        <v>Januar 2017</v>
      </c>
      <c r="E113" s="226"/>
      <c r="F113" s="226"/>
      <c r="G113" s="227"/>
      <c r="H113" s="227"/>
      <c r="I113" s="227"/>
      <c r="J113" s="227"/>
      <c r="K113" s="222"/>
      <c r="L113" s="61"/>
    </row>
    <row r="114" spans="1:13" ht="32.25" customHeight="1" x14ac:dyDescent="0.2">
      <c r="C114" s="238"/>
      <c r="D114" s="214" t="s">
        <v>103</v>
      </c>
      <c r="E114" s="233"/>
      <c r="F114" s="233"/>
      <c r="G114" s="234"/>
      <c r="H114" s="214" t="s">
        <v>127</v>
      </c>
      <c r="I114" s="233"/>
      <c r="J114" s="233"/>
      <c r="K114" s="234"/>
      <c r="L114" s="61"/>
    </row>
    <row r="115" spans="1:13" ht="15" customHeight="1" x14ac:dyDescent="0.2">
      <c r="C115" s="238"/>
      <c r="D115" s="228" t="s">
        <v>142</v>
      </c>
      <c r="E115" s="229"/>
      <c r="F115" s="230"/>
      <c r="G115" s="231"/>
      <c r="H115" s="228" t="s">
        <v>142</v>
      </c>
      <c r="I115" s="229"/>
      <c r="J115" s="230"/>
      <c r="K115" s="231"/>
      <c r="L115" s="61"/>
    </row>
    <row r="116" spans="1:13" ht="15" customHeight="1" x14ac:dyDescent="0.2">
      <c r="C116" s="133"/>
      <c r="D116" s="134">
        <v>2</v>
      </c>
      <c r="E116" s="158">
        <v>3</v>
      </c>
      <c r="F116" s="158">
        <v>4</v>
      </c>
      <c r="G116" s="135" t="s">
        <v>139</v>
      </c>
      <c r="H116" s="134">
        <v>2</v>
      </c>
      <c r="I116" s="158">
        <v>3</v>
      </c>
      <c r="J116" s="158">
        <v>4</v>
      </c>
      <c r="K116" s="135" t="s">
        <v>139</v>
      </c>
      <c r="L116" s="61"/>
    </row>
    <row r="117" spans="1:13" ht="15" customHeight="1" x14ac:dyDescent="0.2">
      <c r="C117" s="109"/>
      <c r="D117" s="110" t="s">
        <v>107</v>
      </c>
      <c r="E117" s="159" t="s">
        <v>107</v>
      </c>
      <c r="F117" s="160" t="s">
        <v>107</v>
      </c>
      <c r="G117" s="137" t="s">
        <v>107</v>
      </c>
      <c r="H117" s="136" t="s">
        <v>107</v>
      </c>
      <c r="I117" s="160" t="s">
        <v>107</v>
      </c>
      <c r="J117" s="160" t="s">
        <v>107</v>
      </c>
      <c r="K117" s="137" t="s">
        <v>107</v>
      </c>
      <c r="L117" s="61"/>
    </row>
    <row r="118" spans="1:13" s="6" customFormat="1" ht="15.95" customHeight="1" x14ac:dyDescent="0.2">
      <c r="C118" s="20" t="s">
        <v>10</v>
      </c>
      <c r="D118" s="92">
        <v>2123061</v>
      </c>
      <c r="E118" s="92">
        <v>1166860</v>
      </c>
      <c r="F118" s="92">
        <v>951500</v>
      </c>
      <c r="G118" s="92">
        <v>5495882</v>
      </c>
      <c r="H118" s="92">
        <v>278474</v>
      </c>
      <c r="I118" s="92">
        <v>228561</v>
      </c>
      <c r="J118" s="92">
        <v>143456</v>
      </c>
      <c r="K118" s="97">
        <v>1435455</v>
      </c>
      <c r="L118" s="130"/>
      <c r="M118" s="130"/>
    </row>
    <row r="119" spans="1:13" s="6" customFormat="1" ht="15.95" customHeight="1" x14ac:dyDescent="0.2">
      <c r="C119" s="21" t="s">
        <v>11</v>
      </c>
      <c r="D119" s="93">
        <v>77664</v>
      </c>
      <c r="E119" s="93">
        <v>57212</v>
      </c>
      <c r="F119" s="93">
        <v>104959</v>
      </c>
      <c r="G119" s="93">
        <v>2355598</v>
      </c>
      <c r="H119" s="93">
        <v>17343</v>
      </c>
      <c r="I119" s="93">
        <v>11064</v>
      </c>
      <c r="J119" s="93">
        <v>12551</v>
      </c>
      <c r="K119" s="98">
        <v>697702</v>
      </c>
      <c r="L119" s="131"/>
      <c r="M119" s="131"/>
    </row>
    <row r="120" spans="1:13" s="6" customFormat="1" ht="15.95" customHeight="1" x14ac:dyDescent="0.2">
      <c r="C120" s="22" t="s">
        <v>53</v>
      </c>
      <c r="D120" s="94">
        <v>75968</v>
      </c>
      <c r="E120" s="94">
        <v>56584</v>
      </c>
      <c r="F120" s="94">
        <v>102392</v>
      </c>
      <c r="G120" s="94">
        <v>2157681</v>
      </c>
      <c r="H120" s="94">
        <v>17254</v>
      </c>
      <c r="I120" s="94">
        <v>10980</v>
      </c>
      <c r="J120" s="94">
        <v>12473</v>
      </c>
      <c r="K120" s="99">
        <v>682750</v>
      </c>
      <c r="L120" s="131"/>
      <c r="M120" s="131"/>
    </row>
    <row r="121" spans="1:13" s="6" customFormat="1" ht="15.95" customHeight="1" x14ac:dyDescent="0.2">
      <c r="C121" s="12" t="s">
        <v>54</v>
      </c>
      <c r="D121" s="94">
        <v>1219</v>
      </c>
      <c r="E121" s="94">
        <v>850</v>
      </c>
      <c r="F121" s="94">
        <v>1855</v>
      </c>
      <c r="G121" s="94">
        <v>43914</v>
      </c>
      <c r="H121" s="94">
        <v>65</v>
      </c>
      <c r="I121" s="94">
        <v>28</v>
      </c>
      <c r="J121" s="94">
        <v>84</v>
      </c>
      <c r="K121" s="99">
        <v>2322</v>
      </c>
      <c r="L121" s="131"/>
      <c r="M121" s="131"/>
    </row>
    <row r="122" spans="1:13" s="6" customFormat="1" ht="15.95" customHeight="1" x14ac:dyDescent="0.2">
      <c r="A122" s="6" t="s">
        <v>12</v>
      </c>
      <c r="C122" s="12" t="s">
        <v>55</v>
      </c>
      <c r="D122" s="94">
        <v>2003</v>
      </c>
      <c r="E122" s="94">
        <v>84</v>
      </c>
      <c r="F122" s="94">
        <v>2598</v>
      </c>
      <c r="G122" s="94">
        <v>108191</v>
      </c>
      <c r="H122" s="94">
        <v>208</v>
      </c>
      <c r="I122" s="94">
        <v>50</v>
      </c>
      <c r="J122" s="94">
        <v>243</v>
      </c>
      <c r="K122" s="99">
        <v>24975</v>
      </c>
      <c r="L122" s="131"/>
      <c r="M122" s="131"/>
    </row>
    <row r="123" spans="1:13" s="6" customFormat="1" ht="15.95" customHeight="1" x14ac:dyDescent="0.2">
      <c r="C123" s="12" t="s">
        <v>56</v>
      </c>
      <c r="D123" s="94">
        <v>640</v>
      </c>
      <c r="E123" s="94">
        <v>299</v>
      </c>
      <c r="F123" s="94">
        <v>572</v>
      </c>
      <c r="G123" s="94">
        <v>10502</v>
      </c>
      <c r="H123" s="94">
        <v>34</v>
      </c>
      <c r="I123" s="94">
        <v>23</v>
      </c>
      <c r="J123" s="94">
        <v>3</v>
      </c>
      <c r="K123" s="99">
        <v>1553</v>
      </c>
      <c r="L123" s="131"/>
      <c r="M123" s="131"/>
    </row>
    <row r="124" spans="1:13" s="6" customFormat="1" ht="15.95" customHeight="1" x14ac:dyDescent="0.2">
      <c r="C124" s="12" t="s">
        <v>57</v>
      </c>
      <c r="D124" s="94">
        <v>79</v>
      </c>
      <c r="E124" s="94">
        <v>5</v>
      </c>
      <c r="F124" s="94">
        <v>335</v>
      </c>
      <c r="G124" s="94">
        <v>16291</v>
      </c>
      <c r="H124" s="94">
        <v>6</v>
      </c>
      <c r="I124" s="94">
        <v>0</v>
      </c>
      <c r="J124" s="94">
        <v>0</v>
      </c>
      <c r="K124" s="99">
        <v>862</v>
      </c>
      <c r="L124" s="131"/>
      <c r="M124" s="131"/>
    </row>
    <row r="125" spans="1:13" s="6" customFormat="1" ht="15.95" customHeight="1" x14ac:dyDescent="0.2">
      <c r="C125" s="12" t="s">
        <v>58</v>
      </c>
      <c r="D125" s="94">
        <v>23</v>
      </c>
      <c r="E125" s="94">
        <v>24</v>
      </c>
      <c r="F125" s="94">
        <v>58</v>
      </c>
      <c r="G125" s="94">
        <v>5352</v>
      </c>
      <c r="H125" s="94">
        <v>1</v>
      </c>
      <c r="I125" s="94">
        <v>0</v>
      </c>
      <c r="J125" s="94">
        <v>0</v>
      </c>
      <c r="K125" s="99">
        <v>442</v>
      </c>
      <c r="L125" s="131"/>
      <c r="M125" s="131"/>
    </row>
    <row r="126" spans="1:13" s="6" customFormat="1" ht="15.95" customHeight="1" x14ac:dyDescent="0.2">
      <c r="C126" s="12" t="s">
        <v>59</v>
      </c>
      <c r="D126" s="94">
        <v>1635</v>
      </c>
      <c r="E126" s="94">
        <v>482</v>
      </c>
      <c r="F126" s="94">
        <v>1225</v>
      </c>
      <c r="G126" s="94">
        <v>27863</v>
      </c>
      <c r="H126" s="94">
        <v>168</v>
      </c>
      <c r="I126" s="94">
        <v>64</v>
      </c>
      <c r="J126" s="94">
        <v>225</v>
      </c>
      <c r="K126" s="99">
        <v>7051</v>
      </c>
      <c r="L126" s="131"/>
      <c r="M126" s="131"/>
    </row>
    <row r="127" spans="1:13" s="6" customFormat="1" ht="15.95" customHeight="1" x14ac:dyDescent="0.2">
      <c r="C127" s="12" t="s">
        <v>60</v>
      </c>
      <c r="D127" s="94">
        <v>12</v>
      </c>
      <c r="E127" s="94">
        <v>8</v>
      </c>
      <c r="F127" s="94">
        <v>87</v>
      </c>
      <c r="G127" s="94">
        <v>3927</v>
      </c>
      <c r="H127" s="94">
        <v>0</v>
      </c>
      <c r="I127" s="94">
        <v>0</v>
      </c>
      <c r="J127" s="94">
        <v>0</v>
      </c>
      <c r="K127" s="99">
        <v>416</v>
      </c>
      <c r="L127" s="131"/>
      <c r="M127" s="131"/>
    </row>
    <row r="128" spans="1:13" s="6" customFormat="1" ht="15.95" customHeight="1" x14ac:dyDescent="0.2">
      <c r="A128" s="6" t="s">
        <v>13</v>
      </c>
      <c r="C128" s="12" t="s">
        <v>61</v>
      </c>
      <c r="D128" s="94">
        <v>324</v>
      </c>
      <c r="E128" s="94">
        <v>77</v>
      </c>
      <c r="F128" s="94">
        <v>565</v>
      </c>
      <c r="G128" s="94">
        <v>4392</v>
      </c>
      <c r="H128" s="94">
        <v>12</v>
      </c>
      <c r="I128" s="94">
        <v>1</v>
      </c>
      <c r="J128" s="94">
        <v>17</v>
      </c>
      <c r="K128" s="99">
        <v>113</v>
      </c>
      <c r="L128" s="131"/>
      <c r="M128" s="131"/>
    </row>
    <row r="129" spans="1:13" s="6" customFormat="1" ht="15.95" customHeight="1" x14ac:dyDescent="0.2">
      <c r="C129" s="12" t="s">
        <v>62</v>
      </c>
      <c r="D129" s="94">
        <v>17</v>
      </c>
      <c r="E129" s="94">
        <v>27</v>
      </c>
      <c r="F129" s="94">
        <v>9</v>
      </c>
      <c r="G129" s="94">
        <v>3053</v>
      </c>
      <c r="H129" s="94">
        <v>36</v>
      </c>
      <c r="I129" s="94">
        <v>0</v>
      </c>
      <c r="J129" s="94">
        <v>0</v>
      </c>
      <c r="K129" s="99">
        <v>46</v>
      </c>
      <c r="L129" s="131"/>
      <c r="M129" s="131"/>
    </row>
    <row r="130" spans="1:13" s="6" customFormat="1" ht="15.95" customHeight="1" x14ac:dyDescent="0.2">
      <c r="A130" s="6" t="s">
        <v>13</v>
      </c>
      <c r="C130" s="12" t="s">
        <v>63</v>
      </c>
      <c r="D130" s="94">
        <v>1311</v>
      </c>
      <c r="E130" s="94">
        <v>1496</v>
      </c>
      <c r="F130" s="94">
        <v>1946</v>
      </c>
      <c r="G130" s="94">
        <v>25747</v>
      </c>
      <c r="H130" s="94">
        <v>243</v>
      </c>
      <c r="I130" s="94">
        <v>184</v>
      </c>
      <c r="J130" s="94">
        <v>42</v>
      </c>
      <c r="K130" s="99">
        <v>10165</v>
      </c>
      <c r="L130" s="131"/>
      <c r="M130" s="131"/>
    </row>
    <row r="131" spans="1:13" s="6" customFormat="1" ht="15.95" customHeight="1" x14ac:dyDescent="0.2">
      <c r="A131" s="6" t="s">
        <v>13</v>
      </c>
      <c r="C131" s="12" t="s">
        <v>132</v>
      </c>
      <c r="D131" s="94">
        <v>574</v>
      </c>
      <c r="E131" s="94">
        <v>154</v>
      </c>
      <c r="F131" s="94">
        <v>1196</v>
      </c>
      <c r="G131" s="94">
        <v>15542</v>
      </c>
      <c r="H131" s="94">
        <v>222</v>
      </c>
      <c r="I131" s="94">
        <v>107</v>
      </c>
      <c r="J131" s="94">
        <v>91</v>
      </c>
      <c r="K131" s="99">
        <v>11557</v>
      </c>
      <c r="L131" s="131"/>
      <c r="M131" s="131"/>
    </row>
    <row r="132" spans="1:13" s="6" customFormat="1" ht="15.95" customHeight="1" x14ac:dyDescent="0.2">
      <c r="C132" s="12" t="s">
        <v>64</v>
      </c>
      <c r="D132" s="94">
        <v>464</v>
      </c>
      <c r="E132" s="94">
        <v>23</v>
      </c>
      <c r="F132" s="94">
        <v>1293</v>
      </c>
      <c r="G132" s="94">
        <v>28792</v>
      </c>
      <c r="H132" s="94">
        <v>13</v>
      </c>
      <c r="I132" s="94">
        <v>0</v>
      </c>
      <c r="J132" s="94">
        <v>19</v>
      </c>
      <c r="K132" s="99">
        <v>749</v>
      </c>
      <c r="L132" s="131"/>
      <c r="M132" s="131"/>
    </row>
    <row r="133" spans="1:13" s="6" customFormat="1" ht="15.95" customHeight="1" x14ac:dyDescent="0.2">
      <c r="C133" s="12" t="s">
        <v>65</v>
      </c>
      <c r="D133" s="94">
        <v>1022</v>
      </c>
      <c r="E133" s="94">
        <v>410</v>
      </c>
      <c r="F133" s="94">
        <v>10581</v>
      </c>
      <c r="G133" s="94">
        <v>127202</v>
      </c>
      <c r="H133" s="94">
        <v>87</v>
      </c>
      <c r="I133" s="94">
        <v>0</v>
      </c>
      <c r="J133" s="94">
        <v>73</v>
      </c>
      <c r="K133" s="99">
        <v>6374</v>
      </c>
      <c r="L133" s="131"/>
      <c r="M133" s="131"/>
    </row>
    <row r="134" spans="1:13" s="6" customFormat="1" ht="15.95" customHeight="1" x14ac:dyDescent="0.2">
      <c r="C134" s="12" t="s">
        <v>66</v>
      </c>
      <c r="D134" s="94">
        <v>655</v>
      </c>
      <c r="E134" s="94">
        <v>982</v>
      </c>
      <c r="F134" s="94">
        <v>682</v>
      </c>
      <c r="G134" s="94">
        <v>30394</v>
      </c>
      <c r="H134" s="94">
        <v>24</v>
      </c>
      <c r="I134" s="94">
        <v>24</v>
      </c>
      <c r="J134" s="94">
        <v>4</v>
      </c>
      <c r="K134" s="99">
        <v>2887</v>
      </c>
      <c r="L134" s="131"/>
      <c r="M134" s="131"/>
    </row>
    <row r="135" spans="1:13" s="6" customFormat="1" ht="15.95" customHeight="1" x14ac:dyDescent="0.2">
      <c r="C135" s="12" t="s">
        <v>67</v>
      </c>
      <c r="D135" s="94">
        <v>0</v>
      </c>
      <c r="E135" s="94">
        <v>0</v>
      </c>
      <c r="F135" s="94">
        <v>0</v>
      </c>
      <c r="G135" s="94">
        <v>325</v>
      </c>
      <c r="H135" s="94">
        <v>0</v>
      </c>
      <c r="I135" s="94">
        <v>0</v>
      </c>
      <c r="J135" s="94">
        <v>0</v>
      </c>
      <c r="K135" s="99">
        <v>28</v>
      </c>
      <c r="L135" s="131"/>
      <c r="M135" s="131"/>
    </row>
    <row r="136" spans="1:13" s="6" customFormat="1" ht="15.95" customHeight="1" x14ac:dyDescent="0.2">
      <c r="C136" s="12" t="s">
        <v>68</v>
      </c>
      <c r="D136" s="94">
        <v>11989</v>
      </c>
      <c r="E136" s="94">
        <v>7943</v>
      </c>
      <c r="F136" s="94">
        <v>18249</v>
      </c>
      <c r="G136" s="94">
        <v>311962</v>
      </c>
      <c r="H136" s="94">
        <v>4137</v>
      </c>
      <c r="I136" s="94">
        <v>1393</v>
      </c>
      <c r="J136" s="94">
        <v>2798</v>
      </c>
      <c r="K136" s="99">
        <v>49158</v>
      </c>
      <c r="L136" s="131"/>
      <c r="M136" s="131"/>
    </row>
    <row r="137" spans="1:13" s="6" customFormat="1" ht="15.95" customHeight="1" x14ac:dyDescent="0.2">
      <c r="C137" s="12" t="s">
        <v>69</v>
      </c>
      <c r="D137" s="94">
        <v>2825</v>
      </c>
      <c r="E137" s="94">
        <v>1968</v>
      </c>
      <c r="F137" s="94">
        <v>1196</v>
      </c>
      <c r="G137" s="94">
        <v>22383</v>
      </c>
      <c r="H137" s="94">
        <v>2148</v>
      </c>
      <c r="I137" s="94">
        <v>2388</v>
      </c>
      <c r="J137" s="94">
        <v>2272</v>
      </c>
      <c r="K137" s="99">
        <v>58723</v>
      </c>
      <c r="L137" s="131"/>
      <c r="M137" s="131"/>
    </row>
    <row r="138" spans="1:13" s="6" customFormat="1" ht="15.95" customHeight="1" x14ac:dyDescent="0.2">
      <c r="C138" s="12" t="s">
        <v>70</v>
      </c>
      <c r="D138" s="94">
        <v>26324</v>
      </c>
      <c r="E138" s="94">
        <v>29634</v>
      </c>
      <c r="F138" s="94">
        <v>33975</v>
      </c>
      <c r="G138" s="94">
        <v>837266</v>
      </c>
      <c r="H138" s="94">
        <v>1343</v>
      </c>
      <c r="I138" s="94">
        <v>840</v>
      </c>
      <c r="J138" s="94">
        <v>1252</v>
      </c>
      <c r="K138" s="99">
        <v>132536</v>
      </c>
      <c r="L138" s="131"/>
      <c r="M138" s="131"/>
    </row>
    <row r="139" spans="1:13" s="6" customFormat="1" ht="15.95" customHeight="1" x14ac:dyDescent="0.2">
      <c r="C139" s="12" t="s">
        <v>71</v>
      </c>
      <c r="D139" s="94">
        <v>121</v>
      </c>
      <c r="E139" s="94">
        <v>8</v>
      </c>
      <c r="F139" s="94">
        <v>419</v>
      </c>
      <c r="G139" s="94">
        <v>18346</v>
      </c>
      <c r="H139" s="94">
        <v>3</v>
      </c>
      <c r="I139" s="94">
        <v>0</v>
      </c>
      <c r="J139" s="94">
        <v>0</v>
      </c>
      <c r="K139" s="99">
        <v>1433</v>
      </c>
      <c r="L139" s="131"/>
      <c r="M139" s="131"/>
    </row>
    <row r="140" spans="1:13" s="6" customFormat="1" ht="15.95" customHeight="1" x14ac:dyDescent="0.2">
      <c r="C140" s="12" t="s">
        <v>72</v>
      </c>
      <c r="D140" s="94">
        <v>2770</v>
      </c>
      <c r="E140" s="94">
        <v>1633</v>
      </c>
      <c r="F140" s="94">
        <v>6186</v>
      </c>
      <c r="G140" s="94">
        <v>200301</v>
      </c>
      <c r="H140" s="94">
        <v>553</v>
      </c>
      <c r="I140" s="94">
        <v>98</v>
      </c>
      <c r="J140" s="94">
        <v>146</v>
      </c>
      <c r="K140" s="99">
        <v>77491</v>
      </c>
      <c r="L140" s="131"/>
      <c r="M140" s="131"/>
    </row>
    <row r="141" spans="1:13" s="6" customFormat="1" ht="15.95" customHeight="1" x14ac:dyDescent="0.2">
      <c r="C141" s="12" t="s">
        <v>80</v>
      </c>
      <c r="D141" s="94">
        <v>72</v>
      </c>
      <c r="E141" s="94">
        <v>57</v>
      </c>
      <c r="F141" s="94">
        <v>213</v>
      </c>
      <c r="G141" s="94">
        <v>4888</v>
      </c>
      <c r="H141" s="94">
        <v>2</v>
      </c>
      <c r="I141" s="94">
        <v>2</v>
      </c>
      <c r="J141" s="94">
        <v>39</v>
      </c>
      <c r="K141" s="99">
        <v>457</v>
      </c>
      <c r="L141" s="131"/>
      <c r="M141" s="131"/>
    </row>
    <row r="142" spans="1:13" s="6" customFormat="1" ht="15.95" customHeight="1" x14ac:dyDescent="0.2">
      <c r="C142" s="12" t="s">
        <v>73</v>
      </c>
      <c r="D142" s="94">
        <v>2382</v>
      </c>
      <c r="E142" s="94">
        <v>857</v>
      </c>
      <c r="F142" s="94">
        <v>1244</v>
      </c>
      <c r="G142" s="94">
        <v>54965</v>
      </c>
      <c r="H142" s="94">
        <v>1289</v>
      </c>
      <c r="I142" s="94">
        <v>1162</v>
      </c>
      <c r="J142" s="94">
        <v>628</v>
      </c>
      <c r="K142" s="99">
        <v>60406</v>
      </c>
      <c r="L142" s="131"/>
      <c r="M142" s="131"/>
    </row>
    <row r="143" spans="1:13" s="6" customFormat="1" ht="15.95" customHeight="1" x14ac:dyDescent="0.2">
      <c r="C143" s="12" t="s">
        <v>74</v>
      </c>
      <c r="D143" s="94">
        <v>1131</v>
      </c>
      <c r="E143" s="94">
        <v>728</v>
      </c>
      <c r="F143" s="94">
        <v>3662</v>
      </c>
      <c r="G143" s="94">
        <v>25698</v>
      </c>
      <c r="H143" s="94">
        <v>871</v>
      </c>
      <c r="I143" s="94">
        <v>455</v>
      </c>
      <c r="J143" s="94">
        <v>625</v>
      </c>
      <c r="K143" s="99">
        <v>47289</v>
      </c>
      <c r="L143" s="131"/>
      <c r="M143" s="131"/>
    </row>
    <row r="144" spans="1:13" s="6" customFormat="1" ht="15.95" customHeight="1" x14ac:dyDescent="0.2">
      <c r="C144" s="12" t="s">
        <v>75</v>
      </c>
      <c r="D144" s="94">
        <v>167</v>
      </c>
      <c r="E144" s="94">
        <v>84</v>
      </c>
      <c r="F144" s="94">
        <v>835</v>
      </c>
      <c r="G144" s="94">
        <v>46433</v>
      </c>
      <c r="H144" s="94">
        <v>22</v>
      </c>
      <c r="I144" s="94">
        <v>0</v>
      </c>
      <c r="J144" s="94">
        <v>6</v>
      </c>
      <c r="K144" s="99">
        <v>5186</v>
      </c>
      <c r="L144" s="131"/>
      <c r="M144" s="131"/>
    </row>
    <row r="145" spans="1:14" s="6" customFormat="1" ht="15.95" customHeight="1" x14ac:dyDescent="0.2">
      <c r="A145" s="6" t="s">
        <v>12</v>
      </c>
      <c r="C145" s="12" t="s">
        <v>76</v>
      </c>
      <c r="D145" s="94">
        <v>13691</v>
      </c>
      <c r="E145" s="94">
        <v>5391</v>
      </c>
      <c r="F145" s="94">
        <v>10194</v>
      </c>
      <c r="G145" s="94">
        <v>142493</v>
      </c>
      <c r="H145" s="94">
        <v>4625</v>
      </c>
      <c r="I145" s="94">
        <v>2323</v>
      </c>
      <c r="J145" s="94">
        <v>2183</v>
      </c>
      <c r="K145" s="99">
        <v>99327</v>
      </c>
      <c r="L145" s="131"/>
      <c r="M145" s="131"/>
    </row>
    <row r="146" spans="1:14" s="6" customFormat="1" ht="15.95" customHeight="1" x14ac:dyDescent="0.2">
      <c r="C146" s="12" t="s">
        <v>77</v>
      </c>
      <c r="D146" s="94">
        <v>4507</v>
      </c>
      <c r="E146" s="94">
        <v>3357</v>
      </c>
      <c r="F146" s="94">
        <v>3215</v>
      </c>
      <c r="G146" s="94">
        <v>38167</v>
      </c>
      <c r="H146" s="94">
        <v>1142</v>
      </c>
      <c r="I146" s="94">
        <v>1837</v>
      </c>
      <c r="J146" s="94">
        <v>1723</v>
      </c>
      <c r="K146" s="99">
        <v>80870</v>
      </c>
      <c r="L146" s="131"/>
      <c r="M146" s="131"/>
    </row>
    <row r="147" spans="1:14" s="6" customFormat="1" ht="15.95" customHeight="1" x14ac:dyDescent="0.2">
      <c r="C147" s="12" t="s">
        <v>78</v>
      </c>
      <c r="D147" s="94">
        <v>11</v>
      </c>
      <c r="E147" s="94">
        <v>3</v>
      </c>
      <c r="F147" s="94">
        <v>2</v>
      </c>
      <c r="G147" s="94">
        <v>3292</v>
      </c>
      <c r="H147" s="94">
        <v>0</v>
      </c>
      <c r="I147" s="94">
        <v>1</v>
      </c>
      <c r="J147" s="94">
        <v>0</v>
      </c>
      <c r="K147" s="99">
        <v>334</v>
      </c>
      <c r="L147" s="131"/>
      <c r="M147" s="131"/>
    </row>
    <row r="148" spans="1:14" s="6" customFormat="1" ht="15.95" customHeight="1" x14ac:dyDescent="0.2">
      <c r="C148" s="23" t="s">
        <v>79</v>
      </c>
      <c r="D148" s="95">
        <v>1696</v>
      </c>
      <c r="E148" s="95">
        <v>628</v>
      </c>
      <c r="F148" s="95">
        <v>2567</v>
      </c>
      <c r="G148" s="95">
        <v>197917</v>
      </c>
      <c r="H148" s="95">
        <v>89</v>
      </c>
      <c r="I148" s="95">
        <v>84</v>
      </c>
      <c r="J148" s="95">
        <v>78</v>
      </c>
      <c r="K148" s="100">
        <v>14952</v>
      </c>
      <c r="L148" s="130"/>
      <c r="M148" s="130"/>
    </row>
    <row r="149" spans="1:14" s="4" customFormat="1" ht="15.95" customHeight="1" x14ac:dyDescent="0.2">
      <c r="C149" s="23" t="s">
        <v>43</v>
      </c>
      <c r="D149" s="93">
        <v>3687</v>
      </c>
      <c r="E149" s="93">
        <v>3327</v>
      </c>
      <c r="F149" s="93">
        <v>1122</v>
      </c>
      <c r="G149" s="93">
        <v>4730</v>
      </c>
      <c r="H149" s="93">
        <v>255</v>
      </c>
      <c r="I149" s="93">
        <v>1256</v>
      </c>
      <c r="J149" s="93">
        <v>143</v>
      </c>
      <c r="K149" s="98">
        <v>321</v>
      </c>
      <c r="L149" s="132"/>
      <c r="M149" s="132"/>
      <c r="N149" s="96"/>
    </row>
    <row r="150" spans="1:14" ht="15.95" customHeight="1" x14ac:dyDescent="0.2">
      <c r="C150" s="138" t="s">
        <v>9</v>
      </c>
      <c r="D150" s="144">
        <v>2204412</v>
      </c>
      <c r="E150" s="144">
        <v>1227399</v>
      </c>
      <c r="F150" s="144">
        <v>1057581</v>
      </c>
      <c r="G150" s="144">
        <v>7856210</v>
      </c>
      <c r="H150" s="144">
        <v>296072</v>
      </c>
      <c r="I150" s="144">
        <v>240881</v>
      </c>
      <c r="J150" s="144">
        <v>156150</v>
      </c>
      <c r="K150" s="145">
        <v>2133478</v>
      </c>
      <c r="L150" s="130"/>
      <c r="M150" s="130"/>
    </row>
    <row r="151" spans="1:14" ht="15" customHeight="1" x14ac:dyDescent="0.2">
      <c r="C151" s="161"/>
      <c r="K151" s="61"/>
      <c r="L151" s="61"/>
    </row>
    <row r="152" spans="1:14" x14ac:dyDescent="0.2">
      <c r="K152" s="61"/>
      <c r="L152" s="61"/>
    </row>
    <row r="153" spans="1:14" x14ac:dyDescent="0.2">
      <c r="L153" s="61"/>
    </row>
    <row r="157" spans="1:14" x14ac:dyDescent="0.2">
      <c r="L157" s="61"/>
    </row>
    <row r="158" spans="1:14" x14ac:dyDescent="0.2">
      <c r="L158" s="61"/>
    </row>
    <row r="159" spans="1:14" x14ac:dyDescent="0.2">
      <c r="L159" s="61"/>
    </row>
    <row r="160" spans="1:14" ht="15.75" customHeight="1" x14ac:dyDescent="0.25">
      <c r="C160" s="2" t="s">
        <v>2</v>
      </c>
      <c r="L160" s="61"/>
    </row>
    <row r="161" spans="1:14" ht="12.75" customHeight="1" x14ac:dyDescent="0.2">
      <c r="C161" s="235"/>
      <c r="D161" s="239"/>
      <c r="E161" s="239"/>
      <c r="F161" s="239"/>
      <c r="G161" s="239"/>
      <c r="H161" s="239"/>
      <c r="I161" s="239"/>
      <c r="J161" s="239"/>
      <c r="K161" s="91"/>
      <c r="L161" s="61"/>
    </row>
    <row r="162" spans="1:14" ht="12.75" customHeight="1" x14ac:dyDescent="0.25">
      <c r="C162" s="235" t="s">
        <v>130</v>
      </c>
      <c r="D162" s="236"/>
      <c r="E162" s="236"/>
      <c r="F162" s="236"/>
      <c r="G162" s="236"/>
      <c r="H162" s="236"/>
      <c r="I162" s="236"/>
      <c r="J162" s="236"/>
      <c r="K162" s="1" t="s">
        <v>138</v>
      </c>
      <c r="L162" s="61"/>
    </row>
    <row r="163" spans="1:14" ht="12.75" customHeight="1" x14ac:dyDescent="0.2"/>
    <row r="164" spans="1:14" ht="17.100000000000001" customHeight="1" x14ac:dyDescent="0.2">
      <c r="C164" s="237" t="s">
        <v>41</v>
      </c>
      <c r="D164" s="225" t="str">
        <f>CONCATENATE('M1'!D11," ",'M1'!D12)</f>
        <v>Januar 2017</v>
      </c>
      <c r="E164" s="226"/>
      <c r="F164" s="226"/>
      <c r="G164" s="227"/>
      <c r="H164" s="227"/>
      <c r="I164" s="227"/>
      <c r="J164" s="227"/>
      <c r="K164" s="222"/>
      <c r="L164" s="61"/>
    </row>
    <row r="165" spans="1:14" ht="32.25" customHeight="1" x14ac:dyDescent="0.2">
      <c r="C165" s="238"/>
      <c r="D165" s="214" t="s">
        <v>128</v>
      </c>
      <c r="E165" s="233"/>
      <c r="F165" s="233"/>
      <c r="G165" s="234"/>
      <c r="H165" s="214" t="s">
        <v>9</v>
      </c>
      <c r="I165" s="233"/>
      <c r="J165" s="233"/>
      <c r="K165" s="234"/>
      <c r="M165" s="61"/>
      <c r="N165" s="61"/>
    </row>
    <row r="166" spans="1:14" ht="15" customHeight="1" x14ac:dyDescent="0.2">
      <c r="C166" s="238"/>
      <c r="D166" s="228" t="s">
        <v>142</v>
      </c>
      <c r="E166" s="229"/>
      <c r="F166" s="230"/>
      <c r="G166" s="231"/>
      <c r="H166" s="228" t="s">
        <v>142</v>
      </c>
      <c r="I166" s="229"/>
      <c r="J166" s="230"/>
      <c r="K166" s="231"/>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36" t="s">
        <v>107</v>
      </c>
      <c r="E168" s="160" t="s">
        <v>107</v>
      </c>
      <c r="F168" s="160" t="s">
        <v>107</v>
      </c>
      <c r="G168" s="137" t="s">
        <v>107</v>
      </c>
      <c r="H168" s="136" t="s">
        <v>107</v>
      </c>
      <c r="I168" s="160" t="s">
        <v>107</v>
      </c>
      <c r="J168" s="160" t="s">
        <v>107</v>
      </c>
      <c r="K168" s="137" t="s">
        <v>107</v>
      </c>
      <c r="M168" s="61"/>
      <c r="N168" s="61"/>
    </row>
    <row r="169" spans="1:14" s="6" customFormat="1" ht="15.95" customHeight="1" x14ac:dyDescent="0.2">
      <c r="C169" s="20" t="s">
        <v>10</v>
      </c>
      <c r="D169" s="92">
        <v>1644948</v>
      </c>
      <c r="E169" s="92">
        <v>868101</v>
      </c>
      <c r="F169" s="92">
        <v>982915</v>
      </c>
      <c r="G169" s="92">
        <v>10601711</v>
      </c>
      <c r="H169" s="92">
        <f t="shared" ref="H169:H201" si="0">D16+H16+D67+H67+D118+H118+D169</f>
        <v>5039387</v>
      </c>
      <c r="I169" s="92">
        <f t="shared" ref="I169:I201" si="1">E16+I16+E67+I67+E118+I118+E169</f>
        <v>2702007</v>
      </c>
      <c r="J169" s="92">
        <f t="shared" ref="J169:J201" si="2">F16+J16+F67+J67+F118+J118+F169</f>
        <v>2384151</v>
      </c>
      <c r="K169" s="97">
        <f t="shared" ref="K169:K201" si="3">G16+K16+G67+K67+G118+K118+G169</f>
        <v>18250313</v>
      </c>
      <c r="M169" s="141"/>
      <c r="N169" s="141"/>
    </row>
    <row r="170" spans="1:14" s="6" customFormat="1" ht="15.95" customHeight="1" x14ac:dyDescent="0.2">
      <c r="C170" s="21" t="s">
        <v>11</v>
      </c>
      <c r="D170" s="93">
        <v>74124</v>
      </c>
      <c r="E170" s="93">
        <v>71274</v>
      </c>
      <c r="F170" s="93">
        <v>102341</v>
      </c>
      <c r="G170" s="93">
        <v>3414903</v>
      </c>
      <c r="H170" s="93">
        <f t="shared" si="0"/>
        <v>222639</v>
      </c>
      <c r="I170" s="93">
        <f t="shared" si="1"/>
        <v>153954</v>
      </c>
      <c r="J170" s="93">
        <f t="shared" si="2"/>
        <v>275022</v>
      </c>
      <c r="K170" s="98">
        <f t="shared" si="3"/>
        <v>6745794</v>
      </c>
      <c r="M170" s="141"/>
      <c r="N170" s="141"/>
    </row>
    <row r="171" spans="1:14" s="6" customFormat="1" ht="15.95" customHeight="1" x14ac:dyDescent="0.2">
      <c r="C171" s="22" t="s">
        <v>53</v>
      </c>
      <c r="D171" s="94">
        <v>73714</v>
      </c>
      <c r="E171" s="94">
        <v>71034</v>
      </c>
      <c r="F171" s="94">
        <v>100984</v>
      </c>
      <c r="G171" s="94">
        <v>3360023</v>
      </c>
      <c r="H171" s="94">
        <f t="shared" si="0"/>
        <v>218803</v>
      </c>
      <c r="I171" s="94">
        <f t="shared" si="1"/>
        <v>152802</v>
      </c>
      <c r="J171" s="94">
        <f t="shared" si="2"/>
        <v>270164</v>
      </c>
      <c r="K171" s="99">
        <f t="shared" si="3"/>
        <v>6456631</v>
      </c>
      <c r="M171" s="141"/>
      <c r="N171" s="141"/>
    </row>
    <row r="172" spans="1:14" s="6" customFormat="1" ht="15.95" customHeight="1" x14ac:dyDescent="0.2">
      <c r="C172" s="12" t="s">
        <v>54</v>
      </c>
      <c r="D172" s="94">
        <v>1075</v>
      </c>
      <c r="E172" s="94">
        <v>663</v>
      </c>
      <c r="F172" s="94">
        <v>1095</v>
      </c>
      <c r="G172" s="94">
        <v>50642</v>
      </c>
      <c r="H172" s="94">
        <f t="shared" si="0"/>
        <v>3179</v>
      </c>
      <c r="I172" s="94">
        <f t="shared" si="1"/>
        <v>1870</v>
      </c>
      <c r="J172" s="94">
        <f t="shared" si="2"/>
        <v>3439</v>
      </c>
      <c r="K172" s="99">
        <f t="shared" si="3"/>
        <v>100192</v>
      </c>
      <c r="M172" s="141"/>
      <c r="N172" s="141"/>
    </row>
    <row r="173" spans="1:14" s="6" customFormat="1" ht="15.95" customHeight="1" x14ac:dyDescent="0.2">
      <c r="A173" s="6" t="s">
        <v>12</v>
      </c>
      <c r="C173" s="12" t="s">
        <v>55</v>
      </c>
      <c r="D173" s="94">
        <v>635</v>
      </c>
      <c r="E173" s="94">
        <v>65</v>
      </c>
      <c r="F173" s="94">
        <v>2026</v>
      </c>
      <c r="G173" s="94">
        <v>72697</v>
      </c>
      <c r="H173" s="94">
        <f t="shared" si="0"/>
        <v>3886</v>
      </c>
      <c r="I173" s="94">
        <f t="shared" si="1"/>
        <v>229</v>
      </c>
      <c r="J173" s="94">
        <f t="shared" si="2"/>
        <v>6048</v>
      </c>
      <c r="K173" s="99">
        <f t="shared" si="3"/>
        <v>224161</v>
      </c>
      <c r="M173" s="141"/>
      <c r="N173" s="141"/>
    </row>
    <row r="174" spans="1:14" s="6" customFormat="1" ht="15.95" customHeight="1" x14ac:dyDescent="0.2">
      <c r="C174" s="12" t="s">
        <v>56</v>
      </c>
      <c r="D174" s="94">
        <v>226</v>
      </c>
      <c r="E174" s="94">
        <v>336</v>
      </c>
      <c r="F174" s="94">
        <v>588</v>
      </c>
      <c r="G174" s="94">
        <v>22758</v>
      </c>
      <c r="H174" s="94">
        <f t="shared" si="0"/>
        <v>1289</v>
      </c>
      <c r="I174" s="94">
        <f t="shared" si="1"/>
        <v>883</v>
      </c>
      <c r="J174" s="94">
        <f t="shared" si="2"/>
        <v>1567</v>
      </c>
      <c r="K174" s="99">
        <f t="shared" si="3"/>
        <v>36347</v>
      </c>
      <c r="M174" s="141"/>
      <c r="N174" s="141"/>
    </row>
    <row r="175" spans="1:14" s="6" customFormat="1" ht="15.95" customHeight="1" x14ac:dyDescent="0.2">
      <c r="C175" s="12" t="s">
        <v>57</v>
      </c>
      <c r="D175" s="94">
        <v>160</v>
      </c>
      <c r="E175" s="94">
        <v>0</v>
      </c>
      <c r="F175" s="94">
        <v>456</v>
      </c>
      <c r="G175" s="94">
        <v>16971</v>
      </c>
      <c r="H175" s="94">
        <f t="shared" si="0"/>
        <v>264</v>
      </c>
      <c r="I175" s="94">
        <f t="shared" si="1"/>
        <v>9</v>
      </c>
      <c r="J175" s="94">
        <f t="shared" si="2"/>
        <v>1580</v>
      </c>
      <c r="K175" s="99">
        <f t="shared" si="3"/>
        <v>36354</v>
      </c>
      <c r="M175" s="141"/>
      <c r="N175" s="141"/>
    </row>
    <row r="176" spans="1:14" s="6" customFormat="1" ht="15.95" customHeight="1" x14ac:dyDescent="0.2">
      <c r="C176" s="12" t="s">
        <v>58</v>
      </c>
      <c r="D176" s="94">
        <v>101</v>
      </c>
      <c r="E176" s="94">
        <v>3</v>
      </c>
      <c r="F176" s="94">
        <v>10</v>
      </c>
      <c r="G176" s="94">
        <v>6517</v>
      </c>
      <c r="H176" s="94">
        <f t="shared" si="0"/>
        <v>190</v>
      </c>
      <c r="I176" s="94">
        <f t="shared" si="1"/>
        <v>80</v>
      </c>
      <c r="J176" s="94">
        <f t="shared" si="2"/>
        <v>130</v>
      </c>
      <c r="K176" s="99">
        <f t="shared" si="3"/>
        <v>13343</v>
      </c>
      <c r="M176" s="141"/>
      <c r="N176" s="141"/>
    </row>
    <row r="177" spans="1:14" s="6" customFormat="1" ht="15.95" customHeight="1" x14ac:dyDescent="0.2">
      <c r="C177" s="12" t="s">
        <v>59</v>
      </c>
      <c r="D177" s="94">
        <v>728</v>
      </c>
      <c r="E177" s="94">
        <v>105</v>
      </c>
      <c r="F177" s="94">
        <v>1496</v>
      </c>
      <c r="G177" s="94">
        <v>35164</v>
      </c>
      <c r="H177" s="94">
        <f t="shared" si="0"/>
        <v>3391</v>
      </c>
      <c r="I177" s="94">
        <f t="shared" si="1"/>
        <v>1066</v>
      </c>
      <c r="J177" s="94">
        <f t="shared" si="2"/>
        <v>3382</v>
      </c>
      <c r="K177" s="99">
        <f t="shared" si="3"/>
        <v>76295</v>
      </c>
      <c r="M177" s="141"/>
      <c r="N177" s="141"/>
    </row>
    <row r="178" spans="1:14" s="6" customFormat="1" ht="15.95" customHeight="1" x14ac:dyDescent="0.2">
      <c r="C178" s="12" t="s">
        <v>60</v>
      </c>
      <c r="D178" s="94">
        <v>6</v>
      </c>
      <c r="E178" s="94">
        <v>6</v>
      </c>
      <c r="F178" s="94">
        <v>2</v>
      </c>
      <c r="G178" s="94">
        <v>898</v>
      </c>
      <c r="H178" s="94">
        <f t="shared" si="0"/>
        <v>39</v>
      </c>
      <c r="I178" s="94">
        <f t="shared" si="1"/>
        <v>28</v>
      </c>
      <c r="J178" s="94">
        <f t="shared" si="2"/>
        <v>260</v>
      </c>
      <c r="K178" s="99">
        <f t="shared" si="3"/>
        <v>9632</v>
      </c>
      <c r="M178" s="141"/>
      <c r="N178" s="141"/>
    </row>
    <row r="179" spans="1:14" s="6" customFormat="1" ht="15.95" customHeight="1" x14ac:dyDescent="0.2">
      <c r="A179" s="6" t="s">
        <v>13</v>
      </c>
      <c r="C179" s="12" t="s">
        <v>61</v>
      </c>
      <c r="D179" s="94">
        <v>266</v>
      </c>
      <c r="E179" s="94">
        <v>50</v>
      </c>
      <c r="F179" s="94">
        <v>234</v>
      </c>
      <c r="G179" s="94">
        <v>4087</v>
      </c>
      <c r="H179" s="94">
        <f t="shared" si="0"/>
        <v>781</v>
      </c>
      <c r="I179" s="94">
        <f t="shared" si="1"/>
        <v>167</v>
      </c>
      <c r="J179" s="94">
        <f t="shared" si="2"/>
        <v>1002</v>
      </c>
      <c r="K179" s="99">
        <f t="shared" si="3"/>
        <v>9298</v>
      </c>
      <c r="M179" s="141"/>
      <c r="N179" s="141"/>
    </row>
    <row r="180" spans="1:14" s="6" customFormat="1" ht="15.95" customHeight="1" x14ac:dyDescent="0.2">
      <c r="C180" s="12" t="s">
        <v>62</v>
      </c>
      <c r="D180" s="94">
        <v>1</v>
      </c>
      <c r="E180" s="94">
        <v>7</v>
      </c>
      <c r="F180" s="94">
        <v>0</v>
      </c>
      <c r="G180" s="94">
        <v>2134</v>
      </c>
      <c r="H180" s="94">
        <f t="shared" si="0"/>
        <v>67</v>
      </c>
      <c r="I180" s="94">
        <f t="shared" si="1"/>
        <v>47</v>
      </c>
      <c r="J180" s="94">
        <f t="shared" si="2"/>
        <v>19</v>
      </c>
      <c r="K180" s="99">
        <f t="shared" si="3"/>
        <v>6830</v>
      </c>
      <c r="M180" s="141"/>
      <c r="N180" s="141"/>
    </row>
    <row r="181" spans="1:14" s="6" customFormat="1" ht="15.95" customHeight="1" x14ac:dyDescent="0.2">
      <c r="A181" s="6" t="s">
        <v>13</v>
      </c>
      <c r="C181" s="12" t="s">
        <v>63</v>
      </c>
      <c r="D181" s="94">
        <v>803</v>
      </c>
      <c r="E181" s="94">
        <v>1492</v>
      </c>
      <c r="F181" s="94">
        <v>2517</v>
      </c>
      <c r="G181" s="94">
        <v>48162</v>
      </c>
      <c r="H181" s="94">
        <f t="shared" si="0"/>
        <v>3235</v>
      </c>
      <c r="I181" s="94">
        <f t="shared" si="1"/>
        <v>3575</v>
      </c>
      <c r="J181" s="94">
        <f t="shared" si="2"/>
        <v>5356</v>
      </c>
      <c r="K181" s="99">
        <f t="shared" si="3"/>
        <v>87165</v>
      </c>
      <c r="M181" s="141"/>
      <c r="N181" s="141"/>
    </row>
    <row r="182" spans="1:14" s="6" customFormat="1" ht="15.95" customHeight="1" x14ac:dyDescent="0.2">
      <c r="A182" s="6" t="s">
        <v>13</v>
      </c>
      <c r="C182" s="12" t="s">
        <v>132</v>
      </c>
      <c r="D182" s="94">
        <v>171</v>
      </c>
      <c r="E182" s="94">
        <v>79</v>
      </c>
      <c r="F182" s="94">
        <v>446</v>
      </c>
      <c r="G182" s="94">
        <v>22235</v>
      </c>
      <c r="H182" s="94">
        <f t="shared" si="0"/>
        <v>1477</v>
      </c>
      <c r="I182" s="94">
        <f t="shared" si="1"/>
        <v>464</v>
      </c>
      <c r="J182" s="94">
        <f t="shared" si="2"/>
        <v>1939</v>
      </c>
      <c r="K182" s="99">
        <f t="shared" si="3"/>
        <v>49868</v>
      </c>
      <c r="M182" s="141"/>
      <c r="N182" s="141"/>
    </row>
    <row r="183" spans="1:14" s="6" customFormat="1" ht="15.95" customHeight="1" x14ac:dyDescent="0.2">
      <c r="C183" s="12" t="s">
        <v>64</v>
      </c>
      <c r="D183" s="94">
        <v>228</v>
      </c>
      <c r="E183" s="94">
        <v>15</v>
      </c>
      <c r="F183" s="94">
        <v>427</v>
      </c>
      <c r="G183" s="94">
        <v>39990</v>
      </c>
      <c r="H183" s="94">
        <f t="shared" si="0"/>
        <v>1081</v>
      </c>
      <c r="I183" s="94">
        <f t="shared" si="1"/>
        <v>53</v>
      </c>
      <c r="J183" s="94">
        <f t="shared" si="2"/>
        <v>2870</v>
      </c>
      <c r="K183" s="99">
        <f t="shared" si="3"/>
        <v>73517</v>
      </c>
      <c r="M183" s="141"/>
      <c r="N183" s="141"/>
    </row>
    <row r="184" spans="1:14" s="6" customFormat="1" ht="15.95" customHeight="1" x14ac:dyDescent="0.2">
      <c r="C184" s="12" t="s">
        <v>65</v>
      </c>
      <c r="D184" s="94">
        <v>701</v>
      </c>
      <c r="E184" s="94">
        <v>120</v>
      </c>
      <c r="F184" s="94">
        <v>6596</v>
      </c>
      <c r="G184" s="94">
        <v>179591</v>
      </c>
      <c r="H184" s="94">
        <f t="shared" si="0"/>
        <v>2562</v>
      </c>
      <c r="I184" s="94">
        <f t="shared" si="1"/>
        <v>1126</v>
      </c>
      <c r="J184" s="94">
        <f t="shared" si="2"/>
        <v>32262</v>
      </c>
      <c r="K184" s="99">
        <f t="shared" si="3"/>
        <v>325945</v>
      </c>
      <c r="M184" s="141"/>
      <c r="N184" s="141"/>
    </row>
    <row r="185" spans="1:14" s="6" customFormat="1" ht="15.95" customHeight="1" x14ac:dyDescent="0.2">
      <c r="C185" s="12" t="s">
        <v>66</v>
      </c>
      <c r="D185" s="94">
        <v>1018</v>
      </c>
      <c r="E185" s="94">
        <v>493</v>
      </c>
      <c r="F185" s="94">
        <v>484</v>
      </c>
      <c r="G185" s="94">
        <v>52179</v>
      </c>
      <c r="H185" s="94">
        <f t="shared" si="0"/>
        <v>2021</v>
      </c>
      <c r="I185" s="94">
        <f t="shared" si="1"/>
        <v>1685</v>
      </c>
      <c r="J185" s="94">
        <f t="shared" si="2"/>
        <v>1342</v>
      </c>
      <c r="K185" s="99">
        <f t="shared" si="3"/>
        <v>87726</v>
      </c>
      <c r="M185" s="141"/>
      <c r="N185" s="141"/>
    </row>
    <row r="186" spans="1:14" s="6" customFormat="1" ht="15.95" customHeight="1" x14ac:dyDescent="0.2">
      <c r="C186" s="12" t="s">
        <v>67</v>
      </c>
      <c r="D186" s="94">
        <v>1</v>
      </c>
      <c r="E186" s="94">
        <v>0</v>
      </c>
      <c r="F186" s="94">
        <v>0</v>
      </c>
      <c r="G186" s="94">
        <v>137</v>
      </c>
      <c r="H186" s="94">
        <f t="shared" si="0"/>
        <v>1</v>
      </c>
      <c r="I186" s="94">
        <f t="shared" si="1"/>
        <v>0</v>
      </c>
      <c r="J186" s="94">
        <f t="shared" si="2"/>
        <v>0</v>
      </c>
      <c r="K186" s="99">
        <f t="shared" si="3"/>
        <v>498</v>
      </c>
      <c r="M186" s="141"/>
      <c r="N186" s="141"/>
    </row>
    <row r="187" spans="1:14" s="6" customFormat="1" ht="15.95" customHeight="1" x14ac:dyDescent="0.2">
      <c r="C187" s="12" t="s">
        <v>68</v>
      </c>
      <c r="D187" s="94">
        <v>10115</v>
      </c>
      <c r="E187" s="94">
        <v>7713</v>
      </c>
      <c r="F187" s="94">
        <v>24581</v>
      </c>
      <c r="G187" s="94">
        <v>432776</v>
      </c>
      <c r="H187" s="94">
        <f t="shared" si="0"/>
        <v>31532</v>
      </c>
      <c r="I187" s="94">
        <f t="shared" si="1"/>
        <v>19420</v>
      </c>
      <c r="J187" s="94">
        <f t="shared" si="2"/>
        <v>49492</v>
      </c>
      <c r="K187" s="99">
        <f t="shared" si="3"/>
        <v>825593</v>
      </c>
      <c r="M187" s="141"/>
      <c r="N187" s="141"/>
    </row>
    <row r="188" spans="1:14" s="6" customFormat="1" ht="15.95" customHeight="1" x14ac:dyDescent="0.2">
      <c r="C188" s="12" t="s">
        <v>69</v>
      </c>
      <c r="D188" s="94">
        <v>4352</v>
      </c>
      <c r="E188" s="94">
        <v>5348</v>
      </c>
      <c r="F188" s="94">
        <v>2931</v>
      </c>
      <c r="G188" s="94">
        <v>123827</v>
      </c>
      <c r="H188" s="94">
        <f t="shared" si="0"/>
        <v>10862</v>
      </c>
      <c r="I188" s="94">
        <f t="shared" si="1"/>
        <v>10589</v>
      </c>
      <c r="J188" s="94">
        <f t="shared" si="2"/>
        <v>6962</v>
      </c>
      <c r="K188" s="99">
        <f t="shared" si="3"/>
        <v>209382</v>
      </c>
      <c r="M188" s="141"/>
      <c r="N188" s="141"/>
    </row>
    <row r="189" spans="1:14" s="6" customFormat="1" ht="15.95" customHeight="1" x14ac:dyDescent="0.2">
      <c r="C189" s="12" t="s">
        <v>70</v>
      </c>
      <c r="D189" s="94">
        <v>22944</v>
      </c>
      <c r="E189" s="94">
        <v>32392</v>
      </c>
      <c r="F189" s="94">
        <v>25770</v>
      </c>
      <c r="G189" s="94">
        <v>961896</v>
      </c>
      <c r="H189" s="94">
        <f t="shared" si="0"/>
        <v>71381</v>
      </c>
      <c r="I189" s="94">
        <f t="shared" si="1"/>
        <v>67708</v>
      </c>
      <c r="J189" s="94">
        <f t="shared" si="2"/>
        <v>80128</v>
      </c>
      <c r="K189" s="99">
        <f t="shared" si="3"/>
        <v>2015837</v>
      </c>
      <c r="M189" s="141"/>
      <c r="N189" s="141"/>
    </row>
    <row r="190" spans="1:14" s="6" customFormat="1" ht="15.95" customHeight="1" x14ac:dyDescent="0.2">
      <c r="C190" s="12" t="s">
        <v>71</v>
      </c>
      <c r="D190" s="94">
        <v>141</v>
      </c>
      <c r="E190" s="94">
        <v>3</v>
      </c>
      <c r="F190" s="94">
        <v>476</v>
      </c>
      <c r="G190" s="94">
        <v>41217</v>
      </c>
      <c r="H190" s="94">
        <f t="shared" si="0"/>
        <v>387</v>
      </c>
      <c r="I190" s="94">
        <f t="shared" si="1"/>
        <v>51</v>
      </c>
      <c r="J190" s="94">
        <f t="shared" si="2"/>
        <v>1394</v>
      </c>
      <c r="K190" s="99">
        <f t="shared" si="3"/>
        <v>68035</v>
      </c>
      <c r="M190" s="141"/>
      <c r="N190" s="141"/>
    </row>
    <row r="191" spans="1:14" s="6" customFormat="1" ht="15.95" customHeight="1" x14ac:dyDescent="0.2">
      <c r="C191" s="12" t="s">
        <v>72</v>
      </c>
      <c r="D191" s="94">
        <v>1760</v>
      </c>
      <c r="E191" s="94">
        <v>2412</v>
      </c>
      <c r="F191" s="94">
        <v>2638</v>
      </c>
      <c r="G191" s="94">
        <v>260243</v>
      </c>
      <c r="H191" s="94">
        <f t="shared" si="0"/>
        <v>7209</v>
      </c>
      <c r="I191" s="94">
        <f t="shared" si="1"/>
        <v>4566</v>
      </c>
      <c r="J191" s="94">
        <f t="shared" si="2"/>
        <v>10660</v>
      </c>
      <c r="K191" s="99">
        <f t="shared" si="3"/>
        <v>562923</v>
      </c>
      <c r="M191" s="141"/>
      <c r="N191" s="141"/>
    </row>
    <row r="192" spans="1:14" s="6" customFormat="1" ht="15.95" customHeight="1" x14ac:dyDescent="0.2">
      <c r="C192" s="12" t="s">
        <v>80</v>
      </c>
      <c r="D192" s="94">
        <v>109</v>
      </c>
      <c r="E192" s="94">
        <v>100</v>
      </c>
      <c r="F192" s="94">
        <v>107</v>
      </c>
      <c r="G192" s="94">
        <v>13459</v>
      </c>
      <c r="H192" s="94">
        <f t="shared" si="0"/>
        <v>224</v>
      </c>
      <c r="I192" s="94">
        <f t="shared" si="1"/>
        <v>194</v>
      </c>
      <c r="J192" s="94">
        <f t="shared" si="2"/>
        <v>469</v>
      </c>
      <c r="K192" s="99">
        <f t="shared" si="3"/>
        <v>19386</v>
      </c>
      <c r="M192" s="141"/>
      <c r="N192" s="141"/>
    </row>
    <row r="193" spans="1:14" s="6" customFormat="1" ht="15.95" customHeight="1" x14ac:dyDescent="0.2">
      <c r="C193" s="12" t="s">
        <v>73</v>
      </c>
      <c r="D193" s="94">
        <v>2651</v>
      </c>
      <c r="E193" s="94">
        <v>3127</v>
      </c>
      <c r="F193" s="94">
        <v>1616</v>
      </c>
      <c r="G193" s="94">
        <v>181364</v>
      </c>
      <c r="H193" s="94">
        <f t="shared" si="0"/>
        <v>7704</v>
      </c>
      <c r="I193" s="94">
        <f t="shared" si="1"/>
        <v>5472</v>
      </c>
      <c r="J193" s="94">
        <f t="shared" si="2"/>
        <v>4165</v>
      </c>
      <c r="K193" s="99">
        <f t="shared" si="3"/>
        <v>300810</v>
      </c>
      <c r="M193" s="141"/>
      <c r="N193" s="141"/>
    </row>
    <row r="194" spans="1:14" s="6" customFormat="1" ht="15.95" customHeight="1" x14ac:dyDescent="0.2">
      <c r="C194" s="12" t="s">
        <v>74</v>
      </c>
      <c r="D194" s="94">
        <v>1559</v>
      </c>
      <c r="E194" s="94">
        <v>1502</v>
      </c>
      <c r="F194" s="94">
        <v>3611</v>
      </c>
      <c r="G194" s="94">
        <v>89317</v>
      </c>
      <c r="H194" s="94">
        <f t="shared" si="0"/>
        <v>4233</v>
      </c>
      <c r="I194" s="94">
        <f t="shared" si="1"/>
        <v>3089</v>
      </c>
      <c r="J194" s="94">
        <f t="shared" si="2"/>
        <v>8744</v>
      </c>
      <c r="K194" s="99">
        <f t="shared" si="3"/>
        <v>164154</v>
      </c>
      <c r="M194" s="141"/>
      <c r="N194" s="141"/>
    </row>
    <row r="195" spans="1:14" s="6" customFormat="1" ht="15.95" customHeight="1" x14ac:dyDescent="0.2">
      <c r="C195" s="12" t="s">
        <v>75</v>
      </c>
      <c r="D195" s="94">
        <v>401</v>
      </c>
      <c r="E195" s="94">
        <v>60</v>
      </c>
      <c r="F195" s="94">
        <v>2218</v>
      </c>
      <c r="G195" s="94">
        <v>114453</v>
      </c>
      <c r="H195" s="94">
        <f t="shared" si="0"/>
        <v>807</v>
      </c>
      <c r="I195" s="94">
        <f t="shared" si="1"/>
        <v>244</v>
      </c>
      <c r="J195" s="94">
        <f t="shared" si="2"/>
        <v>3566</v>
      </c>
      <c r="K195" s="99">
        <f t="shared" si="3"/>
        <v>179792</v>
      </c>
      <c r="M195" s="141"/>
      <c r="N195" s="141"/>
    </row>
    <row r="196" spans="1:14" s="6" customFormat="1" ht="15.95" customHeight="1" x14ac:dyDescent="0.2">
      <c r="A196" s="6" t="s">
        <v>12</v>
      </c>
      <c r="C196" s="12" t="s">
        <v>76</v>
      </c>
      <c r="D196" s="94">
        <v>17563</v>
      </c>
      <c r="E196" s="94">
        <v>10540</v>
      </c>
      <c r="F196" s="94">
        <v>16793</v>
      </c>
      <c r="G196" s="94">
        <v>393473</v>
      </c>
      <c r="H196" s="94">
        <f t="shared" si="0"/>
        <v>44767</v>
      </c>
      <c r="I196" s="94">
        <f t="shared" si="1"/>
        <v>19780</v>
      </c>
      <c r="J196" s="94">
        <f t="shared" si="2"/>
        <v>33259</v>
      </c>
      <c r="K196" s="99">
        <f t="shared" si="3"/>
        <v>651857</v>
      </c>
      <c r="M196" s="141"/>
      <c r="N196" s="141"/>
    </row>
    <row r="197" spans="1:14" s="6" customFormat="1" ht="15.95" customHeight="1" x14ac:dyDescent="0.2">
      <c r="C197" s="12" t="s">
        <v>77</v>
      </c>
      <c r="D197" s="94">
        <v>5999</v>
      </c>
      <c r="E197" s="94">
        <v>4403</v>
      </c>
      <c r="F197" s="94">
        <v>3866</v>
      </c>
      <c r="G197" s="94">
        <v>193101</v>
      </c>
      <c r="H197" s="94">
        <f t="shared" si="0"/>
        <v>16148</v>
      </c>
      <c r="I197" s="94">
        <f t="shared" si="1"/>
        <v>10403</v>
      </c>
      <c r="J197" s="94">
        <f t="shared" si="2"/>
        <v>10127</v>
      </c>
      <c r="K197" s="99">
        <f t="shared" si="3"/>
        <v>316762</v>
      </c>
      <c r="M197" s="141"/>
      <c r="N197" s="141"/>
    </row>
    <row r="198" spans="1:14" s="6" customFormat="1" ht="15.95" customHeight="1" x14ac:dyDescent="0.2">
      <c r="C198" s="12" t="s">
        <v>78</v>
      </c>
      <c r="D198" s="94">
        <v>0</v>
      </c>
      <c r="E198" s="94">
        <v>0</v>
      </c>
      <c r="F198" s="94">
        <v>0</v>
      </c>
      <c r="G198" s="94">
        <v>735</v>
      </c>
      <c r="H198" s="94">
        <f t="shared" si="0"/>
        <v>86</v>
      </c>
      <c r="I198" s="94">
        <f t="shared" si="1"/>
        <v>4</v>
      </c>
      <c r="J198" s="94">
        <f t="shared" si="2"/>
        <v>2</v>
      </c>
      <c r="K198" s="99">
        <f t="shared" si="3"/>
        <v>4929</v>
      </c>
      <c r="M198" s="141"/>
      <c r="N198" s="141"/>
    </row>
    <row r="199" spans="1:14" s="6" customFormat="1" ht="15.95" customHeight="1" x14ac:dyDescent="0.2">
      <c r="C199" s="23" t="s">
        <v>79</v>
      </c>
      <c r="D199" s="95">
        <v>410</v>
      </c>
      <c r="E199" s="95">
        <v>240</v>
      </c>
      <c r="F199" s="95">
        <v>1357</v>
      </c>
      <c r="G199" s="95">
        <v>54880</v>
      </c>
      <c r="H199" s="95">
        <f t="shared" si="0"/>
        <v>3836</v>
      </c>
      <c r="I199" s="95">
        <f t="shared" si="1"/>
        <v>1152</v>
      </c>
      <c r="J199" s="95">
        <f t="shared" si="2"/>
        <v>4858</v>
      </c>
      <c r="K199" s="100">
        <f t="shared" si="3"/>
        <v>289163</v>
      </c>
      <c r="M199" s="141"/>
      <c r="N199" s="141"/>
    </row>
    <row r="200" spans="1:14" s="4" customFormat="1" ht="15.95" customHeight="1" x14ac:dyDescent="0.2">
      <c r="C200" s="23" t="s">
        <v>43</v>
      </c>
      <c r="D200" s="93">
        <v>2507</v>
      </c>
      <c r="E200" s="93">
        <v>1793</v>
      </c>
      <c r="F200" s="93">
        <v>656</v>
      </c>
      <c r="G200" s="93">
        <v>3426</v>
      </c>
      <c r="H200" s="93">
        <f t="shared" si="0"/>
        <v>9280</v>
      </c>
      <c r="I200" s="93">
        <f t="shared" si="1"/>
        <v>10131</v>
      </c>
      <c r="J200" s="93">
        <f t="shared" si="2"/>
        <v>3150</v>
      </c>
      <c r="K200" s="98">
        <f t="shared" si="3"/>
        <v>12497</v>
      </c>
      <c r="L200" s="96"/>
      <c r="M200" s="142"/>
      <c r="N200" s="142"/>
    </row>
    <row r="201" spans="1:14" ht="15.95" customHeight="1" x14ac:dyDescent="0.2">
      <c r="C201" s="138" t="s">
        <v>9</v>
      </c>
      <c r="D201" s="144">
        <v>1721579</v>
      </c>
      <c r="E201" s="144">
        <v>941168</v>
      </c>
      <c r="F201" s="144">
        <v>1085912</v>
      </c>
      <c r="G201" s="144">
        <v>14020040</v>
      </c>
      <c r="H201" s="144">
        <f t="shared" si="0"/>
        <v>5271306</v>
      </c>
      <c r="I201" s="144">
        <f t="shared" si="1"/>
        <v>2866092</v>
      </c>
      <c r="J201" s="144">
        <f t="shared" si="2"/>
        <v>2662323</v>
      </c>
      <c r="K201" s="145">
        <f t="shared" si="3"/>
        <v>25008604</v>
      </c>
      <c r="M201" s="61"/>
      <c r="N201" s="61"/>
    </row>
    <row r="202" spans="1:14" ht="14.25" x14ac:dyDescent="0.2">
      <c r="C202" s="161"/>
      <c r="K202" s="61"/>
      <c r="L202" s="61"/>
    </row>
    <row r="203" spans="1:14" x14ac:dyDescent="0.2">
      <c r="K203" s="61"/>
      <c r="L203" s="61"/>
    </row>
    <row r="204" spans="1:14" x14ac:dyDescent="0.2">
      <c r="K204" s="61"/>
      <c r="L204" s="61"/>
    </row>
    <row r="205" spans="1:14" x14ac:dyDescent="0.2">
      <c r="K205" s="61"/>
      <c r="L205" s="61"/>
    </row>
    <row r="206" spans="1:14" x14ac:dyDescent="0.2">
      <c r="K206" s="61"/>
      <c r="L206" s="61"/>
    </row>
    <row r="207" spans="1:14" x14ac:dyDescent="0.2">
      <c r="K207" s="61"/>
      <c r="L207" s="61"/>
    </row>
    <row r="208" spans="1:14" x14ac:dyDescent="0.2">
      <c r="K208" s="61"/>
      <c r="L208" s="61"/>
    </row>
  </sheetData>
  <customSheetViews>
    <customSheetView guid="{BD0090C9-DA10-4990-9651-066A2554CA18}">
      <selection activeCell="D62" sqref="D62:K6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0">
    <mergeCell ref="C62:C64"/>
    <mergeCell ref="C60:J60"/>
    <mergeCell ref="D63:G63"/>
    <mergeCell ref="D64:G64"/>
    <mergeCell ref="H63:K63"/>
    <mergeCell ref="H64:K64"/>
    <mergeCell ref="D62:K62"/>
    <mergeCell ref="C9:J9"/>
    <mergeCell ref="C11:C13"/>
    <mergeCell ref="C59:J59"/>
    <mergeCell ref="D12:G12"/>
    <mergeCell ref="D13:G13"/>
    <mergeCell ref="H12:K12"/>
    <mergeCell ref="H13:K13"/>
    <mergeCell ref="D11:K11"/>
    <mergeCell ref="D113:K113"/>
    <mergeCell ref="C164:C166"/>
    <mergeCell ref="C111:J111"/>
    <mergeCell ref="C113:C115"/>
    <mergeCell ref="D114:G114"/>
    <mergeCell ref="H114:K114"/>
    <mergeCell ref="D115:G115"/>
    <mergeCell ref="H115:K115"/>
    <mergeCell ref="D165:G165"/>
    <mergeCell ref="D166:G166"/>
    <mergeCell ref="H165:K165"/>
    <mergeCell ref="H166:K166"/>
    <mergeCell ref="C161:J161"/>
    <mergeCell ref="C162:J162"/>
    <mergeCell ref="D164:K164"/>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41041" r:id="rId5">
          <objectPr defaultSize="0" autoPict="0" r:id="rId6">
            <anchor moveWithCells="1" sizeWithCells="1">
              <from>
                <xdr:col>2</xdr:col>
                <xdr:colOff>19050</xdr:colOff>
                <xdr:row>0</xdr:row>
                <xdr:rowOff>142875</xdr:rowOff>
              </from>
              <to>
                <xdr:col>3</xdr:col>
                <xdr:colOff>447675</xdr:colOff>
                <xdr:row>6</xdr:row>
                <xdr:rowOff>0</xdr:rowOff>
              </to>
            </anchor>
          </objectPr>
        </oleObject>
      </mc:Choice>
      <mc:Fallback>
        <oleObject progId="Word.Picture.8" shapeId="41041" r:id="rId5"/>
      </mc:Fallback>
    </mc:AlternateContent>
    <mc:AlternateContent xmlns:mc="http://schemas.openxmlformats.org/markup-compatibility/2006">
      <mc:Choice Requires="x14">
        <oleObject progId="Word.Picture.8" shapeId="41042" r:id="rId7">
          <objectPr defaultSize="0" autoPict="0" r:id="rId6">
            <anchor moveWithCells="1" sizeWithCells="1">
              <from>
                <xdr:col>2</xdr:col>
                <xdr:colOff>19050</xdr:colOff>
                <xdr:row>51</xdr:row>
                <xdr:rowOff>142875</xdr:rowOff>
              </from>
              <to>
                <xdr:col>3</xdr:col>
                <xdr:colOff>447675</xdr:colOff>
                <xdr:row>57</xdr:row>
                <xdr:rowOff>0</xdr:rowOff>
              </to>
            </anchor>
          </objectPr>
        </oleObject>
      </mc:Choice>
      <mc:Fallback>
        <oleObject progId="Word.Picture.8" shapeId="41042" r:id="rId7"/>
      </mc:Fallback>
    </mc:AlternateContent>
    <mc:AlternateContent xmlns:mc="http://schemas.openxmlformats.org/markup-compatibility/2006">
      <mc:Choice Requires="x14">
        <oleObject progId="Word.Picture.8" shapeId="41043" r:id="rId8">
          <objectPr defaultSize="0" autoPict="0" r:id="rId6">
            <anchor moveWithCells="1" sizeWithCells="1">
              <from>
                <xdr:col>2</xdr:col>
                <xdr:colOff>19050</xdr:colOff>
                <xdr:row>102</xdr:row>
                <xdr:rowOff>142875</xdr:rowOff>
              </from>
              <to>
                <xdr:col>3</xdr:col>
                <xdr:colOff>447675</xdr:colOff>
                <xdr:row>108</xdr:row>
                <xdr:rowOff>0</xdr:rowOff>
              </to>
            </anchor>
          </objectPr>
        </oleObject>
      </mc:Choice>
      <mc:Fallback>
        <oleObject progId="Word.Picture.8" shapeId="41043" r:id="rId8"/>
      </mc:Fallback>
    </mc:AlternateContent>
    <mc:AlternateContent xmlns:mc="http://schemas.openxmlformats.org/markup-compatibility/2006">
      <mc:Choice Requires="x14">
        <oleObject progId="Word.Picture.8" shapeId="41044" r:id="rId9">
          <objectPr defaultSize="0" autoPict="0" r:id="rId6">
            <anchor moveWithCells="1" sizeWithCells="1">
              <from>
                <xdr:col>2</xdr:col>
                <xdr:colOff>19050</xdr:colOff>
                <xdr:row>153</xdr:row>
                <xdr:rowOff>142875</xdr:rowOff>
              </from>
              <to>
                <xdr:col>3</xdr:col>
                <xdr:colOff>447675</xdr:colOff>
                <xdr:row>159</xdr:row>
                <xdr:rowOff>0</xdr:rowOff>
              </to>
            </anchor>
          </objectPr>
        </oleObject>
      </mc:Choice>
      <mc:Fallback>
        <oleObject progId="Word.Picture.8" shapeId="41044" r:id="rId9"/>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zoomScaleNormal="100" workbookViewId="0">
      <selection activeCell="M12" sqref="M1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118</v>
      </c>
    </row>
    <row r="10" spans="3:9" ht="12.75" customHeight="1" x14ac:dyDescent="0.2"/>
    <row r="11" spans="3:9" ht="15.95" customHeight="1" x14ac:dyDescent="0.2">
      <c r="C11" s="244" t="s">
        <v>41</v>
      </c>
      <c r="D11" s="247" t="str">
        <f>CONCATENATE('M1'!D11," ",'M1'!D12)</f>
        <v>Januar 2017</v>
      </c>
      <c r="E11" s="248"/>
      <c r="F11" s="249"/>
      <c r="G11" s="247" t="str">
        <f>CONCATENATE('M1'!D11," ",'M1'!E12)</f>
        <v>Januar 2016</v>
      </c>
      <c r="H11" s="248"/>
      <c r="I11" s="249"/>
    </row>
    <row r="12" spans="3:9" ht="32.1" customHeight="1" x14ac:dyDescent="0.2">
      <c r="C12" s="245"/>
      <c r="D12" s="198" t="s">
        <v>104</v>
      </c>
      <c r="E12" s="101" t="s">
        <v>105</v>
      </c>
      <c r="F12" s="34" t="s">
        <v>106</v>
      </c>
      <c r="G12" s="102" t="s">
        <v>104</v>
      </c>
      <c r="H12" s="103" t="s">
        <v>105</v>
      </c>
      <c r="I12" s="104" t="s">
        <v>106</v>
      </c>
    </row>
    <row r="13" spans="3:9" ht="15.95" customHeight="1" x14ac:dyDescent="0.2">
      <c r="C13" s="246"/>
      <c r="D13" s="199" t="s">
        <v>107</v>
      </c>
      <c r="E13" s="106" t="s">
        <v>135</v>
      </c>
      <c r="F13" s="107" t="s">
        <v>107</v>
      </c>
      <c r="G13" s="105" t="s">
        <v>107</v>
      </c>
      <c r="H13" s="106" t="s">
        <v>135</v>
      </c>
      <c r="I13" s="107" t="s">
        <v>107</v>
      </c>
    </row>
    <row r="14" spans="3:9" s="6" customFormat="1" ht="15.95" customHeight="1" x14ac:dyDescent="0.2">
      <c r="C14" s="20" t="s">
        <v>10</v>
      </c>
      <c r="D14" s="16">
        <v>436304</v>
      </c>
      <c r="E14" s="92">
        <f>('M1'!D14*1000)/D14</f>
        <v>3416.7730412739743</v>
      </c>
      <c r="F14" s="92">
        <f>'M2'!D14/D14</f>
        <v>65.03689629249331</v>
      </c>
      <c r="G14" s="16">
        <v>419583</v>
      </c>
      <c r="H14" s="92">
        <f>('M1'!E14*1000)/G14</f>
        <v>3333.2222635330791</v>
      </c>
      <c r="I14" s="97">
        <f>'M2'!E14/G14</f>
        <v>62.917334591725592</v>
      </c>
    </row>
    <row r="15" spans="3:9" s="6" customFormat="1" ht="15.95" customHeight="1" x14ac:dyDescent="0.2">
      <c r="C15" s="21" t="s">
        <v>11</v>
      </c>
      <c r="D15" s="17">
        <v>420601</v>
      </c>
      <c r="E15" s="17">
        <f>('M1'!D15*1000)/D15</f>
        <v>2599.2041602373747</v>
      </c>
      <c r="F15" s="93">
        <f>'M2'!D15/D15</f>
        <v>17.587711393933919</v>
      </c>
      <c r="G15" s="17">
        <v>395682</v>
      </c>
      <c r="H15" s="17">
        <f>('M1'!E15*1000)/G15</f>
        <v>2483.673846169399</v>
      </c>
      <c r="I15" s="98">
        <f>'M2'!E15/G15</f>
        <v>16.610399260011828</v>
      </c>
    </row>
    <row r="16" spans="3:9" s="6" customFormat="1" ht="15.95" customHeight="1" x14ac:dyDescent="0.2">
      <c r="C16" s="22" t="s">
        <v>53</v>
      </c>
      <c r="D16" s="7">
        <v>387195</v>
      </c>
      <c r="E16" s="7">
        <f>('M1'!D16*1000)/D16</f>
        <v>2679.182357468459</v>
      </c>
      <c r="F16" s="94">
        <f>'M2'!D16/D16</f>
        <v>18.332881364687044</v>
      </c>
      <c r="G16" s="7">
        <v>362771</v>
      </c>
      <c r="H16" s="7">
        <f>('M1'!E16*1000)/G16</f>
        <v>2564.1739025445804</v>
      </c>
      <c r="I16" s="99">
        <f>'M2'!E16/G16</f>
        <v>17.328402766483538</v>
      </c>
    </row>
    <row r="17" spans="1:9" s="6" customFormat="1" ht="15.95" customHeight="1" x14ac:dyDescent="0.2">
      <c r="C17" s="12" t="s">
        <v>54</v>
      </c>
      <c r="D17" s="7">
        <v>8000</v>
      </c>
      <c r="E17" s="7">
        <f>('M1'!D17*1000)/D17</f>
        <v>1315.1478875</v>
      </c>
      <c r="F17" s="94">
        <f>'M2'!D17/D17</f>
        <v>13.585000000000001</v>
      </c>
      <c r="G17" s="7">
        <v>8117</v>
      </c>
      <c r="H17" s="7">
        <f>('M1'!E17*1000)/G17</f>
        <v>1289.5131206110632</v>
      </c>
      <c r="I17" s="99">
        <f>'M2'!E17/G17</f>
        <v>13.466428483429839</v>
      </c>
    </row>
    <row r="18" spans="1:9" s="6" customFormat="1" ht="15.95" customHeight="1" x14ac:dyDescent="0.2">
      <c r="C18" s="12" t="s">
        <v>55</v>
      </c>
      <c r="D18" s="7">
        <v>15900</v>
      </c>
      <c r="E18" s="7">
        <f>('M1'!D18*1000)/D18</f>
        <v>1984.3074088050314</v>
      </c>
      <c r="F18" s="94">
        <f>'M2'!D18/D18</f>
        <v>14.737358490566038</v>
      </c>
      <c r="G18" s="7">
        <v>14754</v>
      </c>
      <c r="H18" s="7">
        <f>('M1'!E18*1000)/G18</f>
        <v>1970.6015046766979</v>
      </c>
      <c r="I18" s="99">
        <f>'M2'!E18/G18</f>
        <v>13.992205503592245</v>
      </c>
    </row>
    <row r="19" spans="1:9" s="6" customFormat="1" ht="15.95" customHeight="1" x14ac:dyDescent="0.2">
      <c r="A19" s="6" t="s">
        <v>12</v>
      </c>
      <c r="C19" s="12" t="s">
        <v>56</v>
      </c>
      <c r="D19" s="7">
        <v>2327</v>
      </c>
      <c r="E19" s="7">
        <f>('M1'!D19*1000)/D19</f>
        <v>2221.5134937688013</v>
      </c>
      <c r="F19" s="94">
        <f>'M2'!D19/D19</f>
        <v>17.226471852170175</v>
      </c>
      <c r="G19" s="7">
        <v>2220</v>
      </c>
      <c r="H19" s="7">
        <f>('M1'!E19*1000)/G19</f>
        <v>2270.4547747747747</v>
      </c>
      <c r="I19" s="99">
        <f>'M2'!E19/G19</f>
        <v>17.18018018018018</v>
      </c>
    </row>
    <row r="20" spans="1:9" s="6" customFormat="1" ht="15.95" customHeight="1" x14ac:dyDescent="0.2">
      <c r="C20" s="12" t="s">
        <v>57</v>
      </c>
      <c r="D20" s="7">
        <v>2363</v>
      </c>
      <c r="E20" s="7">
        <f>('M1'!D20*1000)/D20</f>
        <v>2444.1307236563689</v>
      </c>
      <c r="F20" s="94">
        <f>'M2'!D20/D20</f>
        <v>16.168853152771899</v>
      </c>
      <c r="G20" s="7">
        <v>2259</v>
      </c>
      <c r="H20" s="7">
        <f>('M1'!E20*1000)/G20</f>
        <v>2338.684108012395</v>
      </c>
      <c r="I20" s="99">
        <f>'M2'!E20/G20</f>
        <v>15.306330234617088</v>
      </c>
    </row>
    <row r="21" spans="1:9" s="6" customFormat="1" ht="15.95" customHeight="1" x14ac:dyDescent="0.2">
      <c r="C21" s="12" t="s">
        <v>58</v>
      </c>
      <c r="D21" s="7">
        <v>542</v>
      </c>
      <c r="E21" s="7">
        <f>('M1'!D21*1000)/D21</f>
        <v>3111.7656826568264</v>
      </c>
      <c r="F21" s="94">
        <f>'M2'!D21/D21</f>
        <v>25.35608856088561</v>
      </c>
      <c r="G21" s="7">
        <v>560</v>
      </c>
      <c r="H21" s="7">
        <f>('M1'!E21*1000)/G21</f>
        <v>3039.6267857142857</v>
      </c>
      <c r="I21" s="99">
        <f>'M2'!E21/G21</f>
        <v>21.869642857142857</v>
      </c>
    </row>
    <row r="22" spans="1:9" s="6" customFormat="1" ht="15.95" customHeight="1" x14ac:dyDescent="0.2">
      <c r="C22" s="12" t="s">
        <v>59</v>
      </c>
      <c r="D22" s="7">
        <v>8192</v>
      </c>
      <c r="E22" s="7">
        <f>('M1'!D22*1000)/D22</f>
        <v>714.47724609374995</v>
      </c>
      <c r="F22" s="94">
        <f>'M2'!D22/D22</f>
        <v>10.270263671875</v>
      </c>
      <c r="G22" s="7">
        <v>8166</v>
      </c>
      <c r="H22" s="7">
        <f>('M1'!E22*1000)/G22</f>
        <v>692.18633357825138</v>
      </c>
      <c r="I22" s="99">
        <f>'M2'!E22/G22</f>
        <v>10.46816066617683</v>
      </c>
    </row>
    <row r="23" spans="1:9" s="6" customFormat="1" ht="15.95" customHeight="1" x14ac:dyDescent="0.2">
      <c r="C23" s="12" t="s">
        <v>60</v>
      </c>
      <c r="D23" s="7">
        <v>993</v>
      </c>
      <c r="E23" s="7">
        <f>('M1'!D23*1000)/D23</f>
        <v>1816.524773413897</v>
      </c>
      <c r="F23" s="94">
        <f>'M2'!D23/D23</f>
        <v>10.029204431017121</v>
      </c>
      <c r="G23" s="7">
        <v>1104</v>
      </c>
      <c r="H23" s="7">
        <f>('M1'!E23*1000)/G23</f>
        <v>1940.3752717391308</v>
      </c>
      <c r="I23" s="99">
        <f>'M2'!E23/G23</f>
        <v>10.202898550724637</v>
      </c>
    </row>
    <row r="24" spans="1:9" s="6" customFormat="1" ht="15.95" customHeight="1" x14ac:dyDescent="0.2">
      <c r="C24" s="12" t="s">
        <v>61</v>
      </c>
      <c r="D24" s="7">
        <v>1690</v>
      </c>
      <c r="E24" s="7">
        <f>('M1'!D24*1000)/D24</f>
        <v>1021.2802958579881</v>
      </c>
      <c r="F24" s="94">
        <f>'M2'!D24/D24</f>
        <v>6.655621301775148</v>
      </c>
      <c r="G24" s="7">
        <v>1590</v>
      </c>
      <c r="H24" s="7">
        <f>('M1'!E24*1000)/G24</f>
        <v>1060.3826415094338</v>
      </c>
      <c r="I24" s="99">
        <f>'M2'!E24/G24</f>
        <v>6.5786163522012577</v>
      </c>
    </row>
    <row r="25" spans="1:9" s="6" customFormat="1" ht="15.95" customHeight="1" x14ac:dyDescent="0.2">
      <c r="A25" s="6" t="s">
        <v>13</v>
      </c>
      <c r="C25" s="12" t="s">
        <v>62</v>
      </c>
      <c r="D25" s="7">
        <v>941</v>
      </c>
      <c r="E25" s="7">
        <f>('M1'!D25*1000)/D25</f>
        <v>1160.75302869288</v>
      </c>
      <c r="F25" s="94">
        <f>'M2'!D25/D25</f>
        <v>7.3995749202975558</v>
      </c>
      <c r="G25" s="7">
        <v>1005</v>
      </c>
      <c r="H25" s="7">
        <f>('M1'!E25*1000)/G25</f>
        <v>1118.6071641791045</v>
      </c>
      <c r="I25" s="99">
        <f>'M2'!E25/G25</f>
        <v>6.7850746268656712</v>
      </c>
    </row>
    <row r="26" spans="1:9" s="6" customFormat="1" ht="15.95" customHeight="1" x14ac:dyDescent="0.2">
      <c r="C26" s="12" t="s">
        <v>63</v>
      </c>
      <c r="D26" s="7">
        <v>7250</v>
      </c>
      <c r="E26" s="7">
        <f>('M1'!D26*1000)/D26</f>
        <v>2028.3007310344829</v>
      </c>
      <c r="F26" s="94">
        <f>'M2'!D26/D26</f>
        <v>13.700827586206897</v>
      </c>
      <c r="G26" s="7">
        <v>7188</v>
      </c>
      <c r="H26" s="7">
        <f>('M1'!E26*1000)/G26</f>
        <v>2075.6364496382862</v>
      </c>
      <c r="I26" s="99">
        <f>'M2'!E26/G26</f>
        <v>13.620061213132999</v>
      </c>
    </row>
    <row r="27" spans="1:9" s="6" customFormat="1" ht="15.95" customHeight="1" x14ac:dyDescent="0.2">
      <c r="A27" s="6" t="s">
        <v>13</v>
      </c>
      <c r="C27" s="12" t="s">
        <v>132</v>
      </c>
      <c r="D27" s="7">
        <v>3391</v>
      </c>
      <c r="E27" s="7">
        <f>('M1'!D27*1000)/D27</f>
        <v>2799.9342081981717</v>
      </c>
      <c r="F27" s="94">
        <f>'M2'!D27/D27</f>
        <v>15.850191683869065</v>
      </c>
      <c r="G27" s="7">
        <v>3201</v>
      </c>
      <c r="H27" s="7">
        <f>('M1'!E27*1000)/G27</f>
        <v>2739.3658856607308</v>
      </c>
      <c r="I27" s="99">
        <f>'M2'!E27/G27</f>
        <v>14.933458294283037</v>
      </c>
    </row>
    <row r="28" spans="1:9" s="6" customFormat="1" ht="15.95" customHeight="1" x14ac:dyDescent="0.2">
      <c r="A28" s="6" t="s">
        <v>13</v>
      </c>
      <c r="C28" s="12" t="s">
        <v>64</v>
      </c>
      <c r="D28" s="7">
        <v>5124</v>
      </c>
      <c r="E28" s="7">
        <f>('M1'!D28*1000)/D28</f>
        <v>2373.8572989851682</v>
      </c>
      <c r="F28" s="94">
        <f>'M2'!D28/D28</f>
        <v>15.129000780640125</v>
      </c>
      <c r="G28" s="7">
        <v>4792</v>
      </c>
      <c r="H28" s="7">
        <f>('M1'!E28*1000)/G28</f>
        <v>2257.3712437395661</v>
      </c>
      <c r="I28" s="99">
        <f>'M2'!E28/G28</f>
        <v>13.798831385642737</v>
      </c>
    </row>
    <row r="29" spans="1:9" s="6" customFormat="1" ht="15.95" customHeight="1" x14ac:dyDescent="0.2">
      <c r="C29" s="12" t="s">
        <v>65</v>
      </c>
      <c r="D29" s="7">
        <v>20146</v>
      </c>
      <c r="E29" s="7">
        <f>('M1'!D29*1000)/D29</f>
        <v>2451.8461431549686</v>
      </c>
      <c r="F29" s="94">
        <f>'M2'!D29/D29</f>
        <v>17.963615606075649</v>
      </c>
      <c r="G29" s="7">
        <v>16935</v>
      </c>
      <c r="H29" s="7">
        <f>('M1'!E29*1000)/G29</f>
        <v>2326.0446294656035</v>
      </c>
      <c r="I29" s="99">
        <f>'M2'!E29/G29</f>
        <v>16.293238854443459</v>
      </c>
    </row>
    <row r="30" spans="1:9" s="6" customFormat="1" ht="15.95" customHeight="1" x14ac:dyDescent="0.2">
      <c r="C30" s="12" t="s">
        <v>66</v>
      </c>
      <c r="D30" s="7">
        <v>3137</v>
      </c>
      <c r="E30" s="7">
        <f>('M1'!D30*1000)/D30</f>
        <v>2134.1154606311761</v>
      </c>
      <c r="F30" s="94">
        <f>'M2'!D30/D30</f>
        <v>29.574115396875996</v>
      </c>
      <c r="G30" s="7">
        <v>3126</v>
      </c>
      <c r="H30" s="7">
        <f>('M1'!E30*1000)/G30</f>
        <v>2106.4843889955214</v>
      </c>
      <c r="I30" s="99">
        <f>'M2'!E30/G30</f>
        <v>28.876839411388357</v>
      </c>
    </row>
    <row r="31" spans="1:9" s="6" customFormat="1" ht="15.95" customHeight="1" x14ac:dyDescent="0.2">
      <c r="C31" s="12" t="s">
        <v>67</v>
      </c>
      <c r="D31" s="7">
        <v>42</v>
      </c>
      <c r="E31" s="7">
        <f>('M1'!D31*1000)/D31</f>
        <v>1567.0357142857142</v>
      </c>
      <c r="F31" s="94">
        <f>'M2'!D31/D31</f>
        <v>11.880952380952381</v>
      </c>
      <c r="G31" s="7">
        <v>44</v>
      </c>
      <c r="H31" s="7">
        <f>('M1'!E31*1000)/G31</f>
        <v>1521.0181818181818</v>
      </c>
      <c r="I31" s="99">
        <f>'M2'!E31/G31</f>
        <v>11.681818181818182</v>
      </c>
    </row>
    <row r="32" spans="1:9" s="6" customFormat="1" ht="15.95" customHeight="1" x14ac:dyDescent="0.2">
      <c r="C32" s="12" t="s">
        <v>68</v>
      </c>
      <c r="D32" s="7">
        <v>38894</v>
      </c>
      <c r="E32" s="7">
        <f>('M1'!D32*1000)/D32</f>
        <v>2046.3964698925283</v>
      </c>
      <c r="F32" s="94">
        <f>'M2'!D32/D32</f>
        <v>23.809250784182652</v>
      </c>
      <c r="G32" s="7">
        <v>38356</v>
      </c>
      <c r="H32" s="7">
        <f>('M1'!E32*1000)/G32</f>
        <v>2025.657756283241</v>
      </c>
      <c r="I32" s="99">
        <f>'M2'!E32/G32</f>
        <v>23.150172072166022</v>
      </c>
    </row>
    <row r="33" spans="1:9" s="6" customFormat="1" ht="15.95" customHeight="1" x14ac:dyDescent="0.2">
      <c r="C33" s="12" t="s">
        <v>69</v>
      </c>
      <c r="D33" s="7">
        <v>11612</v>
      </c>
      <c r="E33" s="7">
        <f>('M1'!D33*1000)/D33</f>
        <v>2201.367628315536</v>
      </c>
      <c r="F33" s="94">
        <f>'M2'!D33/D33</f>
        <v>20.478384429900103</v>
      </c>
      <c r="G33" s="7">
        <v>11289</v>
      </c>
      <c r="H33" s="7">
        <f>('M1'!E33*1000)/G33</f>
        <v>2233.4539020285233</v>
      </c>
      <c r="I33" s="99">
        <f>'M2'!E33/G33</f>
        <v>20.183452918770485</v>
      </c>
    </row>
    <row r="34" spans="1:9" s="6" customFormat="1" ht="15.95" customHeight="1" x14ac:dyDescent="0.2">
      <c r="C34" s="12" t="s">
        <v>70</v>
      </c>
      <c r="D34" s="7">
        <v>115419</v>
      </c>
      <c r="E34" s="7">
        <f>('M1'!D34*1000)/D34</f>
        <v>3533.0750916226966</v>
      </c>
      <c r="F34" s="94">
        <f>'M2'!D34/D34</f>
        <v>19.36469732019858</v>
      </c>
      <c r="G34" s="7">
        <v>104476</v>
      </c>
      <c r="H34" s="7">
        <f>('M1'!E34*1000)/G34</f>
        <v>3339.1214968030936</v>
      </c>
      <c r="I34" s="99">
        <f>'M2'!E34/G34</f>
        <v>17.870841150120601</v>
      </c>
    </row>
    <row r="35" spans="1:9" s="6" customFormat="1" ht="15.95" customHeight="1" x14ac:dyDescent="0.2">
      <c r="C35" s="12" t="s">
        <v>71</v>
      </c>
      <c r="D35" s="7">
        <v>7838</v>
      </c>
      <c r="E35" s="7">
        <f>('M1'!D35*1000)/D35</f>
        <v>1080.8011354937482</v>
      </c>
      <c r="F35" s="94">
        <f>'M2'!D35/D35</f>
        <v>8.9138810921153357</v>
      </c>
      <c r="G35" s="7">
        <v>7302</v>
      </c>
      <c r="H35" s="7">
        <f>('M1'!E35*1000)/G35</f>
        <v>1070.7006573541496</v>
      </c>
      <c r="I35" s="99">
        <f>'M2'!E35/G35</f>
        <v>8.3629142700629959</v>
      </c>
    </row>
    <row r="36" spans="1:9" s="6" customFormat="1" ht="15.95" customHeight="1" x14ac:dyDescent="0.2">
      <c r="C36" s="12" t="s">
        <v>72</v>
      </c>
      <c r="D36" s="7">
        <v>37502</v>
      </c>
      <c r="E36" s="7">
        <f>('M1'!D36*1000)/D36</f>
        <v>2196.0707615593838</v>
      </c>
      <c r="F36" s="94">
        <f>'M2'!D36/D36</f>
        <v>15.608714201909232</v>
      </c>
      <c r="G36" s="7">
        <v>33345</v>
      </c>
      <c r="H36" s="7">
        <f>('M1'!E36*1000)/G36</f>
        <v>2102.466009896536</v>
      </c>
      <c r="I36" s="99">
        <f>'M2'!E36/G36</f>
        <v>14.369050832208726</v>
      </c>
    </row>
    <row r="37" spans="1:9" s="6" customFormat="1" ht="15.95" customHeight="1" x14ac:dyDescent="0.2">
      <c r="C37" s="12" t="s">
        <v>80</v>
      </c>
      <c r="D37" s="7">
        <v>900</v>
      </c>
      <c r="E37" s="7">
        <f>('M1'!D37*1000)/D37</f>
        <v>3179.5567777777774</v>
      </c>
      <c r="F37" s="94">
        <f>'M2'!D37/D37</f>
        <v>22.525555555555556</v>
      </c>
      <c r="G37" s="7">
        <v>882</v>
      </c>
      <c r="H37" s="7">
        <f>('M1'!E37*1000)/G37</f>
        <v>3153.0231292517005</v>
      </c>
      <c r="I37" s="99">
        <f>'M2'!E37/G37</f>
        <v>21.826530612244898</v>
      </c>
    </row>
    <row r="38" spans="1:9" s="6" customFormat="1" ht="15.95" customHeight="1" x14ac:dyDescent="0.2">
      <c r="C38" s="12" t="s">
        <v>73</v>
      </c>
      <c r="D38" s="7">
        <v>16840</v>
      </c>
      <c r="E38" s="7">
        <f>('M1'!D38*1000)/D38</f>
        <v>2857.2197802850355</v>
      </c>
      <c r="F38" s="94">
        <f>'M2'!D38/D38</f>
        <v>18.892577197149645</v>
      </c>
      <c r="G38" s="7">
        <v>16510</v>
      </c>
      <c r="H38" s="7">
        <f>('M1'!E38*1000)/G38</f>
        <v>2789.1075893397938</v>
      </c>
      <c r="I38" s="99">
        <f>'M2'!E38/G38</f>
        <v>18.29624470018171</v>
      </c>
    </row>
    <row r="39" spans="1:9" s="6" customFormat="1" ht="15.95" customHeight="1" x14ac:dyDescent="0.2">
      <c r="C39" s="12" t="s">
        <v>74</v>
      </c>
      <c r="D39" s="7">
        <v>8950</v>
      </c>
      <c r="E39" s="7">
        <f>('M1'!D39*1000)/D39</f>
        <v>3388.6143016759775</v>
      </c>
      <c r="F39" s="94">
        <f>'M2'!D39/D39</f>
        <v>20.13631284916201</v>
      </c>
      <c r="G39" s="7">
        <v>7857</v>
      </c>
      <c r="H39" s="7">
        <f>('M1'!E39*1000)/G39</f>
        <v>3401.2757159221078</v>
      </c>
      <c r="I39" s="99">
        <f>'M2'!E39/G39</f>
        <v>19.526282296041746</v>
      </c>
    </row>
    <row r="40" spans="1:9" s="6" customFormat="1" ht="15.95" customHeight="1" x14ac:dyDescent="0.2">
      <c r="C40" s="12" t="s">
        <v>75</v>
      </c>
      <c r="D40" s="7">
        <v>16742</v>
      </c>
      <c r="E40" s="7">
        <f>('M1'!D40*1000)/D40</f>
        <v>1309.3888603512125</v>
      </c>
      <c r="F40" s="94">
        <f>'M2'!D40/D40</f>
        <v>11.014753315016128</v>
      </c>
      <c r="G40" s="7">
        <v>16565</v>
      </c>
      <c r="H40" s="7">
        <f>('M1'!E40*1000)/G40</f>
        <v>1311.7071596740116</v>
      </c>
      <c r="I40" s="99">
        <f>'M2'!E40/G40</f>
        <v>10.922607908240266</v>
      </c>
    </row>
    <row r="41" spans="1:9" s="6" customFormat="1" ht="15.95" customHeight="1" x14ac:dyDescent="0.2">
      <c r="C41" s="12" t="s">
        <v>76</v>
      </c>
      <c r="D41" s="7">
        <v>33365</v>
      </c>
      <c r="E41" s="7">
        <f>('M1'!D41*1000)/D41</f>
        <v>3399.7787891503076</v>
      </c>
      <c r="F41" s="94">
        <f>'M2'!D41/D41</f>
        <v>22.468544882361755</v>
      </c>
      <c r="G41" s="7">
        <v>32434</v>
      </c>
      <c r="H41" s="7">
        <f>('M1'!E41*1000)/G41</f>
        <v>3222.8069741629151</v>
      </c>
      <c r="I41" s="99">
        <f>'M2'!E41/G41</f>
        <v>21.195813035703274</v>
      </c>
    </row>
    <row r="42" spans="1:9" s="6" customFormat="1" ht="15.95" customHeight="1" x14ac:dyDescent="0.2">
      <c r="A42" s="6" t="s">
        <v>12</v>
      </c>
      <c r="C42" s="12" t="s">
        <v>77</v>
      </c>
      <c r="D42" s="7">
        <v>18825</v>
      </c>
      <c r="E42" s="7">
        <f>('M1'!D42*1000)/D42</f>
        <v>3104.6858379814075</v>
      </c>
      <c r="F42" s="94">
        <f>'M2'!D42/D42</f>
        <v>18.775033200531208</v>
      </c>
      <c r="G42" s="7">
        <v>18476</v>
      </c>
      <c r="H42" s="7">
        <f>('M1'!E42*1000)/G42</f>
        <v>2991.6905661398569</v>
      </c>
      <c r="I42" s="99">
        <f>'M2'!E42/G42</f>
        <v>17.475156960381035</v>
      </c>
    </row>
    <row r="43" spans="1:9" s="6" customFormat="1" ht="15.95" customHeight="1" x14ac:dyDescent="0.2">
      <c r="C43" s="12" t="s">
        <v>78</v>
      </c>
      <c r="D43" s="7">
        <v>270</v>
      </c>
      <c r="E43" s="7">
        <f>('M1'!D43*1000)/D43</f>
        <v>2945.8155555555554</v>
      </c>
      <c r="F43" s="94">
        <f>'M2'!D43/D43</f>
        <v>18.596296296296295</v>
      </c>
      <c r="G43" s="7">
        <v>218</v>
      </c>
      <c r="H43" s="7">
        <f>('M1'!E43*1000)/G43</f>
        <v>3257.5720183486242</v>
      </c>
      <c r="I43" s="99">
        <f>'M2'!E43/G43</f>
        <v>17.816513761467888</v>
      </c>
    </row>
    <row r="44" spans="1:9" s="6" customFormat="1" ht="15.95" customHeight="1" x14ac:dyDescent="0.2">
      <c r="C44" s="23" t="s">
        <v>79</v>
      </c>
      <c r="D44" s="8">
        <v>33406</v>
      </c>
      <c r="E44" s="8">
        <f>('M1'!D44*1000)/D44</f>
        <v>1672.2102646231215</v>
      </c>
      <c r="F44" s="95">
        <f>'M2'!D44/D44</f>
        <v>8.9507573489792254</v>
      </c>
      <c r="G44" s="8">
        <v>32911</v>
      </c>
      <c r="H44" s="8">
        <f>('M1'!E44*1000)/G44</f>
        <v>1596.3387317310321</v>
      </c>
      <c r="I44" s="100">
        <f>'M2'!E44/G44</f>
        <v>8.6959982984412498</v>
      </c>
    </row>
    <row r="45" spans="1:9" s="6" customFormat="1" ht="15.95" customHeight="1" x14ac:dyDescent="0.2">
      <c r="C45" s="23" t="s">
        <v>43</v>
      </c>
      <c r="D45" s="17">
        <v>1305</v>
      </c>
      <c r="E45" s="17">
        <f>('M1'!D45*1000)/D45</f>
        <v>318.62452107279694</v>
      </c>
      <c r="F45" s="93">
        <f>'M2'!D45/D45</f>
        <v>26.864367816091953</v>
      </c>
      <c r="G45" s="17">
        <v>12728</v>
      </c>
      <c r="H45" s="17">
        <f>('M1'!E45*1000)/G45</f>
        <v>255.15125707102453</v>
      </c>
      <c r="I45" s="98">
        <f>'M2'!E45/G45</f>
        <v>27.444296040226273</v>
      </c>
    </row>
    <row r="46" spans="1:9" s="4" customFormat="1" ht="15.95" customHeight="1" x14ac:dyDescent="0.2">
      <c r="C46" s="139" t="s">
        <v>9</v>
      </c>
      <c r="D46" s="32">
        <f>D14+D15+D45</f>
        <v>858210</v>
      </c>
      <c r="E46" s="32">
        <f>('M1'!D46*1000)/D46</f>
        <v>3011.3788221996947</v>
      </c>
      <c r="F46" s="144">
        <f>'M2'!D46/D46</f>
        <v>41.72443224851726</v>
      </c>
      <c r="G46" s="32">
        <f>G14+G15+G45</f>
        <v>827993</v>
      </c>
      <c r="H46" s="32">
        <f>('M1'!E46*1000)/G46</f>
        <v>2879.9228942756763</v>
      </c>
      <c r="I46" s="145">
        <f>'M2'!E46/G46</f>
        <v>40.242841424987894</v>
      </c>
    </row>
    <row r="47" spans="1:9" ht="15" customHeight="1" x14ac:dyDescent="0.2">
      <c r="C47" s="3"/>
    </row>
    <row r="48" spans="1:9" ht="15" customHeight="1" x14ac:dyDescent="0.2">
      <c r="C48" s="3"/>
    </row>
    <row r="49" spans="3:4" ht="15" customHeight="1" x14ac:dyDescent="0.2">
      <c r="C49" s="3"/>
      <c r="D49" s="108"/>
    </row>
    <row r="50" spans="3:4" ht="15" customHeight="1" x14ac:dyDescent="0.2"/>
  </sheetData>
  <customSheetViews>
    <customSheetView guid="{BD0090C9-DA10-4990-9651-066A2554CA18}">
      <selection activeCell="K34" sqref="K34"/>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9698" r:id="rId5"/>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zoomScaleNormal="100" workbookViewId="0">
      <selection activeCell="M12" sqref="M1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119</v>
      </c>
    </row>
    <row r="10" spans="3:9" ht="12.75" customHeight="1" x14ac:dyDescent="0.2"/>
    <row r="11" spans="3:9" ht="15.95" customHeight="1" x14ac:dyDescent="0.2">
      <c r="C11" s="213" t="s">
        <v>41</v>
      </c>
      <c r="D11" s="216" t="str">
        <f>'M1'!D11:F11</f>
        <v>Januar</v>
      </c>
      <c r="E11" s="217"/>
      <c r="F11" s="218"/>
      <c r="G11" s="219" t="str">
        <f>'M1'!G11:I11</f>
        <v>Jahressumme:   Januar bis Januar</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135</v>
      </c>
      <c r="E13" s="29" t="s">
        <v>135</v>
      </c>
      <c r="F13" s="25" t="s">
        <v>0</v>
      </c>
      <c r="G13" s="24" t="s">
        <v>135</v>
      </c>
      <c r="H13" s="29" t="s">
        <v>135</v>
      </c>
      <c r="I13" s="25" t="s">
        <v>0</v>
      </c>
    </row>
    <row r="14" spans="3:9" s="6" customFormat="1" ht="15.95" customHeight="1" x14ac:dyDescent="0.2">
      <c r="C14" s="20" t="s">
        <v>10</v>
      </c>
      <c r="D14" s="46">
        <f>('M1'!D14*1000)/'M2'!D14</f>
        <v>52.535917856651245</v>
      </c>
      <c r="E14" s="46">
        <f>('M1'!E14*1000)/'M2'!E14</f>
        <v>52.977804688684941</v>
      </c>
      <c r="F14" s="46">
        <f t="shared" ref="F14:F46" si="0">((D14/E14)*100)-100</f>
        <v>-0.83409804281315303</v>
      </c>
      <c r="G14" s="46">
        <f>('M1'!G14*1000)/'M2'!G14</f>
        <v>52.535917856651245</v>
      </c>
      <c r="H14" s="46">
        <f>('M1'!H14*1000)/'M2'!H14</f>
        <v>52.977804688684941</v>
      </c>
      <c r="I14" s="39">
        <f t="shared" ref="I14:I46" si="1">((G14/H14)*100)-100</f>
        <v>-0.83409804281315303</v>
      </c>
    </row>
    <row r="15" spans="3:9" s="6" customFormat="1" ht="15.95" customHeight="1" x14ac:dyDescent="0.2">
      <c r="C15" s="21" t="s">
        <v>11</v>
      </c>
      <c r="D15" s="43">
        <f>('M1'!D15*1000)/'M2'!D15</f>
        <v>147.78524061600487</v>
      </c>
      <c r="E15" s="43">
        <f>('M1'!E15*1000)/'M2'!E15</f>
        <v>149.52523460099118</v>
      </c>
      <c r="F15" s="43">
        <f t="shared" si="0"/>
        <v>-1.1636791539765881</v>
      </c>
      <c r="G15" s="43">
        <f>('M1'!G15*1000)/'M2'!G15</f>
        <v>147.78524061600487</v>
      </c>
      <c r="H15" s="43">
        <f>('M1'!H15*1000)/'M2'!H15</f>
        <v>149.52523460099118</v>
      </c>
      <c r="I15" s="41">
        <f t="shared" si="1"/>
        <v>-1.1636791539765881</v>
      </c>
    </row>
    <row r="16" spans="3:9" s="6" customFormat="1" ht="15.95" customHeight="1" x14ac:dyDescent="0.2">
      <c r="C16" s="22" t="s">
        <v>53</v>
      </c>
      <c r="D16" s="44">
        <f>('M1'!D16*1000)/'M2'!D16</f>
        <v>146.14082228389495</v>
      </c>
      <c r="E16" s="44">
        <f>('M1'!E16*1000)/'M2'!E16</f>
        <v>147.97520216370924</v>
      </c>
      <c r="F16" s="44">
        <f t="shared" si="0"/>
        <v>-1.2396535723498232</v>
      </c>
      <c r="G16" s="44">
        <f>('M1'!G16*1000)/'M2'!G16</f>
        <v>146.14082228389495</v>
      </c>
      <c r="H16" s="44">
        <f>('M1'!H16*1000)/'M2'!H16</f>
        <v>147.97520216370924</v>
      </c>
      <c r="I16" s="40">
        <f t="shared" si="1"/>
        <v>-1.2396535723498232</v>
      </c>
    </row>
    <row r="17" spans="1:11" s="6" customFormat="1" ht="15.95" customHeight="1" x14ac:dyDescent="0.2">
      <c r="C17" s="12" t="s">
        <v>54</v>
      </c>
      <c r="D17" s="44">
        <f>('M1'!D17*1000)/'M2'!D17</f>
        <v>96.808824990798669</v>
      </c>
      <c r="E17" s="44">
        <f>('M1'!E17*1000)/'M2'!E17</f>
        <v>95.757618450785401</v>
      </c>
      <c r="F17" s="44">
        <f t="shared" si="0"/>
        <v>1.0977784922183957</v>
      </c>
      <c r="G17" s="44">
        <f>('M1'!G17*1000)/'M2'!G17</f>
        <v>96.808824990798669</v>
      </c>
      <c r="H17" s="44">
        <f>('M1'!H17*1000)/'M2'!H17</f>
        <v>95.757618450785401</v>
      </c>
      <c r="I17" s="40">
        <f t="shared" si="1"/>
        <v>1.0977784922183957</v>
      </c>
      <c r="K17" s="140"/>
    </row>
    <row r="18" spans="1:11" s="6" customFormat="1" ht="15.95" customHeight="1" x14ac:dyDescent="0.2">
      <c r="C18" s="12" t="s">
        <v>55</v>
      </c>
      <c r="D18" s="44">
        <f>('M1'!D18*1000)/'M2'!D18</f>
        <v>134.64471330294805</v>
      </c>
      <c r="E18" s="44">
        <f>('M1'!E18*1000)/'M2'!E18</f>
        <v>140.83566055192526</v>
      </c>
      <c r="F18" s="44">
        <f t="shared" si="0"/>
        <v>-4.3958662349544966</v>
      </c>
      <c r="G18" s="44">
        <f>('M1'!G18*1000)/'M2'!G18</f>
        <v>134.64471330294805</v>
      </c>
      <c r="H18" s="44">
        <f>('M1'!H18*1000)/'M2'!H18</f>
        <v>140.83566055192526</v>
      </c>
      <c r="I18" s="40">
        <f t="shared" si="1"/>
        <v>-4.3958662349544966</v>
      </c>
    </row>
    <row r="19" spans="1:11" s="6" customFormat="1" ht="15.95" customHeight="1" x14ac:dyDescent="0.2">
      <c r="A19" s="6" t="s">
        <v>12</v>
      </c>
      <c r="C19" s="12" t="s">
        <v>56</v>
      </c>
      <c r="D19" s="44">
        <f>('M1'!D19*1000)/'M2'!D19</f>
        <v>128.9592850371701</v>
      </c>
      <c r="E19" s="44">
        <f>('M1'!E19*1000)/'M2'!E19</f>
        <v>132.15546932354482</v>
      </c>
      <c r="F19" s="44">
        <f t="shared" si="0"/>
        <v>-2.4185032240699513</v>
      </c>
      <c r="G19" s="44">
        <f>('M1'!G19*1000)/'M2'!G19</f>
        <v>128.9592850371701</v>
      </c>
      <c r="H19" s="44">
        <f>('M1'!H19*1000)/'M2'!H19</f>
        <v>132.15546932354482</v>
      </c>
      <c r="I19" s="40">
        <f t="shared" si="1"/>
        <v>-2.4185032240699513</v>
      </c>
    </row>
    <row r="20" spans="1:11" s="6" customFormat="1" ht="15.95" customHeight="1" x14ac:dyDescent="0.2">
      <c r="C20" s="12" t="s">
        <v>57</v>
      </c>
      <c r="D20" s="44">
        <f>('M1'!D20*1000)/'M2'!D20</f>
        <v>151.16289946868375</v>
      </c>
      <c r="E20" s="44">
        <f>('M1'!E20*1000)/'M2'!E20</f>
        <v>152.79195418920094</v>
      </c>
      <c r="F20" s="44">
        <f t="shared" si="0"/>
        <v>-1.0661914294910702</v>
      </c>
      <c r="G20" s="44">
        <f>('M1'!G20*1000)/'M2'!G20</f>
        <v>151.16289946868375</v>
      </c>
      <c r="H20" s="44">
        <f>('M1'!H20*1000)/'M2'!H20</f>
        <v>152.79195418920094</v>
      </c>
      <c r="I20" s="40">
        <f t="shared" si="1"/>
        <v>-1.0661914294910702</v>
      </c>
    </row>
    <row r="21" spans="1:11" s="6" customFormat="1" ht="15.95" customHeight="1" x14ac:dyDescent="0.2">
      <c r="C21" s="12" t="s">
        <v>58</v>
      </c>
      <c r="D21" s="44">
        <f>('M1'!D21*1000)/'M2'!D21</f>
        <v>122.72262242596231</v>
      </c>
      <c r="E21" s="44">
        <f>('M1'!E21*1000)/'M2'!E21</f>
        <v>138.98840532375274</v>
      </c>
      <c r="F21" s="44">
        <f t="shared" si="0"/>
        <v>-11.702978287938265</v>
      </c>
      <c r="G21" s="44">
        <f>('M1'!G21*1000)/'M2'!G21</f>
        <v>122.72262242596231</v>
      </c>
      <c r="H21" s="44">
        <f>('M1'!H21*1000)/'M2'!H21</f>
        <v>138.98840532375274</v>
      </c>
      <c r="I21" s="40">
        <f t="shared" si="1"/>
        <v>-11.702978287938265</v>
      </c>
    </row>
    <row r="22" spans="1:11" s="6" customFormat="1" ht="15.95" customHeight="1" x14ac:dyDescent="0.2">
      <c r="C22" s="12" t="s">
        <v>59</v>
      </c>
      <c r="D22" s="44">
        <f>('M1'!D22*1000)/'M2'!D22</f>
        <v>69.56756602562578</v>
      </c>
      <c r="E22" s="44">
        <f>('M1'!E22*1000)/'M2'!E22</f>
        <v>66.123013932594787</v>
      </c>
      <c r="F22" s="44">
        <f t="shared" si="0"/>
        <v>5.2093089654720472</v>
      </c>
      <c r="G22" s="44">
        <f>('M1'!G22*1000)/'M2'!G22</f>
        <v>69.56756602562578</v>
      </c>
      <c r="H22" s="44">
        <f>('M1'!H22*1000)/'M2'!H22</f>
        <v>66.123013932594787</v>
      </c>
      <c r="I22" s="40">
        <f t="shared" si="1"/>
        <v>5.2093089654720472</v>
      </c>
    </row>
    <row r="23" spans="1:11" s="6" customFormat="1" ht="15.95" customHeight="1" x14ac:dyDescent="0.2">
      <c r="C23" s="12" t="s">
        <v>60</v>
      </c>
      <c r="D23" s="44">
        <f>('M1'!D23*1000)/'M2'!D23</f>
        <v>181.12351641731095</v>
      </c>
      <c r="E23" s="44">
        <f>('M1'!E23*1000)/'M2'!E23</f>
        <v>190.17882634943183</v>
      </c>
      <c r="F23" s="44">
        <f t="shared" si="0"/>
        <v>-4.761471140579431</v>
      </c>
      <c r="G23" s="44">
        <f>('M1'!G23*1000)/'M2'!G23</f>
        <v>181.12351641731095</v>
      </c>
      <c r="H23" s="44">
        <f>('M1'!H23*1000)/'M2'!H23</f>
        <v>190.17882634943183</v>
      </c>
      <c r="I23" s="40">
        <f t="shared" si="1"/>
        <v>-4.761471140579431</v>
      </c>
    </row>
    <row r="24" spans="1:11" s="6" customFormat="1" ht="15.95" customHeight="1" x14ac:dyDescent="0.2">
      <c r="C24" s="12" t="s">
        <v>61</v>
      </c>
      <c r="D24" s="44">
        <f>('M1'!D24*1000)/'M2'!D24</f>
        <v>153.44627489331435</v>
      </c>
      <c r="E24" s="44">
        <f>('M1'!E24*1000)/'M2'!E24</f>
        <v>161.18627151051624</v>
      </c>
      <c r="F24" s="44">
        <f t="shared" si="0"/>
        <v>-4.8018956854504182</v>
      </c>
      <c r="G24" s="44">
        <f>('M1'!G24*1000)/'M2'!G24</f>
        <v>153.44627489331435</v>
      </c>
      <c r="H24" s="44">
        <f>('M1'!H24*1000)/'M2'!H24</f>
        <v>161.18627151051624</v>
      </c>
      <c r="I24" s="40">
        <f t="shared" si="1"/>
        <v>-4.8018956854504182</v>
      </c>
    </row>
    <row r="25" spans="1:11" s="6" customFormat="1" ht="15.95" customHeight="1" x14ac:dyDescent="0.2">
      <c r="A25" s="6" t="s">
        <v>13</v>
      </c>
      <c r="C25" s="12" t="s">
        <v>62</v>
      </c>
      <c r="D25" s="44">
        <f>('M1'!D25*1000)/'M2'!D25</f>
        <v>156.86752836421084</v>
      </c>
      <c r="E25" s="44">
        <f>('M1'!E25*1000)/'M2'!E25</f>
        <v>164.86291245050595</v>
      </c>
      <c r="F25" s="44">
        <f t="shared" si="0"/>
        <v>-4.8497166327177581</v>
      </c>
      <c r="G25" s="44">
        <f>('M1'!G25*1000)/'M2'!G25</f>
        <v>156.86752836421084</v>
      </c>
      <c r="H25" s="44">
        <f>('M1'!H25*1000)/'M2'!H25</f>
        <v>164.86291245050595</v>
      </c>
      <c r="I25" s="40">
        <f t="shared" si="1"/>
        <v>-4.8497166327177581</v>
      </c>
    </row>
    <row r="26" spans="1:11" s="6" customFormat="1" ht="15.95" customHeight="1" x14ac:dyDescent="0.2">
      <c r="C26" s="12" t="s">
        <v>63</v>
      </c>
      <c r="D26" s="44">
        <f>('M1'!D26*1000)/'M2'!D26</f>
        <v>148.04220535381705</v>
      </c>
      <c r="E26" s="44">
        <f>('M1'!E26*1000)/'M2'!E26</f>
        <v>152.39553017844557</v>
      </c>
      <c r="F26" s="44">
        <f t="shared" si="0"/>
        <v>-2.8565961347626398</v>
      </c>
      <c r="G26" s="44">
        <f>('M1'!G26*1000)/'M2'!G26</f>
        <v>148.04220535381705</v>
      </c>
      <c r="H26" s="44">
        <f>('M1'!H26*1000)/'M2'!H26</f>
        <v>152.39553017844557</v>
      </c>
      <c r="I26" s="40">
        <f t="shared" si="1"/>
        <v>-2.8565961347626398</v>
      </c>
    </row>
    <row r="27" spans="1:11" s="6" customFormat="1" ht="15.95" customHeight="1" x14ac:dyDescent="0.2">
      <c r="A27" s="6" t="s">
        <v>13</v>
      </c>
      <c r="C27" s="12" t="s">
        <v>132</v>
      </c>
      <c r="D27" s="44">
        <f>('M1'!D27*1000)/'M2'!D27</f>
        <v>176.64986418099278</v>
      </c>
      <c r="E27" s="44">
        <f>('M1'!E27*1000)/'M2'!E27</f>
        <v>183.43814484749589</v>
      </c>
      <c r="F27" s="44">
        <f>((D27/E27)*100)-100</f>
        <v>-3.7005829251853015</v>
      </c>
      <c r="G27" s="44">
        <f>('M1'!G27*1000)/'M2'!G27</f>
        <v>176.64986418099278</v>
      </c>
      <c r="H27" s="44">
        <f>('M1'!H27*1000)/'M2'!H27</f>
        <v>183.43814484749589</v>
      </c>
      <c r="I27" s="40">
        <f>((G27/H27)*100)-100</f>
        <v>-3.7005829251853015</v>
      </c>
    </row>
    <row r="28" spans="1:11" s="6" customFormat="1" ht="15.95" customHeight="1" x14ac:dyDescent="0.2">
      <c r="A28" s="6" t="s">
        <v>13</v>
      </c>
      <c r="C28" s="12" t="s">
        <v>64</v>
      </c>
      <c r="D28" s="44">
        <f>('M1'!D28*1000)/'M2'!D28</f>
        <v>156.90773854826435</v>
      </c>
      <c r="E28" s="44">
        <f>('M1'!E28*1000)/'M2'!E28</f>
        <v>163.59147964430463</v>
      </c>
      <c r="F28" s="44">
        <f t="shared" si="0"/>
        <v>-4.0856290991270896</v>
      </c>
      <c r="G28" s="44">
        <f>('M1'!G28*1000)/'M2'!G28</f>
        <v>156.90773854826435</v>
      </c>
      <c r="H28" s="44">
        <f>('M1'!H28*1000)/'M2'!H28</f>
        <v>163.59147964430463</v>
      </c>
      <c r="I28" s="40">
        <f t="shared" si="1"/>
        <v>-4.0856290991270896</v>
      </c>
    </row>
    <row r="29" spans="1:11" s="6" customFormat="1" ht="15.95" customHeight="1" x14ac:dyDescent="0.2">
      <c r="C29" s="12" t="s">
        <v>65</v>
      </c>
      <c r="D29" s="44">
        <f>('M1'!D29*1000)/'M2'!D29</f>
        <v>136.48956852125616</v>
      </c>
      <c r="E29" s="44">
        <f>('M1'!E29*1000)/'M2'!E29</f>
        <v>142.76134108420374</v>
      </c>
      <c r="F29" s="44">
        <f t="shared" si="0"/>
        <v>-4.3931869197336511</v>
      </c>
      <c r="G29" s="44">
        <f>('M1'!G29*1000)/'M2'!G29</f>
        <v>136.48956852125616</v>
      </c>
      <c r="H29" s="44">
        <f>('M1'!H29*1000)/'M2'!H29</f>
        <v>142.76134108420374</v>
      </c>
      <c r="I29" s="40">
        <f t="shared" si="1"/>
        <v>-4.3931869197336511</v>
      </c>
    </row>
    <row r="30" spans="1:11" s="6" customFormat="1" ht="15.95" customHeight="1" x14ac:dyDescent="0.2">
      <c r="C30" s="12" t="s">
        <v>66</v>
      </c>
      <c r="D30" s="44">
        <f>('M1'!D30*1000)/'M2'!D30</f>
        <v>72.161599154935658</v>
      </c>
      <c r="E30" s="44">
        <f>('M1'!E30*1000)/'M2'!E30</f>
        <v>72.947193388649481</v>
      </c>
      <c r="F30" s="44">
        <f t="shared" si="0"/>
        <v>-1.0769355162553325</v>
      </c>
      <c r="G30" s="44">
        <f>('M1'!G30*1000)/'M2'!G30</f>
        <v>72.161599154935658</v>
      </c>
      <c r="H30" s="44">
        <f>('M1'!H30*1000)/'M2'!H30</f>
        <v>72.947193388649481</v>
      </c>
      <c r="I30" s="40">
        <f t="shared" si="1"/>
        <v>-1.0769355162553325</v>
      </c>
    </row>
    <row r="31" spans="1:11" s="6" customFormat="1" ht="15.95" customHeight="1" x14ac:dyDescent="0.2">
      <c r="C31" s="12" t="s">
        <v>67</v>
      </c>
      <c r="D31" s="44">
        <f>('M1'!D31*1000)/'M2'!D31</f>
        <v>131.89478957915833</v>
      </c>
      <c r="E31" s="44">
        <f>('M1'!E31*1000)/'M2'!E31</f>
        <v>130.20389105058365</v>
      </c>
      <c r="F31" s="44">
        <f t="shared" si="0"/>
        <v>1.2986543757880185</v>
      </c>
      <c r="G31" s="44">
        <f>('M1'!G31*1000)/'M2'!G31</f>
        <v>131.89478957915833</v>
      </c>
      <c r="H31" s="44">
        <f>('M1'!H31*1000)/'M2'!H31</f>
        <v>130.20389105058365</v>
      </c>
      <c r="I31" s="40">
        <f t="shared" si="1"/>
        <v>1.2986543757880185</v>
      </c>
    </row>
    <row r="32" spans="1:11" s="6" customFormat="1" ht="15.95" customHeight="1" x14ac:dyDescent="0.2">
      <c r="C32" s="12" t="s">
        <v>68</v>
      </c>
      <c r="D32" s="44">
        <f>('M1'!D32*1000)/'M2'!D32</f>
        <v>85.94963732550643</v>
      </c>
      <c r="E32" s="44">
        <f>('M1'!E32*1000)/'M2'!E32</f>
        <v>87.500764571799238</v>
      </c>
      <c r="F32" s="44">
        <f t="shared" si="0"/>
        <v>-1.7727013631063926</v>
      </c>
      <c r="G32" s="44">
        <f>('M1'!G32*1000)/'M2'!G32</f>
        <v>85.94963732550643</v>
      </c>
      <c r="H32" s="44">
        <f>('M1'!H32*1000)/'M2'!H32</f>
        <v>87.500764571799238</v>
      </c>
      <c r="I32" s="40">
        <f t="shared" si="1"/>
        <v>-1.7727013631063926</v>
      </c>
    </row>
    <row r="33" spans="1:9" s="6" customFormat="1" ht="15.95" customHeight="1" x14ac:dyDescent="0.2">
      <c r="C33" s="12" t="s">
        <v>69</v>
      </c>
      <c r="D33" s="44">
        <f>('M1'!D33*1000)/'M2'!D33</f>
        <v>107.49713366555227</v>
      </c>
      <c r="E33" s="44">
        <f>('M1'!E33*1000)/'M2'!E33</f>
        <v>110.65767146073532</v>
      </c>
      <c r="F33" s="44">
        <f t="shared" si="0"/>
        <v>-2.8561397989514887</v>
      </c>
      <c r="G33" s="44">
        <f>('M1'!G33*1000)/'M2'!G33</f>
        <v>107.49713366555227</v>
      </c>
      <c r="H33" s="44">
        <f>('M1'!H33*1000)/'M2'!H33</f>
        <v>110.65767146073532</v>
      </c>
      <c r="I33" s="40">
        <f t="shared" si="1"/>
        <v>-2.8561397989514887</v>
      </c>
    </row>
    <row r="34" spans="1:9" s="6" customFormat="1" ht="15.95" customHeight="1" x14ac:dyDescent="0.2">
      <c r="C34" s="12" t="s">
        <v>70</v>
      </c>
      <c r="D34" s="44">
        <f>('M1'!D34*1000)/'M2'!D34</f>
        <v>182.44928042007038</v>
      </c>
      <c r="E34" s="44">
        <f>('M1'!E34*1000)/'M2'!E34</f>
        <v>186.8474723015799</v>
      </c>
      <c r="F34" s="44">
        <f t="shared" si="0"/>
        <v>-2.3538942364768332</v>
      </c>
      <c r="G34" s="44">
        <f>('M1'!G34*1000)/'M2'!G34</f>
        <v>182.44928042007038</v>
      </c>
      <c r="H34" s="44">
        <f>('M1'!H34*1000)/'M2'!H34</f>
        <v>186.8474723015799</v>
      </c>
      <c r="I34" s="40">
        <f t="shared" si="1"/>
        <v>-2.3538942364768332</v>
      </c>
    </row>
    <row r="35" spans="1:9" s="6" customFormat="1" ht="15.95" customHeight="1" x14ac:dyDescent="0.2">
      <c r="C35" s="12" t="s">
        <v>71</v>
      </c>
      <c r="D35" s="44">
        <f>('M1'!D35*1000)/'M2'!D35</f>
        <v>121.24922066211515</v>
      </c>
      <c r="E35" s="44">
        <f>('M1'!E35*1000)/'M2'!E35</f>
        <v>128.02961058526841</v>
      </c>
      <c r="F35" s="44">
        <f t="shared" si="0"/>
        <v>-5.2959545000236403</v>
      </c>
      <c r="G35" s="44">
        <f>('M1'!G35*1000)/'M2'!G35</f>
        <v>121.24922066211515</v>
      </c>
      <c r="H35" s="44">
        <f>('M1'!H35*1000)/'M2'!H35</f>
        <v>128.02961058526841</v>
      </c>
      <c r="I35" s="40">
        <f t="shared" si="1"/>
        <v>-5.2959545000236403</v>
      </c>
    </row>
    <row r="36" spans="1:9" s="6" customFormat="1" ht="15.95" customHeight="1" x14ac:dyDescent="0.2">
      <c r="C36" s="12" t="s">
        <v>72</v>
      </c>
      <c r="D36" s="44">
        <f>('M1'!D36*1000)/'M2'!D36</f>
        <v>140.69517406441869</v>
      </c>
      <c r="E36" s="44">
        <f>('M1'!E36*1000)/'M2'!E36</f>
        <v>146.31905993287916</v>
      </c>
      <c r="F36" s="44">
        <f t="shared" si="0"/>
        <v>-3.8435770917611904</v>
      </c>
      <c r="G36" s="44">
        <f>('M1'!G36*1000)/'M2'!G36</f>
        <v>140.69517406441869</v>
      </c>
      <c r="H36" s="44">
        <f>('M1'!H36*1000)/'M2'!H36</f>
        <v>146.31905993287916</v>
      </c>
      <c r="I36" s="40">
        <f t="shared" si="1"/>
        <v>-3.8435770917611904</v>
      </c>
    </row>
    <row r="37" spans="1:9" s="6" customFormat="1" ht="15.95" customHeight="1" x14ac:dyDescent="0.2">
      <c r="C37" s="12" t="s">
        <v>80</v>
      </c>
      <c r="D37" s="44">
        <f>('M1'!D37*1000)/'M2'!D37</f>
        <v>141.15331228727862</v>
      </c>
      <c r="E37" s="44">
        <f>('M1'!E37*1000)/'M2'!E37</f>
        <v>144.45828268661367</v>
      </c>
      <c r="F37" s="44">
        <f t="shared" si="0"/>
        <v>-2.287837248145081</v>
      </c>
      <c r="G37" s="44">
        <f>('M1'!G37*1000)/'M2'!G37</f>
        <v>141.15331228727862</v>
      </c>
      <c r="H37" s="44">
        <f>('M1'!H37*1000)/'M2'!H37</f>
        <v>144.45828268661367</v>
      </c>
      <c r="I37" s="40">
        <f t="shared" si="1"/>
        <v>-2.287837248145081</v>
      </c>
    </row>
    <row r="38" spans="1:9" s="6" customFormat="1" ht="15.95" customHeight="1" x14ac:dyDescent="0.2">
      <c r="C38" s="12" t="s">
        <v>73</v>
      </c>
      <c r="D38" s="44">
        <f>('M1'!D38*1000)/'M2'!D38</f>
        <v>151.2350459373065</v>
      </c>
      <c r="E38" s="44">
        <f>('M1'!E38*1000)/'M2'!E38</f>
        <v>152.44153295086252</v>
      </c>
      <c r="F38" s="44">
        <f t="shared" si="0"/>
        <v>-0.79144245679090375</v>
      </c>
      <c r="G38" s="44">
        <f>('M1'!G38*1000)/'M2'!G38</f>
        <v>151.2350459373065</v>
      </c>
      <c r="H38" s="44">
        <f>('M1'!H38*1000)/'M2'!H38</f>
        <v>152.44153295086252</v>
      </c>
      <c r="I38" s="40">
        <f t="shared" si="1"/>
        <v>-0.79144245679090375</v>
      </c>
    </row>
    <row r="39" spans="1:9" s="6" customFormat="1" ht="15.95" customHeight="1" x14ac:dyDescent="0.2">
      <c r="C39" s="12" t="s">
        <v>74</v>
      </c>
      <c r="D39" s="44">
        <f>('M1'!D39*1000)/'M2'!D39</f>
        <v>168.2837531905449</v>
      </c>
      <c r="E39" s="44">
        <f>('M1'!E39*1000)/'M2'!E39</f>
        <v>174.18962116570415</v>
      </c>
      <c r="F39" s="44">
        <f t="shared" si="0"/>
        <v>-3.3904821284048126</v>
      </c>
      <c r="G39" s="44">
        <f>('M1'!G39*1000)/'M2'!G39</f>
        <v>168.2837531905449</v>
      </c>
      <c r="H39" s="44">
        <f>('M1'!H39*1000)/'M2'!H39</f>
        <v>174.18962116570415</v>
      </c>
      <c r="I39" s="40">
        <f t="shared" si="1"/>
        <v>-3.3904821284048126</v>
      </c>
    </row>
    <row r="40" spans="1:9" s="6" customFormat="1" ht="15.95" customHeight="1" x14ac:dyDescent="0.2">
      <c r="C40" s="12" t="s">
        <v>75</v>
      </c>
      <c r="D40" s="44">
        <f>('M1'!D40*1000)/'M2'!D40</f>
        <v>118.87591332310245</v>
      </c>
      <c r="E40" s="44">
        <f>('M1'!E40*1000)/'M2'!E40</f>
        <v>120.09102319643183</v>
      </c>
      <c r="F40" s="44">
        <f t="shared" si="0"/>
        <v>-1.0118240656021698</v>
      </c>
      <c r="G40" s="44">
        <f>('M1'!G40*1000)/'M2'!G40</f>
        <v>118.87591332310245</v>
      </c>
      <c r="H40" s="44">
        <f>('M1'!H40*1000)/'M2'!H40</f>
        <v>120.09102319643183</v>
      </c>
      <c r="I40" s="40">
        <f t="shared" si="1"/>
        <v>-1.0118240656021698</v>
      </c>
    </row>
    <row r="41" spans="1:9" s="6" customFormat="1" ht="15.95" customHeight="1" x14ac:dyDescent="0.2">
      <c r="C41" s="12" t="s">
        <v>76</v>
      </c>
      <c r="D41" s="44">
        <f>('M1'!D41*1000)/'M2'!D41</f>
        <v>151.31281562515426</v>
      </c>
      <c r="E41" s="44">
        <f>('M1'!E41*1000)/'M2'!E41</f>
        <v>152.04922636061471</v>
      </c>
      <c r="F41" s="44">
        <f t="shared" si="0"/>
        <v>-0.4843238950219444</v>
      </c>
      <c r="G41" s="44">
        <f>('M1'!G41*1000)/'M2'!G41</f>
        <v>151.31281562515426</v>
      </c>
      <c r="H41" s="44">
        <f>('M1'!H41*1000)/'M2'!H41</f>
        <v>152.04922636061471</v>
      </c>
      <c r="I41" s="40">
        <f t="shared" si="1"/>
        <v>-0.4843238950219444</v>
      </c>
    </row>
    <row r="42" spans="1:9" s="6" customFormat="1" ht="15.95" customHeight="1" x14ac:dyDescent="0.2">
      <c r="A42" s="6" t="s">
        <v>12</v>
      </c>
      <c r="C42" s="12" t="s">
        <v>77</v>
      </c>
      <c r="D42" s="44">
        <f>('M1'!D42*1000)/'M2'!D42</f>
        <v>165.3624685943866</v>
      </c>
      <c r="E42" s="44">
        <f>('M1'!E42*1000)/'M2'!E42</f>
        <v>171.19677797014907</v>
      </c>
      <c r="F42" s="44">
        <f t="shared" si="0"/>
        <v>-3.4079551291437156</v>
      </c>
      <c r="G42" s="44">
        <f>('M1'!G42*1000)/'M2'!G42</f>
        <v>165.3624685943866</v>
      </c>
      <c r="H42" s="44">
        <f>('M1'!H42*1000)/'M2'!H42</f>
        <v>171.19677797014907</v>
      </c>
      <c r="I42" s="40">
        <f t="shared" si="1"/>
        <v>-3.4079551291437156</v>
      </c>
    </row>
    <row r="43" spans="1:9" s="6" customFormat="1" ht="15.95" customHeight="1" x14ac:dyDescent="0.2">
      <c r="C43" s="12" t="s">
        <v>78</v>
      </c>
      <c r="D43" s="44">
        <f>('M1'!D43*1000)/'M2'!D43</f>
        <v>158.40872336188011</v>
      </c>
      <c r="E43" s="44">
        <f>('M1'!E43*1000)/'M2'!E43</f>
        <v>182.84003604531412</v>
      </c>
      <c r="F43" s="44">
        <f t="shared" si="0"/>
        <v>-13.362124188916198</v>
      </c>
      <c r="G43" s="44">
        <f>('M1'!G43*1000)/'M2'!G43</f>
        <v>158.40872336188011</v>
      </c>
      <c r="H43" s="44">
        <f>('M1'!H43*1000)/'M2'!H43</f>
        <v>182.84003604531412</v>
      </c>
      <c r="I43" s="40">
        <f t="shared" si="1"/>
        <v>-13.362124188916198</v>
      </c>
    </row>
    <row r="44" spans="1:9" s="6" customFormat="1" ht="15.95" customHeight="1" x14ac:dyDescent="0.2">
      <c r="C44" s="23" t="s">
        <v>79</v>
      </c>
      <c r="D44" s="45">
        <f>('M1'!D44*1000)/'M2'!D44</f>
        <v>186.82332672260699</v>
      </c>
      <c r="E44" s="45">
        <f>('M1'!E44*1000)/'M2'!E44</f>
        <v>183.57164720434392</v>
      </c>
      <c r="F44" s="45">
        <f t="shared" si="0"/>
        <v>1.7713408185761068</v>
      </c>
      <c r="G44" s="45">
        <f>('M1'!G44*1000)/'M2'!G44</f>
        <v>186.82332672260699</v>
      </c>
      <c r="H44" s="45">
        <f>('M1'!H44*1000)/'M2'!H44</f>
        <v>183.57164720434392</v>
      </c>
      <c r="I44" s="42">
        <f t="shared" si="1"/>
        <v>1.7713408185761068</v>
      </c>
    </row>
    <row r="45" spans="1:9" s="6" customFormat="1" ht="15.95" customHeight="1" x14ac:dyDescent="0.2">
      <c r="C45" s="23" t="s">
        <v>43</v>
      </c>
      <c r="D45" s="43">
        <f>('M1'!D45*1000)/'M2'!D45</f>
        <v>11.860488333618575</v>
      </c>
      <c r="E45" s="43">
        <f>('M1'!E45*1000)/'M2'!E45</f>
        <v>9.2970596402632619</v>
      </c>
      <c r="F45" s="43">
        <f t="shared" si="0"/>
        <v>27.572466914740843</v>
      </c>
      <c r="G45" s="43">
        <f>('M1'!G45*1000)/'M2'!G45</f>
        <v>11.860488333618575</v>
      </c>
      <c r="H45" s="43">
        <f>('M1'!H45*1000)/'M2'!H45</f>
        <v>9.2970596402632619</v>
      </c>
      <c r="I45" s="41">
        <f t="shared" si="1"/>
        <v>27.572466914740843</v>
      </c>
    </row>
    <row r="46" spans="1:9" s="4" customFormat="1" ht="15.95" customHeight="1" x14ac:dyDescent="0.2">
      <c r="C46" s="139" t="s">
        <v>9</v>
      </c>
      <c r="D46" s="47">
        <f>('M1'!D46*1000)/'M2'!D46</f>
        <v>72.173032919020926</v>
      </c>
      <c r="E46" s="47">
        <f>('M1'!E46*1000)/'M2'!E46</f>
        <v>71.563607148461756</v>
      </c>
      <c r="F46" s="47">
        <f t="shared" si="0"/>
        <v>0.85158615508981939</v>
      </c>
      <c r="G46" s="47">
        <f>('M1'!G46*1000)/'M2'!G46</f>
        <v>72.173032919020926</v>
      </c>
      <c r="H46" s="47">
        <f>('M1'!H46*1000)/'M2'!H46</f>
        <v>71.563607148461756</v>
      </c>
      <c r="I46" s="52">
        <f t="shared" si="1"/>
        <v>0.85158615508981939</v>
      </c>
    </row>
    <row r="47" spans="1:9" ht="15" customHeight="1" x14ac:dyDescent="0.2">
      <c r="C47" s="3"/>
    </row>
    <row r="48" spans="1:9" ht="15" customHeight="1" x14ac:dyDescent="0.2">
      <c r="C48" s="3"/>
      <c r="D48" s="108"/>
    </row>
    <row r="49" spans="3:3" ht="15" customHeight="1" x14ac:dyDescent="0.2">
      <c r="C49" s="3"/>
    </row>
    <row r="50" spans="3:3" ht="15" customHeight="1" x14ac:dyDescent="0.2"/>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30722"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7:L28"/>
  <sheetViews>
    <sheetView topLeftCell="A11" workbookViewId="0">
      <selection activeCell="M12" sqref="M12"/>
    </sheetView>
  </sheetViews>
  <sheetFormatPr baseColWidth="10" defaultRowHeight="12.75" x14ac:dyDescent="0.2"/>
  <cols>
    <col min="1" max="2" width="1.85546875" customWidth="1"/>
    <col min="3" max="9" width="11.7109375" customWidth="1"/>
    <col min="10" max="11" width="9.7109375" customWidth="1"/>
  </cols>
  <sheetData>
    <row r="7" spans="3:12" ht="15.75" x14ac:dyDescent="0.25">
      <c r="C7" s="2" t="s">
        <v>109</v>
      </c>
    </row>
    <row r="8" spans="3:12" ht="8.25" customHeight="1" x14ac:dyDescent="0.25">
      <c r="C8" s="115"/>
    </row>
    <row r="9" spans="3:12" s="59" customFormat="1" ht="27" customHeight="1" x14ac:dyDescent="0.2">
      <c r="C9" s="207"/>
      <c r="D9" s="207"/>
      <c r="E9" s="207"/>
      <c r="F9" s="207"/>
      <c r="G9" s="207"/>
      <c r="H9" s="207"/>
      <c r="I9" s="207"/>
      <c r="J9" s="207"/>
      <c r="K9" s="60"/>
      <c r="L9" s="60"/>
    </row>
    <row r="10" spans="3:12" ht="297" customHeight="1" x14ac:dyDescent="0.2"/>
    <row r="11" spans="3:12" ht="15" customHeight="1" x14ac:dyDescent="0.2">
      <c r="C11" s="205" t="s">
        <v>110</v>
      </c>
      <c r="D11" s="208">
        <v>2017</v>
      </c>
      <c r="E11" s="209"/>
      <c r="F11" s="210"/>
      <c r="G11" s="208">
        <v>2016</v>
      </c>
      <c r="H11" s="209"/>
      <c r="I11" s="210"/>
    </row>
    <row r="12" spans="3:12" ht="72.75" customHeight="1" x14ac:dyDescent="0.2">
      <c r="C12" s="206"/>
      <c r="D12" s="112" t="s">
        <v>111</v>
      </c>
      <c r="E12" s="113" t="s">
        <v>112</v>
      </c>
      <c r="F12" s="85" t="s">
        <v>113</v>
      </c>
      <c r="G12" s="112" t="s">
        <v>111</v>
      </c>
      <c r="H12" s="113" t="s">
        <v>112</v>
      </c>
      <c r="I12" s="85" t="s">
        <v>113</v>
      </c>
    </row>
    <row r="13" spans="3:12" ht="12.75" customHeight="1" x14ac:dyDescent="0.2">
      <c r="C13" s="62" t="s">
        <v>83</v>
      </c>
      <c r="D13" s="116">
        <v>22</v>
      </c>
      <c r="E13" s="116">
        <v>4</v>
      </c>
      <c r="F13" s="116">
        <v>5</v>
      </c>
      <c r="G13" s="116">
        <v>20</v>
      </c>
      <c r="H13" s="116">
        <v>5</v>
      </c>
      <c r="I13" s="117">
        <v>6</v>
      </c>
    </row>
    <row r="14" spans="3:12" ht="12.75" customHeight="1" x14ac:dyDescent="0.2">
      <c r="C14" s="63" t="s">
        <v>84</v>
      </c>
      <c r="D14" s="118">
        <v>20</v>
      </c>
      <c r="E14" s="118">
        <v>4</v>
      </c>
      <c r="F14" s="118">
        <v>4</v>
      </c>
      <c r="G14" s="118">
        <v>21</v>
      </c>
      <c r="H14" s="118">
        <v>4</v>
      </c>
      <c r="I14" s="119">
        <v>4</v>
      </c>
    </row>
    <row r="15" spans="3:12" ht="12.75" customHeight="1" x14ac:dyDescent="0.2">
      <c r="C15" s="63" t="s">
        <v>82</v>
      </c>
      <c r="D15" s="120">
        <v>23</v>
      </c>
      <c r="E15" s="120">
        <v>4</v>
      </c>
      <c r="F15" s="120">
        <v>4</v>
      </c>
      <c r="G15" s="120">
        <v>21</v>
      </c>
      <c r="H15" s="120">
        <v>4</v>
      </c>
      <c r="I15" s="121">
        <v>6</v>
      </c>
    </row>
    <row r="16" spans="3:12" ht="12.75" customHeight="1" x14ac:dyDescent="0.2">
      <c r="C16" s="63" t="s">
        <v>85</v>
      </c>
      <c r="D16" s="120">
        <v>18</v>
      </c>
      <c r="E16" s="120">
        <v>5</v>
      </c>
      <c r="F16" s="120">
        <v>7</v>
      </c>
      <c r="G16" s="120">
        <v>21</v>
      </c>
      <c r="H16" s="120">
        <v>5</v>
      </c>
      <c r="I16" s="121">
        <v>4</v>
      </c>
    </row>
    <row r="17" spans="3:9" ht="12.75" customHeight="1" x14ac:dyDescent="0.2">
      <c r="C17" s="63" t="s">
        <v>86</v>
      </c>
      <c r="D17" s="120">
        <v>21</v>
      </c>
      <c r="E17" s="120">
        <v>4</v>
      </c>
      <c r="F17" s="120">
        <v>6</v>
      </c>
      <c r="G17" s="120">
        <v>20</v>
      </c>
      <c r="H17" s="120">
        <v>4</v>
      </c>
      <c r="I17" s="121">
        <v>7</v>
      </c>
    </row>
    <row r="18" spans="3:9" ht="12.75" customHeight="1" x14ac:dyDescent="0.2">
      <c r="C18" s="63" t="s">
        <v>87</v>
      </c>
      <c r="D18" s="120">
        <v>21</v>
      </c>
      <c r="E18" s="120">
        <v>4</v>
      </c>
      <c r="F18" s="120">
        <v>5</v>
      </c>
      <c r="G18" s="120">
        <v>22</v>
      </c>
      <c r="H18" s="120">
        <v>4</v>
      </c>
      <c r="I18" s="121">
        <v>4</v>
      </c>
    </row>
    <row r="19" spans="3:9" ht="12.75" customHeight="1" x14ac:dyDescent="0.2">
      <c r="C19" s="63" t="s">
        <v>88</v>
      </c>
      <c r="D19" s="120">
        <v>21</v>
      </c>
      <c r="E19" s="120">
        <v>5</v>
      </c>
      <c r="F19" s="120">
        <v>5</v>
      </c>
      <c r="G19" s="120">
        <v>21</v>
      </c>
      <c r="H19" s="120">
        <v>5</v>
      </c>
      <c r="I19" s="121">
        <v>5</v>
      </c>
    </row>
    <row r="20" spans="3:9" ht="12.75" customHeight="1" x14ac:dyDescent="0.2">
      <c r="C20" s="63" t="s">
        <v>89</v>
      </c>
      <c r="D20" s="120">
        <v>23</v>
      </c>
      <c r="E20" s="120">
        <v>4</v>
      </c>
      <c r="F20" s="120">
        <v>4</v>
      </c>
      <c r="G20" s="120">
        <v>23</v>
      </c>
      <c r="H20" s="120">
        <v>4</v>
      </c>
      <c r="I20" s="121">
        <v>4</v>
      </c>
    </row>
    <row r="21" spans="3:9" ht="12.75" customHeight="1" x14ac:dyDescent="0.2">
      <c r="C21" s="63" t="s">
        <v>90</v>
      </c>
      <c r="D21" s="120">
        <v>21</v>
      </c>
      <c r="E21" s="120">
        <v>5</v>
      </c>
      <c r="F21" s="120">
        <v>4</v>
      </c>
      <c r="G21" s="120">
        <v>22</v>
      </c>
      <c r="H21" s="120">
        <v>4</v>
      </c>
      <c r="I21" s="121">
        <v>4</v>
      </c>
    </row>
    <row r="22" spans="3:9" ht="12.75" customHeight="1" x14ac:dyDescent="0.2">
      <c r="C22" s="63" t="s">
        <v>91</v>
      </c>
      <c r="D22" s="120">
        <v>20</v>
      </c>
      <c r="E22" s="120">
        <v>4</v>
      </c>
      <c r="F22" s="120">
        <v>7</v>
      </c>
      <c r="G22" s="120">
        <v>20</v>
      </c>
      <c r="H22" s="120">
        <v>5</v>
      </c>
      <c r="I22" s="121">
        <v>6</v>
      </c>
    </row>
    <row r="23" spans="3:9" ht="12.75" customHeight="1" x14ac:dyDescent="0.2">
      <c r="C23" s="63" t="s">
        <v>92</v>
      </c>
      <c r="D23" s="120">
        <v>22</v>
      </c>
      <c r="E23" s="120">
        <v>4</v>
      </c>
      <c r="F23" s="120">
        <v>4</v>
      </c>
      <c r="G23" s="120">
        <v>22</v>
      </c>
      <c r="H23" s="120">
        <v>4</v>
      </c>
      <c r="I23" s="121">
        <v>4</v>
      </c>
    </row>
    <row r="24" spans="3:9" ht="12.75" customHeight="1" x14ac:dyDescent="0.2">
      <c r="C24" s="64" t="s">
        <v>94</v>
      </c>
      <c r="D24" s="122">
        <v>19</v>
      </c>
      <c r="E24" s="122">
        <v>5</v>
      </c>
      <c r="F24" s="122">
        <v>7</v>
      </c>
      <c r="G24" s="122">
        <v>21</v>
      </c>
      <c r="H24" s="122">
        <v>4</v>
      </c>
      <c r="I24" s="123">
        <v>6</v>
      </c>
    </row>
    <row r="25" spans="3:9" ht="12.75" customHeight="1" x14ac:dyDescent="0.2">
      <c r="C25" s="26" t="s">
        <v>9</v>
      </c>
      <c r="D25" s="124">
        <v>251</v>
      </c>
      <c r="E25" s="124">
        <v>52</v>
      </c>
      <c r="F25" s="124">
        <v>62</v>
      </c>
      <c r="G25" s="124">
        <v>254</v>
      </c>
      <c r="H25" s="124">
        <v>52</v>
      </c>
      <c r="I25" s="125">
        <v>60</v>
      </c>
    </row>
    <row r="26" spans="3:9" ht="46.5" customHeight="1" x14ac:dyDescent="0.2">
      <c r="C26" s="203" t="s">
        <v>175</v>
      </c>
      <c r="D26" s="204"/>
      <c r="E26" s="204"/>
      <c r="F26" s="204"/>
      <c r="G26" s="204"/>
      <c r="H26" s="204"/>
      <c r="I26" s="204"/>
    </row>
    <row r="27" spans="3:9" ht="11.25" customHeight="1" x14ac:dyDescent="0.2"/>
    <row r="28" spans="3:9" ht="27" customHeight="1" x14ac:dyDescent="0.2">
      <c r="C28" s="201" t="s">
        <v>174</v>
      </c>
      <c r="D28" s="202"/>
      <c r="E28" s="202"/>
      <c r="F28" s="202"/>
      <c r="G28" s="202"/>
      <c r="H28" s="202"/>
      <c r="I28" s="202"/>
    </row>
  </sheetData>
  <customSheetViews>
    <customSheetView guid="{BD0090C9-DA10-4990-9651-066A2554CA18}">
      <selection activeCell="F3" sqref="F3"/>
      <pageMargins left="0.39370078740157483" right="0.19685039370078741" top="0.19685039370078741" bottom="0.19685039370078741" header="0" footer="0"/>
      <pageSetup paperSize="9" orientation="portrait" r:id="rId1"/>
      <headerFooter alignWithMargins="0"/>
    </customSheetView>
  </customSheetViews>
  <mergeCells count="6">
    <mergeCell ref="C28:I28"/>
    <mergeCell ref="C26:I26"/>
    <mergeCell ref="C11:C12"/>
    <mergeCell ref="C9:J9"/>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31747" r:id="rId5">
          <objectPr defaultSize="0" autoPict="0" r:id="rId6">
            <anchor moveWithCells="1" sizeWithCells="1">
              <from>
                <xdr:col>2</xdr:col>
                <xdr:colOff>19050</xdr:colOff>
                <xdr:row>0</xdr:row>
                <xdr:rowOff>142875</xdr:rowOff>
              </from>
              <to>
                <xdr:col>3</xdr:col>
                <xdr:colOff>676275</xdr:colOff>
                <xdr:row>6</xdr:row>
                <xdr:rowOff>0</xdr:rowOff>
              </to>
            </anchor>
          </objectPr>
        </oleObject>
      </mc:Choice>
      <mc:Fallback>
        <oleObject progId="Word.Picture.8" shapeId="31747"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P73"/>
  <sheetViews>
    <sheetView topLeftCell="A19" zoomScaleNormal="100" workbookViewId="0">
      <selection activeCell="M12" sqref="M12"/>
    </sheetView>
  </sheetViews>
  <sheetFormatPr baseColWidth="10" defaultRowHeight="12.75" x14ac:dyDescent="0.2"/>
  <cols>
    <col min="1" max="2" width="1.85546875" style="162" customWidth="1"/>
    <col min="3" max="9" width="11.7109375" style="162" customWidth="1"/>
    <col min="10" max="10" width="9.7109375" style="162" customWidth="1"/>
    <col min="11" max="16384" width="11.42578125" style="162"/>
  </cols>
  <sheetData>
    <row r="7" spans="1:16" ht="15.75" x14ac:dyDescent="0.25">
      <c r="C7" s="163" t="s">
        <v>2</v>
      </c>
    </row>
    <row r="8" spans="1:16" x14ac:dyDescent="0.2">
      <c r="M8" s="211"/>
      <c r="N8" s="211"/>
    </row>
    <row r="9" spans="1:16" ht="13.5" thickBot="1" x14ac:dyDescent="0.25">
      <c r="C9" s="164" t="s">
        <v>165</v>
      </c>
      <c r="F9" s="164" t="str">
        <f>M1a!F11</f>
        <v>Jahressumme:   Januar bis Januar</v>
      </c>
    </row>
    <row r="10" spans="1:16" x14ac:dyDescent="0.2">
      <c r="B10" s="173"/>
      <c r="C10" s="173"/>
      <c r="D10" s="173"/>
      <c r="E10" s="173"/>
      <c r="F10" s="173"/>
      <c r="G10" s="173"/>
      <c r="H10" s="173"/>
      <c r="I10" s="173"/>
      <c r="J10" s="173"/>
      <c r="L10" s="181" t="s">
        <v>168</v>
      </c>
      <c r="M10" s="188"/>
      <c r="N10" s="182"/>
    </row>
    <row r="11" spans="1:16" ht="15.95" customHeight="1" x14ac:dyDescent="0.2">
      <c r="B11" s="173"/>
      <c r="C11" s="171"/>
      <c r="D11" s="171"/>
      <c r="E11" s="171"/>
      <c r="F11" s="171"/>
      <c r="G11" s="171"/>
      <c r="H11" s="171"/>
      <c r="I11" s="171"/>
      <c r="J11" s="171"/>
      <c r="L11" s="183"/>
      <c r="M11" s="196">
        <v>2017</v>
      </c>
      <c r="N11" s="186">
        <v>2016</v>
      </c>
      <c r="O11" s="165"/>
      <c r="P11" s="165"/>
    </row>
    <row r="12" spans="1:16" ht="15.95" customHeight="1" x14ac:dyDescent="0.2">
      <c r="B12" s="173"/>
      <c r="C12" s="172"/>
      <c r="D12" s="171"/>
      <c r="E12" s="171"/>
      <c r="F12" s="171"/>
      <c r="G12" s="171"/>
      <c r="H12" s="171"/>
      <c r="I12" s="171"/>
      <c r="J12" s="171"/>
      <c r="L12" s="183" t="s">
        <v>145</v>
      </c>
      <c r="M12" s="191">
        <v>2584395.4190000002</v>
      </c>
      <c r="N12" s="192">
        <v>2210932.1285000001</v>
      </c>
      <c r="O12" s="166"/>
    </row>
    <row r="13" spans="1:16" ht="15.95" customHeight="1" x14ac:dyDescent="0.2">
      <c r="B13" s="173"/>
      <c r="C13" s="171"/>
      <c r="D13" s="171"/>
      <c r="E13" s="171"/>
      <c r="F13" s="171"/>
      <c r="G13" s="171"/>
      <c r="H13" s="171"/>
      <c r="I13" s="171"/>
      <c r="J13" s="171"/>
      <c r="L13" s="183" t="s">
        <v>146</v>
      </c>
      <c r="M13" s="191"/>
      <c r="N13" s="192">
        <v>5011761.0115999999</v>
      </c>
      <c r="O13" s="166"/>
    </row>
    <row r="14" spans="1:16" ht="15.95" customHeight="1" x14ac:dyDescent="0.2">
      <c r="B14" s="173"/>
      <c r="C14" s="171"/>
      <c r="D14" s="171"/>
      <c r="E14" s="171"/>
      <c r="F14" s="171"/>
      <c r="G14" s="171"/>
      <c r="H14" s="171"/>
      <c r="I14" s="171"/>
      <c r="J14" s="171"/>
      <c r="L14" s="183" t="s">
        <v>147</v>
      </c>
      <c r="M14" s="191"/>
      <c r="N14" s="192">
        <v>7811327.9219000004</v>
      </c>
      <c r="O14" s="166"/>
    </row>
    <row r="15" spans="1:16" ht="15.95" customHeight="1" x14ac:dyDescent="0.2">
      <c r="A15" s="179"/>
      <c r="B15" s="178"/>
      <c r="C15" s="171"/>
      <c r="D15" s="171"/>
      <c r="E15" s="171"/>
      <c r="F15" s="171"/>
      <c r="G15" s="171"/>
      <c r="H15" s="171"/>
      <c r="I15" s="171"/>
      <c r="J15" s="171"/>
      <c r="L15" s="183" t="s">
        <v>148</v>
      </c>
      <c r="M15" s="191"/>
      <c r="N15" s="192">
        <v>10637786.8214</v>
      </c>
      <c r="O15" s="166"/>
    </row>
    <row r="16" spans="1:16" ht="15.95" customHeight="1" x14ac:dyDescent="0.2">
      <c r="A16" s="177"/>
      <c r="B16" s="176"/>
      <c r="C16" s="171"/>
      <c r="D16" s="171"/>
      <c r="E16" s="171"/>
      <c r="F16" s="171"/>
      <c r="G16" s="171"/>
      <c r="H16" s="171"/>
      <c r="I16" s="171"/>
      <c r="J16" s="171"/>
      <c r="L16" s="183" t="s">
        <v>86</v>
      </c>
      <c r="M16" s="191"/>
      <c r="N16" s="192">
        <v>13281401.3752</v>
      </c>
      <c r="O16" s="166"/>
    </row>
    <row r="17" spans="1:15" ht="15.95" customHeight="1" x14ac:dyDescent="0.2">
      <c r="A17" s="177"/>
      <c r="B17" s="176"/>
      <c r="C17" s="171"/>
      <c r="D17" s="171"/>
      <c r="E17" s="171"/>
      <c r="F17" s="171"/>
      <c r="G17" s="171"/>
      <c r="H17" s="171"/>
      <c r="I17" s="171"/>
      <c r="J17" s="171"/>
      <c r="L17" s="183" t="s">
        <v>149</v>
      </c>
      <c r="M17" s="191"/>
      <c r="N17" s="192">
        <v>16164251.420600001</v>
      </c>
      <c r="O17" s="166"/>
    </row>
    <row r="18" spans="1:15" ht="15.95" customHeight="1" x14ac:dyDescent="0.2">
      <c r="A18" s="177"/>
      <c r="B18" s="176"/>
      <c r="C18" s="171"/>
      <c r="D18" s="171"/>
      <c r="E18" s="171"/>
      <c r="F18" s="171"/>
      <c r="G18" s="171"/>
      <c r="H18" s="171"/>
      <c r="I18" s="171"/>
      <c r="J18" s="171"/>
      <c r="L18" s="183" t="s">
        <v>150</v>
      </c>
      <c r="M18" s="191"/>
      <c r="N18" s="192">
        <v>18799914.858399998</v>
      </c>
      <c r="O18" s="166"/>
    </row>
    <row r="19" spans="1:15" ht="15.95" customHeight="1" x14ac:dyDescent="0.2">
      <c r="A19" s="177"/>
      <c r="B19" s="176"/>
      <c r="C19" s="171"/>
      <c r="D19" s="171"/>
      <c r="E19" s="171"/>
      <c r="F19" s="171"/>
      <c r="G19" s="171"/>
      <c r="H19" s="171"/>
      <c r="I19" s="171"/>
      <c r="J19" s="171"/>
      <c r="L19" s="183" t="s">
        <v>151</v>
      </c>
      <c r="M19" s="191"/>
      <c r="N19" s="192">
        <v>21510774.788600001</v>
      </c>
      <c r="O19" s="166"/>
    </row>
    <row r="20" spans="1:15" ht="15.95" customHeight="1" x14ac:dyDescent="0.2">
      <c r="A20" s="177"/>
      <c r="B20" s="176"/>
      <c r="C20" s="171"/>
      <c r="D20" s="171"/>
      <c r="E20" s="171"/>
      <c r="F20" s="171"/>
      <c r="G20" s="171"/>
      <c r="H20" s="171"/>
      <c r="I20" s="171"/>
      <c r="J20" s="171"/>
      <c r="L20" s="183" t="s">
        <v>152</v>
      </c>
      <c r="M20" s="191"/>
      <c r="N20" s="192">
        <v>24359558.037799999</v>
      </c>
      <c r="O20" s="166"/>
    </row>
    <row r="21" spans="1:15" ht="15.95" customHeight="1" x14ac:dyDescent="0.2">
      <c r="A21" s="177"/>
      <c r="B21" s="176"/>
      <c r="C21" s="171"/>
      <c r="D21" s="171"/>
      <c r="E21" s="171"/>
      <c r="F21" s="171"/>
      <c r="G21" s="171"/>
      <c r="H21" s="171"/>
      <c r="I21" s="171"/>
      <c r="J21" s="171"/>
      <c r="L21" s="183" t="s">
        <v>153</v>
      </c>
      <c r="M21" s="191"/>
      <c r="N21" s="192">
        <v>27096984.9954</v>
      </c>
      <c r="O21" s="166"/>
    </row>
    <row r="22" spans="1:15" ht="15.95" customHeight="1" x14ac:dyDescent="0.2">
      <c r="A22" s="177"/>
      <c r="B22" s="176"/>
      <c r="C22" s="171"/>
      <c r="D22" s="171"/>
      <c r="E22" s="171"/>
      <c r="F22" s="171"/>
      <c r="G22" s="171"/>
      <c r="H22" s="171"/>
      <c r="I22" s="171"/>
      <c r="J22" s="171"/>
      <c r="L22" s="183" t="s">
        <v>154</v>
      </c>
      <c r="M22" s="191"/>
      <c r="N22" s="192">
        <v>30013090.924699999</v>
      </c>
      <c r="O22" s="166"/>
    </row>
    <row r="23" spans="1:15" ht="15.95" customHeight="1" thickBot="1" x14ac:dyDescent="0.25">
      <c r="A23" s="177"/>
      <c r="B23" s="176"/>
      <c r="C23" s="212" t="s">
        <v>163</v>
      </c>
      <c r="D23" s="212"/>
      <c r="E23" s="212"/>
      <c r="F23" s="212"/>
      <c r="G23" s="212"/>
      <c r="H23" s="212"/>
      <c r="I23" s="212"/>
      <c r="J23" s="171"/>
      <c r="L23" s="185" t="s">
        <v>155</v>
      </c>
      <c r="M23" s="194"/>
      <c r="N23" s="195">
        <v>32479146.9659</v>
      </c>
      <c r="O23" s="166"/>
    </row>
    <row r="24" spans="1:15" ht="15.95" customHeight="1" x14ac:dyDescent="0.2">
      <c r="A24" s="177"/>
      <c r="B24" s="176"/>
      <c r="C24" s="180"/>
      <c r="D24" s="180"/>
      <c r="E24" s="180"/>
      <c r="F24" s="180"/>
      <c r="G24" s="180"/>
      <c r="H24" s="180"/>
      <c r="I24" s="180"/>
      <c r="J24" s="171"/>
      <c r="M24" s="166"/>
      <c r="N24" s="166"/>
      <c r="O24" s="166"/>
    </row>
    <row r="25" spans="1:15" ht="15.95" customHeight="1" x14ac:dyDescent="0.2">
      <c r="A25" s="177"/>
      <c r="B25" s="176"/>
      <c r="C25" s="171"/>
      <c r="D25" s="171"/>
      <c r="E25" s="171"/>
      <c r="F25" s="171"/>
      <c r="G25" s="171"/>
      <c r="H25" s="171"/>
      <c r="I25" s="171"/>
      <c r="J25" s="171"/>
    </row>
    <row r="26" spans="1:15" ht="15.95" customHeight="1" thickBot="1" x14ac:dyDescent="0.25">
      <c r="A26" s="177"/>
      <c r="B26" s="176"/>
      <c r="C26" s="171"/>
      <c r="D26" s="171"/>
      <c r="E26" s="171"/>
      <c r="F26" s="171"/>
      <c r="G26" s="171"/>
      <c r="H26" s="171"/>
      <c r="I26" s="171"/>
      <c r="J26" s="171"/>
    </row>
    <row r="27" spans="1:15" ht="15.95" customHeight="1" x14ac:dyDescent="0.2">
      <c r="A27" s="177"/>
      <c r="B27" s="176"/>
      <c r="C27" s="171"/>
      <c r="D27" s="171"/>
      <c r="E27" s="171"/>
      <c r="F27" s="171"/>
      <c r="G27" s="171"/>
      <c r="H27" s="171"/>
      <c r="I27" s="171"/>
      <c r="J27" s="171"/>
      <c r="L27" s="181" t="s">
        <v>168</v>
      </c>
      <c r="M27" s="188"/>
      <c r="N27" s="182"/>
    </row>
    <row r="28" spans="1:15" ht="15.95" customHeight="1" x14ac:dyDescent="0.2">
      <c r="A28" s="177"/>
      <c r="B28" s="176"/>
      <c r="C28" s="173"/>
      <c r="D28" s="171"/>
      <c r="E28" s="171"/>
      <c r="F28" s="171"/>
      <c r="G28" s="171"/>
      <c r="H28" s="171"/>
      <c r="I28" s="171"/>
      <c r="J28" s="171"/>
      <c r="L28" s="183"/>
      <c r="M28" s="189">
        <v>2017</v>
      </c>
      <c r="N28" s="184">
        <v>2016</v>
      </c>
    </row>
    <row r="29" spans="1:15" ht="15.95" customHeight="1" x14ac:dyDescent="0.2">
      <c r="A29" s="177"/>
      <c r="B29" s="176"/>
      <c r="C29" s="173"/>
      <c r="D29" s="171"/>
      <c r="E29" s="171"/>
      <c r="F29" s="171"/>
      <c r="G29" s="171"/>
      <c r="H29" s="171"/>
      <c r="I29" s="171"/>
      <c r="J29" s="171"/>
      <c r="L29" s="190" t="s">
        <v>10</v>
      </c>
      <c r="M29" s="191">
        <f>'M1'!G14</f>
        <v>1490751.7450000001</v>
      </c>
      <c r="N29" s="192">
        <f>'M1'!H14</f>
        <v>1398563.3970000001</v>
      </c>
    </row>
    <row r="30" spans="1:15" ht="15.95" customHeight="1" thickBot="1" x14ac:dyDescent="0.25">
      <c r="A30" s="177"/>
      <c r="B30" s="176"/>
      <c r="C30" s="171"/>
      <c r="D30" s="171"/>
      <c r="E30" s="171"/>
      <c r="F30" s="171"/>
      <c r="G30" s="171"/>
      <c r="H30" s="171"/>
      <c r="I30" s="171"/>
      <c r="J30" s="171"/>
      <c r="L30" s="193" t="s">
        <v>11</v>
      </c>
      <c r="M30" s="194">
        <f>'M1'!G15</f>
        <v>1093227.8689999999</v>
      </c>
      <c r="N30" s="195">
        <f>'M1'!H15</f>
        <v>982745.03480000002</v>
      </c>
    </row>
    <row r="31" spans="1:15" ht="15.95" customHeight="1" x14ac:dyDescent="0.2">
      <c r="A31" s="177"/>
      <c r="B31" s="176"/>
      <c r="C31" s="171"/>
      <c r="D31" s="171"/>
      <c r="E31" s="171"/>
      <c r="F31" s="171"/>
      <c r="G31" s="171"/>
      <c r="H31" s="171"/>
      <c r="I31" s="171"/>
      <c r="J31" s="171"/>
    </row>
    <row r="32" spans="1:15" ht="15.95" customHeight="1" x14ac:dyDescent="0.2">
      <c r="A32" s="177"/>
      <c r="B32" s="176"/>
      <c r="C32" s="171"/>
      <c r="D32" s="171"/>
      <c r="E32" s="171"/>
      <c r="F32" s="171"/>
      <c r="G32" s="171"/>
      <c r="H32" s="171"/>
      <c r="I32" s="171"/>
      <c r="J32" s="171"/>
    </row>
    <row r="33" spans="1:13" ht="15.95" customHeight="1" x14ac:dyDescent="0.2">
      <c r="A33" s="177"/>
      <c r="B33" s="176"/>
      <c r="C33" s="171"/>
      <c r="D33" s="171"/>
      <c r="E33" s="171"/>
      <c r="F33" s="171"/>
      <c r="G33" s="171"/>
      <c r="H33" s="171"/>
      <c r="I33" s="171"/>
      <c r="J33" s="171"/>
    </row>
    <row r="34" spans="1:13" ht="15.95" customHeight="1" x14ac:dyDescent="0.2">
      <c r="A34" s="177"/>
      <c r="B34" s="176"/>
      <c r="C34" s="171"/>
      <c r="D34" s="171"/>
      <c r="E34" s="171"/>
      <c r="F34" s="171"/>
      <c r="G34" s="171"/>
      <c r="H34" s="171"/>
      <c r="I34" s="171"/>
      <c r="J34" s="171"/>
    </row>
    <row r="35" spans="1:13" ht="15.95" customHeight="1" x14ac:dyDescent="0.2">
      <c r="A35" s="177"/>
      <c r="B35" s="176"/>
      <c r="C35" s="171"/>
      <c r="D35" s="171"/>
      <c r="E35" s="171"/>
      <c r="F35" s="171"/>
      <c r="G35" s="171"/>
      <c r="H35" s="171"/>
      <c r="I35" s="171"/>
      <c r="J35" s="171"/>
    </row>
    <row r="36" spans="1:13" ht="15.75" customHeight="1" x14ac:dyDescent="0.2">
      <c r="A36" s="177"/>
      <c r="B36" s="176"/>
      <c r="C36" s="171"/>
      <c r="D36" s="171"/>
      <c r="E36" s="171"/>
      <c r="F36" s="171"/>
      <c r="G36" s="171"/>
      <c r="H36" s="171"/>
      <c r="I36" s="171"/>
      <c r="J36" s="171"/>
    </row>
    <row r="37" spans="1:13" ht="12" customHeight="1" x14ac:dyDescent="0.2">
      <c r="A37" s="177"/>
      <c r="B37" s="176"/>
      <c r="C37" s="212" t="s">
        <v>164</v>
      </c>
      <c r="D37" s="212"/>
      <c r="E37" s="212"/>
      <c r="F37" s="212"/>
      <c r="G37" s="212"/>
      <c r="H37" s="212"/>
      <c r="I37" s="212"/>
      <c r="J37" s="171"/>
    </row>
    <row r="38" spans="1:13" ht="15" customHeight="1" x14ac:dyDescent="0.2">
      <c r="A38" s="177"/>
      <c r="B38" s="176"/>
      <c r="C38" s="180"/>
      <c r="D38" s="180"/>
      <c r="E38" s="180"/>
      <c r="F38" s="200" t="s">
        <v>173</v>
      </c>
      <c r="G38" s="180"/>
      <c r="H38" s="180"/>
      <c r="I38" s="180"/>
      <c r="J38" s="171"/>
    </row>
    <row r="39" spans="1:13" ht="15.95" customHeight="1" thickBot="1" x14ac:dyDescent="0.25">
      <c r="A39" s="177"/>
      <c r="B39" s="176"/>
      <c r="C39" s="171"/>
      <c r="D39" s="171"/>
      <c r="E39" s="171"/>
      <c r="F39" s="171"/>
      <c r="G39" s="171"/>
      <c r="H39" s="171"/>
      <c r="I39" s="171"/>
      <c r="J39" s="171"/>
    </row>
    <row r="40" spans="1:13" ht="15.95" customHeight="1" x14ac:dyDescent="0.2">
      <c r="A40" s="177"/>
      <c r="B40" s="176"/>
      <c r="C40" s="173"/>
      <c r="D40" s="173"/>
      <c r="E40" s="173"/>
      <c r="F40" s="173"/>
      <c r="G40" s="173"/>
      <c r="H40" s="173"/>
      <c r="I40" s="173"/>
      <c r="J40" s="171"/>
      <c r="L40" s="181" t="s">
        <v>169</v>
      </c>
      <c r="M40" s="182"/>
    </row>
    <row r="41" spans="1:13" ht="15.95" customHeight="1" x14ac:dyDescent="0.2">
      <c r="A41" s="177"/>
      <c r="B41" s="176"/>
      <c r="C41" s="171"/>
      <c r="D41" s="171"/>
      <c r="E41" s="171"/>
      <c r="F41" s="171"/>
      <c r="G41" s="171"/>
      <c r="H41" s="171"/>
      <c r="I41" s="171"/>
      <c r="J41" s="171"/>
      <c r="L41" s="183"/>
      <c r="M41" s="186" t="s">
        <v>167</v>
      </c>
    </row>
    <row r="42" spans="1:13" ht="15.95" customHeight="1" x14ac:dyDescent="0.2">
      <c r="A42" s="177"/>
      <c r="B42" s="176"/>
      <c r="C42" s="171"/>
      <c r="D42" s="171"/>
      <c r="E42" s="171"/>
      <c r="F42" s="171"/>
      <c r="G42" s="171"/>
      <c r="H42" s="171"/>
      <c r="I42" s="171"/>
      <c r="J42" s="171"/>
      <c r="L42" s="183" t="s">
        <v>156</v>
      </c>
      <c r="M42" s="186">
        <f>'M7'!I27</f>
        <v>-27.290632255310982</v>
      </c>
    </row>
    <row r="43" spans="1:13" ht="15.95" customHeight="1" x14ac:dyDescent="0.2">
      <c r="A43" s="177"/>
      <c r="B43" s="176"/>
      <c r="C43" s="171"/>
      <c r="D43" s="171"/>
      <c r="E43" s="171"/>
      <c r="F43" s="171"/>
      <c r="G43" s="171"/>
      <c r="H43" s="171"/>
      <c r="I43" s="171"/>
      <c r="J43" s="171"/>
      <c r="L43" s="183" t="s">
        <v>157</v>
      </c>
      <c r="M43" s="186">
        <f>'M7'!I34</f>
        <v>-30.820966025440143</v>
      </c>
    </row>
    <row r="44" spans="1:13" ht="15.95" customHeight="1" x14ac:dyDescent="0.2">
      <c r="A44" s="177"/>
      <c r="B44" s="176"/>
      <c r="C44" s="171"/>
      <c r="D44" s="171"/>
      <c r="E44" s="171"/>
      <c r="F44" s="171"/>
      <c r="G44" s="171"/>
      <c r="H44" s="171"/>
      <c r="I44" s="171"/>
      <c r="J44" s="171"/>
      <c r="L44" s="183" t="s">
        <v>158</v>
      </c>
      <c r="M44" s="186">
        <f>'M7'!I41</f>
        <v>-33.54135176926539</v>
      </c>
    </row>
    <row r="45" spans="1:13" ht="15.95" customHeight="1" x14ac:dyDescent="0.2">
      <c r="A45" s="177"/>
      <c r="B45" s="176"/>
      <c r="C45" s="173"/>
      <c r="D45" s="171"/>
      <c r="E45" s="171"/>
      <c r="F45" s="171"/>
      <c r="G45" s="171"/>
      <c r="H45" s="171"/>
      <c r="I45" s="171"/>
      <c r="J45" s="171"/>
      <c r="L45" s="183" t="s">
        <v>159</v>
      </c>
      <c r="M45" s="186">
        <f>'M7'!I65</f>
        <v>-22.637198885378979</v>
      </c>
    </row>
    <row r="46" spans="1:13" ht="15.95" customHeight="1" x14ac:dyDescent="0.2">
      <c r="A46" s="177"/>
      <c r="B46" s="176"/>
      <c r="C46" s="171"/>
      <c r="D46" s="171"/>
      <c r="E46" s="171"/>
      <c r="F46" s="171"/>
      <c r="G46" s="171"/>
      <c r="H46" s="171"/>
      <c r="I46" s="171"/>
      <c r="J46" s="171"/>
      <c r="L46" s="183" t="s">
        <v>160</v>
      </c>
      <c r="M46" s="186">
        <f>'M7'!I72</f>
        <v>-18.643204111914415</v>
      </c>
    </row>
    <row r="47" spans="1:13" ht="15.95" customHeight="1" x14ac:dyDescent="0.2">
      <c r="A47" s="177"/>
      <c r="B47" s="176"/>
      <c r="C47" s="171"/>
      <c r="D47" s="171"/>
      <c r="E47" s="171"/>
      <c r="F47" s="171"/>
      <c r="G47" s="171"/>
      <c r="H47" s="171"/>
      <c r="I47" s="171"/>
      <c r="J47" s="171"/>
      <c r="L47" s="183" t="s">
        <v>162</v>
      </c>
      <c r="M47" s="186">
        <f>'M7'!I79</f>
        <v>-20.036203120389189</v>
      </c>
    </row>
    <row r="48" spans="1:13" ht="15.95" customHeight="1" thickBot="1" x14ac:dyDescent="0.25">
      <c r="A48" s="177"/>
      <c r="B48" s="176"/>
      <c r="C48" s="171"/>
      <c r="D48" s="171"/>
      <c r="E48" s="171"/>
      <c r="F48" s="171"/>
      <c r="G48" s="171"/>
      <c r="H48" s="171"/>
      <c r="I48" s="171"/>
      <c r="J48" s="171"/>
      <c r="L48" s="185" t="s">
        <v>161</v>
      </c>
      <c r="M48" s="187">
        <f>'M7'!I86</f>
        <v>51.35704137280365</v>
      </c>
    </row>
    <row r="49" spans="1:10" ht="15.95" customHeight="1" x14ac:dyDescent="0.2">
      <c r="A49" s="177"/>
      <c r="B49" s="176"/>
      <c r="C49" s="171"/>
      <c r="D49" s="171"/>
      <c r="E49" s="171"/>
      <c r="F49" s="171"/>
      <c r="G49" s="171"/>
      <c r="H49" s="171"/>
      <c r="I49" s="171"/>
      <c r="J49" s="171"/>
    </row>
    <row r="50" spans="1:10" ht="15.95" customHeight="1" x14ac:dyDescent="0.2">
      <c r="A50" s="175"/>
      <c r="B50" s="174"/>
      <c r="C50" s="171"/>
      <c r="D50" s="171"/>
      <c r="E50" s="171"/>
      <c r="F50" s="171"/>
      <c r="G50" s="171"/>
      <c r="H50" s="171"/>
      <c r="I50" s="171"/>
      <c r="J50" s="171"/>
    </row>
    <row r="51" spans="1:10" ht="15.95" customHeight="1" x14ac:dyDescent="0.2">
      <c r="B51" s="173"/>
      <c r="C51" s="171"/>
      <c r="D51" s="171"/>
      <c r="E51" s="171"/>
      <c r="F51" s="171"/>
      <c r="G51" s="171"/>
      <c r="H51" s="171"/>
      <c r="I51" s="171"/>
      <c r="J51" s="171"/>
    </row>
    <row r="52" spans="1:10" ht="15.95" customHeight="1" x14ac:dyDescent="0.2">
      <c r="B52" s="173"/>
      <c r="C52" s="173"/>
      <c r="D52" s="173"/>
      <c r="E52" s="173"/>
      <c r="F52" s="173"/>
      <c r="G52" s="173"/>
      <c r="H52" s="173"/>
      <c r="I52" s="173"/>
      <c r="J52" s="173"/>
    </row>
    <row r="53" spans="1:10" ht="15.95" customHeight="1" x14ac:dyDescent="0.2">
      <c r="B53" s="173"/>
      <c r="C53" s="212" t="s">
        <v>166</v>
      </c>
      <c r="D53" s="212"/>
      <c r="E53" s="212"/>
      <c r="F53" s="212"/>
      <c r="G53" s="212"/>
      <c r="H53" s="212"/>
      <c r="I53" s="212"/>
      <c r="J53" s="173"/>
    </row>
    <row r="54" spans="1:10" ht="15.95" customHeight="1" x14ac:dyDescent="0.2">
      <c r="B54" s="173"/>
      <c r="C54" s="173"/>
      <c r="D54" s="173"/>
      <c r="E54" s="173"/>
      <c r="F54" s="173"/>
      <c r="G54" s="173"/>
      <c r="H54" s="173"/>
      <c r="I54" s="173"/>
      <c r="J54" s="173"/>
    </row>
    <row r="55" spans="1:10" ht="15.95" customHeight="1" x14ac:dyDescent="0.2">
      <c r="B55" s="173"/>
      <c r="C55" s="173"/>
      <c r="D55" s="173"/>
      <c r="E55" s="173"/>
      <c r="F55" s="173"/>
      <c r="G55" s="173"/>
      <c r="H55" s="173"/>
      <c r="I55" s="173"/>
      <c r="J55" s="173"/>
    </row>
    <row r="56" spans="1:10" ht="15.95" customHeight="1" x14ac:dyDescent="0.2"/>
    <row r="57" spans="1:10" ht="15.95" customHeight="1" x14ac:dyDescent="0.2"/>
    <row r="58" spans="1:10" ht="15.95" customHeight="1" x14ac:dyDescent="0.2"/>
    <row r="59" spans="1:10" ht="15.95" customHeight="1" x14ac:dyDescent="0.2"/>
    <row r="60" spans="1:10" ht="15.95" customHeight="1" x14ac:dyDescent="0.2"/>
    <row r="61" spans="1:10" ht="15.95" customHeight="1" x14ac:dyDescent="0.2"/>
    <row r="62" spans="1:10" ht="15.95" customHeight="1" x14ac:dyDescent="0.2"/>
    <row r="63" spans="1:10" ht="15.95" customHeight="1" x14ac:dyDescent="0.2"/>
    <row r="64" spans="1:10"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sheetData>
  <customSheetViews>
    <customSheetView guid="{BD0090C9-DA10-4990-9651-066A2554CA18}" fitToPage="1">
      <selection activeCell="P27" sqref="P27"/>
      <pageMargins left="0.39370078740157483" right="0.19685039370078741" top="0.19685039370078741" bottom="0.19685039370078741" header="0" footer="0"/>
      <pageSetup paperSize="9" scale="99" orientation="portrait" r:id="rId1"/>
      <headerFooter alignWithMargins="0"/>
    </customSheetView>
  </customSheetViews>
  <mergeCells count="4">
    <mergeCell ref="M8:N8"/>
    <mergeCell ref="C23:I23"/>
    <mergeCell ref="C37:I37"/>
    <mergeCell ref="C53:I53"/>
  </mergeCells>
  <pageMargins left="0.39370078740157483" right="0.19685039370078741" top="0.19685039370078741" bottom="0.19685039370078741" header="0" footer="0"/>
  <pageSetup paperSize="9" scale="98" orientation="portrait" r:id="rId2"/>
  <headerFooter alignWithMargins="0"/>
  <drawing r:id="rId3"/>
  <legacyDrawing r:id="rId4"/>
  <oleObjects>
    <mc:AlternateContent xmlns:mc="http://schemas.openxmlformats.org/markup-compatibility/2006">
      <mc:Choice Requires="x14">
        <oleObject progId="Word.Picture.8" shapeId="48130" r:id="rId5">
          <objectPr defaultSize="0" autoPict="0" r:id="rId6">
            <anchor moveWithCells="1" sizeWithCells="1">
              <from>
                <xdr:col>2</xdr:col>
                <xdr:colOff>19050</xdr:colOff>
                <xdr:row>0</xdr:row>
                <xdr:rowOff>142875</xdr:rowOff>
              </from>
              <to>
                <xdr:col>3</xdr:col>
                <xdr:colOff>666750</xdr:colOff>
                <xdr:row>5</xdr:row>
                <xdr:rowOff>152400</xdr:rowOff>
              </to>
            </anchor>
          </objectPr>
        </oleObject>
      </mc:Choice>
      <mc:Fallback>
        <oleObject progId="Word.Picture.8" shapeId="48130"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topLeftCell="A13" zoomScaleNormal="85" workbookViewId="0">
      <selection activeCell="M12" sqref="M1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115</v>
      </c>
    </row>
    <row r="10" spans="3:9" ht="12.75" customHeight="1" x14ac:dyDescent="0.2"/>
    <row r="11" spans="3:9" ht="15.95" customHeight="1" x14ac:dyDescent="0.2">
      <c r="C11" s="213" t="s">
        <v>41</v>
      </c>
      <c r="D11" s="216" t="s">
        <v>83</v>
      </c>
      <c r="E11" s="217"/>
      <c r="F11" s="218"/>
      <c r="G11" s="219" t="s">
        <v>172</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134</v>
      </c>
      <c r="E13" s="29" t="s">
        <v>134</v>
      </c>
      <c r="F13" s="25" t="s">
        <v>0</v>
      </c>
      <c r="G13" s="24" t="s">
        <v>134</v>
      </c>
      <c r="H13" s="29" t="s">
        <v>134</v>
      </c>
      <c r="I13" s="25" t="s">
        <v>0</v>
      </c>
    </row>
    <row r="14" spans="3:9" s="6" customFormat="1" ht="15.95" customHeight="1" x14ac:dyDescent="0.2">
      <c r="C14" s="20" t="s">
        <v>10</v>
      </c>
      <c r="D14" s="16">
        <v>1490751.7450000001</v>
      </c>
      <c r="E14" s="16">
        <v>1398563.3970000001</v>
      </c>
      <c r="F14" s="46">
        <f>((D14/E14)*100)-100</f>
        <v>6.591645984568828</v>
      </c>
      <c r="G14" s="16">
        <v>1490751.7450000001</v>
      </c>
      <c r="H14" s="16">
        <v>1398563.3970000001</v>
      </c>
      <c r="I14" s="39">
        <f>((G14/H14)*100)-100</f>
        <v>6.591645984568828</v>
      </c>
    </row>
    <row r="15" spans="3:9" s="6" customFormat="1" ht="15.95" customHeight="1" x14ac:dyDescent="0.2">
      <c r="C15" s="21" t="s">
        <v>11</v>
      </c>
      <c r="D15" s="17">
        <v>1093227.8689999999</v>
      </c>
      <c r="E15" s="17">
        <v>982745.03480000002</v>
      </c>
      <c r="F15" s="43">
        <f t="shared" ref="F15:F46" si="0">((D15/E15)*100)-100</f>
        <v>11.242268369484492</v>
      </c>
      <c r="G15" s="17">
        <v>1093227.8689999999</v>
      </c>
      <c r="H15" s="17">
        <v>982745.03480000002</v>
      </c>
      <c r="I15" s="41">
        <f t="shared" ref="I15:I46" si="1">((G15/H15)*100)-100</f>
        <v>11.242268369484492</v>
      </c>
    </row>
    <row r="16" spans="3:9" s="6" customFormat="1" ht="15.95" customHeight="1" x14ac:dyDescent="0.2">
      <c r="C16" s="22" t="s">
        <v>53</v>
      </c>
      <c r="D16" s="7">
        <v>1037366.0129</v>
      </c>
      <c r="E16" s="7">
        <v>930207.93079999997</v>
      </c>
      <c r="F16" s="44">
        <f t="shared" si="0"/>
        <v>11.519798805396292</v>
      </c>
      <c r="G16" s="7">
        <v>1037366.0129</v>
      </c>
      <c r="H16" s="7">
        <v>930207.93079999997</v>
      </c>
      <c r="I16" s="40">
        <f t="shared" si="1"/>
        <v>11.519798805396292</v>
      </c>
    </row>
    <row r="17" spans="1:9" s="6" customFormat="1" ht="15.95" customHeight="1" x14ac:dyDescent="0.2">
      <c r="C17" s="12" t="s">
        <v>54</v>
      </c>
      <c r="D17" s="7">
        <v>10521.1831</v>
      </c>
      <c r="E17" s="7">
        <v>10466.977999999999</v>
      </c>
      <c r="F17" s="44">
        <f t="shared" si="0"/>
        <v>0.51786771692843558</v>
      </c>
      <c r="G17" s="7">
        <v>10521.1831</v>
      </c>
      <c r="H17" s="7">
        <v>10466.977999999999</v>
      </c>
      <c r="I17" s="40">
        <f t="shared" si="1"/>
        <v>0.51786771692843558</v>
      </c>
    </row>
    <row r="18" spans="1:9" s="6" customFormat="1" ht="15.95" customHeight="1" x14ac:dyDescent="0.2">
      <c r="C18" s="12" t="s">
        <v>55</v>
      </c>
      <c r="D18" s="7">
        <v>31550.487799999999</v>
      </c>
      <c r="E18" s="7">
        <v>29074.2546</v>
      </c>
      <c r="F18" s="44">
        <f t="shared" si="0"/>
        <v>8.5169275500531541</v>
      </c>
      <c r="G18" s="7">
        <v>31550.487799999999</v>
      </c>
      <c r="H18" s="7">
        <v>29074.2546</v>
      </c>
      <c r="I18" s="40">
        <f t="shared" si="1"/>
        <v>8.5169275500531541</v>
      </c>
    </row>
    <row r="19" spans="1:9" s="6" customFormat="1" ht="15.95" customHeight="1" x14ac:dyDescent="0.2">
      <c r="A19" s="6" t="s">
        <v>12</v>
      </c>
      <c r="C19" s="12" t="s">
        <v>56</v>
      </c>
      <c r="D19" s="7">
        <v>5169.4619000000002</v>
      </c>
      <c r="E19" s="7">
        <v>5040.4096</v>
      </c>
      <c r="F19" s="44">
        <f t="shared" si="0"/>
        <v>2.5603534284197877</v>
      </c>
      <c r="G19" s="7">
        <v>5169.4619000000002</v>
      </c>
      <c r="H19" s="7">
        <v>5040.4096</v>
      </c>
      <c r="I19" s="40">
        <f t="shared" si="1"/>
        <v>2.5603534284197877</v>
      </c>
    </row>
    <row r="20" spans="1:9" s="6" customFormat="1" ht="15.95" customHeight="1" x14ac:dyDescent="0.2">
      <c r="C20" s="12" t="s">
        <v>57</v>
      </c>
      <c r="D20" s="7">
        <v>5775.4808999999996</v>
      </c>
      <c r="E20" s="7">
        <v>5283.0874000000003</v>
      </c>
      <c r="F20" s="44">
        <f t="shared" si="0"/>
        <v>9.3201846329477434</v>
      </c>
      <c r="G20" s="7">
        <v>5775.4808999999996</v>
      </c>
      <c r="H20" s="7">
        <v>5283.0874000000003</v>
      </c>
      <c r="I20" s="40">
        <f t="shared" si="1"/>
        <v>9.3201846329477434</v>
      </c>
    </row>
    <row r="21" spans="1:9" s="6" customFormat="1" ht="15.95" customHeight="1" x14ac:dyDescent="0.2">
      <c r="C21" s="12" t="s">
        <v>58</v>
      </c>
      <c r="D21" s="7">
        <v>1686.577</v>
      </c>
      <c r="E21" s="7">
        <v>1702.191</v>
      </c>
      <c r="F21" s="44">
        <f t="shared" si="0"/>
        <v>-0.917288365406705</v>
      </c>
      <c r="G21" s="7">
        <v>1686.577</v>
      </c>
      <c r="H21" s="7">
        <v>1702.191</v>
      </c>
      <c r="I21" s="40">
        <f t="shared" si="1"/>
        <v>-0.917288365406705</v>
      </c>
    </row>
    <row r="22" spans="1:9" s="6" customFormat="1" ht="15.95" customHeight="1" x14ac:dyDescent="0.2">
      <c r="C22" s="12" t="s">
        <v>59</v>
      </c>
      <c r="D22" s="7">
        <v>5852.9975999999997</v>
      </c>
      <c r="E22" s="7">
        <v>5652.3936000000003</v>
      </c>
      <c r="F22" s="44">
        <f t="shared" si="0"/>
        <v>3.5490097504887075</v>
      </c>
      <c r="G22" s="7">
        <v>5852.9975999999997</v>
      </c>
      <c r="H22" s="7">
        <v>5652.3936000000003</v>
      </c>
      <c r="I22" s="40">
        <f t="shared" si="1"/>
        <v>3.5490097504887075</v>
      </c>
    </row>
    <row r="23" spans="1:9" s="6" customFormat="1" ht="15.95" customHeight="1" x14ac:dyDescent="0.2">
      <c r="C23" s="12" t="s">
        <v>60</v>
      </c>
      <c r="D23" s="7">
        <v>1803.8090999999999</v>
      </c>
      <c r="E23" s="7">
        <v>2142.1743000000001</v>
      </c>
      <c r="F23" s="44">
        <f t="shared" si="0"/>
        <v>-15.795409365148302</v>
      </c>
      <c r="G23" s="7">
        <v>1803.8090999999999</v>
      </c>
      <c r="H23" s="7">
        <v>2142.1743000000001</v>
      </c>
      <c r="I23" s="40">
        <f t="shared" si="1"/>
        <v>-15.795409365148302</v>
      </c>
    </row>
    <row r="24" spans="1:9" s="6" customFormat="1" ht="15.95" customHeight="1" x14ac:dyDescent="0.2">
      <c r="C24" s="12" t="s">
        <v>61</v>
      </c>
      <c r="D24" s="7">
        <v>1725.9637</v>
      </c>
      <c r="E24" s="7">
        <v>1686.0083999999999</v>
      </c>
      <c r="F24" s="44">
        <f t="shared" si="0"/>
        <v>2.3698161883416446</v>
      </c>
      <c r="G24" s="7">
        <v>1725.9637</v>
      </c>
      <c r="H24" s="7">
        <v>1686.0083999999999</v>
      </c>
      <c r="I24" s="40">
        <f t="shared" si="1"/>
        <v>2.3698161883416446</v>
      </c>
    </row>
    <row r="25" spans="1:9" s="6" customFormat="1" ht="15.95" customHeight="1" x14ac:dyDescent="0.2">
      <c r="A25" s="6" t="s">
        <v>13</v>
      </c>
      <c r="C25" s="12" t="s">
        <v>62</v>
      </c>
      <c r="D25" s="7">
        <v>1092.2686000000001</v>
      </c>
      <c r="E25" s="7">
        <v>1124.2002</v>
      </c>
      <c r="F25" s="44">
        <f t="shared" si="0"/>
        <v>-2.8403837679445161</v>
      </c>
      <c r="G25" s="7">
        <v>1092.2686000000001</v>
      </c>
      <c r="H25" s="7">
        <v>1124.2002</v>
      </c>
      <c r="I25" s="40">
        <f t="shared" si="1"/>
        <v>-2.8403837679445161</v>
      </c>
    </row>
    <row r="26" spans="1:9" s="6" customFormat="1" ht="15.95" customHeight="1" x14ac:dyDescent="0.2">
      <c r="C26" s="12" t="s">
        <v>63</v>
      </c>
      <c r="D26" s="7">
        <v>14705.1803</v>
      </c>
      <c r="E26" s="7">
        <v>14919.674800000001</v>
      </c>
      <c r="F26" s="44">
        <f t="shared" si="0"/>
        <v>-1.4376620326872001</v>
      </c>
      <c r="G26" s="7">
        <v>14705.1803</v>
      </c>
      <c r="H26" s="7">
        <v>14919.674800000001</v>
      </c>
      <c r="I26" s="40">
        <f t="shared" si="1"/>
        <v>-1.4376620326872001</v>
      </c>
    </row>
    <row r="27" spans="1:9" s="6" customFormat="1" ht="15.95" customHeight="1" x14ac:dyDescent="0.2">
      <c r="C27" s="12" t="s">
        <v>132</v>
      </c>
      <c r="D27" s="7">
        <v>9494.5769</v>
      </c>
      <c r="E27" s="7">
        <v>8768.7101999999995</v>
      </c>
      <c r="F27" s="44">
        <f t="shared" si="0"/>
        <v>8.2779186840956385</v>
      </c>
      <c r="G27" s="7">
        <v>9494.5769</v>
      </c>
      <c r="H27" s="7">
        <v>8768.7101999999995</v>
      </c>
      <c r="I27" s="40">
        <f t="shared" si="1"/>
        <v>8.2779186840956385</v>
      </c>
    </row>
    <row r="28" spans="1:9" s="6" customFormat="1" ht="15.95" customHeight="1" x14ac:dyDescent="0.2">
      <c r="A28" s="6" t="s">
        <v>13</v>
      </c>
      <c r="C28" s="12" t="s">
        <v>64</v>
      </c>
      <c r="D28" s="7">
        <v>12163.6448</v>
      </c>
      <c r="E28" s="7">
        <v>10817.323</v>
      </c>
      <c r="F28" s="44">
        <f t="shared" si="0"/>
        <v>12.445979472000616</v>
      </c>
      <c r="G28" s="7">
        <v>12163.6448</v>
      </c>
      <c r="H28" s="7">
        <v>10817.323</v>
      </c>
      <c r="I28" s="40">
        <f t="shared" si="1"/>
        <v>12.445979472000616</v>
      </c>
    </row>
    <row r="29" spans="1:9" s="6" customFormat="1" ht="15.95" customHeight="1" x14ac:dyDescent="0.2">
      <c r="C29" s="12" t="s">
        <v>65</v>
      </c>
      <c r="D29" s="7">
        <v>49394.892399999997</v>
      </c>
      <c r="E29" s="7">
        <v>39391.565799999997</v>
      </c>
      <c r="F29" s="44">
        <f t="shared" si="0"/>
        <v>25.394589925135705</v>
      </c>
      <c r="G29" s="7">
        <v>49394.892399999997</v>
      </c>
      <c r="H29" s="7">
        <v>39391.565799999997</v>
      </c>
      <c r="I29" s="40">
        <f t="shared" si="1"/>
        <v>25.394589925135705</v>
      </c>
    </row>
    <row r="30" spans="1:9" s="6" customFormat="1" ht="15.95" customHeight="1" x14ac:dyDescent="0.2">
      <c r="C30" s="12" t="s">
        <v>66</v>
      </c>
      <c r="D30" s="7">
        <v>6694.7201999999997</v>
      </c>
      <c r="E30" s="7">
        <v>6584.8702000000003</v>
      </c>
      <c r="F30" s="44">
        <f t="shared" si="0"/>
        <v>1.6682181525765003</v>
      </c>
      <c r="G30" s="7">
        <v>6694.7201999999997</v>
      </c>
      <c r="H30" s="7">
        <v>6584.8702000000003</v>
      </c>
      <c r="I30" s="40">
        <f t="shared" si="1"/>
        <v>1.6682181525765003</v>
      </c>
    </row>
    <row r="31" spans="1:9" s="6" customFormat="1" ht="15.95" customHeight="1" x14ac:dyDescent="0.2">
      <c r="C31" s="12" t="s">
        <v>67</v>
      </c>
      <c r="D31" s="7">
        <v>65.8155</v>
      </c>
      <c r="E31" s="7">
        <v>66.924800000000005</v>
      </c>
      <c r="F31" s="44">
        <f t="shared" si="0"/>
        <v>-1.6575320359567769</v>
      </c>
      <c r="G31" s="7">
        <v>65.8155</v>
      </c>
      <c r="H31" s="7">
        <v>66.924800000000005</v>
      </c>
      <c r="I31" s="40">
        <f t="shared" si="1"/>
        <v>-1.6575320359567769</v>
      </c>
    </row>
    <row r="32" spans="1:9" s="6" customFormat="1" ht="15.95" customHeight="1" x14ac:dyDescent="0.2">
      <c r="C32" s="12" t="s">
        <v>68</v>
      </c>
      <c r="D32" s="7">
        <v>79592.544299999994</v>
      </c>
      <c r="E32" s="7">
        <v>77696.128899999996</v>
      </c>
      <c r="F32" s="44">
        <f t="shared" si="0"/>
        <v>2.4408106643778922</v>
      </c>
      <c r="G32" s="7">
        <v>79592.544299999994</v>
      </c>
      <c r="H32" s="7">
        <v>77696.128899999996</v>
      </c>
      <c r="I32" s="40">
        <f t="shared" si="1"/>
        <v>2.4408106643778922</v>
      </c>
    </row>
    <row r="33" spans="1:9" s="6" customFormat="1" ht="15.95" customHeight="1" x14ac:dyDescent="0.2">
      <c r="C33" s="12" t="s">
        <v>69</v>
      </c>
      <c r="D33" s="7">
        <v>25562.280900000002</v>
      </c>
      <c r="E33" s="7">
        <v>25213.4611</v>
      </c>
      <c r="F33" s="44">
        <f t="shared" si="0"/>
        <v>1.3834665483510378</v>
      </c>
      <c r="G33" s="7">
        <v>25562.280900000002</v>
      </c>
      <c r="H33" s="7">
        <v>25213.4611</v>
      </c>
      <c r="I33" s="40">
        <f t="shared" si="1"/>
        <v>1.3834665483510378</v>
      </c>
    </row>
    <row r="34" spans="1:9" s="6" customFormat="1" ht="15.95" customHeight="1" x14ac:dyDescent="0.2">
      <c r="C34" s="12" t="s">
        <v>70</v>
      </c>
      <c r="D34" s="7">
        <v>407783.99400000001</v>
      </c>
      <c r="E34" s="7">
        <v>348858.0575</v>
      </c>
      <c r="F34" s="44">
        <f t="shared" si="0"/>
        <v>16.891092303350348</v>
      </c>
      <c r="G34" s="7">
        <v>407783.99400000001</v>
      </c>
      <c r="H34" s="7">
        <v>348858.0575</v>
      </c>
      <c r="I34" s="40">
        <f t="shared" si="1"/>
        <v>16.891092303350348</v>
      </c>
    </row>
    <row r="35" spans="1:9" s="6" customFormat="1" ht="15.95" customHeight="1" x14ac:dyDescent="0.2">
      <c r="C35" s="12" t="s">
        <v>71</v>
      </c>
      <c r="D35" s="7">
        <v>8471.3192999999992</v>
      </c>
      <c r="E35" s="7">
        <v>7818.2561999999998</v>
      </c>
      <c r="F35" s="44">
        <f t="shared" si="0"/>
        <v>8.3530532038589342</v>
      </c>
      <c r="G35" s="7">
        <v>8471.3192999999992</v>
      </c>
      <c r="H35" s="7">
        <v>7818.2561999999998</v>
      </c>
      <c r="I35" s="40">
        <f t="shared" si="1"/>
        <v>8.3530532038589342</v>
      </c>
    </row>
    <row r="36" spans="1:9" s="6" customFormat="1" ht="15.95" customHeight="1" x14ac:dyDescent="0.2">
      <c r="C36" s="12" t="s">
        <v>72</v>
      </c>
      <c r="D36" s="7">
        <v>82357.045700000002</v>
      </c>
      <c r="E36" s="7">
        <v>70106.729099999997</v>
      </c>
      <c r="F36" s="44">
        <f t="shared" si="0"/>
        <v>17.473809942732018</v>
      </c>
      <c r="G36" s="7">
        <v>82357.045700000002</v>
      </c>
      <c r="H36" s="7">
        <v>70106.729099999997</v>
      </c>
      <c r="I36" s="40">
        <f t="shared" si="1"/>
        <v>17.473809942732018</v>
      </c>
    </row>
    <row r="37" spans="1:9" s="6" customFormat="1" ht="15.95" customHeight="1" x14ac:dyDescent="0.2">
      <c r="C37" s="12" t="s">
        <v>80</v>
      </c>
      <c r="D37" s="7">
        <v>2861.6010999999999</v>
      </c>
      <c r="E37" s="7">
        <v>2780.9663999999998</v>
      </c>
      <c r="F37" s="44">
        <f t="shared" si="0"/>
        <v>2.8995208284429594</v>
      </c>
      <c r="G37" s="7">
        <v>2861.6010999999999</v>
      </c>
      <c r="H37" s="7">
        <v>2780.9663999999998</v>
      </c>
      <c r="I37" s="40">
        <f t="shared" si="1"/>
        <v>2.8995208284429594</v>
      </c>
    </row>
    <row r="38" spans="1:9" s="6" customFormat="1" ht="15.95" customHeight="1" x14ac:dyDescent="0.2">
      <c r="C38" s="12" t="s">
        <v>73</v>
      </c>
      <c r="D38" s="7">
        <v>48115.581100000003</v>
      </c>
      <c r="E38" s="7">
        <v>46048.166299999997</v>
      </c>
      <c r="F38" s="44">
        <f t="shared" si="0"/>
        <v>4.4896788865184618</v>
      </c>
      <c r="G38" s="7">
        <v>48115.581100000003</v>
      </c>
      <c r="H38" s="7">
        <v>46048.166299999997</v>
      </c>
      <c r="I38" s="40">
        <f t="shared" si="1"/>
        <v>4.4896788865184618</v>
      </c>
    </row>
    <row r="39" spans="1:9" s="6" customFormat="1" ht="15.95" customHeight="1" x14ac:dyDescent="0.2">
      <c r="C39" s="12" t="s">
        <v>74</v>
      </c>
      <c r="D39" s="7">
        <v>30328.098000000002</v>
      </c>
      <c r="E39" s="7">
        <v>26723.8233</v>
      </c>
      <c r="F39" s="44">
        <f t="shared" si="0"/>
        <v>13.487122181353456</v>
      </c>
      <c r="G39" s="7">
        <v>30328.098000000002</v>
      </c>
      <c r="H39" s="7">
        <v>26723.8233</v>
      </c>
      <c r="I39" s="40">
        <f t="shared" si="1"/>
        <v>13.487122181353456</v>
      </c>
    </row>
    <row r="40" spans="1:9" s="6" customFormat="1" ht="15.95" customHeight="1" x14ac:dyDescent="0.2">
      <c r="C40" s="12" t="s">
        <v>75</v>
      </c>
      <c r="D40" s="7">
        <v>21921.7883</v>
      </c>
      <c r="E40" s="7">
        <v>21728.429100000001</v>
      </c>
      <c r="F40" s="44">
        <f t="shared" si="0"/>
        <v>0.88989037868365983</v>
      </c>
      <c r="G40" s="7">
        <v>21921.7883</v>
      </c>
      <c r="H40" s="7">
        <v>21728.429100000001</v>
      </c>
      <c r="I40" s="40">
        <f t="shared" si="1"/>
        <v>0.88989037868365983</v>
      </c>
    </row>
    <row r="41" spans="1:9" s="6" customFormat="1" ht="15.95" customHeight="1" x14ac:dyDescent="0.2">
      <c r="C41" s="12" t="s">
        <v>76</v>
      </c>
      <c r="D41" s="7">
        <v>113433.61930000001</v>
      </c>
      <c r="E41" s="7">
        <v>104528.5214</v>
      </c>
      <c r="F41" s="44">
        <f t="shared" si="0"/>
        <v>8.5192995947228667</v>
      </c>
      <c r="G41" s="7">
        <v>113433.61930000001</v>
      </c>
      <c r="H41" s="7">
        <v>104528.5214</v>
      </c>
      <c r="I41" s="40">
        <f t="shared" si="1"/>
        <v>8.5192995947228667</v>
      </c>
    </row>
    <row r="42" spans="1:9" s="6" customFormat="1" ht="15.95" customHeight="1" x14ac:dyDescent="0.2">
      <c r="A42" s="6" t="s">
        <v>12</v>
      </c>
      <c r="C42" s="12" t="s">
        <v>77</v>
      </c>
      <c r="D42" s="7">
        <v>58445.710899999998</v>
      </c>
      <c r="E42" s="7">
        <v>55274.474900000001</v>
      </c>
      <c r="F42" s="44">
        <f t="shared" si="0"/>
        <v>5.7372521507210053</v>
      </c>
      <c r="G42" s="7">
        <v>58445.710899999998</v>
      </c>
      <c r="H42" s="7">
        <v>55274.474900000001</v>
      </c>
      <c r="I42" s="40">
        <f t="shared" si="1"/>
        <v>5.7372521507210053</v>
      </c>
    </row>
    <row r="43" spans="1:9" s="6" customFormat="1" ht="15.95" customHeight="1" x14ac:dyDescent="0.2">
      <c r="C43" s="12" t="s">
        <v>78</v>
      </c>
      <c r="D43" s="7">
        <v>795.37019999999995</v>
      </c>
      <c r="E43" s="7">
        <v>710.15070000000003</v>
      </c>
      <c r="F43" s="44">
        <f t="shared" si="0"/>
        <v>12.000199394297567</v>
      </c>
      <c r="G43" s="7">
        <v>795.37019999999995</v>
      </c>
      <c r="H43" s="7">
        <v>710.15070000000003</v>
      </c>
      <c r="I43" s="40">
        <f t="shared" si="1"/>
        <v>12.000199394297567</v>
      </c>
    </row>
    <row r="44" spans="1:9" s="6" customFormat="1" ht="15.95" customHeight="1" x14ac:dyDescent="0.2">
      <c r="C44" s="23" t="s">
        <v>79</v>
      </c>
      <c r="D44" s="8">
        <v>55861.856099999997</v>
      </c>
      <c r="E44" s="8">
        <v>52537.103999999999</v>
      </c>
      <c r="F44" s="45">
        <f t="shared" si="0"/>
        <v>6.3283885994172664</v>
      </c>
      <c r="G44" s="8">
        <v>55861.856099999997</v>
      </c>
      <c r="H44" s="8">
        <v>52537.103999999999</v>
      </c>
      <c r="I44" s="42">
        <f t="shared" si="1"/>
        <v>6.3283885994172664</v>
      </c>
    </row>
    <row r="45" spans="1:9" s="6" customFormat="1" ht="15.95" customHeight="1" x14ac:dyDescent="0.2">
      <c r="C45" s="23" t="s">
        <v>43</v>
      </c>
      <c r="D45" s="17">
        <v>415.80500000000001</v>
      </c>
      <c r="E45" s="17">
        <v>3247.5652</v>
      </c>
      <c r="F45" s="43">
        <f t="shared" si="0"/>
        <v>-87.196407942787417</v>
      </c>
      <c r="G45" s="17">
        <v>415.80500000000001</v>
      </c>
      <c r="H45" s="17">
        <v>3247.5652</v>
      </c>
      <c r="I45" s="41">
        <f t="shared" si="1"/>
        <v>-87.196407942787417</v>
      </c>
    </row>
    <row r="46" spans="1:9" s="4" customFormat="1" ht="15.95" customHeight="1" x14ac:dyDescent="0.2">
      <c r="C46" s="138" t="s">
        <v>136</v>
      </c>
      <c r="D46" s="32">
        <v>2584395.4190000002</v>
      </c>
      <c r="E46" s="32">
        <v>2384555.997</v>
      </c>
      <c r="F46" s="47">
        <f t="shared" si="0"/>
        <v>8.3805715718740572</v>
      </c>
      <c r="G46" s="32">
        <v>2584395.4190000002</v>
      </c>
      <c r="H46" s="32">
        <v>2384555.997</v>
      </c>
      <c r="I46" s="52">
        <f t="shared" si="1"/>
        <v>8.3805715718740572</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18436"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8436" r:id="rId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A13" workbookViewId="0">
      <selection activeCell="M12" sqref="M12"/>
    </sheetView>
  </sheetViews>
  <sheetFormatPr baseColWidth="10" defaultRowHeight="12.75" x14ac:dyDescent="0.2"/>
  <cols>
    <col min="1" max="2" width="1.85546875" customWidth="1"/>
    <col min="3" max="3" width="16.28515625" customWidth="1"/>
    <col min="4" max="7" width="16.140625" customWidth="1"/>
    <col min="11" max="11" width="13.140625" customWidth="1"/>
  </cols>
  <sheetData>
    <row r="1" spans="3:11" ht="12.75" customHeight="1" x14ac:dyDescent="0.2"/>
    <row r="2" spans="3:11" ht="12.75" customHeight="1" x14ac:dyDescent="0.2"/>
    <row r="3" spans="3:11" ht="12.75" customHeight="1" x14ac:dyDescent="0.2"/>
    <row r="4" spans="3:11" ht="12.75" customHeight="1" x14ac:dyDescent="0.2"/>
    <row r="5" spans="3:11" ht="12.75" customHeight="1" x14ac:dyDescent="0.2"/>
    <row r="6" spans="3:11" ht="12.75" customHeight="1" x14ac:dyDescent="0.2"/>
    <row r="7" spans="3:11" ht="15.75" customHeight="1" x14ac:dyDescent="0.25">
      <c r="C7" s="2" t="s">
        <v>2</v>
      </c>
      <c r="F7" s="53"/>
      <c r="G7" s="53"/>
    </row>
    <row r="8" spans="3:11" ht="12.75" customHeight="1" x14ac:dyDescent="0.2"/>
    <row r="9" spans="3:11" ht="12.75" customHeight="1" x14ac:dyDescent="0.2">
      <c r="C9" s="1" t="s">
        <v>170</v>
      </c>
    </row>
    <row r="10" spans="3:11" ht="12.75" customHeight="1" x14ac:dyDescent="0.2"/>
    <row r="11" spans="3:11" ht="15.95" customHeight="1" x14ac:dyDescent="0.2">
      <c r="C11" s="213" t="s">
        <v>41</v>
      </c>
      <c r="D11" s="213" t="str">
        <f>'M1'!D11:F11</f>
        <v>Januar</v>
      </c>
      <c r="E11" s="222"/>
      <c r="F11" s="213" t="str">
        <f>'M1'!G11</f>
        <v>Jahressumme:   Januar bis Januar</v>
      </c>
      <c r="G11" s="222"/>
    </row>
    <row r="12" spans="3:11" ht="45" customHeight="1" x14ac:dyDescent="0.2">
      <c r="C12" s="214"/>
      <c r="D12" s="86" t="s">
        <v>95</v>
      </c>
      <c r="E12" s="87" t="s">
        <v>96</v>
      </c>
      <c r="F12" s="86" t="s">
        <v>95</v>
      </c>
      <c r="G12" s="87" t="s">
        <v>96</v>
      </c>
    </row>
    <row r="13" spans="3:11" ht="15.95" customHeight="1" x14ac:dyDescent="0.2">
      <c r="C13" s="215"/>
      <c r="D13" s="88" t="s">
        <v>0</v>
      </c>
      <c r="E13" s="25" t="s">
        <v>0</v>
      </c>
      <c r="F13" s="88" t="s">
        <v>0</v>
      </c>
      <c r="G13" s="25" t="s">
        <v>0</v>
      </c>
    </row>
    <row r="14" spans="3:11" s="6" customFormat="1" ht="15.95" customHeight="1" x14ac:dyDescent="0.2">
      <c r="C14" s="20" t="s">
        <v>10</v>
      </c>
      <c r="D14" s="46">
        <f>'M1'!F14</f>
        <v>6.591645984568828</v>
      </c>
      <c r="E14" s="46">
        <v>-1.4363676588614425</v>
      </c>
      <c r="F14" s="46">
        <f>'M1'!I14</f>
        <v>6.591645984568828</v>
      </c>
      <c r="G14" s="39">
        <v>-1.4363676588614425</v>
      </c>
      <c r="I14" s="89"/>
      <c r="K14" s="89"/>
    </row>
    <row r="15" spans="3:11" s="6" customFormat="1" ht="15.95" customHeight="1" x14ac:dyDescent="0.2">
      <c r="C15" s="21" t="s">
        <v>11</v>
      </c>
      <c r="D15" s="43">
        <f>'M1'!F15</f>
        <v>11.242268369484492</v>
      </c>
      <c r="E15" s="43">
        <v>5.1239985666801999</v>
      </c>
      <c r="F15" s="43">
        <f>'M1'!I15</f>
        <v>11.242268369484492</v>
      </c>
      <c r="G15" s="41">
        <v>5.1239985666801999</v>
      </c>
      <c r="K15" s="89"/>
    </row>
    <row r="16" spans="3:11" s="6" customFormat="1" ht="15.95" customHeight="1" x14ac:dyDescent="0.2">
      <c r="C16" s="22" t="s">
        <v>53</v>
      </c>
      <c r="D16" s="44">
        <f>'M1'!F16</f>
        <v>11.519798805396292</v>
      </c>
      <c r="E16" s="44">
        <v>5.3511020799315929</v>
      </c>
      <c r="F16" s="44">
        <f>'M1'!I16</f>
        <v>11.519798805396292</v>
      </c>
      <c r="G16" s="40">
        <v>5.3511020799315929</v>
      </c>
      <c r="K16" s="89"/>
    </row>
    <row r="17" spans="1:11" s="6" customFormat="1" ht="15.95" customHeight="1" x14ac:dyDescent="0.2">
      <c r="C17" s="12" t="s">
        <v>54</v>
      </c>
      <c r="D17" s="44">
        <f>'M1'!F17</f>
        <v>0.51786771692843558</v>
      </c>
      <c r="E17" s="44">
        <v>-7.2267379458435244</v>
      </c>
      <c r="F17" s="44">
        <f>'M1'!I17</f>
        <v>0.51786771692843558</v>
      </c>
      <c r="G17" s="40">
        <v>-7.2267379458435244</v>
      </c>
      <c r="K17" s="89"/>
    </row>
    <row r="18" spans="1:11" s="6" customFormat="1" ht="15.95" customHeight="1" x14ac:dyDescent="0.2">
      <c r="C18" s="12" t="s">
        <v>55</v>
      </c>
      <c r="D18" s="44">
        <f>'M1'!F18</f>
        <v>8.5169275500531541</v>
      </c>
      <c r="E18" s="44">
        <v>3.3426943159158071</v>
      </c>
      <c r="F18" s="44">
        <f>'M1'!I18</f>
        <v>8.5169275500531541</v>
      </c>
      <c r="G18" s="40">
        <v>3.3426943159158071</v>
      </c>
      <c r="K18" s="89"/>
    </row>
    <row r="19" spans="1:11" s="6" customFormat="1" ht="15.95" customHeight="1" x14ac:dyDescent="0.2">
      <c r="A19" s="6" t="s">
        <v>12</v>
      </c>
      <c r="C19" s="12" t="s">
        <v>56</v>
      </c>
      <c r="D19" s="44">
        <f>'M1'!F19</f>
        <v>2.5603534284197877</v>
      </c>
      <c r="E19" s="44">
        <v>-2.6201932171255464</v>
      </c>
      <c r="F19" s="44">
        <f>'M1'!I19</f>
        <v>2.5603534284197877</v>
      </c>
      <c r="G19" s="40">
        <v>-2.6201932171255464</v>
      </c>
      <c r="K19" s="89"/>
    </row>
    <row r="20" spans="1:11" s="6" customFormat="1" ht="15.95" customHeight="1" x14ac:dyDescent="0.2">
      <c r="C20" s="12" t="s">
        <v>57</v>
      </c>
      <c r="D20" s="44">
        <f>'M1'!F20</f>
        <v>9.3201846329477434</v>
      </c>
      <c r="E20" s="44">
        <v>5.1013700470262506</v>
      </c>
      <c r="F20" s="44">
        <f>'M1'!I20</f>
        <v>9.3201846329477434</v>
      </c>
      <c r="G20" s="40">
        <v>5.1013700470262506</v>
      </c>
      <c r="K20" s="89"/>
    </row>
    <row r="21" spans="1:11" s="6" customFormat="1" ht="15.95" customHeight="1" x14ac:dyDescent="0.2">
      <c r="C21" s="12" t="s">
        <v>58</v>
      </c>
      <c r="D21" s="44">
        <f>'M1'!F21</f>
        <v>-0.917288365406705</v>
      </c>
      <c r="E21" s="44">
        <v>-4.1109193974119194</v>
      </c>
      <c r="F21" s="44">
        <f>'M1'!I21</f>
        <v>-0.917288365406705</v>
      </c>
      <c r="G21" s="40">
        <v>-4.1109193974119194</v>
      </c>
      <c r="K21" s="89"/>
    </row>
    <row r="22" spans="1:11" s="6" customFormat="1" ht="15.95" customHeight="1" x14ac:dyDescent="0.2">
      <c r="C22" s="12" t="s">
        <v>59</v>
      </c>
      <c r="D22" s="44">
        <f>'M1'!F22</f>
        <v>3.5490097504887075</v>
      </c>
      <c r="E22" s="44">
        <v>-4.2214105301577689</v>
      </c>
      <c r="F22" s="44">
        <f>'M1'!I22</f>
        <v>3.5490097504887075</v>
      </c>
      <c r="G22" s="40">
        <v>-4.2214105301577689</v>
      </c>
      <c r="K22" s="89"/>
    </row>
    <row r="23" spans="1:11" s="6" customFormat="1" ht="15.95" customHeight="1" x14ac:dyDescent="0.2">
      <c r="C23" s="12" t="s">
        <v>60</v>
      </c>
      <c r="D23" s="44">
        <f>'M1'!F23</f>
        <v>-15.795409365148302</v>
      </c>
      <c r="E23" s="44">
        <v>-18.107671914974858</v>
      </c>
      <c r="F23" s="44">
        <f>'M1'!I23</f>
        <v>-15.795409365148302</v>
      </c>
      <c r="G23" s="40">
        <v>-18.107671914974858</v>
      </c>
      <c r="K23" s="89"/>
    </row>
    <row r="24" spans="1:11" s="6" customFormat="1" ht="15.95" customHeight="1" x14ac:dyDescent="0.2">
      <c r="C24" s="12" t="s">
        <v>61</v>
      </c>
      <c r="D24" s="44">
        <f>'M1'!F24</f>
        <v>2.3698161883416446</v>
      </c>
      <c r="E24" s="44">
        <v>-2.9442406153438441</v>
      </c>
      <c r="F24" s="44">
        <f>'M1'!I24</f>
        <v>2.3698161883416446</v>
      </c>
      <c r="G24" s="40">
        <v>-2.9442406153438441</v>
      </c>
      <c r="K24" s="89"/>
    </row>
    <row r="25" spans="1:11" s="6" customFormat="1" ht="15.95" customHeight="1" x14ac:dyDescent="0.2">
      <c r="A25" s="6" t="s">
        <v>13</v>
      </c>
      <c r="C25" s="12" t="s">
        <v>62</v>
      </c>
      <c r="D25" s="44">
        <f>'M1'!F25</f>
        <v>-2.8403837679445161</v>
      </c>
      <c r="E25" s="44">
        <v>-7.0870382501104388</v>
      </c>
      <c r="F25" s="44">
        <f>'M1'!I25</f>
        <v>-2.8403837679445161</v>
      </c>
      <c r="G25" s="40">
        <v>-7.0870382501104388</v>
      </c>
      <c r="K25" s="89"/>
    </row>
    <row r="26" spans="1:11" s="6" customFormat="1" ht="15.95" customHeight="1" x14ac:dyDescent="0.2">
      <c r="C26" s="12" t="s">
        <v>63</v>
      </c>
      <c r="D26" s="44">
        <f>'M1'!F26</f>
        <v>-1.4376620326872001</v>
      </c>
      <c r="E26" s="44">
        <v>-6.3410564448398503</v>
      </c>
      <c r="F26" s="44">
        <f>'M1'!I26</f>
        <v>-1.4376620326872001</v>
      </c>
      <c r="G26" s="40">
        <v>-6.3410564448398503</v>
      </c>
      <c r="K26" s="89"/>
    </row>
    <row r="27" spans="1:11" s="6" customFormat="1" ht="15.95" customHeight="1" x14ac:dyDescent="0.2">
      <c r="A27" s="6" t="s">
        <v>13</v>
      </c>
      <c r="C27" s="12" t="s">
        <v>132</v>
      </c>
      <c r="D27" s="44">
        <f>'M1'!F27</f>
        <v>8.2779186840956385</v>
      </c>
      <c r="E27" s="44">
        <v>2.252766516023371</v>
      </c>
      <c r="F27" s="44">
        <f>'M1'!I27</f>
        <v>8.2779186840956385</v>
      </c>
      <c r="G27" s="40">
        <v>2.252766516023371</v>
      </c>
      <c r="K27" s="89"/>
    </row>
    <row r="28" spans="1:11" s="6" customFormat="1" ht="15.95" customHeight="1" x14ac:dyDescent="0.2">
      <c r="A28" s="6" t="s">
        <v>13</v>
      </c>
      <c r="C28" s="12" t="s">
        <v>64</v>
      </c>
      <c r="D28" s="44">
        <f>'M1'!F28</f>
        <v>12.445979472000616</v>
      </c>
      <c r="E28" s="44">
        <v>7.5493537247448614</v>
      </c>
      <c r="F28" s="44">
        <f>'M1'!I28</f>
        <v>12.445979472000616</v>
      </c>
      <c r="G28" s="40">
        <v>7.5493537247448614</v>
      </c>
      <c r="K28" s="89"/>
    </row>
    <row r="29" spans="1:11" s="6" customFormat="1" ht="15.95" customHeight="1" x14ac:dyDescent="0.2">
      <c r="C29" s="12" t="s">
        <v>65</v>
      </c>
      <c r="D29" s="44">
        <f>'M1'!F29</f>
        <v>25.394589925135705</v>
      </c>
      <c r="E29" s="44">
        <v>20.088453232244532</v>
      </c>
      <c r="F29" s="44">
        <f>'M1'!I29</f>
        <v>25.394589925135705</v>
      </c>
      <c r="G29" s="40">
        <v>20.088453232244532</v>
      </c>
      <c r="K29" s="89"/>
    </row>
    <row r="30" spans="1:11" s="6" customFormat="1" ht="15.95" customHeight="1" x14ac:dyDescent="0.2">
      <c r="C30" s="12" t="s">
        <v>66</v>
      </c>
      <c r="D30" s="44">
        <f>'M1'!F30</f>
        <v>1.6682181525765003</v>
      </c>
      <c r="E30" s="44">
        <v>-5.669719420520309</v>
      </c>
      <c r="F30" s="44">
        <f>'M1'!I30</f>
        <v>1.6682181525765003</v>
      </c>
      <c r="G30" s="40">
        <v>-5.669719420520309</v>
      </c>
      <c r="K30" s="89"/>
    </row>
    <row r="31" spans="1:11" s="6" customFormat="1" ht="15.95" customHeight="1" x14ac:dyDescent="0.2">
      <c r="C31" s="12" t="s">
        <v>67</v>
      </c>
      <c r="D31" s="44">
        <f>'M1'!F31</f>
        <v>-1.6575320359567769</v>
      </c>
      <c r="E31" s="44">
        <v>-9.0299281636050779</v>
      </c>
      <c r="F31" s="44">
        <f>'M1'!I31</f>
        <v>-1.6575320359567769</v>
      </c>
      <c r="G31" s="40">
        <v>-9.0299281636050779</v>
      </c>
      <c r="K31" s="89"/>
    </row>
    <row r="32" spans="1:11" s="6" customFormat="1" ht="15.95" customHeight="1" x14ac:dyDescent="0.2">
      <c r="C32" s="12" t="s">
        <v>68</v>
      </c>
      <c r="D32" s="44">
        <f>'M1'!F32</f>
        <v>2.4408106643778922</v>
      </c>
      <c r="E32" s="44">
        <v>-4.4800776449213657</v>
      </c>
      <c r="F32" s="44">
        <f>'M1'!I32</f>
        <v>2.4408106643778922</v>
      </c>
      <c r="G32" s="40">
        <v>-4.4800776449213657</v>
      </c>
      <c r="K32" s="89"/>
    </row>
    <row r="33" spans="1:11" s="6" customFormat="1" ht="15.95" customHeight="1" x14ac:dyDescent="0.2">
      <c r="C33" s="12" t="s">
        <v>69</v>
      </c>
      <c r="D33" s="44">
        <f>'M1'!F33</f>
        <v>1.3834665483510378</v>
      </c>
      <c r="E33" s="44">
        <v>-5.820146782624775</v>
      </c>
      <c r="F33" s="44">
        <f>'M1'!I33</f>
        <v>1.3834665483510378</v>
      </c>
      <c r="G33" s="40">
        <v>-5.820146782624775</v>
      </c>
      <c r="K33" s="89"/>
    </row>
    <row r="34" spans="1:11" s="6" customFormat="1" ht="15.95" customHeight="1" x14ac:dyDescent="0.2">
      <c r="C34" s="12" t="s">
        <v>70</v>
      </c>
      <c r="D34" s="44">
        <f>'M1'!F34</f>
        <v>16.891092303350348</v>
      </c>
      <c r="E34" s="44">
        <v>10.414078653412844</v>
      </c>
      <c r="F34" s="44">
        <f>'M1'!I34</f>
        <v>16.891092303350348</v>
      </c>
      <c r="G34" s="40">
        <v>10.414078653412844</v>
      </c>
      <c r="K34" s="89"/>
    </row>
    <row r="35" spans="1:11" s="6" customFormat="1" ht="15.95" customHeight="1" x14ac:dyDescent="0.2">
      <c r="C35" s="12" t="s">
        <v>71</v>
      </c>
      <c r="D35" s="44">
        <f>'M1'!F35</f>
        <v>8.3530532038589342</v>
      </c>
      <c r="E35" s="44">
        <v>3.7712773993119981</v>
      </c>
      <c r="F35" s="44">
        <f>'M1'!I35</f>
        <v>8.3530532038589342</v>
      </c>
      <c r="G35" s="40">
        <v>3.7712773993119981</v>
      </c>
      <c r="K35" s="89"/>
    </row>
    <row r="36" spans="1:11" s="6" customFormat="1" ht="15.95" customHeight="1" x14ac:dyDescent="0.2">
      <c r="C36" s="12" t="s">
        <v>72</v>
      </c>
      <c r="D36" s="44">
        <f>'M1'!F36</f>
        <v>17.473809942732018</v>
      </c>
      <c r="E36" s="44">
        <v>11.989527126835824</v>
      </c>
      <c r="F36" s="44">
        <f>'M1'!I36</f>
        <v>17.473809942732018</v>
      </c>
      <c r="G36" s="40">
        <v>11.989527126835824</v>
      </c>
      <c r="K36" s="89"/>
    </row>
    <row r="37" spans="1:11" s="6" customFormat="1" ht="15.95" customHeight="1" x14ac:dyDescent="0.2">
      <c r="C37" s="12" t="s">
        <v>80</v>
      </c>
      <c r="D37" s="44">
        <f>'M1'!F37</f>
        <v>2.8995208284429594</v>
      </c>
      <c r="E37" s="44">
        <v>0.74796858387071552</v>
      </c>
      <c r="F37" s="44">
        <f>'M1'!I37</f>
        <v>2.8995208284429594</v>
      </c>
      <c r="G37" s="40">
        <v>0.74796858387071552</v>
      </c>
      <c r="K37" s="89"/>
    </row>
    <row r="38" spans="1:11" s="6" customFormat="1" ht="15.95" customHeight="1" x14ac:dyDescent="0.2">
      <c r="C38" s="12" t="s">
        <v>73</v>
      </c>
      <c r="D38" s="44">
        <f>'M1'!F38</f>
        <v>4.4896788865184618</v>
      </c>
      <c r="E38" s="44">
        <v>-1.4270038518736214</v>
      </c>
      <c r="F38" s="44">
        <f>'M1'!I38</f>
        <v>4.4896788865184618</v>
      </c>
      <c r="G38" s="40">
        <v>-1.4270038518736214</v>
      </c>
      <c r="K38" s="89"/>
    </row>
    <row r="39" spans="1:11" s="6" customFormat="1" ht="15.95" customHeight="1" x14ac:dyDescent="0.2">
      <c r="C39" s="12" t="s">
        <v>74</v>
      </c>
      <c r="D39" s="44">
        <f>'M1'!F39</f>
        <v>13.487122181353456</v>
      </c>
      <c r="E39" s="44">
        <v>7.5442109754353339</v>
      </c>
      <c r="F39" s="44">
        <f>'M1'!I39</f>
        <v>13.487122181353456</v>
      </c>
      <c r="G39" s="40">
        <v>7.5442109754353339</v>
      </c>
      <c r="K39" s="89"/>
    </row>
    <row r="40" spans="1:11" s="6" customFormat="1" ht="15.95" customHeight="1" x14ac:dyDescent="0.2">
      <c r="C40" s="12" t="s">
        <v>75</v>
      </c>
      <c r="D40" s="44">
        <f>'M1'!F40</f>
        <v>0.88989037868365983</v>
      </c>
      <c r="E40" s="44">
        <v>-2.8932139875680605</v>
      </c>
      <c r="F40" s="44">
        <f>'M1'!I40</f>
        <v>0.88989037868365983</v>
      </c>
      <c r="G40" s="40">
        <v>-2.8932139875680605</v>
      </c>
      <c r="K40" s="89"/>
    </row>
    <row r="41" spans="1:11" s="6" customFormat="1" ht="15.95" customHeight="1" x14ac:dyDescent="0.2">
      <c r="C41" s="12" t="s">
        <v>76</v>
      </c>
      <c r="D41" s="44">
        <f>'M1'!F41</f>
        <v>8.5192995947228667</v>
      </c>
      <c r="E41" s="44">
        <v>1.5153524969797587</v>
      </c>
      <c r="F41" s="44">
        <f>'M1'!I41</f>
        <v>8.5192995947228667</v>
      </c>
      <c r="G41" s="40">
        <v>1.5153524969797587</v>
      </c>
      <c r="K41" s="89"/>
    </row>
    <row r="42" spans="1:11" s="6" customFormat="1" ht="15.95" customHeight="1" x14ac:dyDescent="0.2">
      <c r="A42" s="6" t="s">
        <v>12</v>
      </c>
      <c r="C42" s="12" t="s">
        <v>77</v>
      </c>
      <c r="D42" s="44">
        <f>'M1'!F42</f>
        <v>5.7372521507210053</v>
      </c>
      <c r="E42" s="44">
        <v>0.32489273403710683</v>
      </c>
      <c r="F42" s="44">
        <f>'M1'!I42</f>
        <v>5.7372521507210053</v>
      </c>
      <c r="G42" s="40">
        <v>0.32489273403710683</v>
      </c>
      <c r="K42" s="89"/>
    </row>
    <row r="43" spans="1:11" s="6" customFormat="1" ht="15.95" customHeight="1" x14ac:dyDescent="0.2">
      <c r="C43" s="12" t="s">
        <v>78</v>
      </c>
      <c r="D43" s="44">
        <f>'M1'!F43</f>
        <v>12.000199394297567</v>
      </c>
      <c r="E43" s="44">
        <v>7.0897714194517079</v>
      </c>
      <c r="F43" s="44">
        <f>'M1'!I43</f>
        <v>12.000199394297567</v>
      </c>
      <c r="G43" s="40">
        <v>7.0897714194517079</v>
      </c>
      <c r="K43" s="89"/>
    </row>
    <row r="44" spans="1:11" s="6" customFormat="1" ht="15.95" customHeight="1" x14ac:dyDescent="0.2">
      <c r="C44" s="23" t="s">
        <v>79</v>
      </c>
      <c r="D44" s="45">
        <f>'M1'!F44</f>
        <v>6.3283885994172664</v>
      </c>
      <c r="E44" s="45">
        <v>1.1029644202418467</v>
      </c>
      <c r="F44" s="45">
        <f>'M1'!I44</f>
        <v>6.3283885994172664</v>
      </c>
      <c r="G44" s="42">
        <v>1.1029644202418467</v>
      </c>
      <c r="K44" s="89"/>
    </row>
    <row r="45" spans="1:11" s="6" customFormat="1" ht="15.95" customHeight="1" x14ac:dyDescent="0.2">
      <c r="C45" s="23" t="s">
        <v>43</v>
      </c>
      <c r="D45" s="43">
        <f>'M1'!F45</f>
        <v>-87.196407942787417</v>
      </c>
      <c r="E45" s="43">
        <v>-88.144529477037139</v>
      </c>
      <c r="F45" s="43">
        <f>'M1'!I45</f>
        <v>-87.196407942787417</v>
      </c>
      <c r="G45" s="41">
        <v>-88.144529477037139</v>
      </c>
      <c r="K45" s="89"/>
    </row>
    <row r="46" spans="1:11" s="4" customFormat="1" ht="15.95" customHeight="1" x14ac:dyDescent="0.2">
      <c r="C46" s="138" t="s">
        <v>9</v>
      </c>
      <c r="D46" s="47">
        <f>'M1'!F46</f>
        <v>8.3805715718740572</v>
      </c>
      <c r="E46" s="47">
        <v>1.1492612521395387</v>
      </c>
      <c r="F46" s="47">
        <f>'M1'!I46</f>
        <v>8.3805715718740572</v>
      </c>
      <c r="G46" s="52">
        <v>1.1492612521395387</v>
      </c>
      <c r="J46" s="90"/>
      <c r="K46" s="89"/>
    </row>
    <row r="47" spans="1:11" ht="15" customHeight="1" x14ac:dyDescent="0.2">
      <c r="C47" s="3"/>
    </row>
    <row r="48" spans="1:11" ht="15" customHeight="1" x14ac:dyDescent="0.2">
      <c r="C48" s="3"/>
      <c r="D48" s="4"/>
      <c r="E48" s="4"/>
      <c r="F48" s="4"/>
      <c r="G48" s="4"/>
    </row>
    <row r="49" spans="3:3" ht="15" customHeight="1" x14ac:dyDescent="0.2">
      <c r="C49" s="3"/>
    </row>
    <row r="50" spans="3:3" ht="15" customHeight="1" x14ac:dyDescent="0.2"/>
  </sheetData>
  <customSheetViews>
    <customSheetView guid="{BD0090C9-DA10-4990-9651-066A2554CA18}">
      <selection activeCell="J22" sqref="J22"/>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F11:G11"/>
    <mergeCell ref="D11:E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6627"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6627"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topLeftCell="A7" workbookViewId="0">
      <selection activeCell="M12" sqref="M1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116</v>
      </c>
      <c r="I9" s="53"/>
    </row>
    <row r="10" spans="3:9" ht="12.75" customHeight="1" x14ac:dyDescent="0.2"/>
    <row r="11" spans="3:9" ht="15.95" customHeight="1" x14ac:dyDescent="0.2">
      <c r="C11" s="213" t="s">
        <v>41</v>
      </c>
      <c r="D11" s="216" t="str">
        <f>'M1'!D11:F11</f>
        <v>Januar</v>
      </c>
      <c r="E11" s="217"/>
      <c r="F11" s="218"/>
      <c r="G11" s="219" t="str">
        <f>'M1'!G11:I11</f>
        <v>Jahressumme:   Januar bis Januar</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44</v>
      </c>
      <c r="E13" s="29" t="s">
        <v>44</v>
      </c>
      <c r="F13" s="25" t="s">
        <v>0</v>
      </c>
      <c r="G13" s="24" t="s">
        <v>44</v>
      </c>
      <c r="H13" s="29" t="s">
        <v>44</v>
      </c>
      <c r="I13" s="25" t="s">
        <v>0</v>
      </c>
    </row>
    <row r="14" spans="3:9" s="6" customFormat="1" ht="15.95" customHeight="1" x14ac:dyDescent="0.2">
      <c r="C14" s="20" t="s">
        <v>10</v>
      </c>
      <c r="D14" s="16">
        <v>28375858</v>
      </c>
      <c r="E14" s="16">
        <v>26399044</v>
      </c>
      <c r="F14" s="46">
        <f>((D14/E14)*100)-100</f>
        <v>7.4882029818958529</v>
      </c>
      <c r="G14" s="16">
        <v>28375858</v>
      </c>
      <c r="H14" s="16">
        <v>26399044</v>
      </c>
      <c r="I14" s="39">
        <f>((G14/H14)*100)-100</f>
        <v>7.4882029818958529</v>
      </c>
    </row>
    <row r="15" spans="3:9" s="6" customFormat="1" ht="15.95" customHeight="1" x14ac:dyDescent="0.2">
      <c r="C15" s="21" t="s">
        <v>11</v>
      </c>
      <c r="D15" s="17">
        <v>7397409</v>
      </c>
      <c r="E15" s="17">
        <v>6572436</v>
      </c>
      <c r="F15" s="43">
        <f t="shared" ref="F15:F46" si="0">((D15/E15)*100)-100</f>
        <v>12.552012678404182</v>
      </c>
      <c r="G15" s="17">
        <v>7397409</v>
      </c>
      <c r="H15" s="17">
        <v>6572436</v>
      </c>
      <c r="I15" s="41">
        <f t="shared" ref="I15:I46" si="1">((G15/H15)*100)-100</f>
        <v>12.552012678404182</v>
      </c>
    </row>
    <row r="16" spans="3:9" s="6" customFormat="1" ht="15.95" customHeight="1" x14ac:dyDescent="0.2">
      <c r="C16" s="22" t="s">
        <v>53</v>
      </c>
      <c r="D16" s="7">
        <v>7098400</v>
      </c>
      <c r="E16" s="7">
        <v>6286242</v>
      </c>
      <c r="F16" s="44">
        <f t="shared" si="0"/>
        <v>12.919610794493749</v>
      </c>
      <c r="G16" s="7">
        <v>7098400</v>
      </c>
      <c r="H16" s="7">
        <v>6286242</v>
      </c>
      <c r="I16" s="40">
        <f t="shared" si="1"/>
        <v>12.919610794493749</v>
      </c>
    </row>
    <row r="17" spans="1:9" s="6" customFormat="1" ht="15.95" customHeight="1" x14ac:dyDescent="0.2">
      <c r="C17" s="12" t="s">
        <v>54</v>
      </c>
      <c r="D17" s="7">
        <v>108680</v>
      </c>
      <c r="E17" s="7">
        <v>109307</v>
      </c>
      <c r="F17" s="44">
        <f t="shared" si="0"/>
        <v>-0.57361376673040354</v>
      </c>
      <c r="G17" s="7">
        <v>108680</v>
      </c>
      <c r="H17" s="7">
        <v>109307</v>
      </c>
      <c r="I17" s="40">
        <f t="shared" si="1"/>
        <v>-0.57361376673040354</v>
      </c>
    </row>
    <row r="18" spans="1:9" s="6" customFormat="1" ht="15.95" customHeight="1" x14ac:dyDescent="0.2">
      <c r="C18" s="12" t="s">
        <v>55</v>
      </c>
      <c r="D18" s="7">
        <v>234324</v>
      </c>
      <c r="E18" s="7">
        <v>206441</v>
      </c>
      <c r="F18" s="44">
        <f t="shared" si="0"/>
        <v>13.506522444669415</v>
      </c>
      <c r="G18" s="7">
        <v>234324</v>
      </c>
      <c r="H18" s="7">
        <v>206441</v>
      </c>
      <c r="I18" s="40">
        <f t="shared" si="1"/>
        <v>13.506522444669415</v>
      </c>
    </row>
    <row r="19" spans="1:9" s="6" customFormat="1" ht="15.95" customHeight="1" x14ac:dyDescent="0.2">
      <c r="A19" s="6" t="s">
        <v>12</v>
      </c>
      <c r="C19" s="12" t="s">
        <v>56</v>
      </c>
      <c r="D19" s="7">
        <v>40086</v>
      </c>
      <c r="E19" s="7">
        <v>38140</v>
      </c>
      <c r="F19" s="44">
        <f t="shared" si="0"/>
        <v>5.102254850550608</v>
      </c>
      <c r="G19" s="7">
        <v>40086</v>
      </c>
      <c r="H19" s="7">
        <v>38140</v>
      </c>
      <c r="I19" s="40">
        <f t="shared" si="1"/>
        <v>5.102254850550608</v>
      </c>
    </row>
    <row r="20" spans="1:9" s="6" customFormat="1" ht="15.95" customHeight="1" x14ac:dyDescent="0.2">
      <c r="C20" s="12" t="s">
        <v>57</v>
      </c>
      <c r="D20" s="7">
        <v>38207</v>
      </c>
      <c r="E20" s="7">
        <v>34577</v>
      </c>
      <c r="F20" s="44">
        <f t="shared" si="0"/>
        <v>10.498308123897388</v>
      </c>
      <c r="G20" s="7">
        <v>38207</v>
      </c>
      <c r="H20" s="7">
        <v>34577</v>
      </c>
      <c r="I20" s="40">
        <f t="shared" si="1"/>
        <v>10.498308123897388</v>
      </c>
    </row>
    <row r="21" spans="1:9" s="6" customFormat="1" ht="15.95" customHeight="1" x14ac:dyDescent="0.2">
      <c r="C21" s="12" t="s">
        <v>58</v>
      </c>
      <c r="D21" s="7">
        <v>13743</v>
      </c>
      <c r="E21" s="7">
        <v>12247</v>
      </c>
      <c r="F21" s="44">
        <f t="shared" si="0"/>
        <v>12.215236384420677</v>
      </c>
      <c r="G21" s="7">
        <v>13743</v>
      </c>
      <c r="H21" s="7">
        <v>12247</v>
      </c>
      <c r="I21" s="40">
        <f t="shared" si="1"/>
        <v>12.215236384420677</v>
      </c>
    </row>
    <row r="22" spans="1:9" s="6" customFormat="1" ht="15.95" customHeight="1" x14ac:dyDescent="0.2">
      <c r="C22" s="12" t="s">
        <v>59</v>
      </c>
      <c r="D22" s="7">
        <v>84134</v>
      </c>
      <c r="E22" s="7">
        <v>85483</v>
      </c>
      <c r="F22" s="44">
        <f t="shared" si="0"/>
        <v>-1.5780915503667501</v>
      </c>
      <c r="G22" s="7">
        <v>84134</v>
      </c>
      <c r="H22" s="7">
        <v>85483</v>
      </c>
      <c r="I22" s="40">
        <f t="shared" si="1"/>
        <v>-1.5780915503667501</v>
      </c>
    </row>
    <row r="23" spans="1:9" s="6" customFormat="1" ht="15.95" customHeight="1" x14ac:dyDescent="0.2">
      <c r="C23" s="12" t="s">
        <v>60</v>
      </c>
      <c r="D23" s="7">
        <v>9959</v>
      </c>
      <c r="E23" s="7">
        <v>11264</v>
      </c>
      <c r="F23" s="44">
        <f t="shared" si="0"/>
        <v>-11.58558238636364</v>
      </c>
      <c r="G23" s="7">
        <v>9959</v>
      </c>
      <c r="H23" s="7">
        <v>11264</v>
      </c>
      <c r="I23" s="40">
        <f t="shared" si="1"/>
        <v>-11.58558238636364</v>
      </c>
    </row>
    <row r="24" spans="1:9" s="6" customFormat="1" ht="15.95" customHeight="1" x14ac:dyDescent="0.2">
      <c r="C24" s="12" t="s">
        <v>61</v>
      </c>
      <c r="D24" s="7">
        <v>11248</v>
      </c>
      <c r="E24" s="7">
        <v>10460</v>
      </c>
      <c r="F24" s="44">
        <f t="shared" si="0"/>
        <v>7.5334608030592847</v>
      </c>
      <c r="G24" s="7">
        <v>11248</v>
      </c>
      <c r="H24" s="7">
        <v>10460</v>
      </c>
      <c r="I24" s="40">
        <f t="shared" si="1"/>
        <v>7.5334608030592847</v>
      </c>
    </row>
    <row r="25" spans="1:9" s="6" customFormat="1" ht="15.95" customHeight="1" x14ac:dyDescent="0.2">
      <c r="A25" s="6" t="s">
        <v>13</v>
      </c>
      <c r="C25" s="12" t="s">
        <v>62</v>
      </c>
      <c r="D25" s="7">
        <v>6963</v>
      </c>
      <c r="E25" s="7">
        <v>6819</v>
      </c>
      <c r="F25" s="44">
        <f t="shared" si="0"/>
        <v>2.1117465904091546</v>
      </c>
      <c r="G25" s="7">
        <v>6963</v>
      </c>
      <c r="H25" s="7">
        <v>6819</v>
      </c>
      <c r="I25" s="40">
        <f t="shared" si="1"/>
        <v>2.1117465904091546</v>
      </c>
    </row>
    <row r="26" spans="1:9" s="6" customFormat="1" ht="15.95" customHeight="1" x14ac:dyDescent="0.2">
      <c r="C26" s="12" t="s">
        <v>63</v>
      </c>
      <c r="D26" s="7">
        <v>99331</v>
      </c>
      <c r="E26" s="7">
        <v>97901</v>
      </c>
      <c r="F26" s="44">
        <f t="shared" si="0"/>
        <v>1.4606592373928748</v>
      </c>
      <c r="G26" s="7">
        <v>99331</v>
      </c>
      <c r="H26" s="7">
        <v>97901</v>
      </c>
      <c r="I26" s="40">
        <f t="shared" si="1"/>
        <v>1.4606592373928748</v>
      </c>
    </row>
    <row r="27" spans="1:9" s="6" customFormat="1" ht="15.95" customHeight="1" x14ac:dyDescent="0.2">
      <c r="A27" s="6" t="s">
        <v>13</v>
      </c>
      <c r="C27" s="12" t="s">
        <v>132</v>
      </c>
      <c r="D27" s="7">
        <v>53748</v>
      </c>
      <c r="E27" s="7">
        <v>47802</v>
      </c>
      <c r="F27" s="44">
        <f>((D27/E27)*100)-100</f>
        <v>12.438810091627971</v>
      </c>
      <c r="G27" s="7">
        <v>53748</v>
      </c>
      <c r="H27" s="7">
        <v>47802</v>
      </c>
      <c r="I27" s="40">
        <f>((G27/H27)*100)-100</f>
        <v>12.438810091627971</v>
      </c>
    </row>
    <row r="28" spans="1:9" s="6" customFormat="1" ht="15.95" customHeight="1" x14ac:dyDescent="0.2">
      <c r="A28" s="6" t="s">
        <v>13</v>
      </c>
      <c r="C28" s="12" t="s">
        <v>64</v>
      </c>
      <c r="D28" s="7">
        <v>77521</v>
      </c>
      <c r="E28" s="7">
        <v>66124</v>
      </c>
      <c r="F28" s="44">
        <f t="shared" si="0"/>
        <v>17.235799407174397</v>
      </c>
      <c r="G28" s="7">
        <v>77521</v>
      </c>
      <c r="H28" s="7">
        <v>66124</v>
      </c>
      <c r="I28" s="40">
        <f t="shared" si="1"/>
        <v>17.235799407174397</v>
      </c>
    </row>
    <row r="29" spans="1:9" s="6" customFormat="1" ht="15.95" customHeight="1" x14ac:dyDescent="0.2">
      <c r="C29" s="12" t="s">
        <v>65</v>
      </c>
      <c r="D29" s="7">
        <v>361895</v>
      </c>
      <c r="E29" s="7">
        <v>275926</v>
      </c>
      <c r="F29" s="44">
        <f t="shared" si="0"/>
        <v>31.156541971398127</v>
      </c>
      <c r="G29" s="7">
        <v>361895</v>
      </c>
      <c r="H29" s="7">
        <v>275926</v>
      </c>
      <c r="I29" s="40">
        <f t="shared" si="1"/>
        <v>31.156541971398127</v>
      </c>
    </row>
    <row r="30" spans="1:9" s="6" customFormat="1" ht="15.95" customHeight="1" x14ac:dyDescent="0.2">
      <c r="C30" s="12" t="s">
        <v>66</v>
      </c>
      <c r="D30" s="7">
        <v>92774</v>
      </c>
      <c r="E30" s="7">
        <v>90269</v>
      </c>
      <c r="F30" s="44">
        <f t="shared" si="0"/>
        <v>2.7750390499507063</v>
      </c>
      <c r="G30" s="7">
        <v>92774</v>
      </c>
      <c r="H30" s="7">
        <v>90269</v>
      </c>
      <c r="I30" s="40">
        <f t="shared" si="1"/>
        <v>2.7750390499507063</v>
      </c>
    </row>
    <row r="31" spans="1:9" s="6" customFormat="1" ht="15.95" customHeight="1" x14ac:dyDescent="0.2">
      <c r="C31" s="12" t="s">
        <v>67</v>
      </c>
      <c r="D31" s="7">
        <v>499</v>
      </c>
      <c r="E31" s="7">
        <v>514</v>
      </c>
      <c r="F31" s="44">
        <f t="shared" si="0"/>
        <v>-2.9182879377431874</v>
      </c>
      <c r="G31" s="7">
        <v>499</v>
      </c>
      <c r="H31" s="7">
        <v>514</v>
      </c>
      <c r="I31" s="40">
        <f t="shared" si="1"/>
        <v>-2.9182879377431874</v>
      </c>
    </row>
    <row r="32" spans="1:9" s="6" customFormat="1" ht="15.95" customHeight="1" x14ac:dyDescent="0.2">
      <c r="C32" s="12" t="s">
        <v>68</v>
      </c>
      <c r="D32" s="7">
        <v>926037</v>
      </c>
      <c r="E32" s="7">
        <v>887948</v>
      </c>
      <c r="F32" s="44">
        <f t="shared" si="0"/>
        <v>4.2895529918418589</v>
      </c>
      <c r="G32" s="7">
        <v>926037</v>
      </c>
      <c r="H32" s="7">
        <v>887948</v>
      </c>
      <c r="I32" s="40">
        <f t="shared" si="1"/>
        <v>4.2895529918418589</v>
      </c>
    </row>
    <row r="33" spans="1:9" s="6" customFormat="1" ht="15.95" customHeight="1" x14ac:dyDescent="0.2">
      <c r="C33" s="12" t="s">
        <v>69</v>
      </c>
      <c r="D33" s="7">
        <v>237795</v>
      </c>
      <c r="E33" s="7">
        <v>227851</v>
      </c>
      <c r="F33" s="44">
        <f t="shared" si="0"/>
        <v>4.36425558808169</v>
      </c>
      <c r="G33" s="7">
        <v>237795</v>
      </c>
      <c r="H33" s="7">
        <v>227851</v>
      </c>
      <c r="I33" s="40">
        <f t="shared" si="1"/>
        <v>4.36425558808169</v>
      </c>
    </row>
    <row r="34" spans="1:9" s="6" customFormat="1" ht="15.95" customHeight="1" x14ac:dyDescent="0.2">
      <c r="C34" s="12" t="s">
        <v>70</v>
      </c>
      <c r="D34" s="7">
        <v>2235054</v>
      </c>
      <c r="E34" s="7">
        <v>1867074</v>
      </c>
      <c r="F34" s="44">
        <f t="shared" si="0"/>
        <v>19.708913519228474</v>
      </c>
      <c r="G34" s="7">
        <v>2235054</v>
      </c>
      <c r="H34" s="7">
        <v>1867074</v>
      </c>
      <c r="I34" s="40">
        <f t="shared" si="1"/>
        <v>19.708913519228474</v>
      </c>
    </row>
    <row r="35" spans="1:9" s="6" customFormat="1" ht="15.95" customHeight="1" x14ac:dyDescent="0.2">
      <c r="C35" s="12" t="s">
        <v>71</v>
      </c>
      <c r="D35" s="7">
        <v>69867</v>
      </c>
      <c r="E35" s="7">
        <v>61066</v>
      </c>
      <c r="F35" s="44">
        <f t="shared" si="0"/>
        <v>14.412275243179522</v>
      </c>
      <c r="G35" s="7">
        <v>69867</v>
      </c>
      <c r="H35" s="7">
        <v>61066</v>
      </c>
      <c r="I35" s="40">
        <f t="shared" si="1"/>
        <v>14.412275243179522</v>
      </c>
    </row>
    <row r="36" spans="1:9" s="6" customFormat="1" ht="15.95" customHeight="1" x14ac:dyDescent="0.2">
      <c r="C36" s="12" t="s">
        <v>72</v>
      </c>
      <c r="D36" s="7">
        <v>585358</v>
      </c>
      <c r="E36" s="7">
        <v>479136</v>
      </c>
      <c r="F36" s="44">
        <f t="shared" si="0"/>
        <v>22.169488412475786</v>
      </c>
      <c r="G36" s="7">
        <v>585358</v>
      </c>
      <c r="H36" s="7">
        <v>479136</v>
      </c>
      <c r="I36" s="40">
        <f t="shared" si="1"/>
        <v>22.169488412475786</v>
      </c>
    </row>
    <row r="37" spans="1:9" s="6" customFormat="1" ht="15.95" customHeight="1" x14ac:dyDescent="0.2">
      <c r="C37" s="12" t="s">
        <v>80</v>
      </c>
      <c r="D37" s="7">
        <v>20273</v>
      </c>
      <c r="E37" s="7">
        <v>19251</v>
      </c>
      <c r="F37" s="44">
        <f t="shared" si="0"/>
        <v>5.3088151264869339</v>
      </c>
      <c r="G37" s="7">
        <v>20273</v>
      </c>
      <c r="H37" s="7">
        <v>19251</v>
      </c>
      <c r="I37" s="40">
        <f t="shared" si="1"/>
        <v>5.3088151264869339</v>
      </c>
    </row>
    <row r="38" spans="1:9" s="6" customFormat="1" ht="15.95" customHeight="1" x14ac:dyDescent="0.2">
      <c r="C38" s="12" t="s">
        <v>73</v>
      </c>
      <c r="D38" s="7">
        <v>318151</v>
      </c>
      <c r="E38" s="7">
        <v>302071</v>
      </c>
      <c r="F38" s="44">
        <f t="shared" si="0"/>
        <v>5.3232518182811219</v>
      </c>
      <c r="G38" s="7">
        <v>318151</v>
      </c>
      <c r="H38" s="7">
        <v>302071</v>
      </c>
      <c r="I38" s="40">
        <f t="shared" si="1"/>
        <v>5.3232518182811219</v>
      </c>
    </row>
    <row r="39" spans="1:9" s="6" customFormat="1" ht="15.95" customHeight="1" x14ac:dyDescent="0.2">
      <c r="C39" s="12" t="s">
        <v>74</v>
      </c>
      <c r="D39" s="7">
        <v>180220</v>
      </c>
      <c r="E39" s="7">
        <v>153418</v>
      </c>
      <c r="F39" s="44">
        <f t="shared" si="0"/>
        <v>17.469918783975814</v>
      </c>
      <c r="G39" s="7">
        <v>180220</v>
      </c>
      <c r="H39" s="7">
        <v>153418</v>
      </c>
      <c r="I39" s="40">
        <f t="shared" si="1"/>
        <v>17.469918783975814</v>
      </c>
    </row>
    <row r="40" spans="1:9" s="6" customFormat="1" ht="15.95" customHeight="1" x14ac:dyDescent="0.2">
      <c r="C40" s="12" t="s">
        <v>75</v>
      </c>
      <c r="D40" s="7">
        <v>184409</v>
      </c>
      <c r="E40" s="7">
        <v>180933</v>
      </c>
      <c r="F40" s="44">
        <f t="shared" si="0"/>
        <v>1.9211531340330481</v>
      </c>
      <c r="G40" s="7">
        <v>184409</v>
      </c>
      <c r="H40" s="7">
        <v>180933</v>
      </c>
      <c r="I40" s="40">
        <f t="shared" si="1"/>
        <v>1.9211531340330481</v>
      </c>
    </row>
    <row r="41" spans="1:9" s="6" customFormat="1" ht="15.95" customHeight="1" x14ac:dyDescent="0.2">
      <c r="C41" s="12" t="s">
        <v>76</v>
      </c>
      <c r="D41" s="7">
        <v>749663</v>
      </c>
      <c r="E41" s="7">
        <v>687465</v>
      </c>
      <c r="F41" s="44">
        <f t="shared" si="0"/>
        <v>9.0474424152502451</v>
      </c>
      <c r="G41" s="7">
        <v>749663</v>
      </c>
      <c r="H41" s="7">
        <v>687465</v>
      </c>
      <c r="I41" s="40">
        <f t="shared" si="1"/>
        <v>9.0474424152502451</v>
      </c>
    </row>
    <row r="42" spans="1:9" s="6" customFormat="1" ht="15.95" customHeight="1" x14ac:dyDescent="0.2">
      <c r="A42" s="6" t="s">
        <v>12</v>
      </c>
      <c r="C42" s="12" t="s">
        <v>77</v>
      </c>
      <c r="D42" s="7">
        <v>353440</v>
      </c>
      <c r="E42" s="7">
        <v>322871</v>
      </c>
      <c r="F42" s="44">
        <f t="shared" si="0"/>
        <v>9.4678679720383627</v>
      </c>
      <c r="G42" s="7">
        <v>353440</v>
      </c>
      <c r="H42" s="7">
        <v>322871</v>
      </c>
      <c r="I42" s="40">
        <f t="shared" si="1"/>
        <v>9.4678679720383627</v>
      </c>
    </row>
    <row r="43" spans="1:9" s="6" customFormat="1" ht="15.95" customHeight="1" x14ac:dyDescent="0.2">
      <c r="C43" s="12" t="s">
        <v>78</v>
      </c>
      <c r="D43" s="7">
        <v>5021</v>
      </c>
      <c r="E43" s="7">
        <v>3884</v>
      </c>
      <c r="F43" s="44">
        <f t="shared" si="0"/>
        <v>29.273944387229648</v>
      </c>
      <c r="G43" s="7">
        <v>5021</v>
      </c>
      <c r="H43" s="7">
        <v>3884</v>
      </c>
      <c r="I43" s="40">
        <f t="shared" si="1"/>
        <v>29.273944387229648</v>
      </c>
    </row>
    <row r="44" spans="1:9" s="6" customFormat="1" ht="15.95" customHeight="1" x14ac:dyDescent="0.2">
      <c r="C44" s="23" t="s">
        <v>79</v>
      </c>
      <c r="D44" s="8">
        <v>299009</v>
      </c>
      <c r="E44" s="8">
        <v>286194</v>
      </c>
      <c r="F44" s="45">
        <f t="shared" si="0"/>
        <v>4.4777318881597807</v>
      </c>
      <c r="G44" s="8">
        <v>299009</v>
      </c>
      <c r="H44" s="8">
        <v>286194</v>
      </c>
      <c r="I44" s="42">
        <f t="shared" si="1"/>
        <v>4.4777318881597807</v>
      </c>
    </row>
    <row r="45" spans="1:9" s="6" customFormat="1" ht="15.95" customHeight="1" x14ac:dyDescent="0.2">
      <c r="C45" s="65" t="s">
        <v>43</v>
      </c>
      <c r="D45" s="66">
        <v>35058</v>
      </c>
      <c r="E45" s="66">
        <v>349311</v>
      </c>
      <c r="F45" s="67">
        <f t="shared" si="0"/>
        <v>-89.963671341583861</v>
      </c>
      <c r="G45" s="66">
        <v>35058</v>
      </c>
      <c r="H45" s="66">
        <v>349311</v>
      </c>
      <c r="I45" s="68">
        <f t="shared" si="1"/>
        <v>-89.963671341583861</v>
      </c>
    </row>
    <row r="46" spans="1:9" s="4" customFormat="1" ht="15.95" customHeight="1" x14ac:dyDescent="0.2">
      <c r="C46" s="138" t="s">
        <v>9</v>
      </c>
      <c r="D46" s="32">
        <v>35808325</v>
      </c>
      <c r="E46" s="32">
        <v>33320791</v>
      </c>
      <c r="F46" s="47">
        <f t="shared" si="0"/>
        <v>7.4654110102008246</v>
      </c>
      <c r="G46" s="32">
        <v>35808325</v>
      </c>
      <c r="H46" s="32">
        <v>33320791</v>
      </c>
      <c r="I46" s="52">
        <f t="shared" si="1"/>
        <v>7.4654110102008246</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5" sqref="L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9458" r:id="rId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topLeftCell="A19" zoomScaleNormal="100" workbookViewId="0">
      <selection activeCell="M12" sqref="M12"/>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117</v>
      </c>
    </row>
    <row r="10" spans="3:9" ht="12.75" customHeight="1" x14ac:dyDescent="0.2"/>
    <row r="11" spans="3:9" ht="15.95" customHeight="1" x14ac:dyDescent="0.2">
      <c r="C11" s="213" t="s">
        <v>40</v>
      </c>
      <c r="D11" s="216" t="str">
        <f>'M1'!D11:F11</f>
        <v>Januar</v>
      </c>
      <c r="E11" s="217"/>
      <c r="F11" s="218"/>
      <c r="G11" s="219" t="str">
        <f>'M1'!G11:I11</f>
        <v>Jahressumme:   Januar bis Januar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f>'M4'!D14+'M5'!D14</f>
        <v>1213743</v>
      </c>
      <c r="E14" s="16">
        <f>'M4'!E14+'M5'!E14</f>
        <v>1130835</v>
      </c>
      <c r="F14" s="46">
        <f>((D14/E14)*100)-100</f>
        <v>7.3315735717412309</v>
      </c>
      <c r="G14" s="16">
        <f>'M4'!G14+'M5'!G14</f>
        <v>1213743</v>
      </c>
      <c r="H14" s="16">
        <f>'M4'!H14+'M5'!H14</f>
        <v>1130835</v>
      </c>
      <c r="I14" s="39">
        <f>((G14/H14)*100)-100</f>
        <v>7.3315735717412309</v>
      </c>
    </row>
    <row r="15" spans="3:9" s="6" customFormat="1" ht="15.95" customHeight="1" x14ac:dyDescent="0.2">
      <c r="C15" s="10" t="s">
        <v>15</v>
      </c>
      <c r="D15" s="9">
        <f>'M4'!D15+'M5'!D15</f>
        <v>41301</v>
      </c>
      <c r="E15" s="9">
        <f>'M4'!E15+'M5'!E15</f>
        <v>36869</v>
      </c>
      <c r="F15" s="48">
        <f t="shared" ref="F15:F31" si="0">((D15/E15)*100)-100</f>
        <v>12.020939000244098</v>
      </c>
      <c r="G15" s="9">
        <f>'M4'!G15+'M5'!G15</f>
        <v>41301</v>
      </c>
      <c r="H15" s="9">
        <f>'M4'!H15+'M5'!H15</f>
        <v>36869</v>
      </c>
      <c r="I15" s="50">
        <f t="shared" ref="I15:I31" si="1">((G15/H15)*100)-100</f>
        <v>12.020939000244098</v>
      </c>
    </row>
    <row r="16" spans="3:9" s="6" customFormat="1" ht="15.95" customHeight="1" x14ac:dyDescent="0.2">
      <c r="C16" s="10" t="s">
        <v>16</v>
      </c>
      <c r="D16" s="9">
        <f>'M4'!D16+'M5'!D16</f>
        <v>179051</v>
      </c>
      <c r="E16" s="9">
        <f>'M4'!E16+'M5'!E16</f>
        <v>170874</v>
      </c>
      <c r="F16" s="48">
        <f t="shared" si="0"/>
        <v>4.7853974273441224</v>
      </c>
      <c r="G16" s="9">
        <f>'M4'!G16+'M5'!G16</f>
        <v>179051</v>
      </c>
      <c r="H16" s="9">
        <f>'M4'!H16+'M5'!H16</f>
        <v>170874</v>
      </c>
      <c r="I16" s="50">
        <f t="shared" si="1"/>
        <v>4.7853974273441224</v>
      </c>
    </row>
    <row r="17" spans="3:9" s="6" customFormat="1" ht="15.95" customHeight="1" x14ac:dyDescent="0.2">
      <c r="C17" s="10" t="s">
        <v>17</v>
      </c>
      <c r="D17" s="9">
        <f>'M4'!D17+'M5'!D17</f>
        <v>123109</v>
      </c>
      <c r="E17" s="9">
        <f>'M4'!E17+'M5'!E17</f>
        <v>112554</v>
      </c>
      <c r="F17" s="48">
        <f t="shared" si="0"/>
        <v>9.3777209161824544</v>
      </c>
      <c r="G17" s="9">
        <f>'M4'!G17+'M5'!G17</f>
        <v>123109</v>
      </c>
      <c r="H17" s="9">
        <f>'M4'!H17+'M5'!H17</f>
        <v>112554</v>
      </c>
      <c r="I17" s="50">
        <f t="shared" si="1"/>
        <v>9.3777209161824544</v>
      </c>
    </row>
    <row r="18" spans="3:9" s="6" customFormat="1" ht="15.95" customHeight="1" x14ac:dyDescent="0.2">
      <c r="C18" s="10" t="s">
        <v>18</v>
      </c>
      <c r="D18" s="9">
        <f>'M4'!D18+'M5'!D18</f>
        <v>66687</v>
      </c>
      <c r="E18" s="9">
        <f>'M4'!E18+'M5'!E18</f>
        <v>66228</v>
      </c>
      <c r="F18" s="48">
        <f t="shared" si="0"/>
        <v>0.6930603370175703</v>
      </c>
      <c r="G18" s="9">
        <f>'M4'!G18+'M5'!G18</f>
        <v>66687</v>
      </c>
      <c r="H18" s="9">
        <f>'M4'!H18+'M5'!H18</f>
        <v>66228</v>
      </c>
      <c r="I18" s="50">
        <f t="shared" si="1"/>
        <v>0.6930603370175703</v>
      </c>
    </row>
    <row r="19" spans="3:9" s="6" customFormat="1" ht="15.95" customHeight="1" x14ac:dyDescent="0.2">
      <c r="C19" s="10" t="s">
        <v>19</v>
      </c>
      <c r="D19" s="9">
        <f>'M4'!D19+'M5'!D19</f>
        <v>307119</v>
      </c>
      <c r="E19" s="9">
        <f>'M4'!E19+'M5'!E19</f>
        <v>285613</v>
      </c>
      <c r="F19" s="48">
        <f t="shared" si="0"/>
        <v>7.5297693032179751</v>
      </c>
      <c r="G19" s="9">
        <f>'M4'!G19+'M5'!G19</f>
        <v>307119</v>
      </c>
      <c r="H19" s="9">
        <f>'M4'!H19+'M5'!H19</f>
        <v>285613</v>
      </c>
      <c r="I19" s="50">
        <f t="shared" si="1"/>
        <v>7.5297693032179751</v>
      </c>
    </row>
    <row r="20" spans="3:9" s="6" customFormat="1" ht="15.95" customHeight="1" x14ac:dyDescent="0.2">
      <c r="C20" s="10" t="s">
        <v>20</v>
      </c>
      <c r="D20" s="9">
        <f>'M4'!D20+'M5'!D20</f>
        <v>184352</v>
      </c>
      <c r="E20" s="9">
        <f>'M4'!E20+'M5'!E20</f>
        <v>152836</v>
      </c>
      <c r="F20" s="48">
        <f t="shared" si="0"/>
        <v>20.620796147504521</v>
      </c>
      <c r="G20" s="9">
        <f>'M4'!G20+'M5'!G20</f>
        <v>184352</v>
      </c>
      <c r="H20" s="9">
        <f>'M4'!H20+'M5'!H20</f>
        <v>152836</v>
      </c>
      <c r="I20" s="50">
        <f t="shared" si="1"/>
        <v>20.620796147504521</v>
      </c>
    </row>
    <row r="21" spans="3:9" s="6" customFormat="1" ht="15.95" customHeight="1" x14ac:dyDescent="0.2">
      <c r="C21" s="10" t="s">
        <v>21</v>
      </c>
      <c r="D21" s="9">
        <f>'M4'!D21+'M5'!D21</f>
        <v>53182</v>
      </c>
      <c r="E21" s="9">
        <f>'M4'!E21+'M5'!E21</f>
        <v>49300</v>
      </c>
      <c r="F21" s="48">
        <f t="shared" si="0"/>
        <v>7.8742393509127879</v>
      </c>
      <c r="G21" s="9">
        <f>'M4'!G21+'M5'!G21</f>
        <v>53182</v>
      </c>
      <c r="H21" s="9">
        <f>'M4'!H21+'M5'!H21</f>
        <v>49300</v>
      </c>
      <c r="I21" s="50">
        <f t="shared" si="1"/>
        <v>7.8742393509127879</v>
      </c>
    </row>
    <row r="22" spans="3:9" s="6" customFormat="1" ht="15.95" customHeight="1" x14ac:dyDescent="0.2">
      <c r="C22" s="10" t="s">
        <v>22</v>
      </c>
      <c r="D22" s="9">
        <f>'M4'!D22+'M5'!D22</f>
        <v>165183</v>
      </c>
      <c r="E22" s="9">
        <f>'M4'!E22+'M5'!E22</f>
        <v>170601</v>
      </c>
      <c r="F22" s="48">
        <f t="shared" si="0"/>
        <v>-3.1758313257249426</v>
      </c>
      <c r="G22" s="9">
        <f>'M4'!G22+'M5'!G22</f>
        <v>165183</v>
      </c>
      <c r="H22" s="9">
        <f>'M4'!H22+'M5'!H22</f>
        <v>170601</v>
      </c>
      <c r="I22" s="50">
        <f t="shared" si="1"/>
        <v>-3.1758313257249426</v>
      </c>
    </row>
    <row r="23" spans="3:9" s="6" customFormat="1" ht="15.95" customHeight="1" x14ac:dyDescent="0.2">
      <c r="C23" s="10" t="s">
        <v>124</v>
      </c>
      <c r="D23" s="9">
        <f>'M4'!D23+'M5'!D23</f>
        <v>93759</v>
      </c>
      <c r="E23" s="126">
        <f>'M4'!E23+'M5'!E23</f>
        <v>85960</v>
      </c>
      <c r="F23" s="127">
        <f t="shared" si="0"/>
        <v>9.0728245695672456</v>
      </c>
      <c r="G23" s="9">
        <f>'M4'!G23+'M5'!G23</f>
        <v>93759</v>
      </c>
      <c r="H23" s="9">
        <f>'M4'!H23+'M5'!H23</f>
        <v>85960</v>
      </c>
      <c r="I23" s="50">
        <f>((G23/H23)*100)-100</f>
        <v>9.0728245695672456</v>
      </c>
    </row>
    <row r="24" spans="3:9" s="6" customFormat="1" ht="15.95" customHeight="1" x14ac:dyDescent="0.2">
      <c r="C24" s="15" t="s">
        <v>3</v>
      </c>
      <c r="D24" s="33">
        <f>'M4'!D24+'M5'!D24</f>
        <v>221650</v>
      </c>
      <c r="E24" s="33">
        <f>'M4'!E24+'M5'!E24</f>
        <v>180283</v>
      </c>
      <c r="F24" s="49">
        <f t="shared" si="0"/>
        <v>22.945591098439678</v>
      </c>
      <c r="G24" s="33">
        <f>'M4'!G24+'M5'!G24</f>
        <v>221650</v>
      </c>
      <c r="H24" s="33">
        <f>'M4'!H24+'M5'!H24</f>
        <v>180283</v>
      </c>
      <c r="I24" s="51">
        <f t="shared" si="1"/>
        <v>22.945591098439678</v>
      </c>
    </row>
    <row r="25" spans="3:9" s="6" customFormat="1" ht="15.95" customHeight="1" x14ac:dyDescent="0.2">
      <c r="C25" s="10" t="s">
        <v>23</v>
      </c>
      <c r="D25" s="9">
        <f>'M4'!D25+'M5'!D25</f>
        <v>184641</v>
      </c>
      <c r="E25" s="9">
        <f>'M4'!E25+'M5'!E25</f>
        <v>146169</v>
      </c>
      <c r="F25" s="48">
        <f t="shared" si="0"/>
        <v>26.320218377357719</v>
      </c>
      <c r="G25" s="9">
        <f>'M4'!G25+'M5'!G25</f>
        <v>184641</v>
      </c>
      <c r="H25" s="9">
        <f>'M4'!H25+'M5'!H25</f>
        <v>146169</v>
      </c>
      <c r="I25" s="50">
        <f t="shared" si="1"/>
        <v>26.320218377357719</v>
      </c>
    </row>
    <row r="26" spans="3:9" s="6" customFormat="1" ht="15.95" customHeight="1" x14ac:dyDescent="0.2">
      <c r="C26" s="10" t="s">
        <v>24</v>
      </c>
      <c r="D26" s="9">
        <f>'M4'!D26+'M5'!D26</f>
        <v>37009</v>
      </c>
      <c r="E26" s="9">
        <f>'M4'!E26+'M5'!E26</f>
        <v>34114</v>
      </c>
      <c r="F26" s="48">
        <f t="shared" si="0"/>
        <v>8.4862519786597943</v>
      </c>
      <c r="G26" s="9">
        <f>'M4'!G26+'M5'!G26</f>
        <v>37009</v>
      </c>
      <c r="H26" s="9">
        <f>'M4'!H26+'M5'!H26</f>
        <v>34114</v>
      </c>
      <c r="I26" s="50">
        <f t="shared" si="1"/>
        <v>8.4862519786597943</v>
      </c>
    </row>
    <row r="27" spans="3:9" s="6" customFormat="1" ht="15.95" customHeight="1" x14ac:dyDescent="0.2">
      <c r="C27" s="15" t="s">
        <v>5</v>
      </c>
      <c r="D27" s="33">
        <f>'M4'!D27+'M5'!D27</f>
        <v>170402</v>
      </c>
      <c r="E27" s="33">
        <f>'M4'!E27+'M5'!E27</f>
        <v>168810</v>
      </c>
      <c r="F27" s="49">
        <f t="shared" si="0"/>
        <v>0.94307209288548677</v>
      </c>
      <c r="G27" s="33">
        <f>'M4'!G27+'M5'!G27</f>
        <v>170402</v>
      </c>
      <c r="H27" s="33">
        <f>'M4'!H27+'M5'!H27</f>
        <v>168810</v>
      </c>
      <c r="I27" s="51">
        <f t="shared" si="1"/>
        <v>0.94307209288548677</v>
      </c>
    </row>
    <row r="28" spans="3:9" s="6" customFormat="1" ht="15.95" customHeight="1" x14ac:dyDescent="0.2">
      <c r="C28" s="10" t="s">
        <v>25</v>
      </c>
      <c r="D28" s="9">
        <f>'M4'!D28+'M5'!D28</f>
        <v>107313</v>
      </c>
      <c r="E28" s="9">
        <f>'M4'!E28+'M5'!E28</f>
        <v>103536</v>
      </c>
      <c r="F28" s="48">
        <f t="shared" si="0"/>
        <v>3.6480064904960585</v>
      </c>
      <c r="G28" s="9">
        <f>'M4'!G28+'M5'!G28</f>
        <v>107313</v>
      </c>
      <c r="H28" s="9">
        <f>'M4'!H28+'M5'!H28</f>
        <v>103536</v>
      </c>
      <c r="I28" s="50">
        <f t="shared" si="1"/>
        <v>3.6480064904960585</v>
      </c>
    </row>
    <row r="29" spans="3:9" s="6" customFormat="1" ht="15.95" customHeight="1" x14ac:dyDescent="0.2">
      <c r="C29" s="10" t="s">
        <v>26</v>
      </c>
      <c r="D29" s="9">
        <f>'M4'!D29+'M5'!D29</f>
        <v>63089</v>
      </c>
      <c r="E29" s="7">
        <f>'M4'!E29+'M5'!E29</f>
        <v>65274</v>
      </c>
      <c r="F29" s="44">
        <f t="shared" si="0"/>
        <v>-3.3474277660324248</v>
      </c>
      <c r="G29" s="7">
        <f>'M4'!G29+'M5'!G29</f>
        <v>63089</v>
      </c>
      <c r="H29" s="7">
        <f>'M4'!H29+'M5'!H29</f>
        <v>65274</v>
      </c>
      <c r="I29" s="40">
        <f t="shared" si="1"/>
        <v>-3.3474277660324248</v>
      </c>
    </row>
    <row r="30" spans="3:9" s="6" customFormat="1" ht="15.95" customHeight="1" x14ac:dyDescent="0.2">
      <c r="C30" s="15" t="s">
        <v>81</v>
      </c>
      <c r="D30" s="33">
        <f>'M4'!D30+'M5'!D30</f>
        <v>70838</v>
      </c>
      <c r="E30" s="33">
        <f>'M4'!E30+'M5'!E30</f>
        <v>66291</v>
      </c>
      <c r="F30" s="43">
        <f t="shared" si="0"/>
        <v>6.8591513176750993</v>
      </c>
      <c r="G30" s="33">
        <f>'M4'!G30+'M5'!G30</f>
        <v>70838</v>
      </c>
      <c r="H30" s="33">
        <f>'M4'!H30+'M5'!H30</f>
        <v>66291</v>
      </c>
      <c r="I30" s="41">
        <f t="shared" si="1"/>
        <v>6.8591513176750993</v>
      </c>
    </row>
    <row r="31" spans="3:9" s="6" customFormat="1" ht="15.95" customHeight="1" x14ac:dyDescent="0.2">
      <c r="C31" s="10" t="s">
        <v>98</v>
      </c>
      <c r="D31" s="9">
        <f>'M4'!D31+'M5'!D31</f>
        <v>70838</v>
      </c>
      <c r="E31" s="9">
        <f>'M4'!E31+'M5'!E31</f>
        <v>66291</v>
      </c>
      <c r="F31" s="44">
        <f t="shared" si="0"/>
        <v>6.8591513176750993</v>
      </c>
      <c r="G31" s="7">
        <f>'M4'!G31+'M5'!G31</f>
        <v>70838</v>
      </c>
      <c r="H31" s="7">
        <f>'M4'!H31+'M5'!H31</f>
        <v>66291</v>
      </c>
      <c r="I31" s="40">
        <f t="shared" si="1"/>
        <v>6.8591513176750993</v>
      </c>
    </row>
    <row r="32" spans="3:9" s="6" customFormat="1" ht="15.95" customHeight="1" x14ac:dyDescent="0.2">
      <c r="C32" s="15" t="s">
        <v>27</v>
      </c>
      <c r="D32" s="33">
        <f>'M4'!D32+'M5'!D32</f>
        <v>30878</v>
      </c>
      <c r="E32" s="33">
        <f>'M4'!E32+'M5'!E32</f>
        <v>27254</v>
      </c>
      <c r="F32" s="49">
        <f t="shared" ref="F32:F50" si="2">((D32/E32)*100)-100</f>
        <v>13.297130696411543</v>
      </c>
      <c r="G32" s="33">
        <f>'M4'!G32+'M5'!G32</f>
        <v>30878</v>
      </c>
      <c r="H32" s="33">
        <f>'M4'!H32+'M5'!H32</f>
        <v>27254</v>
      </c>
      <c r="I32" s="51">
        <f t="shared" ref="I32:I49" si="3">((G32/H32)*100)-100</f>
        <v>13.297130696411543</v>
      </c>
    </row>
    <row r="33" spans="1:9" s="6" customFormat="1" ht="15.95" customHeight="1" x14ac:dyDescent="0.2">
      <c r="C33" s="10" t="s">
        <v>28</v>
      </c>
      <c r="D33" s="9">
        <f>'M4'!D33+'M5'!D33</f>
        <v>30878</v>
      </c>
      <c r="E33" s="7">
        <f>'M4'!E33+'M5'!E33</f>
        <v>27254</v>
      </c>
      <c r="F33" s="44">
        <f t="shared" si="2"/>
        <v>13.297130696411543</v>
      </c>
      <c r="G33" s="7">
        <f>'M4'!G33+'M5'!G33</f>
        <v>30878</v>
      </c>
      <c r="H33" s="7">
        <f>'M4'!H33+'M5'!H33</f>
        <v>27254</v>
      </c>
      <c r="I33" s="40">
        <f t="shared" si="3"/>
        <v>13.297130696411543</v>
      </c>
    </row>
    <row r="34" spans="1:9" s="6" customFormat="1" ht="15.95" customHeight="1" x14ac:dyDescent="0.2">
      <c r="C34" s="15" t="s">
        <v>6</v>
      </c>
      <c r="D34" s="33">
        <f>'M4'!D34+'M5'!D34</f>
        <v>697984</v>
      </c>
      <c r="E34" s="33">
        <f>'M4'!E34+'M5'!E34</f>
        <v>631788</v>
      </c>
      <c r="F34" s="49">
        <f t="shared" si="2"/>
        <v>10.477565259232534</v>
      </c>
      <c r="G34" s="33">
        <f>'M4'!G34+'M5'!G34</f>
        <v>697984</v>
      </c>
      <c r="H34" s="33">
        <f>'M4'!H34+'M5'!H34</f>
        <v>631788</v>
      </c>
      <c r="I34" s="51">
        <f t="shared" si="3"/>
        <v>10.477565259232534</v>
      </c>
    </row>
    <row r="35" spans="1:9" s="6" customFormat="1" ht="15.95" customHeight="1" x14ac:dyDescent="0.2">
      <c r="C35" s="10" t="s">
        <v>29</v>
      </c>
      <c r="D35" s="9">
        <f>'M4'!D35+'M5'!D35</f>
        <v>92868</v>
      </c>
      <c r="E35" s="7">
        <f>'M4'!E35+'M5'!E35</f>
        <v>84193</v>
      </c>
      <c r="F35" s="44">
        <f t="shared" si="2"/>
        <v>10.303706959010839</v>
      </c>
      <c r="G35" s="7">
        <f>'M4'!G35+'M5'!G35</f>
        <v>92868</v>
      </c>
      <c r="H35" s="7">
        <f>'M4'!H35+'M5'!H35</f>
        <v>84193</v>
      </c>
      <c r="I35" s="40">
        <f t="shared" si="3"/>
        <v>10.303706959010839</v>
      </c>
    </row>
    <row r="36" spans="1:9" s="6" customFormat="1" ht="15.95" customHeight="1" x14ac:dyDescent="0.2">
      <c r="C36" s="10" t="s">
        <v>30</v>
      </c>
      <c r="D36" s="9">
        <f>'M4'!D36+'M5'!D36</f>
        <v>204853</v>
      </c>
      <c r="E36" s="7">
        <f>'M4'!E36+'M5'!E36</f>
        <v>189443</v>
      </c>
      <c r="F36" s="44">
        <f t="shared" si="2"/>
        <v>8.1343728720512303</v>
      </c>
      <c r="G36" s="7">
        <f>'M4'!G36+'M5'!G36</f>
        <v>204853</v>
      </c>
      <c r="H36" s="7">
        <f>'M4'!H36+'M5'!H36</f>
        <v>189443</v>
      </c>
      <c r="I36" s="40">
        <f t="shared" si="3"/>
        <v>8.1343728720512303</v>
      </c>
    </row>
    <row r="37" spans="1:9" s="6" customFormat="1" ht="15.95" customHeight="1" x14ac:dyDescent="0.2">
      <c r="A37" s="6" t="s">
        <v>13</v>
      </c>
      <c r="C37" s="10" t="s">
        <v>31</v>
      </c>
      <c r="D37" s="9">
        <f>'M4'!D37+'M5'!D37</f>
        <v>144990</v>
      </c>
      <c r="E37" s="7">
        <f>'M4'!E37+'M5'!E37</f>
        <v>120691</v>
      </c>
      <c r="F37" s="44">
        <f t="shared" si="2"/>
        <v>20.133232801120229</v>
      </c>
      <c r="G37" s="7">
        <f>'M4'!G37+'M5'!G37</f>
        <v>144990</v>
      </c>
      <c r="H37" s="7">
        <f>'M4'!H37+'M5'!H37</f>
        <v>120691</v>
      </c>
      <c r="I37" s="40">
        <f t="shared" si="3"/>
        <v>20.133232801120229</v>
      </c>
    </row>
    <row r="38" spans="1:9" s="6" customFormat="1" ht="15.95" customHeight="1" x14ac:dyDescent="0.2">
      <c r="C38" s="10" t="s">
        <v>32</v>
      </c>
      <c r="D38" s="9">
        <f>'M4'!D38+'M5'!D38</f>
        <v>240514</v>
      </c>
      <c r="E38" s="7">
        <f>'M4'!E38+'M5'!E38</f>
        <v>223652</v>
      </c>
      <c r="F38" s="44">
        <f>((D38/E38)*100)-100</f>
        <v>7.5393915547368238</v>
      </c>
      <c r="G38" s="7">
        <f>'M4'!G38+'M5'!G38</f>
        <v>240514</v>
      </c>
      <c r="H38" s="7">
        <f>'M4'!H38+'M5'!H38</f>
        <v>223652</v>
      </c>
      <c r="I38" s="40">
        <f>((G38/H38)*100)-100</f>
        <v>7.5393915547368238</v>
      </c>
    </row>
    <row r="39" spans="1:9" s="6" customFormat="1" ht="15.95" customHeight="1" x14ac:dyDescent="0.2">
      <c r="C39" s="10" t="s">
        <v>114</v>
      </c>
      <c r="D39" s="9">
        <f>'M4'!D39+'M5'!D39</f>
        <v>14759</v>
      </c>
      <c r="E39" s="114">
        <f>'M4'!E39+'M5'!E39</f>
        <v>13809</v>
      </c>
      <c r="F39" s="44">
        <f>((D39/E39)*100)-100</f>
        <v>6.8795712940835614</v>
      </c>
      <c r="G39" s="7">
        <f>'M4'!G39+'M5'!G39</f>
        <v>14759</v>
      </c>
      <c r="H39" s="114">
        <f>'M4'!H39+'M5'!H39</f>
        <v>13809</v>
      </c>
      <c r="I39" s="40">
        <f>((G39/H39)*100)-100</f>
        <v>6.8795712940835614</v>
      </c>
    </row>
    <row r="40" spans="1:9" s="6" customFormat="1" ht="15.95" customHeight="1" x14ac:dyDescent="0.2">
      <c r="A40" s="6" t="s">
        <v>13</v>
      </c>
      <c r="C40" s="15" t="s">
        <v>8</v>
      </c>
      <c r="D40" s="33">
        <f>'M4'!D40+'M5'!D40</f>
        <v>305193</v>
      </c>
      <c r="E40" s="33">
        <f>'M4'!E40+'M5'!E40</f>
        <v>268169</v>
      </c>
      <c r="F40" s="49">
        <f t="shared" si="2"/>
        <v>13.806219212511508</v>
      </c>
      <c r="G40" s="33">
        <f>'M4'!G40+'M5'!G40</f>
        <v>305193</v>
      </c>
      <c r="H40" s="33">
        <f>'M4'!H40+'M5'!H40</f>
        <v>268169</v>
      </c>
      <c r="I40" s="51">
        <f t="shared" si="3"/>
        <v>13.806219212511508</v>
      </c>
    </row>
    <row r="41" spans="1:9" s="6" customFormat="1" ht="15.95" customHeight="1" x14ac:dyDescent="0.2">
      <c r="C41" s="10" t="s">
        <v>34</v>
      </c>
      <c r="D41" s="9">
        <f>'M4'!D41+'M5'!D41</f>
        <v>157703</v>
      </c>
      <c r="E41" s="7">
        <f>'M4'!E41+'M5'!E41</f>
        <v>141665</v>
      </c>
      <c r="F41" s="44">
        <f t="shared" si="2"/>
        <v>11.321074365580756</v>
      </c>
      <c r="G41" s="7">
        <f>'M4'!G41+'M5'!G41</f>
        <v>157703</v>
      </c>
      <c r="H41" s="7">
        <f>'M4'!H41+'M5'!H41</f>
        <v>141665</v>
      </c>
      <c r="I41" s="40">
        <f t="shared" si="3"/>
        <v>11.321074365580756</v>
      </c>
    </row>
    <row r="42" spans="1:9" s="6" customFormat="1" ht="15.95" customHeight="1" x14ac:dyDescent="0.2">
      <c r="C42" s="10" t="s">
        <v>46</v>
      </c>
      <c r="D42" s="9">
        <f>'M4'!D42+'M5'!D42</f>
        <v>147490</v>
      </c>
      <c r="E42" s="7">
        <f>'M4'!E42+'M5'!E42</f>
        <v>126504</v>
      </c>
      <c r="F42" s="44">
        <f t="shared" si="2"/>
        <v>16.589198760513497</v>
      </c>
      <c r="G42" s="7">
        <f>'M4'!G42+'M5'!G42</f>
        <v>147490</v>
      </c>
      <c r="H42" s="7">
        <f>'M4'!H42+'M5'!H42</f>
        <v>126504</v>
      </c>
      <c r="I42" s="40">
        <f t="shared" si="3"/>
        <v>16.589198760513497</v>
      </c>
    </row>
    <row r="43" spans="1:9" s="6" customFormat="1" ht="15.95" customHeight="1" x14ac:dyDescent="0.2">
      <c r="C43" s="15" t="s">
        <v>7</v>
      </c>
      <c r="D43" s="33">
        <f>'M4'!D43+'M5'!D43</f>
        <v>621583</v>
      </c>
      <c r="E43" s="33">
        <f>'M4'!E43+'M5'!E43</f>
        <v>553687</v>
      </c>
      <c r="F43" s="49">
        <f t="shared" si="2"/>
        <v>12.262523772456262</v>
      </c>
      <c r="G43" s="33">
        <f>'M4'!G43+'M5'!G43</f>
        <v>621583</v>
      </c>
      <c r="H43" s="33">
        <f>'M4'!H43+'M5'!H43</f>
        <v>553687</v>
      </c>
      <c r="I43" s="51">
        <f t="shared" si="3"/>
        <v>12.262523772456262</v>
      </c>
    </row>
    <row r="44" spans="1:9" s="6" customFormat="1" ht="15.95" customHeight="1" x14ac:dyDescent="0.2">
      <c r="C44" s="10" t="s">
        <v>35</v>
      </c>
      <c r="D44" s="9">
        <f>'M4'!D44+'M5'!D44</f>
        <v>188202</v>
      </c>
      <c r="E44" s="7">
        <f>'M4'!E44+'M5'!E44</f>
        <v>155086</v>
      </c>
      <c r="F44" s="44">
        <f t="shared" si="2"/>
        <v>21.353313645332264</v>
      </c>
      <c r="G44" s="7">
        <f>'M4'!G44+'M5'!G44</f>
        <v>188202</v>
      </c>
      <c r="H44" s="7">
        <f>'M4'!H44+'M5'!H44</f>
        <v>155086</v>
      </c>
      <c r="I44" s="40">
        <f t="shared" si="3"/>
        <v>21.353313645332264</v>
      </c>
    </row>
    <row r="45" spans="1:9" s="6" customFormat="1" ht="15.95" customHeight="1" x14ac:dyDescent="0.2">
      <c r="C45" s="10" t="s">
        <v>36</v>
      </c>
      <c r="D45" s="9">
        <f>'M4'!D45+'M5'!D45</f>
        <v>82290</v>
      </c>
      <c r="E45" s="7">
        <f>'M4'!E45+'M5'!E45</f>
        <v>76943</v>
      </c>
      <c r="F45" s="44">
        <f t="shared" si="2"/>
        <v>6.9493001312659999</v>
      </c>
      <c r="G45" s="7">
        <f>'M4'!G45+'M5'!G45</f>
        <v>82290</v>
      </c>
      <c r="H45" s="7">
        <f>'M4'!H45+'M5'!H45</f>
        <v>76943</v>
      </c>
      <c r="I45" s="40">
        <f t="shared" si="3"/>
        <v>6.9493001312659999</v>
      </c>
    </row>
    <row r="46" spans="1:9" s="6" customFormat="1" ht="15.95" customHeight="1" x14ac:dyDescent="0.2">
      <c r="C46" s="10" t="s">
        <v>37</v>
      </c>
      <c r="D46" s="9">
        <f>'M4'!D46+'M5'!D46</f>
        <v>291854</v>
      </c>
      <c r="E46" s="7">
        <f>'M4'!E46+'M5'!E46</f>
        <v>272245</v>
      </c>
      <c r="F46" s="44">
        <f t="shared" si="2"/>
        <v>7.2027034472625644</v>
      </c>
      <c r="G46" s="7">
        <f>'M4'!G46+'M5'!G46</f>
        <v>291854</v>
      </c>
      <c r="H46" s="7">
        <f>'M4'!H46+'M5'!H46</f>
        <v>272245</v>
      </c>
      <c r="I46" s="40">
        <f t="shared" si="3"/>
        <v>7.2027034472625644</v>
      </c>
    </row>
    <row r="47" spans="1:9" s="6" customFormat="1" ht="15.95" customHeight="1" x14ac:dyDescent="0.2">
      <c r="C47" s="10" t="s">
        <v>38</v>
      </c>
      <c r="D47" s="9">
        <f>'M4'!D47+'M5'!D47</f>
        <v>59237</v>
      </c>
      <c r="E47" s="7">
        <f>'M4'!E47+'M5'!E47</f>
        <v>49413</v>
      </c>
      <c r="F47" s="44">
        <f t="shared" si="2"/>
        <v>19.881407726711586</v>
      </c>
      <c r="G47" s="7">
        <f>'M4'!G47+'M5'!G47</f>
        <v>59237</v>
      </c>
      <c r="H47" s="7">
        <f>'M4'!H47+'M5'!H47</f>
        <v>49413</v>
      </c>
      <c r="I47" s="40">
        <f t="shared" si="3"/>
        <v>19.881407726711586</v>
      </c>
    </row>
    <row r="48" spans="1:9" s="6" customFormat="1" ht="15.95" customHeight="1" x14ac:dyDescent="0.2">
      <c r="C48" s="15" t="s">
        <v>4</v>
      </c>
      <c r="D48" s="33">
        <f>'M4'!D48+'M5'!D48</f>
        <v>145758</v>
      </c>
      <c r="E48" s="33">
        <f>'M4'!E48+'M5'!E48</f>
        <v>136653</v>
      </c>
      <c r="F48" s="49">
        <f t="shared" si="2"/>
        <v>6.6628614080920272</v>
      </c>
      <c r="G48" s="33">
        <f>'M4'!G48+'M5'!G48</f>
        <v>145758</v>
      </c>
      <c r="H48" s="33">
        <f>'M4'!H48+'M5'!H48</f>
        <v>136653</v>
      </c>
      <c r="I48" s="51">
        <f t="shared" si="3"/>
        <v>6.6628614080920272</v>
      </c>
    </row>
    <row r="49" spans="3:9" s="6" customFormat="1" ht="15.95" customHeight="1" x14ac:dyDescent="0.2">
      <c r="C49" s="13" t="s">
        <v>39</v>
      </c>
      <c r="D49" s="9">
        <f>'M4'!D49+'M5'!D49</f>
        <v>144717</v>
      </c>
      <c r="E49" s="7">
        <f>'M4'!E49+'M5'!E49</f>
        <v>135633</v>
      </c>
      <c r="F49" s="44">
        <f t="shared" si="2"/>
        <v>6.6974851253013696</v>
      </c>
      <c r="G49" s="7">
        <f>'M4'!G49+'M5'!G49</f>
        <v>144717</v>
      </c>
      <c r="H49" s="7">
        <f>'M4'!H49+'M5'!H49</f>
        <v>135633</v>
      </c>
      <c r="I49" s="40">
        <f t="shared" si="3"/>
        <v>6.6974851253013696</v>
      </c>
    </row>
    <row r="50" spans="3:9" s="6" customFormat="1" ht="15.95" customHeight="1" x14ac:dyDescent="0.2">
      <c r="C50" s="10" t="s">
        <v>126</v>
      </c>
      <c r="D50" s="9">
        <f>'M4'!D50+'M5'!D50</f>
        <v>1041</v>
      </c>
      <c r="E50" s="114">
        <f>'M4'!E50+'M5'!E50</f>
        <v>1020</v>
      </c>
      <c r="F50" s="128">
        <f t="shared" si="2"/>
        <v>2.0588235294117538</v>
      </c>
      <c r="G50" s="7">
        <f>'M4'!G50+'M5'!G50</f>
        <v>1041</v>
      </c>
      <c r="H50" s="7">
        <f>'M4'!H50+'M5'!H50</f>
        <v>1020</v>
      </c>
      <c r="I50" s="40">
        <f>((G50/H50)*100)-100</f>
        <v>2.0588235294117538</v>
      </c>
    </row>
    <row r="51" spans="3:9" s="6" customFormat="1" ht="15.95" customHeight="1" x14ac:dyDescent="0.2">
      <c r="C51" s="139" t="s">
        <v>9</v>
      </c>
      <c r="D51" s="32">
        <f>'M4'!D51+'M5'!D51</f>
        <v>3478029</v>
      </c>
      <c r="E51" s="32">
        <f>'M4'!E51+'M5'!E51</f>
        <v>3163770</v>
      </c>
      <c r="F51" s="47"/>
      <c r="G51" s="32">
        <f>'M4'!G51+'M5'!G51</f>
        <v>3478029</v>
      </c>
      <c r="H51" s="32">
        <f>'M4'!H51+'M5'!H51</f>
        <v>3163770</v>
      </c>
      <c r="I51" s="52"/>
    </row>
    <row r="52" spans="3:9" ht="15" customHeight="1" x14ac:dyDescent="0.2">
      <c r="C52" s="69"/>
    </row>
    <row r="53" spans="3:9" ht="15" customHeight="1" x14ac:dyDescent="0.2">
      <c r="C53" s="69"/>
    </row>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0482" r:id="rId5"/>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topLeftCell="A19" zoomScaleNormal="100" workbookViewId="0">
      <selection activeCell="M12" sqref="M12"/>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122</v>
      </c>
    </row>
    <row r="10" spans="3:9" ht="12.75" customHeight="1" x14ac:dyDescent="0.2"/>
    <row r="11" spans="3:9" ht="15.95" customHeight="1" x14ac:dyDescent="0.2">
      <c r="C11" s="213" t="s">
        <v>40</v>
      </c>
      <c r="D11" s="216" t="str">
        <f>'M1'!D11:F11</f>
        <v>Januar</v>
      </c>
      <c r="E11" s="217"/>
      <c r="F11" s="218"/>
      <c r="G11" s="219" t="str">
        <f>'M1'!G11:I11</f>
        <v>Jahressumme:   Januar bis Januar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608829</v>
      </c>
      <c r="E14" s="16">
        <v>564032</v>
      </c>
      <c r="F14" s="46">
        <f t="shared" ref="F14:F31" si="0">((D14/E14)*100)-100</f>
        <v>7.9422798706456348</v>
      </c>
      <c r="G14" s="16">
        <v>608829</v>
      </c>
      <c r="H14" s="16">
        <v>564032</v>
      </c>
      <c r="I14" s="39">
        <f t="shared" ref="I14:I31" si="1">((G14/H14)*100)-100</f>
        <v>7.9422798706456348</v>
      </c>
    </row>
    <row r="15" spans="3:9" s="6" customFormat="1" ht="15.95" customHeight="1" x14ac:dyDescent="0.2">
      <c r="C15" s="10" t="s">
        <v>15</v>
      </c>
      <c r="D15" s="9">
        <v>20619</v>
      </c>
      <c r="E15" s="9">
        <v>18417</v>
      </c>
      <c r="F15" s="48">
        <f t="shared" si="0"/>
        <v>11.956344681544223</v>
      </c>
      <c r="G15" s="9">
        <v>20619</v>
      </c>
      <c r="H15" s="9">
        <v>18417</v>
      </c>
      <c r="I15" s="50">
        <f t="shared" si="1"/>
        <v>11.956344681544223</v>
      </c>
    </row>
    <row r="16" spans="3:9" s="6" customFormat="1" ht="15.95" customHeight="1" x14ac:dyDescent="0.2">
      <c r="C16" s="10" t="s">
        <v>16</v>
      </c>
      <c r="D16" s="9">
        <v>87835</v>
      </c>
      <c r="E16" s="9">
        <v>83999</v>
      </c>
      <c r="F16" s="48">
        <f t="shared" si="0"/>
        <v>4.5667210323932466</v>
      </c>
      <c r="G16" s="9">
        <v>87835</v>
      </c>
      <c r="H16" s="9">
        <v>83999</v>
      </c>
      <c r="I16" s="50">
        <f t="shared" si="1"/>
        <v>4.5667210323932466</v>
      </c>
    </row>
    <row r="17" spans="3:9" s="6" customFormat="1" ht="15.95" customHeight="1" x14ac:dyDescent="0.2">
      <c r="C17" s="10" t="s">
        <v>17</v>
      </c>
      <c r="D17" s="9">
        <v>63094</v>
      </c>
      <c r="E17" s="9">
        <v>57040</v>
      </c>
      <c r="F17" s="48">
        <f t="shared" si="0"/>
        <v>10.613604488078536</v>
      </c>
      <c r="G17" s="9">
        <v>63094</v>
      </c>
      <c r="H17" s="9">
        <v>57040</v>
      </c>
      <c r="I17" s="50">
        <f t="shared" si="1"/>
        <v>10.613604488078536</v>
      </c>
    </row>
    <row r="18" spans="3:9" s="6" customFormat="1" ht="15.95" customHeight="1" x14ac:dyDescent="0.2">
      <c r="C18" s="10" t="s">
        <v>18</v>
      </c>
      <c r="D18" s="9">
        <v>32918</v>
      </c>
      <c r="E18" s="9">
        <v>32821</v>
      </c>
      <c r="F18" s="48">
        <f t="shared" si="0"/>
        <v>0.29554248804120675</v>
      </c>
      <c r="G18" s="9">
        <v>32918</v>
      </c>
      <c r="H18" s="9">
        <v>32821</v>
      </c>
      <c r="I18" s="50">
        <f t="shared" si="1"/>
        <v>0.29554248804120675</v>
      </c>
    </row>
    <row r="19" spans="3:9" s="6" customFormat="1" ht="15.95" customHeight="1" x14ac:dyDescent="0.2">
      <c r="C19" s="10" t="s">
        <v>19</v>
      </c>
      <c r="D19" s="9">
        <v>151437</v>
      </c>
      <c r="E19" s="9">
        <v>141213</v>
      </c>
      <c r="F19" s="48">
        <f t="shared" si="0"/>
        <v>7.2401266172377916</v>
      </c>
      <c r="G19" s="9">
        <v>151437</v>
      </c>
      <c r="H19" s="9">
        <v>141213</v>
      </c>
      <c r="I19" s="50">
        <f t="shared" si="1"/>
        <v>7.2401266172377916</v>
      </c>
    </row>
    <row r="20" spans="3:9" s="6" customFormat="1" ht="15.95" customHeight="1" x14ac:dyDescent="0.2">
      <c r="C20" s="10" t="s">
        <v>20</v>
      </c>
      <c r="D20" s="9">
        <v>95778</v>
      </c>
      <c r="E20" s="9">
        <v>77960</v>
      </c>
      <c r="F20" s="48">
        <f t="shared" si="0"/>
        <v>22.855310415597742</v>
      </c>
      <c r="G20" s="9">
        <v>95778</v>
      </c>
      <c r="H20" s="9">
        <v>77960</v>
      </c>
      <c r="I20" s="50">
        <f t="shared" si="1"/>
        <v>22.855310415597742</v>
      </c>
    </row>
    <row r="21" spans="3:9" s="6" customFormat="1" ht="15.95" customHeight="1" x14ac:dyDescent="0.2">
      <c r="C21" s="10" t="s">
        <v>21</v>
      </c>
      <c r="D21" s="9">
        <v>26415</v>
      </c>
      <c r="E21" s="9">
        <v>24879</v>
      </c>
      <c r="F21" s="48">
        <f t="shared" si="0"/>
        <v>6.1738815868804977</v>
      </c>
      <c r="G21" s="9">
        <v>26415</v>
      </c>
      <c r="H21" s="9">
        <v>24879</v>
      </c>
      <c r="I21" s="50">
        <f t="shared" si="1"/>
        <v>6.1738815868804977</v>
      </c>
    </row>
    <row r="22" spans="3:9" s="6" customFormat="1" ht="15.95" customHeight="1" x14ac:dyDescent="0.2">
      <c r="C22" s="10" t="s">
        <v>22</v>
      </c>
      <c r="D22" s="9">
        <v>83822</v>
      </c>
      <c r="E22" s="9">
        <v>85322</v>
      </c>
      <c r="F22" s="48">
        <f t="shared" si="0"/>
        <v>-1.7580459904831116</v>
      </c>
      <c r="G22" s="9">
        <v>83822</v>
      </c>
      <c r="H22" s="9">
        <v>85322</v>
      </c>
      <c r="I22" s="50">
        <f t="shared" si="1"/>
        <v>-1.7580459904831116</v>
      </c>
    </row>
    <row r="23" spans="3:9" s="6" customFormat="1" ht="15.95" customHeight="1" x14ac:dyDescent="0.2">
      <c r="C23" s="10" t="s">
        <v>124</v>
      </c>
      <c r="D23" s="9">
        <v>46911</v>
      </c>
      <c r="E23" s="126">
        <v>42381</v>
      </c>
      <c r="F23" s="127">
        <f t="shared" si="0"/>
        <v>10.688752035110085</v>
      </c>
      <c r="G23" s="9">
        <v>46911</v>
      </c>
      <c r="H23" s="9">
        <v>42381</v>
      </c>
      <c r="I23" s="50">
        <f t="shared" si="1"/>
        <v>10.688752035110085</v>
      </c>
    </row>
    <row r="24" spans="3:9" s="6" customFormat="1" ht="15.95" customHeight="1" x14ac:dyDescent="0.2">
      <c r="C24" s="15" t="s">
        <v>3</v>
      </c>
      <c r="D24" s="33">
        <v>108270</v>
      </c>
      <c r="E24" s="33">
        <v>88597</v>
      </c>
      <c r="F24" s="49">
        <f t="shared" si="0"/>
        <v>22.205040802735979</v>
      </c>
      <c r="G24" s="33">
        <v>108270</v>
      </c>
      <c r="H24" s="33">
        <v>88597</v>
      </c>
      <c r="I24" s="51">
        <f t="shared" si="1"/>
        <v>22.205040802735979</v>
      </c>
    </row>
    <row r="25" spans="3:9" s="6" customFormat="1" ht="15.95" customHeight="1" x14ac:dyDescent="0.2">
      <c r="C25" s="10" t="s">
        <v>23</v>
      </c>
      <c r="D25" s="9">
        <v>89973</v>
      </c>
      <c r="E25" s="9">
        <v>71649</v>
      </c>
      <c r="F25" s="48">
        <f t="shared" si="0"/>
        <v>25.574676548172334</v>
      </c>
      <c r="G25" s="9">
        <v>89973</v>
      </c>
      <c r="H25" s="9">
        <v>71649</v>
      </c>
      <c r="I25" s="50">
        <f t="shared" si="1"/>
        <v>25.574676548172334</v>
      </c>
    </row>
    <row r="26" spans="3:9" s="6" customFormat="1" ht="15.95" customHeight="1" x14ac:dyDescent="0.2">
      <c r="C26" s="10" t="s">
        <v>24</v>
      </c>
      <c r="D26" s="9">
        <v>18297</v>
      </c>
      <c r="E26" s="9">
        <v>16948</v>
      </c>
      <c r="F26" s="48">
        <f t="shared" si="0"/>
        <v>7.9596412556053764</v>
      </c>
      <c r="G26" s="9">
        <v>18297</v>
      </c>
      <c r="H26" s="9">
        <v>16948</v>
      </c>
      <c r="I26" s="50">
        <f t="shared" si="1"/>
        <v>7.9596412556053764</v>
      </c>
    </row>
    <row r="27" spans="3:9" s="6" customFormat="1" ht="15.95" customHeight="1" x14ac:dyDescent="0.2">
      <c r="C27" s="15" t="s">
        <v>5</v>
      </c>
      <c r="D27" s="33">
        <v>82084</v>
      </c>
      <c r="E27" s="33">
        <v>81751</v>
      </c>
      <c r="F27" s="49">
        <f t="shared" si="0"/>
        <v>0.40733446685668184</v>
      </c>
      <c r="G27" s="33">
        <v>82084</v>
      </c>
      <c r="H27" s="33">
        <v>81751</v>
      </c>
      <c r="I27" s="51">
        <f t="shared" si="1"/>
        <v>0.40733446685668184</v>
      </c>
    </row>
    <row r="28" spans="3:9" s="6" customFormat="1" ht="15.95" customHeight="1" x14ac:dyDescent="0.2">
      <c r="C28" s="10" t="s">
        <v>25</v>
      </c>
      <c r="D28" s="9">
        <v>54043</v>
      </c>
      <c r="E28" s="9">
        <v>52991</v>
      </c>
      <c r="F28" s="48">
        <f t="shared" si="0"/>
        <v>1.9852427770753422</v>
      </c>
      <c r="G28" s="9">
        <v>54043</v>
      </c>
      <c r="H28" s="9">
        <v>52991</v>
      </c>
      <c r="I28" s="50">
        <f t="shared" si="1"/>
        <v>1.9852427770753422</v>
      </c>
    </row>
    <row r="29" spans="3:9" s="6" customFormat="1" ht="15.95" customHeight="1" x14ac:dyDescent="0.2">
      <c r="C29" s="10" t="s">
        <v>26</v>
      </c>
      <c r="D29" s="7">
        <v>28041</v>
      </c>
      <c r="E29" s="7">
        <v>28760</v>
      </c>
      <c r="F29" s="44">
        <f t="shared" si="0"/>
        <v>-2.5</v>
      </c>
      <c r="G29" s="7">
        <v>28041</v>
      </c>
      <c r="H29" s="7">
        <v>28760</v>
      </c>
      <c r="I29" s="40">
        <f t="shared" si="1"/>
        <v>-2.5</v>
      </c>
    </row>
    <row r="30" spans="3:9" s="6" customFormat="1" ht="15.95" customHeight="1" x14ac:dyDescent="0.2">
      <c r="C30" s="15" t="s">
        <v>81</v>
      </c>
      <c r="D30" s="33">
        <v>35946</v>
      </c>
      <c r="E30" s="33">
        <v>34154</v>
      </c>
      <c r="F30" s="43">
        <f t="shared" si="0"/>
        <v>5.2468232125080476</v>
      </c>
      <c r="G30" s="33">
        <v>35946</v>
      </c>
      <c r="H30" s="33">
        <v>34154</v>
      </c>
      <c r="I30" s="41">
        <f t="shared" si="1"/>
        <v>5.2468232125080476</v>
      </c>
    </row>
    <row r="31" spans="3:9" s="6" customFormat="1" ht="15.95" customHeight="1" x14ac:dyDescent="0.2">
      <c r="C31" s="10" t="s">
        <v>97</v>
      </c>
      <c r="D31" s="7">
        <v>35946</v>
      </c>
      <c r="E31" s="7">
        <v>34154</v>
      </c>
      <c r="F31" s="44">
        <f t="shared" si="0"/>
        <v>5.2468232125080476</v>
      </c>
      <c r="G31" s="7">
        <v>35946</v>
      </c>
      <c r="H31" s="7">
        <v>34154</v>
      </c>
      <c r="I31" s="40">
        <f t="shared" si="1"/>
        <v>5.2468232125080476</v>
      </c>
    </row>
    <row r="32" spans="3:9" s="6" customFormat="1" ht="15.95" customHeight="1" x14ac:dyDescent="0.2">
      <c r="C32" s="15" t="s">
        <v>27</v>
      </c>
      <c r="D32" s="33">
        <v>17756</v>
      </c>
      <c r="E32" s="33">
        <v>16175</v>
      </c>
      <c r="F32" s="49">
        <f t="shared" ref="F32:F50" si="2">((D32/E32)*100)-100</f>
        <v>9.7743431221020103</v>
      </c>
      <c r="G32" s="33">
        <v>17756</v>
      </c>
      <c r="H32" s="33">
        <v>16175</v>
      </c>
      <c r="I32" s="51">
        <f t="shared" ref="I32:I49" si="3">((G32/H32)*100)-100</f>
        <v>9.7743431221020103</v>
      </c>
    </row>
    <row r="33" spans="1:9" s="6" customFormat="1" ht="15.95" customHeight="1" x14ac:dyDescent="0.2">
      <c r="C33" s="10" t="s">
        <v>28</v>
      </c>
      <c r="D33" s="7">
        <v>17756</v>
      </c>
      <c r="E33" s="7">
        <v>16175</v>
      </c>
      <c r="F33" s="44">
        <f t="shared" si="2"/>
        <v>9.7743431221020103</v>
      </c>
      <c r="G33" s="7">
        <v>17756</v>
      </c>
      <c r="H33" s="7">
        <v>16175</v>
      </c>
      <c r="I33" s="40">
        <f t="shared" si="3"/>
        <v>9.7743431221020103</v>
      </c>
    </row>
    <row r="34" spans="1:9" s="6" customFormat="1" ht="15.95" customHeight="1" x14ac:dyDescent="0.2">
      <c r="C34" s="15" t="s">
        <v>6</v>
      </c>
      <c r="D34" s="33">
        <v>353683</v>
      </c>
      <c r="E34" s="33">
        <v>311135</v>
      </c>
      <c r="F34" s="49">
        <f t="shared" si="2"/>
        <v>13.675092805373865</v>
      </c>
      <c r="G34" s="33">
        <v>353683</v>
      </c>
      <c r="H34" s="33">
        <v>311135</v>
      </c>
      <c r="I34" s="51">
        <f t="shared" si="3"/>
        <v>13.675092805373865</v>
      </c>
    </row>
    <row r="35" spans="1:9" s="6" customFormat="1" ht="15.95" customHeight="1" x14ac:dyDescent="0.2">
      <c r="C35" s="10" t="s">
        <v>29</v>
      </c>
      <c r="D35" s="7">
        <v>47664</v>
      </c>
      <c r="E35" s="7">
        <v>43361</v>
      </c>
      <c r="F35" s="44">
        <f t="shared" si="2"/>
        <v>9.92366412213741</v>
      </c>
      <c r="G35" s="7">
        <v>47664</v>
      </c>
      <c r="H35" s="7">
        <v>43361</v>
      </c>
      <c r="I35" s="40">
        <f t="shared" si="3"/>
        <v>9.92366412213741</v>
      </c>
    </row>
    <row r="36" spans="1:9" s="6" customFormat="1" ht="15.95" customHeight="1" x14ac:dyDescent="0.2">
      <c r="C36" s="10" t="s">
        <v>30</v>
      </c>
      <c r="D36" s="7">
        <v>100396</v>
      </c>
      <c r="E36" s="7">
        <v>92928</v>
      </c>
      <c r="F36" s="44">
        <f t="shared" si="2"/>
        <v>8.0363292011019354</v>
      </c>
      <c r="G36" s="7">
        <v>100396</v>
      </c>
      <c r="H36" s="7">
        <v>92928</v>
      </c>
      <c r="I36" s="40">
        <f t="shared" si="3"/>
        <v>8.0363292011019354</v>
      </c>
    </row>
    <row r="37" spans="1:9" s="6" customFormat="1" ht="15.95" customHeight="1" x14ac:dyDescent="0.2">
      <c r="A37" s="6" t="s">
        <v>13</v>
      </c>
      <c r="C37" s="10" t="s">
        <v>31</v>
      </c>
      <c r="D37" s="7">
        <v>75477</v>
      </c>
      <c r="E37" s="7">
        <v>56718</v>
      </c>
      <c r="F37" s="44">
        <f t="shared" si="2"/>
        <v>33.074156352480713</v>
      </c>
      <c r="G37" s="7">
        <v>75477</v>
      </c>
      <c r="H37" s="7">
        <v>56718</v>
      </c>
      <c r="I37" s="40">
        <f t="shared" si="3"/>
        <v>33.074156352480713</v>
      </c>
    </row>
    <row r="38" spans="1:9" s="6" customFormat="1" ht="15.95" customHeight="1" x14ac:dyDescent="0.2">
      <c r="C38" s="10" t="s">
        <v>32</v>
      </c>
      <c r="D38" s="7">
        <v>122257</v>
      </c>
      <c r="E38" s="7">
        <v>110878</v>
      </c>
      <c r="F38" s="44">
        <f>((D38/E38)*100)-100</f>
        <v>10.262630999837668</v>
      </c>
      <c r="G38" s="7">
        <v>122257</v>
      </c>
      <c r="H38" s="7">
        <v>110878</v>
      </c>
      <c r="I38" s="40">
        <f t="shared" si="3"/>
        <v>10.262630999837668</v>
      </c>
    </row>
    <row r="39" spans="1:9" s="6" customFormat="1" ht="15.95" customHeight="1" x14ac:dyDescent="0.2">
      <c r="C39" s="10" t="s">
        <v>114</v>
      </c>
      <c r="D39" s="9">
        <v>7889</v>
      </c>
      <c r="E39" s="114">
        <v>7250</v>
      </c>
      <c r="F39" s="44">
        <f>((D39/E39)*100)-100</f>
        <v>8.8137931034482762</v>
      </c>
      <c r="G39" s="7">
        <v>7889</v>
      </c>
      <c r="H39" s="114">
        <v>7250</v>
      </c>
      <c r="I39" s="40">
        <f t="shared" si="3"/>
        <v>8.8137931034482762</v>
      </c>
    </row>
    <row r="40" spans="1:9" s="6" customFormat="1" ht="15.95" customHeight="1" x14ac:dyDescent="0.2">
      <c r="A40" s="6" t="s">
        <v>13</v>
      </c>
      <c r="C40" s="15" t="s">
        <v>8</v>
      </c>
      <c r="D40" s="33">
        <v>158200</v>
      </c>
      <c r="E40" s="33">
        <v>135408</v>
      </c>
      <c r="F40" s="49">
        <f t="shared" si="2"/>
        <v>16.832092638544253</v>
      </c>
      <c r="G40" s="33">
        <v>158200</v>
      </c>
      <c r="H40" s="33">
        <v>135408</v>
      </c>
      <c r="I40" s="51">
        <f t="shared" si="3"/>
        <v>16.832092638544253</v>
      </c>
    </row>
    <row r="41" spans="1:9" s="6" customFormat="1" ht="15.95" customHeight="1" x14ac:dyDescent="0.2">
      <c r="C41" s="10" t="s">
        <v>34</v>
      </c>
      <c r="D41" s="7">
        <v>84175</v>
      </c>
      <c r="E41" s="7">
        <v>73561</v>
      </c>
      <c r="F41" s="44">
        <f t="shared" si="2"/>
        <v>14.428841369747559</v>
      </c>
      <c r="G41" s="7">
        <v>84175</v>
      </c>
      <c r="H41" s="7">
        <v>73561</v>
      </c>
      <c r="I41" s="40">
        <f t="shared" si="3"/>
        <v>14.428841369747559</v>
      </c>
    </row>
    <row r="42" spans="1:9" s="6" customFormat="1" ht="15.95" customHeight="1" x14ac:dyDescent="0.2">
      <c r="C42" s="10" t="s">
        <v>46</v>
      </c>
      <c r="D42" s="7">
        <v>74025</v>
      </c>
      <c r="E42" s="7">
        <v>61847</v>
      </c>
      <c r="F42" s="44">
        <f t="shared" si="2"/>
        <v>19.690526622148212</v>
      </c>
      <c r="G42" s="7">
        <v>74025</v>
      </c>
      <c r="H42" s="7">
        <v>61847</v>
      </c>
      <c r="I42" s="40">
        <f t="shared" si="3"/>
        <v>19.690526622148212</v>
      </c>
    </row>
    <row r="43" spans="1:9" s="6" customFormat="1" ht="15.95" customHeight="1" x14ac:dyDescent="0.2">
      <c r="C43" s="15" t="s">
        <v>7</v>
      </c>
      <c r="D43" s="33">
        <v>336474</v>
      </c>
      <c r="E43" s="33">
        <v>291986</v>
      </c>
      <c r="F43" s="49">
        <f t="shared" si="2"/>
        <v>15.23634694814136</v>
      </c>
      <c r="G43" s="33">
        <v>336474</v>
      </c>
      <c r="H43" s="33">
        <v>291986</v>
      </c>
      <c r="I43" s="51">
        <f t="shared" si="3"/>
        <v>15.23634694814136</v>
      </c>
    </row>
    <row r="44" spans="1:9" s="6" customFormat="1" ht="15.95" customHeight="1" x14ac:dyDescent="0.2">
      <c r="C44" s="10" t="s">
        <v>35</v>
      </c>
      <c r="D44" s="7">
        <v>96198</v>
      </c>
      <c r="E44" s="7">
        <v>76700</v>
      </c>
      <c r="F44" s="44">
        <f t="shared" si="2"/>
        <v>25.421121251629714</v>
      </c>
      <c r="G44" s="7">
        <v>96198</v>
      </c>
      <c r="H44" s="7">
        <v>76700</v>
      </c>
      <c r="I44" s="40">
        <f t="shared" si="3"/>
        <v>25.421121251629714</v>
      </c>
    </row>
    <row r="45" spans="1:9" s="6" customFormat="1" ht="15.95" customHeight="1" x14ac:dyDescent="0.2">
      <c r="C45" s="10" t="s">
        <v>36</v>
      </c>
      <c r="D45" s="7">
        <v>50722</v>
      </c>
      <c r="E45" s="7">
        <v>46486</v>
      </c>
      <c r="F45" s="44">
        <f t="shared" si="2"/>
        <v>9.1124209439401085</v>
      </c>
      <c r="G45" s="7">
        <v>50722</v>
      </c>
      <c r="H45" s="7">
        <v>46486</v>
      </c>
      <c r="I45" s="40">
        <f t="shared" si="3"/>
        <v>9.1124209439401085</v>
      </c>
    </row>
    <row r="46" spans="1:9" s="6" customFormat="1" ht="15.95" customHeight="1" x14ac:dyDescent="0.2">
      <c r="C46" s="10" t="s">
        <v>37</v>
      </c>
      <c r="D46" s="7">
        <v>156195</v>
      </c>
      <c r="E46" s="7">
        <v>141437</v>
      </c>
      <c r="F46" s="44">
        <f t="shared" si="2"/>
        <v>10.434327651180382</v>
      </c>
      <c r="G46" s="7">
        <v>156195</v>
      </c>
      <c r="H46" s="7">
        <v>141437</v>
      </c>
      <c r="I46" s="40">
        <f t="shared" si="3"/>
        <v>10.434327651180382</v>
      </c>
    </row>
    <row r="47" spans="1:9" s="6" customFormat="1" ht="15.95" customHeight="1" x14ac:dyDescent="0.2">
      <c r="C47" s="10" t="s">
        <v>38</v>
      </c>
      <c r="D47" s="7">
        <v>33359</v>
      </c>
      <c r="E47" s="7">
        <v>27363</v>
      </c>
      <c r="F47" s="44">
        <f t="shared" si="2"/>
        <v>21.912801958849542</v>
      </c>
      <c r="G47" s="7">
        <v>33359</v>
      </c>
      <c r="H47" s="7">
        <v>27363</v>
      </c>
      <c r="I47" s="40">
        <f t="shared" si="3"/>
        <v>21.912801958849542</v>
      </c>
    </row>
    <row r="48" spans="1:9" s="6" customFormat="1" ht="15.95" customHeight="1" x14ac:dyDescent="0.2">
      <c r="C48" s="15" t="s">
        <v>4</v>
      </c>
      <c r="D48" s="33">
        <v>74062</v>
      </c>
      <c r="E48" s="33">
        <v>69429</v>
      </c>
      <c r="F48" s="49">
        <f t="shared" si="2"/>
        <v>6.6730040761065368</v>
      </c>
      <c r="G48" s="33">
        <v>74062</v>
      </c>
      <c r="H48" s="33">
        <v>69429</v>
      </c>
      <c r="I48" s="51">
        <f t="shared" si="3"/>
        <v>6.6730040761065368</v>
      </c>
    </row>
    <row r="49" spans="3:9" s="6" customFormat="1" ht="15.95" customHeight="1" x14ac:dyDescent="0.2">
      <c r="C49" s="13" t="s">
        <v>39</v>
      </c>
      <c r="D49" s="7">
        <v>73546</v>
      </c>
      <c r="E49" s="7">
        <v>68919</v>
      </c>
      <c r="F49" s="44">
        <f t="shared" si="2"/>
        <v>6.7136783760646495</v>
      </c>
      <c r="G49" s="7">
        <v>73546</v>
      </c>
      <c r="H49" s="7">
        <v>68919</v>
      </c>
      <c r="I49" s="40">
        <f t="shared" si="3"/>
        <v>6.7136783760646495</v>
      </c>
    </row>
    <row r="50" spans="3:9" s="6" customFormat="1" ht="15.95" customHeight="1" x14ac:dyDescent="0.2">
      <c r="C50" s="10" t="s">
        <v>125</v>
      </c>
      <c r="D50" s="7">
        <v>516</v>
      </c>
      <c r="E50" s="114">
        <v>510</v>
      </c>
      <c r="F50" s="128">
        <f t="shared" si="2"/>
        <v>1.1764705882352899</v>
      </c>
      <c r="G50" s="7">
        <v>516</v>
      </c>
      <c r="H50" s="7">
        <v>510</v>
      </c>
      <c r="I50" s="40">
        <f>((G50/H50)*100)-100</f>
        <v>1.1764705882352899</v>
      </c>
    </row>
    <row r="51" spans="3:9" s="6" customFormat="1" ht="15.95" customHeight="1" x14ac:dyDescent="0.2">
      <c r="C51" s="139" t="s">
        <v>9</v>
      </c>
      <c r="D51" s="32">
        <f>D48+D43+D40+D34+D32+D30+D27+D24+D14</f>
        <v>1775304</v>
      </c>
      <c r="E51" s="32">
        <f>E48+E43+E40+E34+E32+E30+E27+E24+E14</f>
        <v>1592667</v>
      </c>
      <c r="F51" s="47"/>
      <c r="G51" s="32">
        <f>G48+G43+G40+G34+G32+G30+G27+G24+G14</f>
        <v>1775304</v>
      </c>
      <c r="H51" s="32">
        <f>H48+H43+H40+H34+H32+H30+H27+H24+H14</f>
        <v>1592667</v>
      </c>
      <c r="I51" s="52"/>
    </row>
    <row r="52" spans="3:9" ht="15" customHeight="1" x14ac:dyDescent="0.2">
      <c r="C52" s="69"/>
    </row>
    <row r="53" spans="3:9" ht="15" customHeight="1" x14ac:dyDescent="0.2">
      <c r="C53" s="69"/>
    </row>
  </sheetData>
  <customSheetViews>
    <customSheetView guid="{BD0090C9-DA10-4990-9651-066A2554CA18}">
      <selection activeCell="K27" sqref="K27"/>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1506"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1506"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topLeftCell="A16" zoomScaleNormal="100" workbookViewId="0">
      <selection activeCell="M12" sqref="M12"/>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123</v>
      </c>
    </row>
    <row r="10" spans="3:9" ht="12.75" customHeight="1" x14ac:dyDescent="0.2"/>
    <row r="11" spans="3:9" ht="15.95" customHeight="1" x14ac:dyDescent="0.2">
      <c r="C11" s="213" t="s">
        <v>40</v>
      </c>
      <c r="D11" s="216" t="str">
        <f>'M1'!D11:F11</f>
        <v>Januar</v>
      </c>
      <c r="E11" s="217"/>
      <c r="F11" s="218"/>
      <c r="G11" s="219" t="str">
        <f>'M1'!G11:I11</f>
        <v>Jahressumme:   Januar bis Januar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604914</v>
      </c>
      <c r="E14" s="16">
        <v>566803</v>
      </c>
      <c r="F14" s="46">
        <f>((D14/E14)*100)-100</f>
        <v>6.7238529083297038</v>
      </c>
      <c r="G14" s="16">
        <v>604914</v>
      </c>
      <c r="H14" s="16">
        <v>566803</v>
      </c>
      <c r="I14" s="39">
        <f>((G14/H14)*100)-100</f>
        <v>6.7238529083297038</v>
      </c>
    </row>
    <row r="15" spans="3:9" s="6" customFormat="1" ht="15.95" customHeight="1" x14ac:dyDescent="0.2">
      <c r="C15" s="10" t="s">
        <v>15</v>
      </c>
      <c r="D15" s="9">
        <v>20682</v>
      </c>
      <c r="E15" s="9">
        <v>18452</v>
      </c>
      <c r="F15" s="48">
        <f t="shared" ref="F15:F31" si="0">((D15/E15)*100)-100</f>
        <v>12.085410795577729</v>
      </c>
      <c r="G15" s="9">
        <v>20682</v>
      </c>
      <c r="H15" s="9">
        <v>18452</v>
      </c>
      <c r="I15" s="50">
        <f t="shared" ref="I15:I31" si="1">((G15/H15)*100)-100</f>
        <v>12.085410795577729</v>
      </c>
    </row>
    <row r="16" spans="3:9" s="6" customFormat="1" ht="15.95" customHeight="1" x14ac:dyDescent="0.2">
      <c r="C16" s="10" t="s">
        <v>16</v>
      </c>
      <c r="D16" s="9">
        <v>91216</v>
      </c>
      <c r="E16" s="9">
        <v>86875</v>
      </c>
      <c r="F16" s="48">
        <f t="shared" si="0"/>
        <v>4.9968345323740948</v>
      </c>
      <c r="G16" s="9">
        <v>91216</v>
      </c>
      <c r="H16" s="9">
        <v>86875</v>
      </c>
      <c r="I16" s="50">
        <f t="shared" si="1"/>
        <v>4.9968345323740948</v>
      </c>
    </row>
    <row r="17" spans="3:9" s="6" customFormat="1" ht="15.95" customHeight="1" x14ac:dyDescent="0.2">
      <c r="C17" s="10" t="s">
        <v>17</v>
      </c>
      <c r="D17" s="9">
        <v>60015</v>
      </c>
      <c r="E17" s="9">
        <v>55514</v>
      </c>
      <c r="F17" s="48">
        <f t="shared" si="0"/>
        <v>8.1078646827827328</v>
      </c>
      <c r="G17" s="9">
        <v>60015</v>
      </c>
      <c r="H17" s="9">
        <v>55514</v>
      </c>
      <c r="I17" s="50">
        <f t="shared" si="1"/>
        <v>8.1078646827827328</v>
      </c>
    </row>
    <row r="18" spans="3:9" s="6" customFormat="1" ht="15.95" customHeight="1" x14ac:dyDescent="0.2">
      <c r="C18" s="10" t="s">
        <v>18</v>
      </c>
      <c r="D18" s="9">
        <v>33769</v>
      </c>
      <c r="E18" s="9">
        <v>33407</v>
      </c>
      <c r="F18" s="48">
        <f t="shared" si="0"/>
        <v>1.0836052324363123</v>
      </c>
      <c r="G18" s="9">
        <v>33769</v>
      </c>
      <c r="H18" s="9">
        <v>33407</v>
      </c>
      <c r="I18" s="50">
        <f t="shared" si="1"/>
        <v>1.0836052324363123</v>
      </c>
    </row>
    <row r="19" spans="3:9" s="6" customFormat="1" ht="15.95" customHeight="1" x14ac:dyDescent="0.2">
      <c r="C19" s="10" t="s">
        <v>19</v>
      </c>
      <c r="D19" s="9">
        <v>155682</v>
      </c>
      <c r="E19" s="9">
        <v>144400</v>
      </c>
      <c r="F19" s="48">
        <f t="shared" si="0"/>
        <v>7.8130193905817151</v>
      </c>
      <c r="G19" s="9">
        <v>155682</v>
      </c>
      <c r="H19" s="9">
        <v>144400</v>
      </c>
      <c r="I19" s="50">
        <f t="shared" si="1"/>
        <v>7.8130193905817151</v>
      </c>
    </row>
    <row r="20" spans="3:9" s="6" customFormat="1" ht="15.95" customHeight="1" x14ac:dyDescent="0.2">
      <c r="C20" s="10" t="s">
        <v>20</v>
      </c>
      <c r="D20" s="9">
        <v>88574</v>
      </c>
      <c r="E20" s="9">
        <v>74876</v>
      </c>
      <c r="F20" s="48">
        <f t="shared" si="0"/>
        <v>18.294246487526038</v>
      </c>
      <c r="G20" s="9">
        <v>88574</v>
      </c>
      <c r="H20" s="9">
        <v>74876</v>
      </c>
      <c r="I20" s="50">
        <f t="shared" si="1"/>
        <v>18.294246487526038</v>
      </c>
    </row>
    <row r="21" spans="3:9" s="6" customFormat="1" ht="15.95" customHeight="1" x14ac:dyDescent="0.2">
      <c r="C21" s="10" t="s">
        <v>21</v>
      </c>
      <c r="D21" s="9">
        <v>26767</v>
      </c>
      <c r="E21" s="9">
        <v>24421</v>
      </c>
      <c r="F21" s="48">
        <f t="shared" si="0"/>
        <v>9.6064862208754818</v>
      </c>
      <c r="G21" s="9">
        <v>26767</v>
      </c>
      <c r="H21" s="9">
        <v>24421</v>
      </c>
      <c r="I21" s="50">
        <f t="shared" si="1"/>
        <v>9.6064862208754818</v>
      </c>
    </row>
    <row r="22" spans="3:9" s="6" customFormat="1" ht="15.95" customHeight="1" x14ac:dyDescent="0.2">
      <c r="C22" s="10" t="s">
        <v>22</v>
      </c>
      <c r="D22" s="9">
        <v>81361</v>
      </c>
      <c r="E22" s="9">
        <v>85279</v>
      </c>
      <c r="F22" s="48">
        <f t="shared" si="0"/>
        <v>-4.5943315470397152</v>
      </c>
      <c r="G22" s="9">
        <v>81361</v>
      </c>
      <c r="H22" s="9">
        <v>85279</v>
      </c>
      <c r="I22" s="50">
        <f t="shared" si="1"/>
        <v>-4.5943315470397152</v>
      </c>
    </row>
    <row r="23" spans="3:9" s="6" customFormat="1" ht="15.95" customHeight="1" x14ac:dyDescent="0.2">
      <c r="C23" s="10" t="s">
        <v>124</v>
      </c>
      <c r="D23" s="9">
        <v>46848</v>
      </c>
      <c r="E23" s="126">
        <v>43579</v>
      </c>
      <c r="F23" s="127">
        <f t="shared" si="0"/>
        <v>7.5013194428508996</v>
      </c>
      <c r="G23" s="9">
        <v>46848</v>
      </c>
      <c r="H23" s="9">
        <v>43579</v>
      </c>
      <c r="I23" s="50">
        <f>((G23/H23)*100)-100</f>
        <v>7.5013194428508996</v>
      </c>
    </row>
    <row r="24" spans="3:9" s="6" customFormat="1" ht="15.95" customHeight="1" x14ac:dyDescent="0.2">
      <c r="C24" s="15" t="s">
        <v>3</v>
      </c>
      <c r="D24" s="33">
        <v>113380</v>
      </c>
      <c r="E24" s="33">
        <v>91686</v>
      </c>
      <c r="F24" s="49">
        <f t="shared" si="0"/>
        <v>23.661191457801635</v>
      </c>
      <c r="G24" s="33">
        <v>113380</v>
      </c>
      <c r="H24" s="33">
        <v>91686</v>
      </c>
      <c r="I24" s="51">
        <f t="shared" si="1"/>
        <v>23.661191457801635</v>
      </c>
    </row>
    <row r="25" spans="3:9" s="6" customFormat="1" ht="15.95" customHeight="1" x14ac:dyDescent="0.2">
      <c r="C25" s="10" t="s">
        <v>23</v>
      </c>
      <c r="D25" s="9">
        <v>94668</v>
      </c>
      <c r="E25" s="9">
        <v>74520</v>
      </c>
      <c r="F25" s="48">
        <f t="shared" si="0"/>
        <v>27.037037037037038</v>
      </c>
      <c r="G25" s="9">
        <v>94668</v>
      </c>
      <c r="H25" s="9">
        <v>74520</v>
      </c>
      <c r="I25" s="50">
        <f t="shared" si="1"/>
        <v>27.037037037037038</v>
      </c>
    </row>
    <row r="26" spans="3:9" s="6" customFormat="1" ht="15.95" customHeight="1" x14ac:dyDescent="0.2">
      <c r="C26" s="10" t="s">
        <v>24</v>
      </c>
      <c r="D26" s="9">
        <v>18712</v>
      </c>
      <c r="E26" s="9">
        <v>17166</v>
      </c>
      <c r="F26" s="48">
        <f t="shared" si="0"/>
        <v>9.0061749970872711</v>
      </c>
      <c r="G26" s="9">
        <v>18712</v>
      </c>
      <c r="H26" s="9">
        <v>17166</v>
      </c>
      <c r="I26" s="50">
        <f t="shared" si="1"/>
        <v>9.0061749970872711</v>
      </c>
    </row>
    <row r="27" spans="3:9" s="6" customFormat="1" ht="15.95" customHeight="1" x14ac:dyDescent="0.2">
      <c r="C27" s="15" t="s">
        <v>5</v>
      </c>
      <c r="D27" s="33">
        <v>88318</v>
      </c>
      <c r="E27" s="33">
        <v>87059</v>
      </c>
      <c r="F27" s="49">
        <f t="shared" si="0"/>
        <v>1.4461457172722021</v>
      </c>
      <c r="G27" s="33">
        <v>88318</v>
      </c>
      <c r="H27" s="33">
        <v>87059</v>
      </c>
      <c r="I27" s="51">
        <f t="shared" si="1"/>
        <v>1.4461457172722021</v>
      </c>
    </row>
    <row r="28" spans="3:9" s="6" customFormat="1" ht="15.95" customHeight="1" x14ac:dyDescent="0.2">
      <c r="C28" s="10" t="s">
        <v>25</v>
      </c>
      <c r="D28" s="9">
        <v>53270</v>
      </c>
      <c r="E28" s="9">
        <v>50545</v>
      </c>
      <c r="F28" s="48">
        <f t="shared" si="0"/>
        <v>5.3912355326936563</v>
      </c>
      <c r="G28" s="9">
        <v>53270</v>
      </c>
      <c r="H28" s="9">
        <v>50545</v>
      </c>
      <c r="I28" s="50">
        <f t="shared" si="1"/>
        <v>5.3912355326936563</v>
      </c>
    </row>
    <row r="29" spans="3:9" s="6" customFormat="1" ht="15.95" customHeight="1" x14ac:dyDescent="0.2">
      <c r="C29" s="10" t="s">
        <v>26</v>
      </c>
      <c r="D29" s="7">
        <v>35048</v>
      </c>
      <c r="E29" s="7">
        <v>36514</v>
      </c>
      <c r="F29" s="44">
        <f t="shared" si="0"/>
        <v>-4.0148983951361146</v>
      </c>
      <c r="G29" s="7">
        <v>35048</v>
      </c>
      <c r="H29" s="7">
        <v>36514</v>
      </c>
      <c r="I29" s="40">
        <f t="shared" si="1"/>
        <v>-4.0148983951361146</v>
      </c>
    </row>
    <row r="30" spans="3:9" s="6" customFormat="1" ht="15.95" customHeight="1" x14ac:dyDescent="0.2">
      <c r="C30" s="15" t="s">
        <v>81</v>
      </c>
      <c r="D30" s="33">
        <v>34892</v>
      </c>
      <c r="E30" s="33">
        <v>32137</v>
      </c>
      <c r="F30" s="43">
        <f t="shared" si="0"/>
        <v>8.5726732426797838</v>
      </c>
      <c r="G30" s="33">
        <v>34892</v>
      </c>
      <c r="H30" s="33">
        <v>32137</v>
      </c>
      <c r="I30" s="41">
        <f t="shared" si="1"/>
        <v>8.5726732426797838</v>
      </c>
    </row>
    <row r="31" spans="3:9" s="6" customFormat="1" ht="15.95" customHeight="1" x14ac:dyDescent="0.2">
      <c r="C31" s="10" t="s">
        <v>97</v>
      </c>
      <c r="D31" s="7">
        <v>34892</v>
      </c>
      <c r="E31" s="7">
        <v>32137</v>
      </c>
      <c r="F31" s="44">
        <f t="shared" si="0"/>
        <v>8.5726732426797838</v>
      </c>
      <c r="G31" s="7">
        <v>34892</v>
      </c>
      <c r="H31" s="7">
        <v>32137</v>
      </c>
      <c r="I31" s="40">
        <f t="shared" si="1"/>
        <v>8.5726732426797838</v>
      </c>
    </row>
    <row r="32" spans="3:9" s="6" customFormat="1" ht="15.95" customHeight="1" x14ac:dyDescent="0.2">
      <c r="C32" s="15" t="s">
        <v>27</v>
      </c>
      <c r="D32" s="33">
        <v>13122</v>
      </c>
      <c r="E32" s="33">
        <v>11079</v>
      </c>
      <c r="F32" s="49">
        <f t="shared" ref="F32:F50" si="2">((D32/E32)*100)-100</f>
        <v>18.440292445166534</v>
      </c>
      <c r="G32" s="33">
        <v>13122</v>
      </c>
      <c r="H32" s="33">
        <v>11079</v>
      </c>
      <c r="I32" s="51">
        <f t="shared" ref="I32:I49" si="3">((G32/H32)*100)-100</f>
        <v>18.440292445166534</v>
      </c>
    </row>
    <row r="33" spans="1:9" s="6" customFormat="1" ht="15.95" customHeight="1" x14ac:dyDescent="0.2">
      <c r="C33" s="10" t="s">
        <v>28</v>
      </c>
      <c r="D33" s="7">
        <v>13122</v>
      </c>
      <c r="E33" s="7">
        <v>11079</v>
      </c>
      <c r="F33" s="44">
        <f t="shared" si="2"/>
        <v>18.440292445166534</v>
      </c>
      <c r="G33" s="7">
        <v>13122</v>
      </c>
      <c r="H33" s="7">
        <v>11079</v>
      </c>
      <c r="I33" s="40">
        <f t="shared" si="3"/>
        <v>18.440292445166534</v>
      </c>
    </row>
    <row r="34" spans="1:9" s="6" customFormat="1" ht="15.95" customHeight="1" x14ac:dyDescent="0.2">
      <c r="C34" s="15" t="s">
        <v>6</v>
      </c>
      <c r="D34" s="33">
        <v>344301</v>
      </c>
      <c r="E34" s="33">
        <v>320653</v>
      </c>
      <c r="F34" s="49">
        <f t="shared" si="2"/>
        <v>7.3749504916529816</v>
      </c>
      <c r="G34" s="33">
        <v>344301</v>
      </c>
      <c r="H34" s="33">
        <v>320653</v>
      </c>
      <c r="I34" s="51">
        <f t="shared" si="3"/>
        <v>7.3749504916529816</v>
      </c>
    </row>
    <row r="35" spans="1:9" s="6" customFormat="1" ht="15.95" customHeight="1" x14ac:dyDescent="0.2">
      <c r="C35" s="10" t="s">
        <v>29</v>
      </c>
      <c r="D35" s="7">
        <v>45204</v>
      </c>
      <c r="E35" s="7">
        <v>40832</v>
      </c>
      <c r="F35" s="44">
        <f t="shared" si="2"/>
        <v>10.707288401253919</v>
      </c>
      <c r="G35" s="7">
        <v>45204</v>
      </c>
      <c r="H35" s="7">
        <v>40832</v>
      </c>
      <c r="I35" s="40">
        <f t="shared" si="3"/>
        <v>10.707288401253919</v>
      </c>
    </row>
    <row r="36" spans="1:9" s="6" customFormat="1" ht="15.95" customHeight="1" x14ac:dyDescent="0.2">
      <c r="C36" s="10" t="s">
        <v>30</v>
      </c>
      <c r="D36" s="7">
        <v>104457</v>
      </c>
      <c r="E36" s="7">
        <v>96515</v>
      </c>
      <c r="F36" s="44">
        <f t="shared" si="2"/>
        <v>8.2287727296275222</v>
      </c>
      <c r="G36" s="7">
        <v>104457</v>
      </c>
      <c r="H36" s="7">
        <v>96515</v>
      </c>
      <c r="I36" s="40">
        <f t="shared" si="3"/>
        <v>8.2287727296275222</v>
      </c>
    </row>
    <row r="37" spans="1:9" s="6" customFormat="1" ht="15.95" customHeight="1" x14ac:dyDescent="0.2">
      <c r="A37" s="6" t="s">
        <v>13</v>
      </c>
      <c r="C37" s="10" t="s">
        <v>31</v>
      </c>
      <c r="D37" s="7">
        <v>69513</v>
      </c>
      <c r="E37" s="7">
        <v>63973</v>
      </c>
      <c r="F37" s="44">
        <f t="shared" si="2"/>
        <v>8.6599033967454915</v>
      </c>
      <c r="G37" s="7">
        <v>69513</v>
      </c>
      <c r="H37" s="7">
        <v>63973</v>
      </c>
      <c r="I37" s="40">
        <f t="shared" si="3"/>
        <v>8.6599033967454915</v>
      </c>
    </row>
    <row r="38" spans="1:9" s="6" customFormat="1" ht="15.95" customHeight="1" x14ac:dyDescent="0.2">
      <c r="C38" s="10" t="s">
        <v>32</v>
      </c>
      <c r="D38" s="7">
        <v>118257</v>
      </c>
      <c r="E38" s="7">
        <v>112774</v>
      </c>
      <c r="F38" s="44">
        <f t="shared" si="2"/>
        <v>4.8619362619043471</v>
      </c>
      <c r="G38" s="7">
        <v>118257</v>
      </c>
      <c r="H38" s="7">
        <v>112774</v>
      </c>
      <c r="I38" s="40">
        <f t="shared" si="3"/>
        <v>4.8619362619043471</v>
      </c>
    </row>
    <row r="39" spans="1:9" s="6" customFormat="1" ht="15.95" customHeight="1" x14ac:dyDescent="0.2">
      <c r="C39" s="10" t="s">
        <v>114</v>
      </c>
      <c r="D39" s="9">
        <v>6870</v>
      </c>
      <c r="E39" s="114">
        <v>6559</v>
      </c>
      <c r="F39" s="44">
        <f t="shared" si="2"/>
        <v>4.7415764598262058</v>
      </c>
      <c r="G39" s="7">
        <v>6870</v>
      </c>
      <c r="H39" s="114">
        <v>6559</v>
      </c>
      <c r="I39" s="40">
        <f t="shared" si="3"/>
        <v>4.7415764598262058</v>
      </c>
    </row>
    <row r="40" spans="1:9" s="6" customFormat="1" ht="15.95" customHeight="1" x14ac:dyDescent="0.2">
      <c r="A40" s="6" t="s">
        <v>13</v>
      </c>
      <c r="C40" s="15" t="s">
        <v>8</v>
      </c>
      <c r="D40" s="33">
        <v>146993</v>
      </c>
      <c r="E40" s="33">
        <v>132761</v>
      </c>
      <c r="F40" s="49">
        <f t="shared" si="2"/>
        <v>10.720015667251673</v>
      </c>
      <c r="G40" s="33">
        <v>146993</v>
      </c>
      <c r="H40" s="33">
        <v>132761</v>
      </c>
      <c r="I40" s="51">
        <f t="shared" si="3"/>
        <v>10.720015667251673</v>
      </c>
    </row>
    <row r="41" spans="1:9" s="6" customFormat="1" ht="15.95" customHeight="1" x14ac:dyDescent="0.2">
      <c r="C41" s="10" t="s">
        <v>34</v>
      </c>
      <c r="D41" s="7">
        <v>73528</v>
      </c>
      <c r="E41" s="7">
        <v>68104</v>
      </c>
      <c r="F41" s="44">
        <f t="shared" si="2"/>
        <v>7.9642899095500894</v>
      </c>
      <c r="G41" s="7">
        <v>73528</v>
      </c>
      <c r="H41" s="7">
        <v>68104</v>
      </c>
      <c r="I41" s="40">
        <f t="shared" si="3"/>
        <v>7.9642899095500894</v>
      </c>
    </row>
    <row r="42" spans="1:9" s="6" customFormat="1" ht="15.95" customHeight="1" x14ac:dyDescent="0.2">
      <c r="C42" s="10" t="s">
        <v>46</v>
      </c>
      <c r="D42" s="7">
        <v>73465</v>
      </c>
      <c r="E42" s="7">
        <v>64657</v>
      </c>
      <c r="F42" s="44">
        <f t="shared" si="2"/>
        <v>13.622654932953893</v>
      </c>
      <c r="G42" s="7">
        <v>73465</v>
      </c>
      <c r="H42" s="7">
        <v>64657</v>
      </c>
      <c r="I42" s="40">
        <f t="shared" si="3"/>
        <v>13.622654932953893</v>
      </c>
    </row>
    <row r="43" spans="1:9" s="6" customFormat="1" ht="15.95" customHeight="1" x14ac:dyDescent="0.2">
      <c r="C43" s="15" t="s">
        <v>7</v>
      </c>
      <c r="D43" s="33">
        <v>285109</v>
      </c>
      <c r="E43" s="33">
        <v>261701</v>
      </c>
      <c r="F43" s="49">
        <f t="shared" si="2"/>
        <v>8.9445588667983742</v>
      </c>
      <c r="G43" s="33">
        <v>285109</v>
      </c>
      <c r="H43" s="33">
        <v>261701</v>
      </c>
      <c r="I43" s="51">
        <f t="shared" si="3"/>
        <v>8.9445588667983742</v>
      </c>
    </row>
    <row r="44" spans="1:9" s="6" customFormat="1" ht="15.95" customHeight="1" x14ac:dyDescent="0.2">
      <c r="C44" s="10" t="s">
        <v>35</v>
      </c>
      <c r="D44" s="7">
        <v>92004</v>
      </c>
      <c r="E44" s="7">
        <v>78386</v>
      </c>
      <c r="F44" s="44">
        <f t="shared" si="2"/>
        <v>17.373000280662353</v>
      </c>
      <c r="G44" s="7">
        <v>92004</v>
      </c>
      <c r="H44" s="7">
        <v>78386</v>
      </c>
      <c r="I44" s="40">
        <f t="shared" si="3"/>
        <v>17.373000280662353</v>
      </c>
    </row>
    <row r="45" spans="1:9" s="6" customFormat="1" ht="15.95" customHeight="1" x14ac:dyDescent="0.2">
      <c r="C45" s="10" t="s">
        <v>36</v>
      </c>
      <c r="D45" s="7">
        <v>31568</v>
      </c>
      <c r="E45" s="7">
        <v>30457</v>
      </c>
      <c r="F45" s="44">
        <f t="shared" si="2"/>
        <v>3.6477657024657617</v>
      </c>
      <c r="G45" s="7">
        <v>31568</v>
      </c>
      <c r="H45" s="7">
        <v>30457</v>
      </c>
      <c r="I45" s="40">
        <f t="shared" si="3"/>
        <v>3.6477657024657617</v>
      </c>
    </row>
    <row r="46" spans="1:9" s="6" customFormat="1" ht="15.95" customHeight="1" x14ac:dyDescent="0.2">
      <c r="C46" s="10" t="s">
        <v>37</v>
      </c>
      <c r="D46" s="7">
        <v>135659</v>
      </c>
      <c r="E46" s="7">
        <v>130808</v>
      </c>
      <c r="F46" s="44">
        <f t="shared" si="2"/>
        <v>3.7084887774448134</v>
      </c>
      <c r="G46" s="7">
        <v>135659</v>
      </c>
      <c r="H46" s="7">
        <v>130808</v>
      </c>
      <c r="I46" s="40">
        <f t="shared" si="3"/>
        <v>3.7084887774448134</v>
      </c>
    </row>
    <row r="47" spans="1:9" s="6" customFormat="1" ht="15.95" customHeight="1" x14ac:dyDescent="0.2">
      <c r="C47" s="10" t="s">
        <v>38</v>
      </c>
      <c r="D47" s="7">
        <v>25878</v>
      </c>
      <c r="E47" s="7">
        <v>22050</v>
      </c>
      <c r="F47" s="44">
        <f t="shared" si="2"/>
        <v>17.360544217687064</v>
      </c>
      <c r="G47" s="7">
        <v>25878</v>
      </c>
      <c r="H47" s="7">
        <v>22050</v>
      </c>
      <c r="I47" s="40">
        <f t="shared" si="3"/>
        <v>17.360544217687064</v>
      </c>
    </row>
    <row r="48" spans="1:9" s="6" customFormat="1" ht="15.95" customHeight="1" x14ac:dyDescent="0.2">
      <c r="C48" s="15" t="s">
        <v>4</v>
      </c>
      <c r="D48" s="33">
        <v>71696</v>
      </c>
      <c r="E48" s="33">
        <v>67224</v>
      </c>
      <c r="F48" s="49">
        <f t="shared" si="2"/>
        <v>6.6523860526002636</v>
      </c>
      <c r="G48" s="33">
        <v>71696</v>
      </c>
      <c r="H48" s="33">
        <v>67224</v>
      </c>
      <c r="I48" s="51">
        <f t="shared" si="3"/>
        <v>6.6523860526002636</v>
      </c>
    </row>
    <row r="49" spans="3:9" s="6" customFormat="1" ht="15.95" customHeight="1" x14ac:dyDescent="0.2">
      <c r="C49" s="13" t="s">
        <v>39</v>
      </c>
      <c r="D49" s="7">
        <v>71171</v>
      </c>
      <c r="E49" s="7">
        <v>66714</v>
      </c>
      <c r="F49" s="44">
        <f t="shared" si="2"/>
        <v>6.6807566627694399</v>
      </c>
      <c r="G49" s="7">
        <v>71171</v>
      </c>
      <c r="H49" s="7">
        <v>66714</v>
      </c>
      <c r="I49" s="40">
        <f t="shared" si="3"/>
        <v>6.6807566627694399</v>
      </c>
    </row>
    <row r="50" spans="3:9" s="6" customFormat="1" ht="15.95" customHeight="1" x14ac:dyDescent="0.2">
      <c r="C50" s="10" t="s">
        <v>126</v>
      </c>
      <c r="D50" s="7">
        <v>525</v>
      </c>
      <c r="E50" s="114">
        <v>510</v>
      </c>
      <c r="F50" s="128">
        <f t="shared" si="2"/>
        <v>2.941176470588232</v>
      </c>
      <c r="G50" s="7">
        <v>525</v>
      </c>
      <c r="H50" s="7">
        <v>510</v>
      </c>
      <c r="I50" s="40">
        <f>((G50/H50)*100)-100</f>
        <v>2.941176470588232</v>
      </c>
    </row>
    <row r="51" spans="3:9" s="6" customFormat="1" ht="15.95" customHeight="1" x14ac:dyDescent="0.2">
      <c r="C51" s="139" t="s">
        <v>9</v>
      </c>
      <c r="D51" s="32">
        <f>D48+D43+D40+D34+D32+D30+D27+D24+D14</f>
        <v>1702725</v>
      </c>
      <c r="E51" s="32">
        <f>E48+E43+E40+E34+E32+E30+E27+E24+E14</f>
        <v>1571103</v>
      </c>
      <c r="F51" s="47"/>
      <c r="G51" s="32">
        <f>G48+G43+G40+G34+G32+G30+G27+G24+G14</f>
        <v>1702725</v>
      </c>
      <c r="H51" s="32">
        <f>H48+H43+H40+H34+H32+H30+H27+H24+H14</f>
        <v>1571103</v>
      </c>
      <c r="I51" s="52"/>
    </row>
    <row r="52" spans="3:9" ht="15" customHeight="1" x14ac:dyDescent="0.2">
      <c r="C52" s="69"/>
    </row>
    <row r="53" spans="3:9" ht="15" customHeight="1" x14ac:dyDescent="0.2">
      <c r="C53" s="69"/>
    </row>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2530"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2530" r:id="rId5"/>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5</vt:i4>
      </vt:variant>
    </vt:vector>
  </HeadingPairs>
  <TitlesOfParts>
    <vt:vector size="20" baseType="lpstr">
      <vt:lpstr>Deckblatt</vt:lpstr>
      <vt:lpstr>Hinweis</vt:lpstr>
      <vt:lpstr>Übersicht</vt:lpstr>
      <vt:lpstr>M1</vt:lpstr>
      <vt:lpstr>M1a</vt:lpstr>
      <vt:lpstr>M2</vt:lpstr>
      <vt:lpstr>M3</vt:lpstr>
      <vt:lpstr>M4</vt:lpstr>
      <vt:lpstr>M5</vt:lpstr>
      <vt:lpstr>M6</vt:lpstr>
      <vt:lpstr>M7</vt:lpstr>
      <vt:lpstr>M8 </vt:lpstr>
      <vt:lpstr>M9</vt:lpstr>
      <vt:lpstr>M10</vt:lpstr>
      <vt:lpstr>M11</vt:lpstr>
      <vt:lpstr>'M3'!Druckbereich</vt:lpstr>
      <vt:lpstr>'M4'!Druckbereich</vt:lpstr>
      <vt:lpstr>'M5'!Druckbereich</vt:lpstr>
      <vt:lpstr>'M7'!Druckbereich</vt:lpstr>
      <vt:lpstr>Übersicht!Druckbereich</vt:lpstr>
    </vt:vector>
  </TitlesOfParts>
  <Company>BAG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TriebelJ</dc:creator>
  <cp:lastModifiedBy>Schumacher, Franz-Josef</cp:lastModifiedBy>
  <cp:lastPrinted>2017-02-17T09:29:58Z</cp:lastPrinted>
  <dcterms:created xsi:type="dcterms:W3CDTF">2007-08-29T12:57:24Z</dcterms:created>
  <dcterms:modified xsi:type="dcterms:W3CDTF">2017-03-01T12:56:01Z</dcterms:modified>
</cp:coreProperties>
</file>