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toro/Dropbox/_umuc/ifsm300/_2018S1/"/>
    </mc:Choice>
  </mc:AlternateContent>
  <bookViews>
    <workbookView xWindow="-33580" yWindow="1480" windowWidth="28160" windowHeight="16880" tabRatio="500" activeTab="5"/>
  </bookViews>
  <sheets>
    <sheet name="Analysis by" sheetId="1" r:id="rId1"/>
    <sheet name="Data" sheetId="2" r:id="rId2"/>
    <sheet name="Sorted" sheetId="3" r:id="rId3"/>
    <sheet name="Airport" sheetId="4" r:id="rId4"/>
    <sheet name="Initial Analysis" sheetId="5" r:id="rId5"/>
    <sheet name="Profit Analysis" sheetId="7" r:id="rId6"/>
  </sheets>
  <calcPr calcId="162913" concurrentCalc="0"/>
  <pivotCaches>
    <pivotCache cacheId="15" r:id="rId7"/>
    <pivotCache cacheId="26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7" l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F25" i="4"/>
  <c r="F24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</calcChain>
</file>

<file path=xl/sharedStrings.xml><?xml version="1.0" encoding="utf-8"?>
<sst xmlns="http://schemas.openxmlformats.org/spreadsheetml/2006/main" count="730" uniqueCount="40">
  <si>
    <t>Name:</t>
  </si>
  <si>
    <t>Class:</t>
  </si>
  <si>
    <t>Project:</t>
  </si>
  <si>
    <t>Due Date:</t>
  </si>
  <si>
    <t>Robert Laurie</t>
  </si>
  <si>
    <t>IFSM 300</t>
  </si>
  <si>
    <t>Assignment 1 - MIS</t>
  </si>
  <si>
    <t>Year</t>
  </si>
  <si>
    <t>Quarter</t>
  </si>
  <si>
    <t>Location</t>
  </si>
  <si>
    <t>CarClass</t>
  </si>
  <si>
    <t>Revenue</t>
  </si>
  <si>
    <t xml:space="preserve"> NumCars </t>
  </si>
  <si>
    <t>2015</t>
  </si>
  <si>
    <t>Q1</t>
  </si>
  <si>
    <t>Airport</t>
  </si>
  <si>
    <t>Economy</t>
  </si>
  <si>
    <t>Premium</t>
  </si>
  <si>
    <t>City</t>
  </si>
  <si>
    <t>Q2</t>
  </si>
  <si>
    <t>Q3</t>
  </si>
  <si>
    <t>Q4</t>
  </si>
  <si>
    <t>2016</t>
  </si>
  <si>
    <t>2017</t>
  </si>
  <si>
    <t>AvgRev</t>
  </si>
  <si>
    <t>Average Quarterly Revenue per Economy Car (Airport)</t>
  </si>
  <si>
    <t>Average Quarterly Revenue per Premium Car (Airport)</t>
  </si>
  <si>
    <t>Question 1: The trend is true for both class of cars. Q3 revenue is highest likely due to summer vacation. Q4 is the next highest likely due to Christmas holidays.</t>
  </si>
  <si>
    <t>Question 2: Summer vacation is the likely reason for this Q3 trend.</t>
  </si>
  <si>
    <t>Sum of Revenue</t>
  </si>
  <si>
    <t>Row Labels</t>
  </si>
  <si>
    <t>Grand Total</t>
  </si>
  <si>
    <t>Column Labels</t>
  </si>
  <si>
    <t>Revenue by Car Class and Location</t>
  </si>
  <si>
    <t xml:space="preserve">Question 3: </t>
  </si>
  <si>
    <t>Overhead</t>
  </si>
  <si>
    <t>Profit</t>
  </si>
  <si>
    <t>Profit per Car</t>
  </si>
  <si>
    <t>Sum of Profit</t>
  </si>
  <si>
    <t>Average of Profit per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</si>
</sst>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6" formatCode="_([$$-409]* #,##0.00_);_([$$-409]* \(#,##0.00\);_([$$-409]* &quot;-&quot;??_);_(@_)"/>
    <numFmt numFmtId="167" formatCode="_([$$-409]* #,##0.000_);_([$$-409]* \(#,##0.000\);_([$$-409]* &quot;-&quot;??_);_(@_)"/>
    <numFmt numFmtId="169" formatCode="_([$$-409]* #,##0_);_([$$-409]* \(#,##0\);_([$$-409]* &quot;-&quot;??_);_(@_)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4" tint="-0.249977111117893"/>
      <name val="Arial"/>
      <family val="2"/>
    </font>
    <font>
      <b/>
      <sz val="16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right"/>
    </xf>
    <xf numFmtId="0" fontId="2" fillId="0" borderId="0" xfId="0" applyFont="1"/>
    <xf numFmtId="15" fontId="2" fillId="0" borderId="0" xfId="0" applyNumberFormat="1" applyFont="1"/>
    <xf numFmtId="166" fontId="0" fillId="0" borderId="0" xfId="0" applyNumberFormat="1"/>
    <xf numFmtId="49" fontId="5" fillId="0" borderId="0" xfId="0" applyNumberFormat="1" applyFont="1"/>
    <xf numFmtId="169" fontId="5" fillId="0" borderId="0" xfId="0" applyNumberFormat="1" applyFont="1"/>
    <xf numFmtId="41" fontId="5" fillId="0" borderId="0" xfId="1" applyFont="1"/>
    <xf numFmtId="0" fontId="5" fillId="0" borderId="0" xfId="0" applyFont="1"/>
    <xf numFmtId="166" fontId="5" fillId="0" borderId="0" xfId="0" applyNumberFormat="1" applyFont="1"/>
    <xf numFmtId="49" fontId="5" fillId="0" borderId="0" xfId="0" applyNumberFormat="1" applyFont="1" applyFill="1" applyBorder="1"/>
    <xf numFmtId="169" fontId="5" fillId="0" borderId="0" xfId="0" applyNumberFormat="1" applyFont="1" applyFill="1" applyBorder="1"/>
    <xf numFmtId="41" fontId="5" fillId="0" borderId="0" xfId="1" applyFont="1" applyFill="1" applyBorder="1"/>
    <xf numFmtId="167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6" fontId="6" fillId="0" borderId="0" xfId="1" applyNumberFormat="1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pivotButton="1" applyFont="1"/>
    <xf numFmtId="0" fontId="5" fillId="0" borderId="0" xfId="0" applyFont="1" applyAlignment="1">
      <alignment horizontal="left"/>
    </xf>
    <xf numFmtId="0" fontId="8" fillId="0" borderId="0" xfId="0" applyFont="1"/>
    <xf numFmtId="49" fontId="7" fillId="0" borderId="0" xfId="0" applyNumberFormat="1" applyFont="1"/>
    <xf numFmtId="166" fontId="9" fillId="0" borderId="0" xfId="0" applyNumberFormat="1" applyFont="1"/>
    <xf numFmtId="169" fontId="9" fillId="0" borderId="0" xfId="0" applyNumberFormat="1" applyFont="1"/>
    <xf numFmtId="166" fontId="5" fillId="0" borderId="0" xfId="0" pivotButton="1" applyNumberFormat="1" applyFont="1"/>
    <xf numFmtId="166" fontId="5" fillId="0" borderId="0" xfId="0" applyNumberFormat="1" applyFont="1" applyAlignment="1">
      <alignment horizontal="left"/>
    </xf>
  </cellXfs>
  <cellStyles count="2">
    <cellStyle name="Comma [0]" xfId="1" builtinId="6"/>
    <cellStyle name="Normal" xfId="0" builtinId="0"/>
  </cellStyles>
  <dxfs count="88"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font>
        <name val="Arial"/>
        <scheme val="none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1"/>
      </font>
    </dxf>
    <dxf>
      <font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9" formatCode="_([$$-409]* #,##0_);_([$$-409]* \(#,##0\);_([$$-409]* &quot;-&quot;??_);_(@_)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9" formatCode="_([$$-409]* #,##0_);_([$$-409]* \(#,##0\);_([$$-409]* &quot;-&quot;??_);_(@_)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_([$$-409]* #,##0.00_);_([$$-409]* \(#,##0.00\);_([$$-409]* &quot;-&quot;??_);_(@_)"/>
    </dxf>
    <dxf>
      <numFmt numFmtId="168" formatCode="_([$$-409]* #,##0.0_);_([$$-409]* \(#,##0.0\);_([$$-409]* &quot;-&quot;??_);_(@_)"/>
    </dxf>
    <dxf>
      <numFmt numFmtId="169" formatCode="_([$$-409]* #,##0_);_([$$-409]* \(#,##0\);_([$$-409]* &quot;-&quot;??_);_(@_)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2015 Quarterly Airport Economy Car Average 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Airport!$B$2:$B$5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Airport!$G$2:$G$5</c:f>
              <c:numCache>
                <c:formatCode>_([$$-409]* #,##0.00_);_([$$-409]* \(#,##0.00\);_([$$-409]* "-"??_);_(@_)</c:formatCode>
                <c:ptCount val="4"/>
                <c:pt idx="0">
                  <c:v>104.726048362412</c:v>
                </c:pt>
                <c:pt idx="1">
                  <c:v>103.78367748279253</c:v>
                </c:pt>
                <c:pt idx="2">
                  <c:v>180.63970130678283</c:v>
                </c:pt>
                <c:pt idx="3">
                  <c:v>149.25727069351231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0042-819D-7CF90EB7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655439"/>
        <c:axId val="1055677759"/>
      </c:barChart>
      <c:catAx>
        <c:axId val="105565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677759"/>
        <c:crosses val="autoZero"/>
        <c:auto val="1"/>
        <c:lblAlgn val="ctr"/>
        <c:lblOffset val="100"/>
        <c:noMultiLvlLbl val="0"/>
      </c:catAx>
      <c:valAx>
        <c:axId val="10556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65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2015 Quarterly Airport Premium Car Average Revenue </a:t>
            </a:r>
            <a:endParaRPr lang="en-US" sz="16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Airport!$B$12:$B$15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Airport!$G$12:$G$15</c:f>
              <c:numCache>
                <c:formatCode>_([$$-409]* #,##0.00_);_([$$-409]* \(#,##0.00\);_([$$-409]* "-"??_);_(@_)</c:formatCode>
                <c:ptCount val="4"/>
                <c:pt idx="0">
                  <c:v>109.1581903276131</c:v>
                </c:pt>
                <c:pt idx="1">
                  <c:v>106.14511041009463</c:v>
                </c:pt>
                <c:pt idx="2">
                  <c:v>210.07316392069254</c:v>
                </c:pt>
                <c:pt idx="3">
                  <c:v>155.65162907268171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A-424C-BCA8-117E7F128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410063"/>
        <c:axId val="1080433567"/>
      </c:barChart>
      <c:catAx>
        <c:axId val="108041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33567"/>
        <c:crosses val="autoZero"/>
        <c:auto val="1"/>
        <c:lblAlgn val="ctr"/>
        <c:lblOffset val="100"/>
        <c:noMultiLvlLbl val="0"/>
      </c:catAx>
      <c:valAx>
        <c:axId val="10804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1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[Asgn1-MIS-RobertLaurie.xlsx]Initial Analysis!PivotTable3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3153615282001622"/>
          <c:y val="4.8894027008862521E-2"/>
          <c:w val="0.72097588046332195"/>
          <c:h val="0.80023902524339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'Initial Analysis'!$I$1:$I$2</c:f>
              <c:strCache>
                <c:ptCount val="1"/>
                <c:pt idx="0">
                  <c:v>Airport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Analysis'!$H$3:$H$5</c:f>
              <c:strCache>
                <c:ptCount val="2"/>
                <c:pt idx="0">
                  <c:v>Economy</c:v>
                </c:pt>
                <c:pt idx="1">
                  <c:v>Premium</c:v>
                </c:pt>
              </c:strCache>
            </c:strRef>
          </c:cat>
          <c:val>
            <c:numRef>
              <c:f>'Initial Analysis'!$I$3:$I$5</c:f>
              <c:numCache>
                <c:formatCode>_([$$-409]* #,##0_);_([$$-409]* \(#,##0\);_([$$-409]* "-"??_);_(@_)</c:formatCode>
                <c:ptCount val="2"/>
                <c:pt idx="0">
                  <c:v>3909940</c:v>
                </c:pt>
                <c:pt idx="1">
                  <c:v>4650176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3-524A-ABFF-4D6720FCCFC0}"/>
            </c:ext>
          </c:extLst>
        </c:ser>
        <c:ser>
          <c:idx val="1"/>
          <c:order val="1"/>
          <c:tx>
            <c:strRef>
              <c:f>'Initial Analysis'!$J$1:$J$2</c:f>
              <c:strCache>
                <c:ptCount val="1"/>
                <c:pt idx="0">
                  <c:v>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'Initial Analysis'!$H$3:$H$5</c:f>
              <c:strCache>
                <c:ptCount val="2"/>
                <c:pt idx="0">
                  <c:v>Economy</c:v>
                </c:pt>
                <c:pt idx="1">
                  <c:v>Premium</c:v>
                </c:pt>
              </c:strCache>
            </c:strRef>
          </c:cat>
          <c:val>
            <c:numRef>
              <c:f>'Initial Analysis'!$J$3:$J$5</c:f>
              <c:numCache>
                <c:formatCode>_([$$-409]* #,##0_);_([$$-409]* \(#,##0\);_([$$-409]* "-"??_);_(@_)</c:formatCode>
                <c:ptCount val="2"/>
                <c:pt idx="0">
                  <c:v>3693960</c:v>
                </c:pt>
                <c:pt idx="1">
                  <c:v>4047444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3-524A-ABFF-4D6720FCC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609263"/>
        <c:axId val="1056305071"/>
      </c:barChart>
      <c:catAx>
        <c:axId val="105660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305071"/>
        <c:crosses val="autoZero"/>
        <c:auto val="1"/>
        <c:lblAlgn val="ctr"/>
        <c:lblOffset val="100"/>
        <c:noMultiLvlLbl val="0"/>
      </c:catAx>
      <c:valAx>
        <c:axId val="10563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0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87701881085716"/>
          <c:y val="0.90774096058364873"/>
          <c:w val="0.57645671871539683"/>
          <c:h val="7.8580532857042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122113</xdr:colOff>
      <xdr:row>0</xdr:row>
      <xdr:rowOff>35168</xdr:rowOff>
    </xdr:from>
    <xdr:to>
      <xdr:col>14</xdr:col>
      <xdr:colOff>527539</xdr:colOff>
      <xdr:row>12</xdr:row>
      <xdr:rowOff>68385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1BD42B-E4E2-4B48-938C-68A2D218A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141653</xdr:colOff>
      <xdr:row>13</xdr:row>
      <xdr:rowOff>132861</xdr:rowOff>
    </xdr:from>
    <xdr:to>
      <xdr:col>14</xdr:col>
      <xdr:colOff>527539</xdr:colOff>
      <xdr:row>26</xdr:row>
      <xdr:rowOff>19538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CFE290-C7FC-7145-81B8-EFE6996A1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89958</xdr:colOff>
      <xdr:row>8</xdr:row>
      <xdr:rowOff>141814</xdr:rowOff>
    </xdr:from>
    <xdr:to>
      <xdr:col>11</xdr:col>
      <xdr:colOff>52917</xdr:colOff>
      <xdr:row>23</xdr:row>
      <xdr:rowOff>190500</xdr:rowOff>
    </xdr:to>
    <xdr:graphicFrame macro="">
      <xdr:nvGraphicFramePr>
        <xdr:cNvPr id="2" name="Chart 1" title="Revenue by Car Class and Location">
          <a:extLst>
            <a:ext uri="{FF2B5EF4-FFF2-40B4-BE49-F238E27FC236}">
              <a16:creationId xmlns:a16="http://schemas.microsoft.com/office/drawing/2014/main" id="{43B1DB16-244B-8D4B-A10C-68A987D96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toro" refreshedDate="43125.083712731481" createdVersion="6" refreshedVersion="6" minRefreshableVersion="3" recordCount="32">
  <cacheSource type="worksheet">
    <worksheetSource name="Table15"/>
  </cacheSource>
  <cacheFields count="6">
    <cacheField name="Year" numFmtId="49">
      <sharedItems/>
    </cacheField>
    <cacheField name="Quarter" numFmtId="49">
      <sharedItems/>
    </cacheField>
    <cacheField name="Location" numFmtId="49">
      <sharedItems count="2">
        <s v="Airport"/>
        <s v="City"/>
      </sharedItems>
    </cacheField>
    <cacheField name="CarClass" numFmtId="49">
      <sharedItems count="2">
        <s v="Economy"/>
        <s v="Premium"/>
      </sharedItems>
    </cacheField>
    <cacheField name="Revenue" numFmtId="169">
      <sharedItems containsSemiMixedTypes="0" containsString="0" containsNumber="1" containsInteger="1" minValue="296120" maxValue="752272" count="32">
        <n v="342140"/>
        <n v="349852"/>
        <n v="343252"/>
        <n v="351060"/>
        <n v="422192"/>
        <n v="370128"/>
        <n v="455424"/>
        <n v="296120"/>
        <n v="580576"/>
        <n v="752272"/>
        <n v="504800"/>
        <n v="471816"/>
        <n v="533744"/>
        <n v="496840"/>
        <n v="582504"/>
        <n v="619900"/>
        <n v="486252"/>
        <n v="701460"/>
        <n v="415016"/>
        <n v="552324"/>
        <n v="486056"/>
        <n v="626232"/>
        <n v="488588"/>
        <n v="585156"/>
        <n v="503212"/>
        <n v="665548"/>
        <n v="483256"/>
        <n v="643168"/>
        <n v="555768"/>
        <n v="687844"/>
        <n v="421120"/>
        <n v="527900"/>
      </sharedItems>
    </cacheField>
    <cacheField name=" NumCars " numFmtId="41">
      <sharedItems containsSemiMixedTypes="0" containsString="0" containsNumber="1" containsInteger="1" minValue="2897" maxValue="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toro" refreshedDate="43125.157652893518" createdVersion="6" refreshedVersion="6" minRefreshableVersion="3" recordCount="32">
  <cacheSource type="worksheet">
    <worksheetSource name="Table17"/>
  </cacheSource>
  <cacheFields count="9">
    <cacheField name="Year" numFmtId="49">
      <sharedItems/>
    </cacheField>
    <cacheField name="Quarter" numFmtId="49">
      <sharedItems/>
    </cacheField>
    <cacheField name="Location" numFmtId="49">
      <sharedItems count="2">
        <s v="Airport"/>
        <s v="City"/>
      </sharedItems>
    </cacheField>
    <cacheField name="CarClass" numFmtId="49">
      <sharedItems count="2">
        <s v="Economy"/>
        <s v="Premium"/>
      </sharedItems>
    </cacheField>
    <cacheField name="Revenue" numFmtId="169">
      <sharedItems containsSemiMixedTypes="0" containsString="0" containsNumber="1" containsInteger="1" minValue="296120" maxValue="752272"/>
    </cacheField>
    <cacheField name=" NumCars " numFmtId="41">
      <sharedItems containsSemiMixedTypes="0" containsString="0" containsNumber="1" containsInteger="1" minValue="2897" maxValue="4800"/>
    </cacheField>
    <cacheField name="Overhead" numFmtId="169">
      <sharedItems containsSemiMixedTypes="0" containsString="0" containsNumber="1" containsInteger="1" minValue="160700" maxValue="284025"/>
    </cacheField>
    <cacheField name="Profit" numFmtId="169">
      <sharedItems containsSemiMixedTypes="0" containsString="0" containsNumber="1" containsInteger="1" minValue="78845" maxValue="483697" count="32">
        <n v="178790"/>
        <n v="109477"/>
        <n v="158002"/>
        <n v="90285"/>
        <n v="218792"/>
        <n v="108603"/>
        <n v="215424"/>
        <n v="78845"/>
        <n v="419876"/>
        <n v="483697"/>
        <n v="294800"/>
        <n v="209316"/>
        <n v="354944"/>
        <n v="257440"/>
        <n v="415004"/>
        <n v="379975"/>
        <n v="314252"/>
        <n v="417435"/>
        <n v="243516"/>
        <n v="280149"/>
        <n v="314856"/>
        <n v="371832"/>
        <n v="311038"/>
        <n v="327156"/>
        <n v="338862"/>
        <n v="404998"/>
        <n v="307506"/>
        <n v="381193"/>
        <n v="363368"/>
        <n v="438319"/>
        <n v="223770"/>
        <n v="275075"/>
      </sharedItems>
    </cacheField>
    <cacheField name="Profit per Car" numFmtId="166">
      <sharedItems containsSemiMixedTypes="0" containsString="0" containsNumber="1" minValue="25.96635030198447" maxValue="135.07316392069254" count="32">
        <n v="54.726048362412001"/>
        <n v="34.158190327613106"/>
        <n v="42.645614035087718"/>
        <n v="25.96635030198447"/>
        <n v="53.783677482792527"/>
        <n v="31.145110410094638"/>
        <n v="44.88"/>
        <n v="27.216085605799101"/>
        <n v="130.63970130678283"/>
        <n v="135.07316392069254"/>
        <n v="70.19047619047619"/>
        <n v="59.804571428571428"/>
        <n v="99.257270693512311"/>
        <n v="80.6516290726817"/>
        <n v="123.88179104477612"/>
        <n v="118.77930603313536"/>
        <n v="91.352325581395348"/>
        <n v="110.2284129918141"/>
        <n v="70.995918367346945"/>
        <n v="77.197299531551394"/>
        <n v="91.955607476635521"/>
        <n v="109.62028301886792"/>
        <n v="87.591664319909881"/>
        <n v="95.103488372093025"/>
        <n v="103.09157286279282"/>
        <n v="116.5797351755901"/>
        <n v="87.483926031294459"/>
        <n v="109.13054680790152"/>
        <n v="94.430353430353435"/>
        <n v="131.74601743312294"/>
        <n v="56.69369141119838"/>
        <n v="81.6004153070305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2015"/>
    <s v="Q1"/>
    <x v="0"/>
    <x v="0"/>
    <x v="0"/>
    <n v="3267"/>
  </r>
  <r>
    <s v="2015"/>
    <s v="Q1"/>
    <x v="0"/>
    <x v="1"/>
    <x v="1"/>
    <n v="3205"/>
  </r>
  <r>
    <s v="2015"/>
    <s v="Q1"/>
    <x v="1"/>
    <x v="0"/>
    <x v="2"/>
    <n v="3705"/>
  </r>
  <r>
    <s v="2015"/>
    <s v="Q1"/>
    <x v="1"/>
    <x v="1"/>
    <x v="3"/>
    <n v="3477"/>
  </r>
  <r>
    <s v="2015"/>
    <s v="Q2"/>
    <x v="0"/>
    <x v="0"/>
    <x v="4"/>
    <n v="4068"/>
  </r>
  <r>
    <s v="2015"/>
    <s v="Q2"/>
    <x v="0"/>
    <x v="1"/>
    <x v="5"/>
    <n v="3487"/>
  </r>
  <r>
    <s v="2015"/>
    <s v="Q2"/>
    <x v="1"/>
    <x v="0"/>
    <x v="6"/>
    <n v="4800"/>
  </r>
  <r>
    <s v="2015"/>
    <s v="Q2"/>
    <x v="1"/>
    <x v="1"/>
    <x v="7"/>
    <n v="2897"/>
  </r>
  <r>
    <s v="2015"/>
    <s v="Q3"/>
    <x v="0"/>
    <x v="0"/>
    <x v="8"/>
    <n v="3214"/>
  </r>
  <r>
    <s v="2015"/>
    <s v="Q3"/>
    <x v="0"/>
    <x v="1"/>
    <x v="9"/>
    <n v="3581"/>
  </r>
  <r>
    <s v="2015"/>
    <s v="Q3"/>
    <x v="1"/>
    <x v="0"/>
    <x v="10"/>
    <n v="4200"/>
  </r>
  <r>
    <s v="2015"/>
    <s v="Q3"/>
    <x v="1"/>
    <x v="1"/>
    <x v="11"/>
    <n v="3500"/>
  </r>
  <r>
    <s v="2015"/>
    <s v="Q4"/>
    <x v="0"/>
    <x v="0"/>
    <x v="12"/>
    <n v="3576"/>
  </r>
  <r>
    <s v="2015"/>
    <s v="Q4"/>
    <x v="0"/>
    <x v="1"/>
    <x v="13"/>
    <n v="3192"/>
  </r>
  <r>
    <s v="2015"/>
    <s v="Q4"/>
    <x v="1"/>
    <x v="0"/>
    <x v="14"/>
    <n v="3350"/>
  </r>
  <r>
    <s v="2015"/>
    <s v="Q4"/>
    <x v="1"/>
    <x v="1"/>
    <x v="15"/>
    <n v="3199"/>
  </r>
  <r>
    <s v="2016"/>
    <s v="Q1"/>
    <x v="0"/>
    <x v="0"/>
    <x v="16"/>
    <n v="3440"/>
  </r>
  <r>
    <s v="2016"/>
    <s v="Q1"/>
    <x v="0"/>
    <x v="1"/>
    <x v="17"/>
    <n v="3787"/>
  </r>
  <r>
    <s v="2016"/>
    <s v="Q1"/>
    <x v="1"/>
    <x v="0"/>
    <x v="18"/>
    <n v="3430"/>
  </r>
  <r>
    <s v="2016"/>
    <s v="Q1"/>
    <x v="1"/>
    <x v="1"/>
    <x v="19"/>
    <n v="3629"/>
  </r>
  <r>
    <s v="2016"/>
    <s v="Q2"/>
    <x v="0"/>
    <x v="0"/>
    <x v="20"/>
    <n v="3424"/>
  </r>
  <r>
    <s v="2016"/>
    <s v="Q2"/>
    <x v="0"/>
    <x v="1"/>
    <x v="21"/>
    <n v="3392"/>
  </r>
  <r>
    <s v="2016"/>
    <s v="Q2"/>
    <x v="1"/>
    <x v="0"/>
    <x v="22"/>
    <n v="3551"/>
  </r>
  <r>
    <s v="2016"/>
    <s v="Q2"/>
    <x v="1"/>
    <x v="1"/>
    <x v="23"/>
    <n v="3440"/>
  </r>
  <r>
    <s v="2016"/>
    <s v="Q3"/>
    <x v="0"/>
    <x v="0"/>
    <x v="24"/>
    <n v="3287"/>
  </r>
  <r>
    <s v="2016"/>
    <s v="Q3"/>
    <x v="0"/>
    <x v="1"/>
    <x v="25"/>
    <n v="3474"/>
  </r>
  <r>
    <s v="2016"/>
    <s v="Q3"/>
    <x v="1"/>
    <x v="0"/>
    <x v="26"/>
    <n v="3515"/>
  </r>
  <r>
    <s v="2016"/>
    <s v="Q3"/>
    <x v="1"/>
    <x v="1"/>
    <x v="27"/>
    <n v="3493"/>
  </r>
  <r>
    <s v="2016"/>
    <s v="Q4"/>
    <x v="0"/>
    <x v="0"/>
    <x v="28"/>
    <n v="3848"/>
  </r>
  <r>
    <s v="2016"/>
    <s v="Q4"/>
    <x v="0"/>
    <x v="1"/>
    <x v="29"/>
    <n v="3327"/>
  </r>
  <r>
    <s v="2016"/>
    <s v="Q4"/>
    <x v="1"/>
    <x v="0"/>
    <x v="30"/>
    <n v="3947"/>
  </r>
  <r>
    <s v="2016"/>
    <s v="Q4"/>
    <x v="1"/>
    <x v="1"/>
    <x v="31"/>
    <n v="337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s v="2015"/>
    <s v="Q1"/>
    <x v="0"/>
    <x v="0"/>
    <n v="342140"/>
    <n v="3267"/>
    <n v="163350"/>
    <x v="0"/>
    <x v="0"/>
  </r>
  <r>
    <s v="2015"/>
    <s v="Q1"/>
    <x v="0"/>
    <x v="1"/>
    <n v="349852"/>
    <n v="3205"/>
    <n v="240375"/>
    <x v="1"/>
    <x v="1"/>
  </r>
  <r>
    <s v="2015"/>
    <s v="Q1"/>
    <x v="1"/>
    <x v="0"/>
    <n v="343252"/>
    <n v="3705"/>
    <n v="185250"/>
    <x v="2"/>
    <x v="2"/>
  </r>
  <r>
    <s v="2015"/>
    <s v="Q1"/>
    <x v="1"/>
    <x v="1"/>
    <n v="351060"/>
    <n v="3477"/>
    <n v="260775"/>
    <x v="3"/>
    <x v="3"/>
  </r>
  <r>
    <s v="2015"/>
    <s v="Q2"/>
    <x v="0"/>
    <x v="0"/>
    <n v="422192"/>
    <n v="4068"/>
    <n v="203400"/>
    <x v="4"/>
    <x v="4"/>
  </r>
  <r>
    <s v="2015"/>
    <s v="Q2"/>
    <x v="0"/>
    <x v="1"/>
    <n v="370128"/>
    <n v="3487"/>
    <n v="261525"/>
    <x v="5"/>
    <x v="5"/>
  </r>
  <r>
    <s v="2015"/>
    <s v="Q2"/>
    <x v="1"/>
    <x v="0"/>
    <n v="455424"/>
    <n v="4800"/>
    <n v="240000"/>
    <x v="6"/>
    <x v="6"/>
  </r>
  <r>
    <s v="2015"/>
    <s v="Q2"/>
    <x v="1"/>
    <x v="1"/>
    <n v="296120"/>
    <n v="2897"/>
    <n v="217275"/>
    <x v="7"/>
    <x v="7"/>
  </r>
  <r>
    <s v="2015"/>
    <s v="Q3"/>
    <x v="0"/>
    <x v="0"/>
    <n v="580576"/>
    <n v="3214"/>
    <n v="160700"/>
    <x v="8"/>
    <x v="8"/>
  </r>
  <r>
    <s v="2015"/>
    <s v="Q3"/>
    <x v="0"/>
    <x v="1"/>
    <n v="752272"/>
    <n v="3581"/>
    <n v="268575"/>
    <x v="9"/>
    <x v="9"/>
  </r>
  <r>
    <s v="2015"/>
    <s v="Q3"/>
    <x v="1"/>
    <x v="0"/>
    <n v="504800"/>
    <n v="4200"/>
    <n v="210000"/>
    <x v="10"/>
    <x v="10"/>
  </r>
  <r>
    <s v="2015"/>
    <s v="Q3"/>
    <x v="1"/>
    <x v="1"/>
    <n v="471816"/>
    <n v="3500"/>
    <n v="262500"/>
    <x v="11"/>
    <x v="11"/>
  </r>
  <r>
    <s v="2015"/>
    <s v="Q4"/>
    <x v="0"/>
    <x v="0"/>
    <n v="533744"/>
    <n v="3576"/>
    <n v="178800"/>
    <x v="12"/>
    <x v="12"/>
  </r>
  <r>
    <s v="2015"/>
    <s v="Q4"/>
    <x v="0"/>
    <x v="1"/>
    <n v="496840"/>
    <n v="3192"/>
    <n v="239400"/>
    <x v="13"/>
    <x v="13"/>
  </r>
  <r>
    <s v="2015"/>
    <s v="Q4"/>
    <x v="1"/>
    <x v="0"/>
    <n v="582504"/>
    <n v="3350"/>
    <n v="167500"/>
    <x v="14"/>
    <x v="14"/>
  </r>
  <r>
    <s v="2015"/>
    <s v="Q4"/>
    <x v="1"/>
    <x v="1"/>
    <n v="619900"/>
    <n v="3199"/>
    <n v="239925"/>
    <x v="15"/>
    <x v="15"/>
  </r>
  <r>
    <s v="2016"/>
    <s v="Q1"/>
    <x v="0"/>
    <x v="0"/>
    <n v="486252"/>
    <n v="3440"/>
    <n v="172000"/>
    <x v="16"/>
    <x v="16"/>
  </r>
  <r>
    <s v="2016"/>
    <s v="Q1"/>
    <x v="0"/>
    <x v="1"/>
    <n v="701460"/>
    <n v="3787"/>
    <n v="284025"/>
    <x v="17"/>
    <x v="17"/>
  </r>
  <r>
    <s v="2016"/>
    <s v="Q1"/>
    <x v="1"/>
    <x v="0"/>
    <n v="415016"/>
    <n v="3430"/>
    <n v="171500"/>
    <x v="18"/>
    <x v="18"/>
  </r>
  <r>
    <s v="2016"/>
    <s v="Q1"/>
    <x v="1"/>
    <x v="1"/>
    <n v="552324"/>
    <n v="3629"/>
    <n v="272175"/>
    <x v="19"/>
    <x v="19"/>
  </r>
  <r>
    <s v="2016"/>
    <s v="Q2"/>
    <x v="0"/>
    <x v="0"/>
    <n v="486056"/>
    <n v="3424"/>
    <n v="171200"/>
    <x v="20"/>
    <x v="20"/>
  </r>
  <r>
    <s v="2016"/>
    <s v="Q2"/>
    <x v="0"/>
    <x v="1"/>
    <n v="626232"/>
    <n v="3392"/>
    <n v="254400"/>
    <x v="21"/>
    <x v="21"/>
  </r>
  <r>
    <s v="2016"/>
    <s v="Q2"/>
    <x v="1"/>
    <x v="0"/>
    <n v="488588"/>
    <n v="3551"/>
    <n v="177550"/>
    <x v="22"/>
    <x v="22"/>
  </r>
  <r>
    <s v="2016"/>
    <s v="Q2"/>
    <x v="1"/>
    <x v="1"/>
    <n v="585156"/>
    <n v="3440"/>
    <n v="258000"/>
    <x v="23"/>
    <x v="23"/>
  </r>
  <r>
    <s v="2016"/>
    <s v="Q3"/>
    <x v="0"/>
    <x v="0"/>
    <n v="503212"/>
    <n v="3287"/>
    <n v="164350"/>
    <x v="24"/>
    <x v="24"/>
  </r>
  <r>
    <s v="2016"/>
    <s v="Q3"/>
    <x v="0"/>
    <x v="1"/>
    <n v="665548"/>
    <n v="3474"/>
    <n v="260550"/>
    <x v="25"/>
    <x v="25"/>
  </r>
  <r>
    <s v="2016"/>
    <s v="Q3"/>
    <x v="1"/>
    <x v="0"/>
    <n v="483256"/>
    <n v="3515"/>
    <n v="175750"/>
    <x v="26"/>
    <x v="26"/>
  </r>
  <r>
    <s v="2016"/>
    <s v="Q3"/>
    <x v="1"/>
    <x v="1"/>
    <n v="643168"/>
    <n v="3493"/>
    <n v="261975"/>
    <x v="27"/>
    <x v="27"/>
  </r>
  <r>
    <s v="2016"/>
    <s v="Q4"/>
    <x v="0"/>
    <x v="0"/>
    <n v="555768"/>
    <n v="3848"/>
    <n v="192400"/>
    <x v="28"/>
    <x v="28"/>
  </r>
  <r>
    <s v="2016"/>
    <s v="Q4"/>
    <x v="0"/>
    <x v="1"/>
    <n v="687844"/>
    <n v="3327"/>
    <n v="249525"/>
    <x v="29"/>
    <x v="29"/>
  </r>
  <r>
    <s v="2016"/>
    <s v="Q4"/>
    <x v="1"/>
    <x v="0"/>
    <n v="421120"/>
    <n v="3947"/>
    <n v="197350"/>
    <x v="30"/>
    <x v="30"/>
  </r>
  <r>
    <s v="2016"/>
    <s v="Q4"/>
    <x v="1"/>
    <x v="1"/>
    <n v="527900"/>
    <n v="3371"/>
    <n v="252825"/>
    <x v="31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1:K5" firstHeaderRow="1" firstDataRow="2" firstDataCol="1"/>
  <pivotFields count="6"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9" showAll="0">
      <items count="33">
        <item x="7"/>
        <item x="0"/>
        <item x="2"/>
        <item x="1"/>
        <item x="3"/>
        <item x="5"/>
        <item x="18"/>
        <item x="30"/>
        <item x="4"/>
        <item x="6"/>
        <item x="11"/>
        <item x="26"/>
        <item x="20"/>
        <item x="16"/>
        <item x="22"/>
        <item x="13"/>
        <item x="24"/>
        <item x="10"/>
        <item x="31"/>
        <item x="12"/>
        <item x="19"/>
        <item x="28"/>
        <item x="8"/>
        <item x="14"/>
        <item x="23"/>
        <item x="15"/>
        <item x="21"/>
        <item x="27"/>
        <item x="25"/>
        <item x="29"/>
        <item x="17"/>
        <item x="9"/>
        <item t="default"/>
      </items>
    </pivotField>
    <pivotField numFmtId="41" showAll="0"/>
  </pivotFields>
  <rowFields count="1">
    <field x="3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Revenue" fld="4" baseField="0" baseItem="0" numFmtId="169"/>
  </dataFields>
  <formats count="33">
    <format dxfId="22">
      <pivotArea type="all" dataOnly="0" outline="0" fieldPosition="0"/>
    </format>
    <format dxfId="23">
      <pivotArea outline="0" collapsedLevelsAreSubtotals="1" fieldPosition="0"/>
    </format>
    <format dxfId="24">
      <pivotArea type="origin" dataOnly="0" labelOnly="1" outline="0" fieldPosition="0"/>
    </format>
    <format dxfId="25">
      <pivotArea field="2" type="button" dataOnly="0" labelOnly="1" outline="0" axis="axisCol" fieldPosition="0"/>
    </format>
    <format dxfId="26">
      <pivotArea type="topRight" dataOnly="0" labelOnly="1" outline="0" fieldPosition="0"/>
    </format>
    <format dxfId="27">
      <pivotArea field="3" type="button" dataOnly="0" labelOnly="1" outline="0" axis="axisRow" fieldPosition="0"/>
    </format>
    <format dxfId="28">
      <pivotArea dataOnly="0" labelOnly="1" fieldPosition="0">
        <references count="1">
          <reference field="3" count="0"/>
        </references>
      </pivotArea>
    </format>
    <format dxfId="29">
      <pivotArea dataOnly="0" labelOnly="1" grandRow="1" outline="0" fieldPosition="0"/>
    </format>
    <format dxfId="30">
      <pivotArea dataOnly="0" labelOnly="1" fieldPosition="0">
        <references count="1">
          <reference field="2" count="0"/>
        </references>
      </pivotArea>
    </format>
    <format dxfId="31">
      <pivotArea dataOnly="0" labelOnly="1" grandCol="1" outline="0" fieldPosition="0"/>
    </format>
    <format dxfId="32">
      <pivotArea type="all" dataOnly="0" outline="0" fieldPosition="0"/>
    </format>
    <format dxfId="33">
      <pivotArea outline="0" collapsedLevelsAreSubtotals="1" fieldPosition="0"/>
    </format>
    <format dxfId="34">
      <pivotArea type="origin" dataOnly="0" labelOnly="1" outline="0" fieldPosition="0"/>
    </format>
    <format dxfId="35">
      <pivotArea field="2" type="button" dataOnly="0" labelOnly="1" outline="0" axis="axisCol" fieldPosition="0"/>
    </format>
    <format dxfId="36">
      <pivotArea type="topRight" dataOnly="0" labelOnly="1" outline="0" fieldPosition="0"/>
    </format>
    <format dxfId="37">
      <pivotArea field="3" type="button" dataOnly="0" labelOnly="1" outline="0" axis="axisRow" fieldPosition="0"/>
    </format>
    <format dxfId="38">
      <pivotArea dataOnly="0" labelOnly="1" fieldPosition="0">
        <references count="1">
          <reference field="3" count="0"/>
        </references>
      </pivotArea>
    </format>
    <format dxfId="39">
      <pivotArea dataOnly="0" labelOnly="1" grandRow="1" outline="0" fieldPosition="0"/>
    </format>
    <format dxfId="40">
      <pivotArea dataOnly="0" labelOnly="1" fieldPosition="0">
        <references count="1">
          <reference field="2" count="0"/>
        </references>
      </pivotArea>
    </format>
    <format dxfId="41">
      <pivotArea dataOnly="0" labelOnly="1" grandCol="1" outline="0" fieldPosition="0"/>
    </format>
    <format dxfId="42">
      <pivotArea type="all" dataOnly="0" outline="0" fieldPosition="0"/>
    </format>
    <format dxfId="43">
      <pivotArea outline="0" collapsedLevelsAreSubtotals="1" fieldPosition="0"/>
    </format>
    <format dxfId="44">
      <pivotArea type="origin" dataOnly="0" labelOnly="1" outline="0" fieldPosition="0"/>
    </format>
    <format dxfId="45">
      <pivotArea field="2" type="button" dataOnly="0" labelOnly="1" outline="0" axis="axisCol" fieldPosition="0"/>
    </format>
    <format dxfId="46">
      <pivotArea type="topRight" dataOnly="0" labelOnly="1" outline="0" fieldPosition="0"/>
    </format>
    <format dxfId="47">
      <pivotArea field="3" type="button" dataOnly="0" labelOnly="1" outline="0" axis="axisRow" fieldPosition="0"/>
    </format>
    <format dxfId="48">
      <pivotArea dataOnly="0" labelOnly="1" fieldPosition="0">
        <references count="1">
          <reference field="3" count="0"/>
        </references>
      </pivotArea>
    </format>
    <format dxfId="49">
      <pivotArea dataOnly="0" labelOnly="1" grandRow="1" outline="0" fieldPosition="0"/>
    </format>
    <format dxfId="50">
      <pivotArea dataOnly="0" labelOnly="1" fieldPosition="0">
        <references count="1">
          <reference field="2" count="0"/>
        </references>
      </pivotArea>
    </format>
    <format dxfId="51">
      <pivotArea dataOnly="0" labelOnly="1" grandCol="1" outline="0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8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8:N12" firstHeaderRow="1" firstDataRow="2" firstDataCol="1"/>
  <pivotFields count="9"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numFmtId="169" showAll="0"/>
    <pivotField numFmtId="41" showAll="0"/>
    <pivotField numFmtId="169" showAll="0"/>
    <pivotField numFmtId="169" showAll="0"/>
    <pivotField dataField="1" numFmtId="166" showAll="0">
      <items count="33">
        <item x="3"/>
        <item x="7"/>
        <item x="5"/>
        <item x="1"/>
        <item x="2"/>
        <item x="6"/>
        <item x="4"/>
        <item x="0"/>
        <item x="30"/>
        <item x="11"/>
        <item x="10"/>
        <item x="18"/>
        <item x="19"/>
        <item x="13"/>
        <item x="31"/>
        <item x="26"/>
        <item x="22"/>
        <item x="16"/>
        <item x="20"/>
        <item x="28"/>
        <item x="23"/>
        <item x="12"/>
        <item x="24"/>
        <item x="27"/>
        <item x="21"/>
        <item x="17"/>
        <item x="25"/>
        <item x="15"/>
        <item x="14"/>
        <item x="8"/>
        <item x="29"/>
        <item x="9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Profit per Car" fld="8" subtotal="average" baseField="0" baseItem="0"/>
  </dataFields>
  <formats count="1">
    <format dxfId="3">
      <pivotArea outline="0" collapsedLevelsAreSubtotals="1" fieldPosition="0"/>
    </format>
  </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7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:N5" firstHeaderRow="1" firstDataRow="2" firstDataCol="1"/>
  <pivotFields count="9"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numFmtId="169" showAll="0"/>
    <pivotField numFmtId="41" showAll="0"/>
    <pivotField numFmtId="169" showAll="0"/>
    <pivotField dataField="1" numFmtId="169" showAll="0">
      <items count="33">
        <item x="7"/>
        <item x="3"/>
        <item x="5"/>
        <item x="1"/>
        <item x="2"/>
        <item x="0"/>
        <item x="11"/>
        <item x="6"/>
        <item x="4"/>
        <item x="30"/>
        <item x="18"/>
        <item x="13"/>
        <item x="31"/>
        <item x="19"/>
        <item x="10"/>
        <item x="26"/>
        <item x="22"/>
        <item x="16"/>
        <item x="20"/>
        <item x="23"/>
        <item x="24"/>
        <item x="12"/>
        <item x="28"/>
        <item x="21"/>
        <item x="15"/>
        <item x="27"/>
        <item x="25"/>
        <item x="14"/>
        <item x="17"/>
        <item x="8"/>
        <item x="29"/>
        <item x="9"/>
        <item t="default"/>
      </items>
    </pivotField>
    <pivotField numFmtId="166"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Profit" fld="7" baseField="0" baseItem="0" numFmtId="166"/>
  </dataFields>
  <formats count="4"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4">
      <pivotArea type="all" dataOnly="0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F41" totalsRowShown="0" headerRowDxfId="64" dataDxfId="63">
  <autoFilter ref="A1:F41"/>
  <tableColumns count="6">
    <tableColumn id="1" name="Year" dataDxfId="70"/>
    <tableColumn id="2" name="Quarter" dataDxfId="69"/>
    <tableColumn id="3" name="Location" dataDxfId="68"/>
    <tableColumn id="4" name="CarClass" dataDxfId="67"/>
    <tableColumn id="5" name="Revenue" dataDxfId="66"/>
    <tableColumn id="6" name=" NumCars 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41" totalsRowShown="0" headerRowDxfId="81" dataDxfId="80">
  <autoFilter ref="A1:F41"/>
  <sortState ref="A2:F41">
    <sortCondition ref="C1"/>
  </sortState>
  <tableColumns count="6">
    <tableColumn id="1" name="Year" dataDxfId="87"/>
    <tableColumn id="2" name="Quarter" dataDxfId="86"/>
    <tableColumn id="3" name="Location" dataDxfId="85"/>
    <tableColumn id="4" name="CarClass" dataDxfId="84"/>
    <tableColumn id="5" name="Revenue" dataDxfId="83"/>
    <tableColumn id="6" name=" NumCars 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G21" totalsRowShown="0" headerRowDxfId="74" dataDxfId="73">
  <autoFilter ref="A1:G21"/>
  <sortState ref="A2:F21">
    <sortCondition ref="D2:D21"/>
    <sortCondition ref="A2:A21"/>
    <sortCondition ref="B2:B21"/>
  </sortState>
  <tableColumns count="7">
    <tableColumn id="1" name="Year" dataDxfId="79"/>
    <tableColumn id="2" name="Quarter" dataDxfId="78"/>
    <tableColumn id="3" name="Location" dataDxfId="77"/>
    <tableColumn id="4" name="CarClass" dataDxfId="76"/>
    <tableColumn id="5" name="Revenue" dataDxfId="75"/>
    <tableColumn id="6" name=" NumCars " dataDxfId="72"/>
    <tableColumn id="7" name="AvgRev" dataDxfId="71">
      <calculatedColumnFormula>Table134[[#This Row],[Revenue]]/Table134[[#This Row],[ NumCars 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33" totalsRowShown="0" headerRowDxfId="56" dataDxfId="55">
  <autoFilter ref="A1:F33"/>
  <tableColumns count="6">
    <tableColumn id="1" name="Year" dataDxfId="62"/>
    <tableColumn id="2" name="Quarter" dataDxfId="61"/>
    <tableColumn id="3" name="Location" dataDxfId="60"/>
    <tableColumn id="4" name="CarClass" dataDxfId="59"/>
    <tableColumn id="5" name="Revenue" dataDxfId="58"/>
    <tableColumn id="6" name=" NumCars " dataDxfId="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I33" totalsRowShown="0" headerRowDxfId="21" dataDxfId="20">
  <autoFilter ref="A1:I33"/>
  <tableColumns count="9">
    <tableColumn id="1" name="Year" dataDxfId="19"/>
    <tableColumn id="2" name="Quarter" dataDxfId="18"/>
    <tableColumn id="3" name="Location" dataDxfId="17"/>
    <tableColumn id="4" name="CarClass" dataDxfId="16"/>
    <tableColumn id="5" name="Revenue" dataDxfId="15"/>
    <tableColumn id="6" name=" NumCars " dataDxfId="14"/>
    <tableColumn id="7" name="Overhead" dataDxfId="13">
      <calculatedColumnFormula>Table17[[#This Row],[ NumCars ]]*IF(Table17[[#This Row],[CarClass]]="Premium",75,50)</calculatedColumnFormula>
    </tableColumn>
    <tableColumn id="8" name="Profit" dataDxfId="11">
      <calculatedColumnFormula>Table17[[#This Row],[Revenue]]-Table17[[#This Row],[Overhead]]</calculatedColumnFormula>
    </tableColumn>
    <tableColumn id="9" name="Profit per Car" dataDxfId="12">
      <calculatedColumnFormula>Table17[[#This Row],[Profit]]/Table17[[#This Row],[ NumCars 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s="2" t="s">
        <v>4</v>
      </c>
    </row>
    <row r="2" spans="1:2" x14ac:dyDescent="0.2">
      <c r="B2" s="2"/>
    </row>
    <row r="3" spans="1:2" x14ac:dyDescent="0.2">
      <c r="A3" s="1" t="s">
        <v>1</v>
      </c>
      <c r="B3" s="2" t="s">
        <v>5</v>
      </c>
    </row>
    <row r="4" spans="1:2" x14ac:dyDescent="0.2">
      <c r="B4" s="2"/>
    </row>
    <row r="5" spans="1:2" x14ac:dyDescent="0.2">
      <c r="A5" s="1" t="s">
        <v>2</v>
      </c>
      <c r="B5" s="2" t="s">
        <v>6</v>
      </c>
    </row>
    <row r="6" spans="1:2" x14ac:dyDescent="0.2">
      <c r="B6" s="2"/>
    </row>
    <row r="7" spans="1:2" x14ac:dyDescent="0.2">
      <c r="A7" s="1" t="s">
        <v>3</v>
      </c>
      <c r="B7" s="3">
        <v>43127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XFD1048576"/>
    </sheetView>
  </sheetViews>
  <sheetFormatPr baseColWidth="10" defaultColWidth="9.1640625" defaultRowHeight="13" x14ac:dyDescent="0.15"/>
  <cols>
    <col min="1" max="1" width="7" style="5" customWidth="1"/>
    <col min="2" max="2" width="9.1640625" style="5"/>
    <col min="3" max="3" width="10.1640625" style="5" customWidth="1"/>
    <col min="4" max="4" width="10.83203125" style="5" customWidth="1"/>
    <col min="5" max="5" width="11.33203125" style="6" customWidth="1"/>
    <col min="6" max="6" width="11.5" style="7" customWidth="1"/>
    <col min="7" max="16384" width="9.1640625" style="8"/>
  </cols>
  <sheetData>
    <row r="1" spans="1:9" x14ac:dyDescent="0.15">
      <c r="A1" s="10" t="s">
        <v>7</v>
      </c>
      <c r="B1" s="10" t="s">
        <v>8</v>
      </c>
      <c r="C1" s="10" t="s">
        <v>9</v>
      </c>
      <c r="D1" s="10" t="s">
        <v>10</v>
      </c>
      <c r="E1" s="11" t="s">
        <v>11</v>
      </c>
      <c r="F1" s="12" t="s">
        <v>12</v>
      </c>
    </row>
    <row r="2" spans="1:9" x14ac:dyDescent="0.15">
      <c r="A2" s="10" t="s">
        <v>13</v>
      </c>
      <c r="B2" s="10" t="s">
        <v>14</v>
      </c>
      <c r="C2" s="10" t="s">
        <v>15</v>
      </c>
      <c r="D2" s="10" t="s">
        <v>16</v>
      </c>
      <c r="E2" s="11">
        <v>342140</v>
      </c>
      <c r="F2" s="12">
        <v>3267</v>
      </c>
    </row>
    <row r="3" spans="1:9" x14ac:dyDescent="0.15">
      <c r="A3" s="10" t="s">
        <v>13</v>
      </c>
      <c r="B3" s="10" t="s">
        <v>14</v>
      </c>
      <c r="C3" s="10" t="s">
        <v>15</v>
      </c>
      <c r="D3" s="10" t="s">
        <v>17</v>
      </c>
      <c r="E3" s="11">
        <v>349852</v>
      </c>
      <c r="F3" s="12">
        <v>3205</v>
      </c>
    </row>
    <row r="4" spans="1:9" x14ac:dyDescent="0.15">
      <c r="A4" s="10" t="s">
        <v>13</v>
      </c>
      <c r="B4" s="10" t="s">
        <v>14</v>
      </c>
      <c r="C4" s="10" t="s">
        <v>18</v>
      </c>
      <c r="D4" s="10" t="s">
        <v>16</v>
      </c>
      <c r="E4" s="11">
        <v>343252</v>
      </c>
      <c r="F4" s="12">
        <v>3705</v>
      </c>
    </row>
    <row r="5" spans="1:9" x14ac:dyDescent="0.15">
      <c r="A5" s="10" t="s">
        <v>13</v>
      </c>
      <c r="B5" s="10" t="s">
        <v>14</v>
      </c>
      <c r="C5" s="10" t="s">
        <v>18</v>
      </c>
      <c r="D5" s="10" t="s">
        <v>17</v>
      </c>
      <c r="E5" s="11">
        <v>351060</v>
      </c>
      <c r="F5" s="12">
        <v>3477</v>
      </c>
    </row>
    <row r="6" spans="1:9" x14ac:dyDescent="0.15">
      <c r="A6" s="10" t="s">
        <v>13</v>
      </c>
      <c r="B6" s="10" t="s">
        <v>19</v>
      </c>
      <c r="C6" s="10" t="s">
        <v>15</v>
      </c>
      <c r="D6" s="10" t="s">
        <v>16</v>
      </c>
      <c r="E6" s="11">
        <v>422192</v>
      </c>
      <c r="F6" s="12">
        <v>4068</v>
      </c>
    </row>
    <row r="7" spans="1:9" x14ac:dyDescent="0.15">
      <c r="A7" s="10" t="s">
        <v>13</v>
      </c>
      <c r="B7" s="10" t="s">
        <v>19</v>
      </c>
      <c r="C7" s="10" t="s">
        <v>15</v>
      </c>
      <c r="D7" s="10" t="s">
        <v>17</v>
      </c>
      <c r="E7" s="11">
        <v>370128</v>
      </c>
      <c r="F7" s="12">
        <v>3487</v>
      </c>
    </row>
    <row r="8" spans="1:9" x14ac:dyDescent="0.15">
      <c r="A8" s="10" t="s">
        <v>13</v>
      </c>
      <c r="B8" s="10" t="s">
        <v>19</v>
      </c>
      <c r="C8" s="10" t="s">
        <v>18</v>
      </c>
      <c r="D8" s="10" t="s">
        <v>16</v>
      </c>
      <c r="E8" s="11">
        <v>455424</v>
      </c>
      <c r="F8" s="12">
        <v>4800</v>
      </c>
    </row>
    <row r="9" spans="1:9" x14ac:dyDescent="0.15">
      <c r="A9" s="10" t="s">
        <v>13</v>
      </c>
      <c r="B9" s="10" t="s">
        <v>19</v>
      </c>
      <c r="C9" s="10" t="s">
        <v>18</v>
      </c>
      <c r="D9" s="10" t="s">
        <v>17</v>
      </c>
      <c r="E9" s="11">
        <v>296120</v>
      </c>
      <c r="F9" s="12">
        <v>2897</v>
      </c>
    </row>
    <row r="10" spans="1:9" x14ac:dyDescent="0.15">
      <c r="A10" s="10" t="s">
        <v>13</v>
      </c>
      <c r="B10" s="10" t="s">
        <v>20</v>
      </c>
      <c r="C10" s="10" t="s">
        <v>15</v>
      </c>
      <c r="D10" s="10" t="s">
        <v>16</v>
      </c>
      <c r="E10" s="11">
        <v>580576</v>
      </c>
      <c r="F10" s="12">
        <v>3214</v>
      </c>
      <c r="I10" s="9"/>
    </row>
    <row r="11" spans="1:9" x14ac:dyDescent="0.15">
      <c r="A11" s="10" t="s">
        <v>13</v>
      </c>
      <c r="B11" s="10" t="s">
        <v>20</v>
      </c>
      <c r="C11" s="10" t="s">
        <v>15</v>
      </c>
      <c r="D11" s="10" t="s">
        <v>17</v>
      </c>
      <c r="E11" s="11">
        <v>752272</v>
      </c>
      <c r="F11" s="12">
        <v>3581</v>
      </c>
    </row>
    <row r="12" spans="1:9" x14ac:dyDescent="0.15">
      <c r="A12" s="10" t="s">
        <v>13</v>
      </c>
      <c r="B12" s="10" t="s">
        <v>20</v>
      </c>
      <c r="C12" s="10" t="s">
        <v>18</v>
      </c>
      <c r="D12" s="10" t="s">
        <v>16</v>
      </c>
      <c r="E12" s="11">
        <v>504800</v>
      </c>
      <c r="F12" s="12">
        <v>4200</v>
      </c>
    </row>
    <row r="13" spans="1:9" x14ac:dyDescent="0.15">
      <c r="A13" s="10" t="s">
        <v>13</v>
      </c>
      <c r="B13" s="10" t="s">
        <v>20</v>
      </c>
      <c r="C13" s="10" t="s">
        <v>18</v>
      </c>
      <c r="D13" s="10" t="s">
        <v>17</v>
      </c>
      <c r="E13" s="11">
        <v>471816</v>
      </c>
      <c r="F13" s="12">
        <v>3500</v>
      </c>
    </row>
    <row r="14" spans="1:9" x14ac:dyDescent="0.15">
      <c r="A14" s="10" t="s">
        <v>13</v>
      </c>
      <c r="B14" s="10" t="s">
        <v>21</v>
      </c>
      <c r="C14" s="10" t="s">
        <v>15</v>
      </c>
      <c r="D14" s="10" t="s">
        <v>16</v>
      </c>
      <c r="E14" s="11">
        <v>533744</v>
      </c>
      <c r="F14" s="12">
        <v>3576</v>
      </c>
    </row>
    <row r="15" spans="1:9" x14ac:dyDescent="0.15">
      <c r="A15" s="10" t="s">
        <v>13</v>
      </c>
      <c r="B15" s="10" t="s">
        <v>21</v>
      </c>
      <c r="C15" s="10" t="s">
        <v>15</v>
      </c>
      <c r="D15" s="10" t="s">
        <v>17</v>
      </c>
      <c r="E15" s="11">
        <v>496840</v>
      </c>
      <c r="F15" s="12">
        <v>3192</v>
      </c>
    </row>
    <row r="16" spans="1:9" x14ac:dyDescent="0.15">
      <c r="A16" s="10" t="s">
        <v>13</v>
      </c>
      <c r="B16" s="10" t="s">
        <v>21</v>
      </c>
      <c r="C16" s="10" t="s">
        <v>18</v>
      </c>
      <c r="D16" s="10" t="s">
        <v>16</v>
      </c>
      <c r="E16" s="11">
        <v>582504</v>
      </c>
      <c r="F16" s="12">
        <v>3350</v>
      </c>
    </row>
    <row r="17" spans="1:6" x14ac:dyDescent="0.15">
      <c r="A17" s="10" t="s">
        <v>13</v>
      </c>
      <c r="B17" s="10" t="s">
        <v>21</v>
      </c>
      <c r="C17" s="10" t="s">
        <v>18</v>
      </c>
      <c r="D17" s="10" t="s">
        <v>17</v>
      </c>
      <c r="E17" s="11">
        <v>619900</v>
      </c>
      <c r="F17" s="12">
        <v>3199</v>
      </c>
    </row>
    <row r="18" spans="1:6" x14ac:dyDescent="0.15">
      <c r="A18" s="10" t="s">
        <v>22</v>
      </c>
      <c r="B18" s="10" t="s">
        <v>14</v>
      </c>
      <c r="C18" s="10" t="s">
        <v>15</v>
      </c>
      <c r="D18" s="10" t="s">
        <v>16</v>
      </c>
      <c r="E18" s="11">
        <v>486252</v>
      </c>
      <c r="F18" s="12">
        <v>3440</v>
      </c>
    </row>
    <row r="19" spans="1:6" x14ac:dyDescent="0.15">
      <c r="A19" s="10" t="s">
        <v>22</v>
      </c>
      <c r="B19" s="10" t="s">
        <v>14</v>
      </c>
      <c r="C19" s="10" t="s">
        <v>15</v>
      </c>
      <c r="D19" s="10" t="s">
        <v>17</v>
      </c>
      <c r="E19" s="11">
        <v>701460</v>
      </c>
      <c r="F19" s="12">
        <v>3787</v>
      </c>
    </row>
    <row r="20" spans="1:6" x14ac:dyDescent="0.15">
      <c r="A20" s="10" t="s">
        <v>22</v>
      </c>
      <c r="B20" s="10" t="s">
        <v>14</v>
      </c>
      <c r="C20" s="10" t="s">
        <v>18</v>
      </c>
      <c r="D20" s="10" t="s">
        <v>16</v>
      </c>
      <c r="E20" s="11">
        <v>415016</v>
      </c>
      <c r="F20" s="12">
        <v>3430</v>
      </c>
    </row>
    <row r="21" spans="1:6" x14ac:dyDescent="0.15">
      <c r="A21" s="10" t="s">
        <v>22</v>
      </c>
      <c r="B21" s="10" t="s">
        <v>14</v>
      </c>
      <c r="C21" s="10" t="s">
        <v>18</v>
      </c>
      <c r="D21" s="10" t="s">
        <v>17</v>
      </c>
      <c r="E21" s="11">
        <v>552324</v>
      </c>
      <c r="F21" s="12">
        <v>3629</v>
      </c>
    </row>
    <row r="22" spans="1:6" x14ac:dyDescent="0.15">
      <c r="A22" s="10" t="s">
        <v>22</v>
      </c>
      <c r="B22" s="10" t="s">
        <v>19</v>
      </c>
      <c r="C22" s="10" t="s">
        <v>15</v>
      </c>
      <c r="D22" s="10" t="s">
        <v>16</v>
      </c>
      <c r="E22" s="11">
        <v>486056</v>
      </c>
      <c r="F22" s="12">
        <v>3424</v>
      </c>
    </row>
    <row r="23" spans="1:6" x14ac:dyDescent="0.15">
      <c r="A23" s="10" t="s">
        <v>22</v>
      </c>
      <c r="B23" s="10" t="s">
        <v>19</v>
      </c>
      <c r="C23" s="10" t="s">
        <v>15</v>
      </c>
      <c r="D23" s="10" t="s">
        <v>17</v>
      </c>
      <c r="E23" s="11">
        <v>626232</v>
      </c>
      <c r="F23" s="12">
        <v>3392</v>
      </c>
    </row>
    <row r="24" spans="1:6" x14ac:dyDescent="0.15">
      <c r="A24" s="10" t="s">
        <v>22</v>
      </c>
      <c r="B24" s="10" t="s">
        <v>19</v>
      </c>
      <c r="C24" s="10" t="s">
        <v>18</v>
      </c>
      <c r="D24" s="10" t="s">
        <v>16</v>
      </c>
      <c r="E24" s="11">
        <v>488588</v>
      </c>
      <c r="F24" s="12">
        <v>3551</v>
      </c>
    </row>
    <row r="25" spans="1:6" x14ac:dyDescent="0.15">
      <c r="A25" s="10" t="s">
        <v>22</v>
      </c>
      <c r="B25" s="10" t="s">
        <v>19</v>
      </c>
      <c r="C25" s="10" t="s">
        <v>18</v>
      </c>
      <c r="D25" s="10" t="s">
        <v>17</v>
      </c>
      <c r="E25" s="11">
        <v>585156</v>
      </c>
      <c r="F25" s="12">
        <v>3440</v>
      </c>
    </row>
    <row r="26" spans="1:6" x14ac:dyDescent="0.15">
      <c r="A26" s="10" t="s">
        <v>22</v>
      </c>
      <c r="B26" s="10" t="s">
        <v>20</v>
      </c>
      <c r="C26" s="10" t="s">
        <v>15</v>
      </c>
      <c r="D26" s="10" t="s">
        <v>16</v>
      </c>
      <c r="E26" s="11">
        <v>503212</v>
      </c>
      <c r="F26" s="12">
        <v>3287</v>
      </c>
    </row>
    <row r="27" spans="1:6" x14ac:dyDescent="0.15">
      <c r="A27" s="10" t="s">
        <v>22</v>
      </c>
      <c r="B27" s="10" t="s">
        <v>20</v>
      </c>
      <c r="C27" s="10" t="s">
        <v>15</v>
      </c>
      <c r="D27" s="10" t="s">
        <v>17</v>
      </c>
      <c r="E27" s="11">
        <v>665548</v>
      </c>
      <c r="F27" s="12">
        <v>3474</v>
      </c>
    </row>
    <row r="28" spans="1:6" x14ac:dyDescent="0.15">
      <c r="A28" s="10" t="s">
        <v>22</v>
      </c>
      <c r="B28" s="10" t="s">
        <v>20</v>
      </c>
      <c r="C28" s="10" t="s">
        <v>18</v>
      </c>
      <c r="D28" s="10" t="s">
        <v>16</v>
      </c>
      <c r="E28" s="11">
        <v>483256</v>
      </c>
      <c r="F28" s="12">
        <v>3515</v>
      </c>
    </row>
    <row r="29" spans="1:6" x14ac:dyDescent="0.15">
      <c r="A29" s="10" t="s">
        <v>22</v>
      </c>
      <c r="B29" s="10" t="s">
        <v>20</v>
      </c>
      <c r="C29" s="10" t="s">
        <v>18</v>
      </c>
      <c r="D29" s="10" t="s">
        <v>17</v>
      </c>
      <c r="E29" s="11">
        <v>643168</v>
      </c>
      <c r="F29" s="12">
        <v>3493</v>
      </c>
    </row>
    <row r="30" spans="1:6" x14ac:dyDescent="0.15">
      <c r="A30" s="10" t="s">
        <v>22</v>
      </c>
      <c r="B30" s="10" t="s">
        <v>21</v>
      </c>
      <c r="C30" s="10" t="s">
        <v>15</v>
      </c>
      <c r="D30" s="10" t="s">
        <v>16</v>
      </c>
      <c r="E30" s="11">
        <v>555768</v>
      </c>
      <c r="F30" s="12">
        <v>3848</v>
      </c>
    </row>
    <row r="31" spans="1:6" x14ac:dyDescent="0.15">
      <c r="A31" s="10" t="s">
        <v>22</v>
      </c>
      <c r="B31" s="10" t="s">
        <v>21</v>
      </c>
      <c r="C31" s="10" t="s">
        <v>15</v>
      </c>
      <c r="D31" s="10" t="s">
        <v>17</v>
      </c>
      <c r="E31" s="11">
        <v>687844</v>
      </c>
      <c r="F31" s="12">
        <v>3327</v>
      </c>
    </row>
    <row r="32" spans="1:6" x14ac:dyDescent="0.15">
      <c r="A32" s="10" t="s">
        <v>22</v>
      </c>
      <c r="B32" s="10" t="s">
        <v>21</v>
      </c>
      <c r="C32" s="10" t="s">
        <v>18</v>
      </c>
      <c r="D32" s="10" t="s">
        <v>16</v>
      </c>
      <c r="E32" s="11">
        <v>421120</v>
      </c>
      <c r="F32" s="12">
        <v>3947</v>
      </c>
    </row>
    <row r="33" spans="1:6" x14ac:dyDescent="0.15">
      <c r="A33" s="10" t="s">
        <v>22</v>
      </c>
      <c r="B33" s="10" t="s">
        <v>21</v>
      </c>
      <c r="C33" s="10" t="s">
        <v>18</v>
      </c>
      <c r="D33" s="10" t="s">
        <v>17</v>
      </c>
      <c r="E33" s="11">
        <v>527900</v>
      </c>
      <c r="F33" s="12">
        <v>3371</v>
      </c>
    </row>
    <row r="34" spans="1:6" x14ac:dyDescent="0.15">
      <c r="A34" s="10" t="s">
        <v>23</v>
      </c>
      <c r="B34" s="10" t="s">
        <v>14</v>
      </c>
      <c r="C34" s="10" t="s">
        <v>15</v>
      </c>
      <c r="D34" s="10" t="s">
        <v>16</v>
      </c>
      <c r="E34" s="11">
        <v>589668</v>
      </c>
      <c r="F34" s="12">
        <v>3524</v>
      </c>
    </row>
    <row r="35" spans="1:6" x14ac:dyDescent="0.15">
      <c r="A35" s="10" t="s">
        <v>23</v>
      </c>
      <c r="B35" s="10" t="s">
        <v>14</v>
      </c>
      <c r="C35" s="10" t="s">
        <v>15</v>
      </c>
      <c r="D35" s="10" t="s">
        <v>17</v>
      </c>
      <c r="E35" s="11">
        <v>912900</v>
      </c>
      <c r="F35" s="12">
        <v>3602</v>
      </c>
    </row>
    <row r="36" spans="1:6" x14ac:dyDescent="0.15">
      <c r="A36" s="10" t="s">
        <v>23</v>
      </c>
      <c r="B36" s="10" t="s">
        <v>14</v>
      </c>
      <c r="C36" s="10" t="s">
        <v>18</v>
      </c>
      <c r="D36" s="10" t="s">
        <v>16</v>
      </c>
      <c r="E36" s="11">
        <v>422288</v>
      </c>
      <c r="F36" s="12">
        <v>3613</v>
      </c>
    </row>
    <row r="37" spans="1:6" x14ac:dyDescent="0.15">
      <c r="A37" s="10" t="s">
        <v>23</v>
      </c>
      <c r="B37" s="10" t="s">
        <v>14</v>
      </c>
      <c r="C37" s="10" t="s">
        <v>18</v>
      </c>
      <c r="D37" s="10" t="s">
        <v>17</v>
      </c>
      <c r="E37" s="11">
        <v>663276</v>
      </c>
      <c r="F37" s="12">
        <v>3327</v>
      </c>
    </row>
    <row r="38" spans="1:6" x14ac:dyDescent="0.15">
      <c r="A38" s="10" t="s">
        <v>23</v>
      </c>
      <c r="B38" s="10" t="s">
        <v>19</v>
      </c>
      <c r="C38" s="10" t="s">
        <v>15</v>
      </c>
      <c r="D38" s="10" t="s">
        <v>16</v>
      </c>
      <c r="E38" s="11">
        <v>427320</v>
      </c>
      <c r="F38" s="12">
        <v>3947</v>
      </c>
    </row>
    <row r="39" spans="1:6" x14ac:dyDescent="0.15">
      <c r="A39" s="10" t="s">
        <v>23</v>
      </c>
      <c r="B39" s="10" t="s">
        <v>19</v>
      </c>
      <c r="C39" s="10" t="s">
        <v>15</v>
      </c>
      <c r="D39" s="10" t="s">
        <v>17</v>
      </c>
      <c r="E39" s="11">
        <v>561124</v>
      </c>
      <c r="F39" s="12">
        <v>3371</v>
      </c>
    </row>
    <row r="40" spans="1:6" x14ac:dyDescent="0.15">
      <c r="A40" s="10" t="s">
        <v>23</v>
      </c>
      <c r="B40" s="10" t="s">
        <v>19</v>
      </c>
      <c r="C40" s="10" t="s">
        <v>18</v>
      </c>
      <c r="D40" s="10" t="s">
        <v>16</v>
      </c>
      <c r="E40" s="11">
        <v>321768</v>
      </c>
      <c r="F40" s="12">
        <v>3524</v>
      </c>
    </row>
    <row r="41" spans="1:6" x14ac:dyDescent="0.15">
      <c r="A41" s="10" t="s">
        <v>23</v>
      </c>
      <c r="B41" s="10" t="s">
        <v>19</v>
      </c>
      <c r="C41" s="10" t="s">
        <v>18</v>
      </c>
      <c r="D41" s="10" t="s">
        <v>17</v>
      </c>
      <c r="E41" s="11">
        <v>674672</v>
      </c>
      <c r="F41" s="12">
        <v>3602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I8" sqref="I8"/>
    </sheetView>
  </sheetViews>
  <sheetFormatPr baseColWidth="10" defaultRowHeight="13" x14ac:dyDescent="0.15"/>
  <cols>
    <col min="1" max="1" width="7.1640625" style="5" customWidth="1"/>
    <col min="2" max="2" width="9.83203125" style="5" customWidth="1"/>
    <col min="3" max="4" width="10.33203125" style="5" customWidth="1"/>
    <col min="5" max="5" width="13.5" style="6" bestFit="1" customWidth="1"/>
    <col min="6" max="6" width="13" style="7" customWidth="1"/>
    <col min="7" max="16384" width="10.83203125" style="8"/>
  </cols>
  <sheetData>
    <row r="1" spans="1:9" x14ac:dyDescent="0.15">
      <c r="A1" s="10" t="s">
        <v>7</v>
      </c>
      <c r="B1" s="10" t="s">
        <v>8</v>
      </c>
      <c r="C1" s="10" t="s">
        <v>9</v>
      </c>
      <c r="D1" s="10" t="s">
        <v>10</v>
      </c>
      <c r="E1" s="11" t="s">
        <v>11</v>
      </c>
      <c r="F1" s="12" t="s">
        <v>12</v>
      </c>
    </row>
    <row r="2" spans="1:9" x14ac:dyDescent="0.15">
      <c r="A2" s="10" t="s">
        <v>13</v>
      </c>
      <c r="B2" s="10" t="s">
        <v>14</v>
      </c>
      <c r="C2" s="10" t="s">
        <v>15</v>
      </c>
      <c r="D2" s="10" t="s">
        <v>16</v>
      </c>
      <c r="E2" s="11">
        <v>342140</v>
      </c>
      <c r="F2" s="12">
        <v>3267</v>
      </c>
    </row>
    <row r="3" spans="1:9" x14ac:dyDescent="0.15">
      <c r="A3" s="10" t="s">
        <v>13</v>
      </c>
      <c r="B3" s="10" t="s">
        <v>14</v>
      </c>
      <c r="C3" s="10" t="s">
        <v>15</v>
      </c>
      <c r="D3" s="10" t="s">
        <v>17</v>
      </c>
      <c r="E3" s="11">
        <v>349852</v>
      </c>
      <c r="F3" s="12">
        <v>3205</v>
      </c>
    </row>
    <row r="4" spans="1:9" x14ac:dyDescent="0.15">
      <c r="A4" s="10" t="s">
        <v>13</v>
      </c>
      <c r="B4" s="10" t="s">
        <v>19</v>
      </c>
      <c r="C4" s="10" t="s">
        <v>15</v>
      </c>
      <c r="D4" s="10" t="s">
        <v>16</v>
      </c>
      <c r="E4" s="11">
        <v>422192</v>
      </c>
      <c r="F4" s="12">
        <v>4068</v>
      </c>
    </row>
    <row r="5" spans="1:9" x14ac:dyDescent="0.15">
      <c r="A5" s="10" t="s">
        <v>13</v>
      </c>
      <c r="B5" s="10" t="s">
        <v>19</v>
      </c>
      <c r="C5" s="10" t="s">
        <v>15</v>
      </c>
      <c r="D5" s="10" t="s">
        <v>17</v>
      </c>
      <c r="E5" s="11">
        <v>370128</v>
      </c>
      <c r="F5" s="12">
        <v>3487</v>
      </c>
    </row>
    <row r="6" spans="1:9" x14ac:dyDescent="0.15">
      <c r="A6" s="10" t="s">
        <v>13</v>
      </c>
      <c r="B6" s="10" t="s">
        <v>20</v>
      </c>
      <c r="C6" s="10" t="s">
        <v>15</v>
      </c>
      <c r="D6" s="10" t="s">
        <v>16</v>
      </c>
      <c r="E6" s="11">
        <v>580576</v>
      </c>
      <c r="F6" s="12">
        <v>3214</v>
      </c>
    </row>
    <row r="7" spans="1:9" x14ac:dyDescent="0.15">
      <c r="A7" s="10" t="s">
        <v>13</v>
      </c>
      <c r="B7" s="10" t="s">
        <v>20</v>
      </c>
      <c r="C7" s="10" t="s">
        <v>15</v>
      </c>
      <c r="D7" s="10" t="s">
        <v>17</v>
      </c>
      <c r="E7" s="11">
        <v>752272</v>
      </c>
      <c r="F7" s="12">
        <v>3581</v>
      </c>
    </row>
    <row r="8" spans="1:9" x14ac:dyDescent="0.15">
      <c r="A8" s="10" t="s">
        <v>13</v>
      </c>
      <c r="B8" s="10" t="s">
        <v>21</v>
      </c>
      <c r="C8" s="10" t="s">
        <v>15</v>
      </c>
      <c r="D8" s="10" t="s">
        <v>16</v>
      </c>
      <c r="E8" s="11">
        <v>533744</v>
      </c>
      <c r="F8" s="12">
        <v>3576</v>
      </c>
    </row>
    <row r="9" spans="1:9" x14ac:dyDescent="0.15">
      <c r="A9" s="10" t="s">
        <v>13</v>
      </c>
      <c r="B9" s="10" t="s">
        <v>21</v>
      </c>
      <c r="C9" s="10" t="s">
        <v>15</v>
      </c>
      <c r="D9" s="10" t="s">
        <v>17</v>
      </c>
      <c r="E9" s="11">
        <v>496840</v>
      </c>
      <c r="F9" s="12">
        <v>3192</v>
      </c>
    </row>
    <row r="10" spans="1:9" x14ac:dyDescent="0.15">
      <c r="A10" s="10" t="s">
        <v>22</v>
      </c>
      <c r="B10" s="10" t="s">
        <v>14</v>
      </c>
      <c r="C10" s="10" t="s">
        <v>15</v>
      </c>
      <c r="D10" s="10" t="s">
        <v>16</v>
      </c>
      <c r="E10" s="11">
        <v>486252</v>
      </c>
      <c r="F10" s="12">
        <v>3440</v>
      </c>
      <c r="I10" s="9"/>
    </row>
    <row r="11" spans="1:9" x14ac:dyDescent="0.15">
      <c r="A11" s="10" t="s">
        <v>22</v>
      </c>
      <c r="B11" s="10" t="s">
        <v>14</v>
      </c>
      <c r="C11" s="10" t="s">
        <v>15</v>
      </c>
      <c r="D11" s="10" t="s">
        <v>17</v>
      </c>
      <c r="E11" s="11">
        <v>701460</v>
      </c>
      <c r="F11" s="12">
        <v>3787</v>
      </c>
    </row>
    <row r="12" spans="1:9" x14ac:dyDescent="0.15">
      <c r="A12" s="10" t="s">
        <v>22</v>
      </c>
      <c r="B12" s="10" t="s">
        <v>19</v>
      </c>
      <c r="C12" s="10" t="s">
        <v>15</v>
      </c>
      <c r="D12" s="10" t="s">
        <v>16</v>
      </c>
      <c r="E12" s="11">
        <v>486056</v>
      </c>
      <c r="F12" s="12">
        <v>3424</v>
      </c>
    </row>
    <row r="13" spans="1:9" x14ac:dyDescent="0.15">
      <c r="A13" s="10" t="s">
        <v>22</v>
      </c>
      <c r="B13" s="10" t="s">
        <v>19</v>
      </c>
      <c r="C13" s="10" t="s">
        <v>15</v>
      </c>
      <c r="D13" s="10" t="s">
        <v>17</v>
      </c>
      <c r="E13" s="11">
        <v>626232</v>
      </c>
      <c r="F13" s="12">
        <v>3392</v>
      </c>
    </row>
    <row r="14" spans="1:9" x14ac:dyDescent="0.15">
      <c r="A14" s="10" t="s">
        <v>22</v>
      </c>
      <c r="B14" s="10" t="s">
        <v>20</v>
      </c>
      <c r="C14" s="10" t="s">
        <v>15</v>
      </c>
      <c r="D14" s="10" t="s">
        <v>16</v>
      </c>
      <c r="E14" s="11">
        <v>503212</v>
      </c>
      <c r="F14" s="12">
        <v>3287</v>
      </c>
    </row>
    <row r="15" spans="1:9" x14ac:dyDescent="0.15">
      <c r="A15" s="10" t="s">
        <v>22</v>
      </c>
      <c r="B15" s="10" t="s">
        <v>20</v>
      </c>
      <c r="C15" s="10" t="s">
        <v>15</v>
      </c>
      <c r="D15" s="10" t="s">
        <v>17</v>
      </c>
      <c r="E15" s="11">
        <v>665548</v>
      </c>
      <c r="F15" s="12">
        <v>3474</v>
      </c>
    </row>
    <row r="16" spans="1:9" x14ac:dyDescent="0.15">
      <c r="A16" s="10" t="s">
        <v>22</v>
      </c>
      <c r="B16" s="10" t="s">
        <v>21</v>
      </c>
      <c r="C16" s="10" t="s">
        <v>15</v>
      </c>
      <c r="D16" s="10" t="s">
        <v>16</v>
      </c>
      <c r="E16" s="11">
        <v>555768</v>
      </c>
      <c r="F16" s="12">
        <v>3848</v>
      </c>
    </row>
    <row r="17" spans="1:6" x14ac:dyDescent="0.15">
      <c r="A17" s="10" t="s">
        <v>22</v>
      </c>
      <c r="B17" s="10" t="s">
        <v>21</v>
      </c>
      <c r="C17" s="10" t="s">
        <v>15</v>
      </c>
      <c r="D17" s="10" t="s">
        <v>17</v>
      </c>
      <c r="E17" s="11">
        <v>687844</v>
      </c>
      <c r="F17" s="12">
        <v>3327</v>
      </c>
    </row>
    <row r="18" spans="1:6" x14ac:dyDescent="0.15">
      <c r="A18" s="10" t="s">
        <v>23</v>
      </c>
      <c r="B18" s="10" t="s">
        <v>14</v>
      </c>
      <c r="C18" s="10" t="s">
        <v>15</v>
      </c>
      <c r="D18" s="10" t="s">
        <v>16</v>
      </c>
      <c r="E18" s="11">
        <v>589668</v>
      </c>
      <c r="F18" s="12">
        <v>3524</v>
      </c>
    </row>
    <row r="19" spans="1:6" x14ac:dyDescent="0.15">
      <c r="A19" s="10" t="s">
        <v>23</v>
      </c>
      <c r="B19" s="10" t="s">
        <v>14</v>
      </c>
      <c r="C19" s="10" t="s">
        <v>15</v>
      </c>
      <c r="D19" s="10" t="s">
        <v>17</v>
      </c>
      <c r="E19" s="11">
        <v>912900</v>
      </c>
      <c r="F19" s="12">
        <v>3602</v>
      </c>
    </row>
    <row r="20" spans="1:6" x14ac:dyDescent="0.15">
      <c r="A20" s="10" t="s">
        <v>23</v>
      </c>
      <c r="B20" s="10" t="s">
        <v>19</v>
      </c>
      <c r="C20" s="10" t="s">
        <v>15</v>
      </c>
      <c r="D20" s="10" t="s">
        <v>16</v>
      </c>
      <c r="E20" s="11">
        <v>427320</v>
      </c>
      <c r="F20" s="12">
        <v>3947</v>
      </c>
    </row>
    <row r="21" spans="1:6" x14ac:dyDescent="0.15">
      <c r="A21" s="10" t="s">
        <v>23</v>
      </c>
      <c r="B21" s="10" t="s">
        <v>19</v>
      </c>
      <c r="C21" s="10" t="s">
        <v>15</v>
      </c>
      <c r="D21" s="10" t="s">
        <v>17</v>
      </c>
      <c r="E21" s="11">
        <v>561124</v>
      </c>
      <c r="F21" s="12">
        <v>3371</v>
      </c>
    </row>
    <row r="22" spans="1:6" x14ac:dyDescent="0.15">
      <c r="A22" s="10" t="s">
        <v>13</v>
      </c>
      <c r="B22" s="10" t="s">
        <v>14</v>
      </c>
      <c r="C22" s="10" t="s">
        <v>18</v>
      </c>
      <c r="D22" s="10" t="s">
        <v>16</v>
      </c>
      <c r="E22" s="11">
        <v>343252</v>
      </c>
      <c r="F22" s="12">
        <v>3705</v>
      </c>
    </row>
    <row r="23" spans="1:6" x14ac:dyDescent="0.15">
      <c r="A23" s="10" t="s">
        <v>13</v>
      </c>
      <c r="B23" s="10" t="s">
        <v>14</v>
      </c>
      <c r="C23" s="10" t="s">
        <v>18</v>
      </c>
      <c r="D23" s="10" t="s">
        <v>17</v>
      </c>
      <c r="E23" s="11">
        <v>351060</v>
      </c>
      <c r="F23" s="12">
        <v>3477</v>
      </c>
    </row>
    <row r="24" spans="1:6" x14ac:dyDescent="0.15">
      <c r="A24" s="10" t="s">
        <v>13</v>
      </c>
      <c r="B24" s="10" t="s">
        <v>19</v>
      </c>
      <c r="C24" s="10" t="s">
        <v>18</v>
      </c>
      <c r="D24" s="10" t="s">
        <v>16</v>
      </c>
      <c r="E24" s="11">
        <v>455424</v>
      </c>
      <c r="F24" s="12">
        <v>4800</v>
      </c>
    </row>
    <row r="25" spans="1:6" x14ac:dyDescent="0.15">
      <c r="A25" s="10" t="s">
        <v>13</v>
      </c>
      <c r="B25" s="10" t="s">
        <v>19</v>
      </c>
      <c r="C25" s="10" t="s">
        <v>18</v>
      </c>
      <c r="D25" s="10" t="s">
        <v>17</v>
      </c>
      <c r="E25" s="11">
        <v>296120</v>
      </c>
      <c r="F25" s="12">
        <v>2897</v>
      </c>
    </row>
    <row r="26" spans="1:6" x14ac:dyDescent="0.15">
      <c r="A26" s="10" t="s">
        <v>13</v>
      </c>
      <c r="B26" s="10" t="s">
        <v>20</v>
      </c>
      <c r="C26" s="10" t="s">
        <v>18</v>
      </c>
      <c r="D26" s="10" t="s">
        <v>16</v>
      </c>
      <c r="E26" s="11">
        <v>504800</v>
      </c>
      <c r="F26" s="12">
        <v>4200</v>
      </c>
    </row>
    <row r="27" spans="1:6" x14ac:dyDescent="0.15">
      <c r="A27" s="10" t="s">
        <v>13</v>
      </c>
      <c r="B27" s="10" t="s">
        <v>20</v>
      </c>
      <c r="C27" s="10" t="s">
        <v>18</v>
      </c>
      <c r="D27" s="10" t="s">
        <v>17</v>
      </c>
      <c r="E27" s="11">
        <v>471816</v>
      </c>
      <c r="F27" s="12">
        <v>3500</v>
      </c>
    </row>
    <row r="28" spans="1:6" x14ac:dyDescent="0.15">
      <c r="A28" s="10" t="s">
        <v>13</v>
      </c>
      <c r="B28" s="10" t="s">
        <v>21</v>
      </c>
      <c r="C28" s="10" t="s">
        <v>18</v>
      </c>
      <c r="D28" s="10" t="s">
        <v>16</v>
      </c>
      <c r="E28" s="11">
        <v>582504</v>
      </c>
      <c r="F28" s="12">
        <v>3350</v>
      </c>
    </row>
    <row r="29" spans="1:6" x14ac:dyDescent="0.15">
      <c r="A29" s="10" t="s">
        <v>13</v>
      </c>
      <c r="B29" s="10" t="s">
        <v>21</v>
      </c>
      <c r="C29" s="10" t="s">
        <v>18</v>
      </c>
      <c r="D29" s="10" t="s">
        <v>17</v>
      </c>
      <c r="E29" s="11">
        <v>619900</v>
      </c>
      <c r="F29" s="12">
        <v>3199</v>
      </c>
    </row>
    <row r="30" spans="1:6" x14ac:dyDescent="0.15">
      <c r="A30" s="10" t="s">
        <v>22</v>
      </c>
      <c r="B30" s="10" t="s">
        <v>14</v>
      </c>
      <c r="C30" s="10" t="s">
        <v>18</v>
      </c>
      <c r="D30" s="10" t="s">
        <v>16</v>
      </c>
      <c r="E30" s="11">
        <v>415016</v>
      </c>
      <c r="F30" s="12">
        <v>3430</v>
      </c>
    </row>
    <row r="31" spans="1:6" x14ac:dyDescent="0.15">
      <c r="A31" s="10" t="s">
        <v>22</v>
      </c>
      <c r="B31" s="10" t="s">
        <v>14</v>
      </c>
      <c r="C31" s="10" t="s">
        <v>18</v>
      </c>
      <c r="D31" s="10" t="s">
        <v>17</v>
      </c>
      <c r="E31" s="11">
        <v>552324</v>
      </c>
      <c r="F31" s="12">
        <v>3629</v>
      </c>
    </row>
    <row r="32" spans="1:6" x14ac:dyDescent="0.15">
      <c r="A32" s="10" t="s">
        <v>22</v>
      </c>
      <c r="B32" s="10" t="s">
        <v>19</v>
      </c>
      <c r="C32" s="10" t="s">
        <v>18</v>
      </c>
      <c r="D32" s="10" t="s">
        <v>16</v>
      </c>
      <c r="E32" s="11">
        <v>488588</v>
      </c>
      <c r="F32" s="12">
        <v>3551</v>
      </c>
    </row>
    <row r="33" spans="1:6" x14ac:dyDescent="0.15">
      <c r="A33" s="10" t="s">
        <v>22</v>
      </c>
      <c r="B33" s="10" t="s">
        <v>19</v>
      </c>
      <c r="C33" s="10" t="s">
        <v>18</v>
      </c>
      <c r="D33" s="10" t="s">
        <v>17</v>
      </c>
      <c r="E33" s="11">
        <v>585156</v>
      </c>
      <c r="F33" s="12">
        <v>3440</v>
      </c>
    </row>
    <row r="34" spans="1:6" x14ac:dyDescent="0.15">
      <c r="A34" s="10" t="s">
        <v>22</v>
      </c>
      <c r="B34" s="10" t="s">
        <v>20</v>
      </c>
      <c r="C34" s="10" t="s">
        <v>18</v>
      </c>
      <c r="D34" s="10" t="s">
        <v>16</v>
      </c>
      <c r="E34" s="11">
        <v>483256</v>
      </c>
      <c r="F34" s="12">
        <v>3515</v>
      </c>
    </row>
    <row r="35" spans="1:6" x14ac:dyDescent="0.15">
      <c r="A35" s="10" t="s">
        <v>22</v>
      </c>
      <c r="B35" s="10" t="s">
        <v>20</v>
      </c>
      <c r="C35" s="10" t="s">
        <v>18</v>
      </c>
      <c r="D35" s="10" t="s">
        <v>17</v>
      </c>
      <c r="E35" s="11">
        <v>643168</v>
      </c>
      <c r="F35" s="12">
        <v>3493</v>
      </c>
    </row>
    <row r="36" spans="1:6" x14ac:dyDescent="0.15">
      <c r="A36" s="10" t="s">
        <v>22</v>
      </c>
      <c r="B36" s="10" t="s">
        <v>21</v>
      </c>
      <c r="C36" s="10" t="s">
        <v>18</v>
      </c>
      <c r="D36" s="10" t="s">
        <v>16</v>
      </c>
      <c r="E36" s="11">
        <v>421120</v>
      </c>
      <c r="F36" s="12">
        <v>3947</v>
      </c>
    </row>
    <row r="37" spans="1:6" x14ac:dyDescent="0.15">
      <c r="A37" s="10" t="s">
        <v>22</v>
      </c>
      <c r="B37" s="10" t="s">
        <v>21</v>
      </c>
      <c r="C37" s="10" t="s">
        <v>18</v>
      </c>
      <c r="D37" s="10" t="s">
        <v>17</v>
      </c>
      <c r="E37" s="11">
        <v>527900</v>
      </c>
      <c r="F37" s="12">
        <v>3371</v>
      </c>
    </row>
    <row r="38" spans="1:6" x14ac:dyDescent="0.15">
      <c r="A38" s="10" t="s">
        <v>23</v>
      </c>
      <c r="B38" s="10" t="s">
        <v>14</v>
      </c>
      <c r="C38" s="10" t="s">
        <v>18</v>
      </c>
      <c r="D38" s="10" t="s">
        <v>16</v>
      </c>
      <c r="E38" s="11">
        <v>422288</v>
      </c>
      <c r="F38" s="12">
        <v>3613</v>
      </c>
    </row>
    <row r="39" spans="1:6" x14ac:dyDescent="0.15">
      <c r="A39" s="10" t="s">
        <v>23</v>
      </c>
      <c r="B39" s="10" t="s">
        <v>14</v>
      </c>
      <c r="C39" s="10" t="s">
        <v>18</v>
      </c>
      <c r="D39" s="10" t="s">
        <v>17</v>
      </c>
      <c r="E39" s="11">
        <v>663276</v>
      </c>
      <c r="F39" s="12">
        <v>3327</v>
      </c>
    </row>
    <row r="40" spans="1:6" x14ac:dyDescent="0.15">
      <c r="A40" s="10" t="s">
        <v>23</v>
      </c>
      <c r="B40" s="10" t="s">
        <v>19</v>
      </c>
      <c r="C40" s="10" t="s">
        <v>18</v>
      </c>
      <c r="D40" s="10" t="s">
        <v>16</v>
      </c>
      <c r="E40" s="11">
        <v>321768</v>
      </c>
      <c r="F40" s="12">
        <v>3524</v>
      </c>
    </row>
    <row r="41" spans="1:6" x14ac:dyDescent="0.15">
      <c r="A41" s="10" t="s">
        <v>23</v>
      </c>
      <c r="B41" s="10" t="s">
        <v>19</v>
      </c>
      <c r="C41" s="10" t="s">
        <v>18</v>
      </c>
      <c r="D41" s="10" t="s">
        <v>17</v>
      </c>
      <c r="E41" s="11">
        <v>674672</v>
      </c>
      <c r="F41" s="12">
        <v>3602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30" zoomScaleNormal="130" workbookViewId="0">
      <selection activeCell="C38" sqref="C38"/>
    </sheetView>
  </sheetViews>
  <sheetFormatPr baseColWidth="10" defaultColWidth="10.5" defaultRowHeight="13" x14ac:dyDescent="0.15"/>
  <cols>
    <col min="1" max="1" width="7.33203125" style="5" customWidth="1"/>
    <col min="2" max="2" width="9.1640625" style="5" customWidth="1"/>
    <col min="3" max="4" width="10.5" style="5"/>
    <col min="5" max="5" width="10.5" style="6"/>
    <col min="6" max="6" width="11.5" style="7" customWidth="1"/>
    <col min="7" max="7" width="9.6640625" style="8" customWidth="1"/>
    <col min="8" max="16384" width="10.5" style="8"/>
  </cols>
  <sheetData>
    <row r="1" spans="1:9" x14ac:dyDescent="0.15">
      <c r="A1" s="10" t="s">
        <v>7</v>
      </c>
      <c r="B1" s="10" t="s">
        <v>8</v>
      </c>
      <c r="C1" s="10" t="s">
        <v>9</v>
      </c>
      <c r="D1" s="10" t="s">
        <v>10</v>
      </c>
      <c r="E1" s="11" t="s">
        <v>11</v>
      </c>
      <c r="F1" s="12" t="s">
        <v>12</v>
      </c>
      <c r="G1" s="13" t="s">
        <v>24</v>
      </c>
    </row>
    <row r="2" spans="1:9" x14ac:dyDescent="0.15">
      <c r="A2" s="10" t="s">
        <v>13</v>
      </c>
      <c r="B2" s="10" t="s">
        <v>14</v>
      </c>
      <c r="C2" s="10" t="s">
        <v>15</v>
      </c>
      <c r="D2" s="10" t="s">
        <v>16</v>
      </c>
      <c r="E2" s="11">
        <v>342140</v>
      </c>
      <c r="F2" s="12">
        <v>3267</v>
      </c>
      <c r="G2" s="14">
        <f>Table134[[#This Row],[Revenue]]/Table134[[#This Row],[ NumCars ]]</f>
        <v>104.726048362412</v>
      </c>
    </row>
    <row r="3" spans="1:9" x14ac:dyDescent="0.15">
      <c r="A3" s="10" t="s">
        <v>13</v>
      </c>
      <c r="B3" s="10" t="s">
        <v>19</v>
      </c>
      <c r="C3" s="10" t="s">
        <v>15</v>
      </c>
      <c r="D3" s="10" t="s">
        <v>16</v>
      </c>
      <c r="E3" s="11">
        <v>422192</v>
      </c>
      <c r="F3" s="12">
        <v>4068</v>
      </c>
      <c r="G3" s="14">
        <f>Table134[[#This Row],[Revenue]]/Table134[[#This Row],[ NumCars ]]</f>
        <v>103.78367748279253</v>
      </c>
    </row>
    <row r="4" spans="1:9" x14ac:dyDescent="0.15">
      <c r="A4" s="10" t="s">
        <v>13</v>
      </c>
      <c r="B4" s="10" t="s">
        <v>20</v>
      </c>
      <c r="C4" s="10" t="s">
        <v>15</v>
      </c>
      <c r="D4" s="10" t="s">
        <v>16</v>
      </c>
      <c r="E4" s="11">
        <v>580576</v>
      </c>
      <c r="F4" s="12">
        <v>3214</v>
      </c>
      <c r="G4" s="14">
        <f>Table134[[#This Row],[Revenue]]/Table134[[#This Row],[ NumCars ]]</f>
        <v>180.63970130678283</v>
      </c>
    </row>
    <row r="5" spans="1:9" x14ac:dyDescent="0.15">
      <c r="A5" s="10" t="s">
        <v>13</v>
      </c>
      <c r="B5" s="10" t="s">
        <v>21</v>
      </c>
      <c r="C5" s="10" t="s">
        <v>15</v>
      </c>
      <c r="D5" s="10" t="s">
        <v>16</v>
      </c>
      <c r="E5" s="11">
        <v>533744</v>
      </c>
      <c r="F5" s="12">
        <v>3576</v>
      </c>
      <c r="G5" s="14">
        <f>Table134[[#This Row],[Revenue]]/Table134[[#This Row],[ NumCars ]]</f>
        <v>149.25727069351231</v>
      </c>
    </row>
    <row r="6" spans="1:9" x14ac:dyDescent="0.15">
      <c r="A6" s="10" t="s">
        <v>22</v>
      </c>
      <c r="B6" s="10" t="s">
        <v>14</v>
      </c>
      <c r="C6" s="10" t="s">
        <v>15</v>
      </c>
      <c r="D6" s="10" t="s">
        <v>16</v>
      </c>
      <c r="E6" s="11">
        <v>486252</v>
      </c>
      <c r="F6" s="12">
        <v>3440</v>
      </c>
      <c r="G6" s="14">
        <f>Table134[[#This Row],[Revenue]]/Table134[[#This Row],[ NumCars ]]</f>
        <v>141.35232558139535</v>
      </c>
    </row>
    <row r="7" spans="1:9" x14ac:dyDescent="0.15">
      <c r="A7" s="10" t="s">
        <v>22</v>
      </c>
      <c r="B7" s="10" t="s">
        <v>19</v>
      </c>
      <c r="C7" s="10" t="s">
        <v>15</v>
      </c>
      <c r="D7" s="10" t="s">
        <v>16</v>
      </c>
      <c r="E7" s="11">
        <v>486056</v>
      </c>
      <c r="F7" s="12">
        <v>3424</v>
      </c>
      <c r="G7" s="14">
        <f>Table134[[#This Row],[Revenue]]/Table134[[#This Row],[ NumCars ]]</f>
        <v>141.95560747663552</v>
      </c>
    </row>
    <row r="8" spans="1:9" x14ac:dyDescent="0.15">
      <c r="A8" s="10" t="s">
        <v>22</v>
      </c>
      <c r="B8" s="10" t="s">
        <v>20</v>
      </c>
      <c r="C8" s="10" t="s">
        <v>15</v>
      </c>
      <c r="D8" s="10" t="s">
        <v>16</v>
      </c>
      <c r="E8" s="11">
        <v>503212</v>
      </c>
      <c r="F8" s="12">
        <v>3287</v>
      </c>
      <c r="G8" s="14">
        <f>Table134[[#This Row],[Revenue]]/Table134[[#This Row],[ NumCars ]]</f>
        <v>153.09157286279282</v>
      </c>
    </row>
    <row r="9" spans="1:9" x14ac:dyDescent="0.15">
      <c r="A9" s="10" t="s">
        <v>22</v>
      </c>
      <c r="B9" s="10" t="s">
        <v>21</v>
      </c>
      <c r="C9" s="10" t="s">
        <v>15</v>
      </c>
      <c r="D9" s="10" t="s">
        <v>16</v>
      </c>
      <c r="E9" s="11">
        <v>555768</v>
      </c>
      <c r="F9" s="12">
        <v>3848</v>
      </c>
      <c r="G9" s="14">
        <f>Table134[[#This Row],[Revenue]]/Table134[[#This Row],[ NumCars ]]</f>
        <v>144.43035343035342</v>
      </c>
    </row>
    <row r="10" spans="1:9" x14ac:dyDescent="0.15">
      <c r="A10" s="10" t="s">
        <v>23</v>
      </c>
      <c r="B10" s="10" t="s">
        <v>14</v>
      </c>
      <c r="C10" s="10" t="s">
        <v>15</v>
      </c>
      <c r="D10" s="10" t="s">
        <v>16</v>
      </c>
      <c r="E10" s="11">
        <v>589668</v>
      </c>
      <c r="F10" s="12">
        <v>3524</v>
      </c>
      <c r="G10" s="14">
        <f>Table134[[#This Row],[Revenue]]/Table134[[#This Row],[ NumCars ]]</f>
        <v>167.32917139614074</v>
      </c>
      <c r="I10" s="9"/>
    </row>
    <row r="11" spans="1:9" x14ac:dyDescent="0.15">
      <c r="A11" s="10" t="s">
        <v>23</v>
      </c>
      <c r="B11" s="10" t="s">
        <v>19</v>
      </c>
      <c r="C11" s="10" t="s">
        <v>15</v>
      </c>
      <c r="D11" s="10" t="s">
        <v>16</v>
      </c>
      <c r="E11" s="11">
        <v>427320</v>
      </c>
      <c r="F11" s="12">
        <v>3947</v>
      </c>
      <c r="G11" s="14">
        <f>Table134[[#This Row],[Revenue]]/Table134[[#This Row],[ NumCars ]]</f>
        <v>108.26450468710414</v>
      </c>
    </row>
    <row r="12" spans="1:9" x14ac:dyDescent="0.15">
      <c r="A12" s="10" t="s">
        <v>13</v>
      </c>
      <c r="B12" s="10" t="s">
        <v>14</v>
      </c>
      <c r="C12" s="10" t="s">
        <v>15</v>
      </c>
      <c r="D12" s="10" t="s">
        <v>17</v>
      </c>
      <c r="E12" s="11">
        <v>349852</v>
      </c>
      <c r="F12" s="12">
        <v>3205</v>
      </c>
      <c r="G12" s="14">
        <f>Table134[[#This Row],[Revenue]]/Table134[[#This Row],[ NumCars ]]</f>
        <v>109.1581903276131</v>
      </c>
    </row>
    <row r="13" spans="1:9" x14ac:dyDescent="0.15">
      <c r="A13" s="10" t="s">
        <v>13</v>
      </c>
      <c r="B13" s="10" t="s">
        <v>19</v>
      </c>
      <c r="C13" s="10" t="s">
        <v>15</v>
      </c>
      <c r="D13" s="10" t="s">
        <v>17</v>
      </c>
      <c r="E13" s="11">
        <v>370128</v>
      </c>
      <c r="F13" s="12">
        <v>3487</v>
      </c>
      <c r="G13" s="14">
        <f>Table134[[#This Row],[Revenue]]/Table134[[#This Row],[ NumCars ]]</f>
        <v>106.14511041009463</v>
      </c>
    </row>
    <row r="14" spans="1:9" x14ac:dyDescent="0.15">
      <c r="A14" s="10" t="s">
        <v>13</v>
      </c>
      <c r="B14" s="10" t="s">
        <v>20</v>
      </c>
      <c r="C14" s="10" t="s">
        <v>15</v>
      </c>
      <c r="D14" s="10" t="s">
        <v>17</v>
      </c>
      <c r="E14" s="11">
        <v>752272</v>
      </c>
      <c r="F14" s="12">
        <v>3581</v>
      </c>
      <c r="G14" s="14">
        <f>Table134[[#This Row],[Revenue]]/Table134[[#This Row],[ NumCars ]]</f>
        <v>210.07316392069254</v>
      </c>
    </row>
    <row r="15" spans="1:9" x14ac:dyDescent="0.15">
      <c r="A15" s="10" t="s">
        <v>13</v>
      </c>
      <c r="B15" s="10" t="s">
        <v>21</v>
      </c>
      <c r="C15" s="10" t="s">
        <v>15</v>
      </c>
      <c r="D15" s="10" t="s">
        <v>17</v>
      </c>
      <c r="E15" s="11">
        <v>496840</v>
      </c>
      <c r="F15" s="12">
        <v>3192</v>
      </c>
      <c r="G15" s="14">
        <f>Table134[[#This Row],[Revenue]]/Table134[[#This Row],[ NumCars ]]</f>
        <v>155.65162907268171</v>
      </c>
    </row>
    <row r="16" spans="1:9" x14ac:dyDescent="0.15">
      <c r="A16" s="10" t="s">
        <v>22</v>
      </c>
      <c r="B16" s="10" t="s">
        <v>14</v>
      </c>
      <c r="C16" s="10" t="s">
        <v>15</v>
      </c>
      <c r="D16" s="10" t="s">
        <v>17</v>
      </c>
      <c r="E16" s="11">
        <v>701460</v>
      </c>
      <c r="F16" s="12">
        <v>3787</v>
      </c>
      <c r="G16" s="14">
        <f>Table134[[#This Row],[Revenue]]/Table134[[#This Row],[ NumCars ]]</f>
        <v>185.22841299181411</v>
      </c>
    </row>
    <row r="17" spans="1:7" x14ac:dyDescent="0.15">
      <c r="A17" s="10" t="s">
        <v>22</v>
      </c>
      <c r="B17" s="10" t="s">
        <v>19</v>
      </c>
      <c r="C17" s="10" t="s">
        <v>15</v>
      </c>
      <c r="D17" s="10" t="s">
        <v>17</v>
      </c>
      <c r="E17" s="11">
        <v>626232</v>
      </c>
      <c r="F17" s="12">
        <v>3392</v>
      </c>
      <c r="G17" s="14">
        <f>Table134[[#This Row],[Revenue]]/Table134[[#This Row],[ NumCars ]]</f>
        <v>184.62028301886792</v>
      </c>
    </row>
    <row r="18" spans="1:7" x14ac:dyDescent="0.15">
      <c r="A18" s="10" t="s">
        <v>22</v>
      </c>
      <c r="B18" s="10" t="s">
        <v>20</v>
      </c>
      <c r="C18" s="10" t="s">
        <v>15</v>
      </c>
      <c r="D18" s="10" t="s">
        <v>17</v>
      </c>
      <c r="E18" s="11">
        <v>665548</v>
      </c>
      <c r="F18" s="12">
        <v>3474</v>
      </c>
      <c r="G18" s="14">
        <f>Table134[[#This Row],[Revenue]]/Table134[[#This Row],[ NumCars ]]</f>
        <v>191.57973517559009</v>
      </c>
    </row>
    <row r="19" spans="1:7" x14ac:dyDescent="0.15">
      <c r="A19" s="10" t="s">
        <v>22</v>
      </c>
      <c r="B19" s="10" t="s">
        <v>21</v>
      </c>
      <c r="C19" s="10" t="s">
        <v>15</v>
      </c>
      <c r="D19" s="10" t="s">
        <v>17</v>
      </c>
      <c r="E19" s="11">
        <v>687844</v>
      </c>
      <c r="F19" s="12">
        <v>3327</v>
      </c>
      <c r="G19" s="14">
        <f>Table134[[#This Row],[Revenue]]/Table134[[#This Row],[ NumCars ]]</f>
        <v>206.74601743312294</v>
      </c>
    </row>
    <row r="20" spans="1:7" x14ac:dyDescent="0.15">
      <c r="A20" s="10" t="s">
        <v>23</v>
      </c>
      <c r="B20" s="10" t="s">
        <v>14</v>
      </c>
      <c r="C20" s="10" t="s">
        <v>15</v>
      </c>
      <c r="D20" s="10" t="s">
        <v>17</v>
      </c>
      <c r="E20" s="11">
        <v>912900</v>
      </c>
      <c r="F20" s="12">
        <v>3602</v>
      </c>
      <c r="G20" s="14">
        <f>Table134[[#This Row],[Revenue]]/Table134[[#This Row],[ NumCars ]]</f>
        <v>253.44253192670737</v>
      </c>
    </row>
    <row r="21" spans="1:7" x14ac:dyDescent="0.15">
      <c r="A21" s="10" t="s">
        <v>23</v>
      </c>
      <c r="B21" s="10" t="s">
        <v>19</v>
      </c>
      <c r="C21" s="10" t="s">
        <v>15</v>
      </c>
      <c r="D21" s="10" t="s">
        <v>17</v>
      </c>
      <c r="E21" s="11">
        <v>561124</v>
      </c>
      <c r="F21" s="12">
        <v>3371</v>
      </c>
      <c r="G21" s="14">
        <f>Table134[[#This Row],[Revenue]]/Table134[[#This Row],[ NumCars ]]</f>
        <v>166.45624443785226</v>
      </c>
    </row>
    <row r="24" spans="1:7" x14ac:dyDescent="0.15">
      <c r="A24" s="15" t="s">
        <v>25</v>
      </c>
      <c r="F24" s="16">
        <f>AVERAGE(G2:G11)</f>
        <v>139.48302332799216</v>
      </c>
    </row>
    <row r="25" spans="1:7" x14ac:dyDescent="0.15">
      <c r="A25" s="15" t="s">
        <v>26</v>
      </c>
      <c r="F25" s="16">
        <f>AVERAGE(G12:G21)</f>
        <v>176.91013187150367</v>
      </c>
    </row>
    <row r="28" spans="1:7" x14ac:dyDescent="0.15">
      <c r="A28" s="17" t="s">
        <v>27</v>
      </c>
      <c r="B28" s="17"/>
      <c r="C28" s="17"/>
      <c r="D28" s="17"/>
      <c r="E28" s="17"/>
    </row>
    <row r="29" spans="1:7" x14ac:dyDescent="0.15">
      <c r="A29" s="17"/>
      <c r="B29" s="17"/>
      <c r="C29" s="17"/>
      <c r="D29" s="17"/>
      <c r="E29" s="17"/>
    </row>
    <row r="30" spans="1:7" x14ac:dyDescent="0.15">
      <c r="A30" s="17" t="s">
        <v>28</v>
      </c>
      <c r="B30" s="17"/>
      <c r="C30" s="17"/>
      <c r="D30" s="17"/>
      <c r="E30" s="17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B1" zoomScale="120" zoomScaleNormal="120" workbookViewId="0">
      <selection activeCell="E35" sqref="E35"/>
    </sheetView>
  </sheetViews>
  <sheetFormatPr baseColWidth="10" defaultColWidth="9.1640625" defaultRowHeight="13" x14ac:dyDescent="0.15"/>
  <cols>
    <col min="1" max="1" width="7" style="5" customWidth="1"/>
    <col min="2" max="2" width="9.1640625" style="5"/>
    <col min="3" max="3" width="10.1640625" style="5" customWidth="1"/>
    <col min="4" max="4" width="10.83203125" style="5" customWidth="1"/>
    <col min="5" max="5" width="11.33203125" style="6" customWidth="1"/>
    <col min="6" max="6" width="11.5" style="7" customWidth="1"/>
    <col min="7" max="7" width="9.1640625" style="8"/>
    <col min="8" max="8" width="14.6640625" style="8" bestFit="1" customWidth="1"/>
    <col min="9" max="9" width="15.5" style="8" bestFit="1" customWidth="1"/>
    <col min="10" max="10" width="11.33203125" style="8" customWidth="1"/>
    <col min="11" max="11" width="13.83203125" style="8" customWidth="1"/>
    <col min="12" max="16384" width="9.1640625" style="8"/>
  </cols>
  <sheetData>
    <row r="1" spans="1:11" x14ac:dyDescent="0.15">
      <c r="A1" s="10" t="s">
        <v>7</v>
      </c>
      <c r="B1" s="10" t="s">
        <v>8</v>
      </c>
      <c r="C1" s="10" t="s">
        <v>9</v>
      </c>
      <c r="D1" s="10" t="s">
        <v>10</v>
      </c>
      <c r="E1" s="11" t="s">
        <v>11</v>
      </c>
      <c r="F1" s="12" t="s">
        <v>12</v>
      </c>
      <c r="H1" s="20" t="s">
        <v>29</v>
      </c>
      <c r="I1" s="20" t="s">
        <v>32</v>
      </c>
    </row>
    <row r="2" spans="1:11" x14ac:dyDescent="0.15">
      <c r="A2" s="10" t="s">
        <v>13</v>
      </c>
      <c r="B2" s="10" t="s">
        <v>14</v>
      </c>
      <c r="C2" s="10" t="s">
        <v>15</v>
      </c>
      <c r="D2" s="10" t="s">
        <v>16</v>
      </c>
      <c r="E2" s="11">
        <v>342140</v>
      </c>
      <c r="F2" s="12">
        <v>3267</v>
      </c>
      <c r="H2" s="20" t="s">
        <v>30</v>
      </c>
      <c r="I2" s="8" t="s">
        <v>15</v>
      </c>
      <c r="J2" s="8" t="s">
        <v>18</v>
      </c>
      <c r="K2" s="8" t="s">
        <v>31</v>
      </c>
    </row>
    <row r="3" spans="1:11" x14ac:dyDescent="0.15">
      <c r="A3" s="10" t="s">
        <v>13</v>
      </c>
      <c r="B3" s="10" t="s">
        <v>14</v>
      </c>
      <c r="C3" s="10" t="s">
        <v>15</v>
      </c>
      <c r="D3" s="10" t="s">
        <v>17</v>
      </c>
      <c r="E3" s="11">
        <v>349852</v>
      </c>
      <c r="F3" s="12">
        <v>3205</v>
      </c>
      <c r="H3" s="21" t="s">
        <v>16</v>
      </c>
      <c r="I3" s="6">
        <v>3909940</v>
      </c>
      <c r="J3" s="6">
        <v>3693960</v>
      </c>
      <c r="K3" s="6">
        <v>7603900</v>
      </c>
    </row>
    <row r="4" spans="1:11" x14ac:dyDescent="0.15">
      <c r="A4" s="10" t="s">
        <v>13</v>
      </c>
      <c r="B4" s="10" t="s">
        <v>14</v>
      </c>
      <c r="C4" s="10" t="s">
        <v>18</v>
      </c>
      <c r="D4" s="10" t="s">
        <v>16</v>
      </c>
      <c r="E4" s="11">
        <v>343252</v>
      </c>
      <c r="F4" s="12">
        <v>3705</v>
      </c>
      <c r="H4" s="21" t="s">
        <v>17</v>
      </c>
      <c r="I4" s="6">
        <v>4650176</v>
      </c>
      <c r="J4" s="6">
        <v>4047444</v>
      </c>
      <c r="K4" s="6">
        <v>8697620</v>
      </c>
    </row>
    <row r="5" spans="1:11" x14ac:dyDescent="0.15">
      <c r="A5" s="10" t="s">
        <v>13</v>
      </c>
      <c r="B5" s="10" t="s">
        <v>14</v>
      </c>
      <c r="C5" s="10" t="s">
        <v>18</v>
      </c>
      <c r="D5" s="10" t="s">
        <v>17</v>
      </c>
      <c r="E5" s="11">
        <v>351060</v>
      </c>
      <c r="F5" s="12">
        <v>3477</v>
      </c>
      <c r="H5" s="21" t="s">
        <v>31</v>
      </c>
      <c r="I5" s="6">
        <v>8560116</v>
      </c>
      <c r="J5" s="6">
        <v>7741404</v>
      </c>
      <c r="K5" s="6">
        <v>16301520</v>
      </c>
    </row>
    <row r="6" spans="1:11" x14ac:dyDescent="0.15">
      <c r="A6" s="10" t="s">
        <v>13</v>
      </c>
      <c r="B6" s="10" t="s">
        <v>19</v>
      </c>
      <c r="C6" s="10" t="s">
        <v>15</v>
      </c>
      <c r="D6" s="10" t="s">
        <v>16</v>
      </c>
      <c r="E6" s="11">
        <v>422192</v>
      </c>
      <c r="F6" s="12">
        <v>4068</v>
      </c>
    </row>
    <row r="7" spans="1:11" x14ac:dyDescent="0.15">
      <c r="A7" s="10" t="s">
        <v>13</v>
      </c>
      <c r="B7" s="10" t="s">
        <v>19</v>
      </c>
      <c r="C7" s="10" t="s">
        <v>15</v>
      </c>
      <c r="D7" s="10" t="s">
        <v>17</v>
      </c>
      <c r="E7" s="11">
        <v>370128</v>
      </c>
      <c r="F7" s="12">
        <v>3487</v>
      </c>
    </row>
    <row r="8" spans="1:11" ht="20" x14ac:dyDescent="0.2">
      <c r="A8" s="10" t="s">
        <v>13</v>
      </c>
      <c r="B8" s="10" t="s">
        <v>19</v>
      </c>
      <c r="C8" s="10" t="s">
        <v>18</v>
      </c>
      <c r="D8" s="10" t="s">
        <v>16</v>
      </c>
      <c r="E8" s="11">
        <v>455424</v>
      </c>
      <c r="F8" s="12">
        <v>4800</v>
      </c>
      <c r="H8" s="22" t="s">
        <v>33</v>
      </c>
    </row>
    <row r="9" spans="1:11" x14ac:dyDescent="0.15">
      <c r="A9" s="10" t="s">
        <v>13</v>
      </c>
      <c r="B9" s="10" t="s">
        <v>19</v>
      </c>
      <c r="C9" s="10" t="s">
        <v>18</v>
      </c>
      <c r="D9" s="10" t="s">
        <v>17</v>
      </c>
      <c r="E9" s="11">
        <v>296120</v>
      </c>
      <c r="F9" s="12">
        <v>2897</v>
      </c>
    </row>
    <row r="10" spans="1:11" x14ac:dyDescent="0.15">
      <c r="A10" s="10" t="s">
        <v>13</v>
      </c>
      <c r="B10" s="10" t="s">
        <v>20</v>
      </c>
      <c r="C10" s="10" t="s">
        <v>15</v>
      </c>
      <c r="D10" s="10" t="s">
        <v>16</v>
      </c>
      <c r="E10" s="11">
        <v>580576</v>
      </c>
      <c r="F10" s="12">
        <v>3214</v>
      </c>
    </row>
    <row r="11" spans="1:11" x14ac:dyDescent="0.15">
      <c r="A11" s="10" t="s">
        <v>13</v>
      </c>
      <c r="B11" s="10" t="s">
        <v>20</v>
      </c>
      <c r="C11" s="10" t="s">
        <v>15</v>
      </c>
      <c r="D11" s="10" t="s">
        <v>17</v>
      </c>
      <c r="E11" s="11">
        <v>752272</v>
      </c>
      <c r="F11" s="12">
        <v>3581</v>
      </c>
    </row>
    <row r="12" spans="1:11" x14ac:dyDescent="0.15">
      <c r="A12" s="10" t="s">
        <v>13</v>
      </c>
      <c r="B12" s="10" t="s">
        <v>20</v>
      </c>
      <c r="C12" s="10" t="s">
        <v>18</v>
      </c>
      <c r="D12" s="10" t="s">
        <v>16</v>
      </c>
      <c r="E12" s="11">
        <v>504800</v>
      </c>
      <c r="F12" s="12">
        <v>4200</v>
      </c>
    </row>
    <row r="13" spans="1:11" x14ac:dyDescent="0.15">
      <c r="A13" s="10" t="s">
        <v>13</v>
      </c>
      <c r="B13" s="10" t="s">
        <v>20</v>
      </c>
      <c r="C13" s="10" t="s">
        <v>18</v>
      </c>
      <c r="D13" s="10" t="s">
        <v>17</v>
      </c>
      <c r="E13" s="11">
        <v>471816</v>
      </c>
      <c r="F13" s="12">
        <v>3500</v>
      </c>
    </row>
    <row r="14" spans="1:11" ht="16" x14ac:dyDescent="0.2">
      <c r="A14" s="10" t="s">
        <v>13</v>
      </c>
      <c r="B14" s="10" t="s">
        <v>21</v>
      </c>
      <c r="C14" s="10" t="s">
        <v>15</v>
      </c>
      <c r="D14" s="10" t="s">
        <v>16</v>
      </c>
      <c r="E14" s="11">
        <v>533744</v>
      </c>
      <c r="F14" s="12">
        <v>3576</v>
      </c>
      <c r="H14"/>
      <c r="I14"/>
      <c r="J14"/>
    </row>
    <row r="15" spans="1:11" ht="16" x14ac:dyDescent="0.2">
      <c r="A15" s="10" t="s">
        <v>13</v>
      </c>
      <c r="B15" s="10" t="s">
        <v>21</v>
      </c>
      <c r="C15" s="10" t="s">
        <v>15</v>
      </c>
      <c r="D15" s="10" t="s">
        <v>17</v>
      </c>
      <c r="E15" s="11">
        <v>496840</v>
      </c>
      <c r="F15" s="12">
        <v>3192</v>
      </c>
      <c r="H15"/>
      <c r="I15"/>
      <c r="J15"/>
      <c r="K15"/>
    </row>
    <row r="16" spans="1:11" ht="16" x14ac:dyDescent="0.2">
      <c r="A16" s="10" t="s">
        <v>13</v>
      </c>
      <c r="B16" s="10" t="s">
        <v>21</v>
      </c>
      <c r="C16" s="10" t="s">
        <v>18</v>
      </c>
      <c r="D16" s="10" t="s">
        <v>16</v>
      </c>
      <c r="E16" s="11">
        <v>582504</v>
      </c>
      <c r="F16" s="12">
        <v>3350</v>
      </c>
      <c r="H16"/>
      <c r="I16"/>
      <c r="J16"/>
      <c r="K16"/>
    </row>
    <row r="17" spans="1:11" ht="16" x14ac:dyDescent="0.2">
      <c r="A17" s="10" t="s">
        <v>13</v>
      </c>
      <c r="B17" s="10" t="s">
        <v>21</v>
      </c>
      <c r="C17" s="10" t="s">
        <v>18</v>
      </c>
      <c r="D17" s="10" t="s">
        <v>17</v>
      </c>
      <c r="E17" s="11">
        <v>619900</v>
      </c>
      <c r="F17" s="12">
        <v>3199</v>
      </c>
      <c r="H17"/>
      <c r="I17"/>
      <c r="J17"/>
      <c r="K17"/>
    </row>
    <row r="18" spans="1:11" ht="16" x14ac:dyDescent="0.2">
      <c r="A18" s="10" t="s">
        <v>22</v>
      </c>
      <c r="B18" s="10" t="s">
        <v>14</v>
      </c>
      <c r="C18" s="10" t="s">
        <v>15</v>
      </c>
      <c r="D18" s="10" t="s">
        <v>16</v>
      </c>
      <c r="E18" s="11">
        <v>486252</v>
      </c>
      <c r="F18" s="12">
        <v>3440</v>
      </c>
      <c r="H18"/>
      <c r="I18"/>
      <c r="J18"/>
      <c r="K18"/>
    </row>
    <row r="19" spans="1:11" ht="16" x14ac:dyDescent="0.2">
      <c r="A19" s="10" t="s">
        <v>22</v>
      </c>
      <c r="B19" s="10" t="s">
        <v>14</v>
      </c>
      <c r="C19" s="10" t="s">
        <v>15</v>
      </c>
      <c r="D19" s="10" t="s">
        <v>17</v>
      </c>
      <c r="E19" s="11">
        <v>701460</v>
      </c>
      <c r="F19" s="12">
        <v>3787</v>
      </c>
      <c r="H19"/>
      <c r="I19"/>
      <c r="J19"/>
      <c r="K19"/>
    </row>
    <row r="20" spans="1:11" ht="16" x14ac:dyDescent="0.2">
      <c r="A20" s="10" t="s">
        <v>22</v>
      </c>
      <c r="B20" s="10" t="s">
        <v>14</v>
      </c>
      <c r="C20" s="10" t="s">
        <v>18</v>
      </c>
      <c r="D20" s="10" t="s">
        <v>16</v>
      </c>
      <c r="E20" s="11">
        <v>415016</v>
      </c>
      <c r="F20" s="12">
        <v>3430</v>
      </c>
      <c r="H20"/>
      <c r="I20"/>
      <c r="J20"/>
    </row>
    <row r="21" spans="1:11" ht="16" x14ac:dyDescent="0.2">
      <c r="A21" s="10" t="s">
        <v>22</v>
      </c>
      <c r="B21" s="10" t="s">
        <v>14</v>
      </c>
      <c r="C21" s="10" t="s">
        <v>18</v>
      </c>
      <c r="D21" s="10" t="s">
        <v>17</v>
      </c>
      <c r="E21" s="11">
        <v>552324</v>
      </c>
      <c r="F21" s="12">
        <v>3629</v>
      </c>
      <c r="H21"/>
      <c r="I21"/>
      <c r="J21"/>
    </row>
    <row r="22" spans="1:11" ht="16" x14ac:dyDescent="0.2">
      <c r="A22" s="10" t="s">
        <v>22</v>
      </c>
      <c r="B22" s="10" t="s">
        <v>19</v>
      </c>
      <c r="C22" s="10" t="s">
        <v>15</v>
      </c>
      <c r="D22" s="10" t="s">
        <v>16</v>
      </c>
      <c r="E22" s="11">
        <v>486056</v>
      </c>
      <c r="F22" s="12">
        <v>3424</v>
      </c>
      <c r="H22"/>
      <c r="I22"/>
      <c r="J22"/>
    </row>
    <row r="23" spans="1:11" ht="16" x14ac:dyDescent="0.2">
      <c r="A23" s="10" t="s">
        <v>22</v>
      </c>
      <c r="B23" s="10" t="s">
        <v>19</v>
      </c>
      <c r="C23" s="10" t="s">
        <v>15</v>
      </c>
      <c r="D23" s="10" t="s">
        <v>17</v>
      </c>
      <c r="E23" s="11">
        <v>626232</v>
      </c>
      <c r="F23" s="12">
        <v>3392</v>
      </c>
      <c r="H23"/>
      <c r="I23"/>
      <c r="J23"/>
    </row>
    <row r="24" spans="1:11" ht="16" x14ac:dyDescent="0.2">
      <c r="A24" s="10" t="s">
        <v>22</v>
      </c>
      <c r="B24" s="10" t="s">
        <v>19</v>
      </c>
      <c r="C24" s="10" t="s">
        <v>18</v>
      </c>
      <c r="D24" s="10" t="s">
        <v>16</v>
      </c>
      <c r="E24" s="11">
        <v>488588</v>
      </c>
      <c r="F24" s="12">
        <v>3551</v>
      </c>
      <c r="H24"/>
      <c r="I24"/>
      <c r="J24"/>
    </row>
    <row r="25" spans="1:11" ht="16" x14ac:dyDescent="0.2">
      <c r="A25" s="10" t="s">
        <v>22</v>
      </c>
      <c r="B25" s="10" t="s">
        <v>19</v>
      </c>
      <c r="C25" s="10" t="s">
        <v>18</v>
      </c>
      <c r="D25" s="10" t="s">
        <v>17</v>
      </c>
      <c r="E25" s="11">
        <v>585156</v>
      </c>
      <c r="F25" s="12">
        <v>3440</v>
      </c>
      <c r="H25"/>
      <c r="I25"/>
      <c r="J25"/>
    </row>
    <row r="26" spans="1:11" ht="16" x14ac:dyDescent="0.2">
      <c r="A26" s="10" t="s">
        <v>22</v>
      </c>
      <c r="B26" s="10" t="s">
        <v>20</v>
      </c>
      <c r="C26" s="10" t="s">
        <v>15</v>
      </c>
      <c r="D26" s="10" t="s">
        <v>16</v>
      </c>
      <c r="E26" s="11">
        <v>503212</v>
      </c>
      <c r="F26" s="12">
        <v>3287</v>
      </c>
      <c r="H26"/>
      <c r="I26"/>
      <c r="J26"/>
    </row>
    <row r="27" spans="1:11" ht="16" x14ac:dyDescent="0.2">
      <c r="A27" s="10" t="s">
        <v>22</v>
      </c>
      <c r="B27" s="10" t="s">
        <v>20</v>
      </c>
      <c r="C27" s="10" t="s">
        <v>15</v>
      </c>
      <c r="D27" s="10" t="s">
        <v>17</v>
      </c>
      <c r="E27" s="11">
        <v>665548</v>
      </c>
      <c r="F27" s="12">
        <v>3474</v>
      </c>
      <c r="H27"/>
      <c r="I27"/>
      <c r="J27"/>
    </row>
    <row r="28" spans="1:11" ht="16" x14ac:dyDescent="0.2">
      <c r="A28" s="10" t="s">
        <v>22</v>
      </c>
      <c r="B28" s="10" t="s">
        <v>20</v>
      </c>
      <c r="C28" s="10" t="s">
        <v>18</v>
      </c>
      <c r="D28" s="10" t="s">
        <v>16</v>
      </c>
      <c r="E28" s="11">
        <v>483256</v>
      </c>
      <c r="F28" s="12">
        <v>3515</v>
      </c>
      <c r="H28"/>
      <c r="I28"/>
      <c r="J28"/>
    </row>
    <row r="29" spans="1:11" ht="16" x14ac:dyDescent="0.2">
      <c r="A29" s="10" t="s">
        <v>22</v>
      </c>
      <c r="B29" s="10" t="s">
        <v>20</v>
      </c>
      <c r="C29" s="10" t="s">
        <v>18</v>
      </c>
      <c r="D29" s="10" t="s">
        <v>17</v>
      </c>
      <c r="E29" s="11">
        <v>643168</v>
      </c>
      <c r="F29" s="12">
        <v>3493</v>
      </c>
      <c r="H29"/>
      <c r="I29"/>
      <c r="J29"/>
    </row>
    <row r="30" spans="1:11" ht="16" x14ac:dyDescent="0.2">
      <c r="A30" s="10" t="s">
        <v>22</v>
      </c>
      <c r="B30" s="10" t="s">
        <v>21</v>
      </c>
      <c r="C30" s="10" t="s">
        <v>15</v>
      </c>
      <c r="D30" s="10" t="s">
        <v>16</v>
      </c>
      <c r="E30" s="11">
        <v>555768</v>
      </c>
      <c r="F30" s="12">
        <v>3848</v>
      </c>
      <c r="H30"/>
      <c r="I30"/>
      <c r="J30"/>
    </row>
    <row r="31" spans="1:11" ht="16" x14ac:dyDescent="0.2">
      <c r="A31" s="10" t="s">
        <v>22</v>
      </c>
      <c r="B31" s="10" t="s">
        <v>21</v>
      </c>
      <c r="C31" s="10" t="s">
        <v>15</v>
      </c>
      <c r="D31" s="10" t="s">
        <v>17</v>
      </c>
      <c r="E31" s="11">
        <v>687844</v>
      </c>
      <c r="F31" s="12">
        <v>3327</v>
      </c>
      <c r="H31"/>
      <c r="I31"/>
      <c r="J31"/>
    </row>
    <row r="32" spans="1:11" ht="16" x14ac:dyDescent="0.2">
      <c r="A32" s="10" t="s">
        <v>22</v>
      </c>
      <c r="B32" s="10" t="s">
        <v>21</v>
      </c>
      <c r="C32" s="10" t="s">
        <v>18</v>
      </c>
      <c r="D32" s="10" t="s">
        <v>16</v>
      </c>
      <c r="E32" s="11">
        <v>421120</v>
      </c>
      <c r="F32" s="12">
        <v>3947</v>
      </c>
      <c r="H32"/>
      <c r="I32"/>
      <c r="J32"/>
    </row>
    <row r="33" spans="1:10" ht="16" x14ac:dyDescent="0.2">
      <c r="A33" s="10" t="s">
        <v>22</v>
      </c>
      <c r="B33" s="10" t="s">
        <v>21</v>
      </c>
      <c r="C33" s="10" t="s">
        <v>18</v>
      </c>
      <c r="D33" s="10" t="s">
        <v>17</v>
      </c>
      <c r="E33" s="11">
        <v>527900</v>
      </c>
      <c r="F33" s="12">
        <v>3371</v>
      </c>
      <c r="H33"/>
      <c r="I33"/>
      <c r="J33"/>
    </row>
    <row r="34" spans="1:10" ht="16" x14ac:dyDescent="0.2">
      <c r="H34"/>
      <c r="I34"/>
      <c r="J34"/>
    </row>
    <row r="35" spans="1:10" ht="16" x14ac:dyDescent="0.2">
      <c r="A35" s="23" t="s">
        <v>34</v>
      </c>
      <c r="H35"/>
      <c r="I35"/>
      <c r="J35"/>
    </row>
  </sheetData>
  <pageMargins left="0.7" right="0.7" top="0.75" bottom="0.75" header="0.3" footer="0.3"/>
  <pageSetup paperSize="9" orientation="portrait" horizontalDpi="0" verticalDpi="0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10" zoomScaleNormal="110" workbookViewId="0">
      <selection activeCell="L17" sqref="L17"/>
    </sheetView>
  </sheetViews>
  <sheetFormatPr baseColWidth="10" defaultColWidth="9.1640625" defaultRowHeight="13" x14ac:dyDescent="0.15"/>
  <cols>
    <col min="1" max="1" width="7" style="5" customWidth="1"/>
    <col min="2" max="2" width="9.1640625" style="5"/>
    <col min="3" max="3" width="10.1640625" style="5" customWidth="1"/>
    <col min="4" max="4" width="10.83203125" style="5" customWidth="1"/>
    <col min="5" max="5" width="11.33203125" style="6" customWidth="1"/>
    <col min="6" max="6" width="11.5" style="7" customWidth="1"/>
    <col min="7" max="7" width="11.33203125" style="8" customWidth="1"/>
    <col min="8" max="8" width="10.1640625" style="8" customWidth="1"/>
    <col min="9" max="9" width="14" style="8" customWidth="1"/>
    <col min="10" max="10" width="9.1640625" style="8"/>
    <col min="11" max="11" width="21.83203125" style="8" bestFit="1" customWidth="1"/>
    <col min="12" max="12" width="15.5" style="8" bestFit="1" customWidth="1"/>
    <col min="13" max="13" width="13.33203125" style="8" customWidth="1"/>
    <col min="14" max="14" width="15" style="8" customWidth="1"/>
    <col min="15" max="16384" width="9.1640625" style="8"/>
  </cols>
  <sheetData>
    <row r="1" spans="1:14" x14ac:dyDescent="0.15">
      <c r="A1" s="10" t="s">
        <v>7</v>
      </c>
      <c r="B1" s="10" t="s">
        <v>8</v>
      </c>
      <c r="C1" s="10" t="s">
        <v>9</v>
      </c>
      <c r="D1" s="10" t="s">
        <v>10</v>
      </c>
      <c r="E1" s="11" t="s">
        <v>11</v>
      </c>
      <c r="F1" s="12" t="s">
        <v>12</v>
      </c>
      <c r="G1" s="8" t="s">
        <v>35</v>
      </c>
      <c r="H1" s="8" t="s">
        <v>36</v>
      </c>
      <c r="I1" s="8" t="s">
        <v>37</v>
      </c>
      <c r="K1" s="26" t="s">
        <v>38</v>
      </c>
      <c r="L1" s="26" t="s">
        <v>32</v>
      </c>
      <c r="M1" s="9"/>
      <c r="N1" s="9"/>
    </row>
    <row r="2" spans="1:14" x14ac:dyDescent="0.15">
      <c r="A2" s="10" t="s">
        <v>13</v>
      </c>
      <c r="B2" s="10" t="s">
        <v>14</v>
      </c>
      <c r="C2" s="10" t="s">
        <v>15</v>
      </c>
      <c r="D2" s="10" t="s">
        <v>16</v>
      </c>
      <c r="E2" s="11">
        <v>342140</v>
      </c>
      <c r="F2" s="12">
        <v>3267</v>
      </c>
      <c r="G2" s="25">
        <f>Table17[[#This Row],[ NumCars ]]*IF(Table17[[#This Row],[CarClass]]="Premium",75,50)</f>
        <v>163350</v>
      </c>
      <c r="H2" s="25">
        <f>Table17[[#This Row],[Revenue]]-Table17[[#This Row],[Overhead]]</f>
        <v>178790</v>
      </c>
      <c r="I2" s="24">
        <f>Table17[[#This Row],[Profit]]/Table17[[#This Row],[ NumCars ]]</f>
        <v>54.726048362412001</v>
      </c>
      <c r="K2" s="26" t="s">
        <v>30</v>
      </c>
      <c r="L2" s="9" t="s">
        <v>16</v>
      </c>
      <c r="M2" s="9" t="s">
        <v>17</v>
      </c>
      <c r="N2" s="9" t="s">
        <v>31</v>
      </c>
    </row>
    <row r="3" spans="1:14" x14ac:dyDescent="0.15">
      <c r="A3" s="10" t="s">
        <v>13</v>
      </c>
      <c r="B3" s="10" t="s">
        <v>14</v>
      </c>
      <c r="C3" s="10" t="s">
        <v>15</v>
      </c>
      <c r="D3" s="10" t="s">
        <v>17</v>
      </c>
      <c r="E3" s="11">
        <v>349852</v>
      </c>
      <c r="F3" s="12">
        <v>3205</v>
      </c>
      <c r="G3" s="25">
        <f>Table17[[#This Row],[ NumCars ]]*IF(Table17[[#This Row],[CarClass]]="Premium",75,50)</f>
        <v>240375</v>
      </c>
      <c r="H3" s="25">
        <f>Table17[[#This Row],[Revenue]]-Table17[[#This Row],[Overhead]]</f>
        <v>109477</v>
      </c>
      <c r="I3" s="24">
        <f>Table17[[#This Row],[Profit]]/Table17[[#This Row],[ NumCars ]]</f>
        <v>34.158190327613106</v>
      </c>
      <c r="K3" s="27" t="s">
        <v>15</v>
      </c>
      <c r="L3" s="9">
        <v>2503740</v>
      </c>
      <c r="M3" s="9">
        <v>2591801</v>
      </c>
      <c r="N3" s="9">
        <v>5095541</v>
      </c>
    </row>
    <row r="4" spans="1:14" x14ac:dyDescent="0.15">
      <c r="A4" s="10" t="s">
        <v>13</v>
      </c>
      <c r="B4" s="10" t="s">
        <v>14</v>
      </c>
      <c r="C4" s="10" t="s">
        <v>18</v>
      </c>
      <c r="D4" s="10" t="s">
        <v>16</v>
      </c>
      <c r="E4" s="11">
        <v>343252</v>
      </c>
      <c r="F4" s="12">
        <v>3705</v>
      </c>
      <c r="G4" s="25">
        <f>Table17[[#This Row],[ NumCars ]]*IF(Table17[[#This Row],[CarClass]]="Premium",75,50)</f>
        <v>185250</v>
      </c>
      <c r="H4" s="25">
        <f>Table17[[#This Row],[Revenue]]-Table17[[#This Row],[Overhead]]</f>
        <v>158002</v>
      </c>
      <c r="I4" s="24">
        <f>Table17[[#This Row],[Profit]]/Table17[[#This Row],[ NumCars ]]</f>
        <v>42.645614035087718</v>
      </c>
      <c r="K4" s="27" t="s">
        <v>18</v>
      </c>
      <c r="L4" s="9">
        <v>2169060</v>
      </c>
      <c r="M4" s="9">
        <v>2021994</v>
      </c>
      <c r="N4" s="9">
        <v>4191054</v>
      </c>
    </row>
    <row r="5" spans="1:14" x14ac:dyDescent="0.15">
      <c r="A5" s="10" t="s">
        <v>13</v>
      </c>
      <c r="B5" s="10" t="s">
        <v>14</v>
      </c>
      <c r="C5" s="10" t="s">
        <v>18</v>
      </c>
      <c r="D5" s="10" t="s">
        <v>17</v>
      </c>
      <c r="E5" s="11">
        <v>351060</v>
      </c>
      <c r="F5" s="12">
        <v>3477</v>
      </c>
      <c r="G5" s="25">
        <f>Table17[[#This Row],[ NumCars ]]*IF(Table17[[#This Row],[CarClass]]="Premium",75,50)</f>
        <v>260775</v>
      </c>
      <c r="H5" s="25">
        <f>Table17[[#This Row],[Revenue]]-Table17[[#This Row],[Overhead]]</f>
        <v>90285</v>
      </c>
      <c r="I5" s="24">
        <f>Table17[[#This Row],[Profit]]/Table17[[#This Row],[ NumCars ]]</f>
        <v>25.96635030198447</v>
      </c>
      <c r="K5" s="27" t="s">
        <v>31</v>
      </c>
      <c r="L5" s="9">
        <v>4672800</v>
      </c>
      <c r="M5" s="9">
        <v>4613795</v>
      </c>
      <c r="N5" s="9">
        <v>9286595</v>
      </c>
    </row>
    <row r="6" spans="1:14" ht="16" x14ac:dyDescent="0.2">
      <c r="A6" s="10" t="s">
        <v>13</v>
      </c>
      <c r="B6" s="10" t="s">
        <v>19</v>
      </c>
      <c r="C6" s="10" t="s">
        <v>15</v>
      </c>
      <c r="D6" s="10" t="s">
        <v>16</v>
      </c>
      <c r="E6" s="11">
        <v>422192</v>
      </c>
      <c r="F6" s="12">
        <v>4068</v>
      </c>
      <c r="G6" s="25">
        <f>Table17[[#This Row],[ NumCars ]]*IF(Table17[[#This Row],[CarClass]]="Premium",75,50)</f>
        <v>203400</v>
      </c>
      <c r="H6" s="25">
        <f>Table17[[#This Row],[Revenue]]-Table17[[#This Row],[Overhead]]</f>
        <v>218792</v>
      </c>
      <c r="I6" s="24">
        <f>Table17[[#This Row],[Profit]]/Table17[[#This Row],[ NumCars ]]</f>
        <v>53.783677482792527</v>
      </c>
      <c r="K6"/>
      <c r="L6"/>
      <c r="M6"/>
    </row>
    <row r="7" spans="1:14" ht="16" x14ac:dyDescent="0.2">
      <c r="A7" s="10" t="s">
        <v>13</v>
      </c>
      <c r="B7" s="10" t="s">
        <v>19</v>
      </c>
      <c r="C7" s="10" t="s">
        <v>15</v>
      </c>
      <c r="D7" s="10" t="s">
        <v>17</v>
      </c>
      <c r="E7" s="11">
        <v>370128</v>
      </c>
      <c r="F7" s="12">
        <v>3487</v>
      </c>
      <c r="G7" s="25">
        <f>Table17[[#This Row],[ NumCars ]]*IF(Table17[[#This Row],[CarClass]]="Premium",75,50)</f>
        <v>261525</v>
      </c>
      <c r="H7" s="25">
        <f>Table17[[#This Row],[Revenue]]-Table17[[#This Row],[Overhead]]</f>
        <v>108603</v>
      </c>
      <c r="I7" s="24">
        <f>Table17[[#This Row],[Profit]]/Table17[[#This Row],[ NumCars ]]</f>
        <v>31.145110410094638</v>
      </c>
      <c r="K7"/>
      <c r="L7"/>
      <c r="M7"/>
    </row>
    <row r="8" spans="1:14" ht="16" x14ac:dyDescent="0.2">
      <c r="A8" s="10" t="s">
        <v>13</v>
      </c>
      <c r="B8" s="10" t="s">
        <v>19</v>
      </c>
      <c r="C8" s="10" t="s">
        <v>18</v>
      </c>
      <c r="D8" s="10" t="s">
        <v>16</v>
      </c>
      <c r="E8" s="11">
        <v>455424</v>
      </c>
      <c r="F8" s="12">
        <v>4800</v>
      </c>
      <c r="G8" s="25">
        <f>Table17[[#This Row],[ NumCars ]]*IF(Table17[[#This Row],[CarClass]]="Premium",75,50)</f>
        <v>240000</v>
      </c>
      <c r="H8" s="25">
        <f>Table17[[#This Row],[Revenue]]-Table17[[#This Row],[Overhead]]</f>
        <v>215424</v>
      </c>
      <c r="I8" s="24">
        <f>Table17[[#This Row],[Profit]]/Table17[[#This Row],[ NumCars ]]</f>
        <v>44.88</v>
      </c>
      <c r="K8" s="18" t="s">
        <v>39</v>
      </c>
      <c r="L8" s="18" t="s">
        <v>32</v>
      </c>
      <c r="M8"/>
      <c r="N8"/>
    </row>
    <row r="9" spans="1:14" ht="16" x14ac:dyDescent="0.2">
      <c r="A9" s="10" t="s">
        <v>13</v>
      </c>
      <c r="B9" s="10" t="s">
        <v>19</v>
      </c>
      <c r="C9" s="10" t="s">
        <v>18</v>
      </c>
      <c r="D9" s="10" t="s">
        <v>17</v>
      </c>
      <c r="E9" s="11">
        <v>296120</v>
      </c>
      <c r="F9" s="12">
        <v>2897</v>
      </c>
      <c r="G9" s="25">
        <f>Table17[[#This Row],[ NumCars ]]*IF(Table17[[#This Row],[CarClass]]="Premium",75,50)</f>
        <v>217275</v>
      </c>
      <c r="H9" s="25">
        <f>Table17[[#This Row],[Revenue]]-Table17[[#This Row],[Overhead]]</f>
        <v>78845</v>
      </c>
      <c r="I9" s="24">
        <f>Table17[[#This Row],[Profit]]/Table17[[#This Row],[ NumCars ]]</f>
        <v>27.216085605799101</v>
      </c>
      <c r="K9" s="18" t="s">
        <v>30</v>
      </c>
      <c r="L9" t="s">
        <v>16</v>
      </c>
      <c r="M9" t="s">
        <v>17</v>
      </c>
      <c r="N9" t="s">
        <v>31</v>
      </c>
    </row>
    <row r="10" spans="1:14" ht="16" x14ac:dyDescent="0.2">
      <c r="A10" s="10" t="s">
        <v>13</v>
      </c>
      <c r="B10" s="10" t="s">
        <v>20</v>
      </c>
      <c r="C10" s="10" t="s">
        <v>15</v>
      </c>
      <c r="D10" s="10" t="s">
        <v>16</v>
      </c>
      <c r="E10" s="11">
        <v>580576</v>
      </c>
      <c r="F10" s="12">
        <v>3214</v>
      </c>
      <c r="G10" s="25">
        <f>Table17[[#This Row],[ NumCars ]]*IF(Table17[[#This Row],[CarClass]]="Premium",75,50)</f>
        <v>160700</v>
      </c>
      <c r="H10" s="25">
        <f>Table17[[#This Row],[Revenue]]-Table17[[#This Row],[Overhead]]</f>
        <v>419876</v>
      </c>
      <c r="I10" s="24">
        <f>Table17[[#This Row],[Profit]]/Table17[[#This Row],[ NumCars ]]</f>
        <v>130.63970130678283</v>
      </c>
      <c r="K10" s="19" t="s">
        <v>15</v>
      </c>
      <c r="L10" s="4">
        <v>89.904569649584616</v>
      </c>
      <c r="M10" s="4">
        <v>93.650317793809634</v>
      </c>
      <c r="N10" s="4">
        <v>91.777443721697111</v>
      </c>
    </row>
    <row r="11" spans="1:14" ht="16" x14ac:dyDescent="0.2">
      <c r="A11" s="10" t="s">
        <v>13</v>
      </c>
      <c r="B11" s="10" t="s">
        <v>20</v>
      </c>
      <c r="C11" s="10" t="s">
        <v>15</v>
      </c>
      <c r="D11" s="10" t="s">
        <v>17</v>
      </c>
      <c r="E11" s="11">
        <v>752272</v>
      </c>
      <c r="F11" s="12">
        <v>3581</v>
      </c>
      <c r="G11" s="25">
        <f>Table17[[#This Row],[ NumCars ]]*IF(Table17[[#This Row],[CarClass]]="Premium",75,50)</f>
        <v>268575</v>
      </c>
      <c r="H11" s="25">
        <f>Table17[[#This Row],[Revenue]]-Table17[[#This Row],[Overhead]]</f>
        <v>483697</v>
      </c>
      <c r="I11" s="24">
        <f>Table17[[#This Row],[Profit]]/Table17[[#This Row],[ NumCars ]]</f>
        <v>135.07316392069254</v>
      </c>
      <c r="K11" s="19" t="s">
        <v>18</v>
      </c>
      <c r="L11" s="4">
        <v>73.045385175011219</v>
      </c>
      <c r="M11" s="4">
        <v>74.349757923508349</v>
      </c>
      <c r="N11" s="4">
        <v>73.697571549259791</v>
      </c>
    </row>
    <row r="12" spans="1:14" ht="16" x14ac:dyDescent="0.2">
      <c r="A12" s="10" t="s">
        <v>13</v>
      </c>
      <c r="B12" s="10" t="s">
        <v>20</v>
      </c>
      <c r="C12" s="10" t="s">
        <v>18</v>
      </c>
      <c r="D12" s="10" t="s">
        <v>16</v>
      </c>
      <c r="E12" s="11">
        <v>504800</v>
      </c>
      <c r="F12" s="12">
        <v>4200</v>
      </c>
      <c r="G12" s="25">
        <f>Table17[[#This Row],[ NumCars ]]*IF(Table17[[#This Row],[CarClass]]="Premium",75,50)</f>
        <v>210000</v>
      </c>
      <c r="H12" s="25">
        <f>Table17[[#This Row],[Revenue]]-Table17[[#This Row],[Overhead]]</f>
        <v>294800</v>
      </c>
      <c r="I12" s="24">
        <f>Table17[[#This Row],[Profit]]/Table17[[#This Row],[ NumCars ]]</f>
        <v>70.19047619047619</v>
      </c>
      <c r="K12" s="19" t="s">
        <v>31</v>
      </c>
      <c r="L12" s="4">
        <v>81.474977412297918</v>
      </c>
      <c r="M12" s="4">
        <v>84.000037858658999</v>
      </c>
      <c r="N12" s="4">
        <v>82.737507635478451</v>
      </c>
    </row>
    <row r="13" spans="1:14" ht="16" x14ac:dyDescent="0.2">
      <c r="A13" s="10" t="s">
        <v>13</v>
      </c>
      <c r="B13" s="10" t="s">
        <v>20</v>
      </c>
      <c r="C13" s="10" t="s">
        <v>18</v>
      </c>
      <c r="D13" s="10" t="s">
        <v>17</v>
      </c>
      <c r="E13" s="11">
        <v>471816</v>
      </c>
      <c r="F13" s="12">
        <v>3500</v>
      </c>
      <c r="G13" s="25">
        <f>Table17[[#This Row],[ NumCars ]]*IF(Table17[[#This Row],[CarClass]]="Premium",75,50)</f>
        <v>262500</v>
      </c>
      <c r="H13" s="25">
        <f>Table17[[#This Row],[Revenue]]-Table17[[#This Row],[Overhead]]</f>
        <v>209316</v>
      </c>
      <c r="I13" s="24">
        <f>Table17[[#This Row],[Profit]]/Table17[[#This Row],[ NumCars ]]</f>
        <v>59.804571428571428</v>
      </c>
      <c r="K13"/>
      <c r="L13"/>
      <c r="M13"/>
    </row>
    <row r="14" spans="1:14" ht="16" x14ac:dyDescent="0.2">
      <c r="A14" s="10" t="s">
        <v>13</v>
      </c>
      <c r="B14" s="10" t="s">
        <v>21</v>
      </c>
      <c r="C14" s="10" t="s">
        <v>15</v>
      </c>
      <c r="D14" s="10" t="s">
        <v>16</v>
      </c>
      <c r="E14" s="11">
        <v>533744</v>
      </c>
      <c r="F14" s="12">
        <v>3576</v>
      </c>
      <c r="G14" s="25">
        <f>Table17[[#This Row],[ NumCars ]]*IF(Table17[[#This Row],[CarClass]]="Premium",75,50)</f>
        <v>178800</v>
      </c>
      <c r="H14" s="25">
        <f>Table17[[#This Row],[Revenue]]-Table17[[#This Row],[Overhead]]</f>
        <v>354944</v>
      </c>
      <c r="I14" s="24">
        <f>Table17[[#This Row],[Profit]]/Table17[[#This Row],[ NumCars ]]</f>
        <v>99.257270693512311</v>
      </c>
      <c r="K14"/>
      <c r="L14"/>
      <c r="M14"/>
    </row>
    <row r="15" spans="1:14" ht="16" x14ac:dyDescent="0.2">
      <c r="A15" s="10" t="s">
        <v>13</v>
      </c>
      <c r="B15" s="10" t="s">
        <v>21</v>
      </c>
      <c r="C15" s="10" t="s">
        <v>15</v>
      </c>
      <c r="D15" s="10" t="s">
        <v>17</v>
      </c>
      <c r="E15" s="11">
        <v>496840</v>
      </c>
      <c r="F15" s="12">
        <v>3192</v>
      </c>
      <c r="G15" s="25">
        <f>Table17[[#This Row],[ NumCars ]]*IF(Table17[[#This Row],[CarClass]]="Premium",75,50)</f>
        <v>239400</v>
      </c>
      <c r="H15" s="25">
        <f>Table17[[#This Row],[Revenue]]-Table17[[#This Row],[Overhead]]</f>
        <v>257440</v>
      </c>
      <c r="I15" s="24">
        <f>Table17[[#This Row],[Profit]]/Table17[[#This Row],[ NumCars ]]</f>
        <v>80.6516290726817</v>
      </c>
      <c r="K15"/>
      <c r="L15"/>
      <c r="M15"/>
    </row>
    <row r="16" spans="1:14" ht="16" x14ac:dyDescent="0.2">
      <c r="A16" s="10" t="s">
        <v>13</v>
      </c>
      <c r="B16" s="10" t="s">
        <v>21</v>
      </c>
      <c r="C16" s="10" t="s">
        <v>18</v>
      </c>
      <c r="D16" s="10" t="s">
        <v>16</v>
      </c>
      <c r="E16" s="11">
        <v>582504</v>
      </c>
      <c r="F16" s="12">
        <v>3350</v>
      </c>
      <c r="G16" s="25">
        <f>Table17[[#This Row],[ NumCars ]]*IF(Table17[[#This Row],[CarClass]]="Premium",75,50)</f>
        <v>167500</v>
      </c>
      <c r="H16" s="25">
        <f>Table17[[#This Row],[Revenue]]-Table17[[#This Row],[Overhead]]</f>
        <v>415004</v>
      </c>
      <c r="I16" s="24">
        <f>Table17[[#This Row],[Profit]]/Table17[[#This Row],[ NumCars ]]</f>
        <v>123.88179104477612</v>
      </c>
      <c r="K16"/>
      <c r="L16"/>
      <c r="M16"/>
    </row>
    <row r="17" spans="1:13" ht="16" x14ac:dyDescent="0.2">
      <c r="A17" s="10" t="s">
        <v>13</v>
      </c>
      <c r="B17" s="10" t="s">
        <v>21</v>
      </c>
      <c r="C17" s="10" t="s">
        <v>18</v>
      </c>
      <c r="D17" s="10" t="s">
        <v>17</v>
      </c>
      <c r="E17" s="11">
        <v>619900</v>
      </c>
      <c r="F17" s="12">
        <v>3199</v>
      </c>
      <c r="G17" s="25">
        <f>Table17[[#This Row],[ NumCars ]]*IF(Table17[[#This Row],[CarClass]]="Premium",75,50)</f>
        <v>239925</v>
      </c>
      <c r="H17" s="25">
        <f>Table17[[#This Row],[Revenue]]-Table17[[#This Row],[Overhead]]</f>
        <v>379975</v>
      </c>
      <c r="I17" s="24">
        <f>Table17[[#This Row],[Profit]]/Table17[[#This Row],[ NumCars ]]</f>
        <v>118.77930603313536</v>
      </c>
      <c r="K17"/>
      <c r="L17"/>
      <c r="M17"/>
    </row>
    <row r="18" spans="1:13" ht="16" x14ac:dyDescent="0.2">
      <c r="A18" s="10" t="s">
        <v>22</v>
      </c>
      <c r="B18" s="10" t="s">
        <v>14</v>
      </c>
      <c r="C18" s="10" t="s">
        <v>15</v>
      </c>
      <c r="D18" s="10" t="s">
        <v>16</v>
      </c>
      <c r="E18" s="11">
        <v>486252</v>
      </c>
      <c r="F18" s="12">
        <v>3440</v>
      </c>
      <c r="G18" s="25">
        <f>Table17[[#This Row],[ NumCars ]]*IF(Table17[[#This Row],[CarClass]]="Premium",75,50)</f>
        <v>172000</v>
      </c>
      <c r="H18" s="25">
        <f>Table17[[#This Row],[Revenue]]-Table17[[#This Row],[Overhead]]</f>
        <v>314252</v>
      </c>
      <c r="I18" s="24">
        <f>Table17[[#This Row],[Profit]]/Table17[[#This Row],[ NumCars ]]</f>
        <v>91.352325581395348</v>
      </c>
      <c r="K18"/>
      <c r="L18"/>
      <c r="M18"/>
    </row>
    <row r="19" spans="1:13" ht="16" x14ac:dyDescent="0.2">
      <c r="A19" s="10" t="s">
        <v>22</v>
      </c>
      <c r="B19" s="10" t="s">
        <v>14</v>
      </c>
      <c r="C19" s="10" t="s">
        <v>15</v>
      </c>
      <c r="D19" s="10" t="s">
        <v>17</v>
      </c>
      <c r="E19" s="11">
        <v>701460</v>
      </c>
      <c r="F19" s="12">
        <v>3787</v>
      </c>
      <c r="G19" s="25">
        <f>Table17[[#This Row],[ NumCars ]]*IF(Table17[[#This Row],[CarClass]]="Premium",75,50)</f>
        <v>284025</v>
      </c>
      <c r="H19" s="25">
        <f>Table17[[#This Row],[Revenue]]-Table17[[#This Row],[Overhead]]</f>
        <v>417435</v>
      </c>
      <c r="I19" s="24">
        <f>Table17[[#This Row],[Profit]]/Table17[[#This Row],[ NumCars ]]</f>
        <v>110.2284129918141</v>
      </c>
      <c r="K19"/>
      <c r="L19"/>
      <c r="M19"/>
    </row>
    <row r="20" spans="1:13" ht="16" x14ac:dyDescent="0.2">
      <c r="A20" s="10" t="s">
        <v>22</v>
      </c>
      <c r="B20" s="10" t="s">
        <v>14</v>
      </c>
      <c r="C20" s="10" t="s">
        <v>18</v>
      </c>
      <c r="D20" s="10" t="s">
        <v>16</v>
      </c>
      <c r="E20" s="11">
        <v>415016</v>
      </c>
      <c r="F20" s="12">
        <v>3430</v>
      </c>
      <c r="G20" s="25">
        <f>Table17[[#This Row],[ NumCars ]]*IF(Table17[[#This Row],[CarClass]]="Premium",75,50)</f>
        <v>171500</v>
      </c>
      <c r="H20" s="25">
        <f>Table17[[#This Row],[Revenue]]-Table17[[#This Row],[Overhead]]</f>
        <v>243516</v>
      </c>
      <c r="I20" s="24">
        <f>Table17[[#This Row],[Profit]]/Table17[[#This Row],[ NumCars ]]</f>
        <v>70.995918367346945</v>
      </c>
      <c r="K20"/>
      <c r="L20"/>
      <c r="M20"/>
    </row>
    <row r="21" spans="1:13" ht="16" x14ac:dyDescent="0.2">
      <c r="A21" s="10" t="s">
        <v>22</v>
      </c>
      <c r="B21" s="10" t="s">
        <v>14</v>
      </c>
      <c r="C21" s="10" t="s">
        <v>18</v>
      </c>
      <c r="D21" s="10" t="s">
        <v>17</v>
      </c>
      <c r="E21" s="11">
        <v>552324</v>
      </c>
      <c r="F21" s="12">
        <v>3629</v>
      </c>
      <c r="G21" s="25">
        <f>Table17[[#This Row],[ NumCars ]]*IF(Table17[[#This Row],[CarClass]]="Premium",75,50)</f>
        <v>272175</v>
      </c>
      <c r="H21" s="25">
        <f>Table17[[#This Row],[Revenue]]-Table17[[#This Row],[Overhead]]</f>
        <v>280149</v>
      </c>
      <c r="I21" s="24">
        <f>Table17[[#This Row],[Profit]]/Table17[[#This Row],[ NumCars ]]</f>
        <v>77.197299531551394</v>
      </c>
      <c r="K21"/>
      <c r="L21"/>
      <c r="M21"/>
    </row>
    <row r="22" spans="1:13" ht="16" x14ac:dyDescent="0.2">
      <c r="A22" s="10" t="s">
        <v>22</v>
      </c>
      <c r="B22" s="10" t="s">
        <v>19</v>
      </c>
      <c r="C22" s="10" t="s">
        <v>15</v>
      </c>
      <c r="D22" s="10" t="s">
        <v>16</v>
      </c>
      <c r="E22" s="11">
        <v>486056</v>
      </c>
      <c r="F22" s="12">
        <v>3424</v>
      </c>
      <c r="G22" s="25">
        <f>Table17[[#This Row],[ NumCars ]]*IF(Table17[[#This Row],[CarClass]]="Premium",75,50)</f>
        <v>171200</v>
      </c>
      <c r="H22" s="25">
        <f>Table17[[#This Row],[Revenue]]-Table17[[#This Row],[Overhead]]</f>
        <v>314856</v>
      </c>
      <c r="I22" s="24">
        <f>Table17[[#This Row],[Profit]]/Table17[[#This Row],[ NumCars ]]</f>
        <v>91.955607476635521</v>
      </c>
      <c r="K22"/>
      <c r="L22"/>
      <c r="M22"/>
    </row>
    <row r="23" spans="1:13" ht="16" x14ac:dyDescent="0.2">
      <c r="A23" s="10" t="s">
        <v>22</v>
      </c>
      <c r="B23" s="10" t="s">
        <v>19</v>
      </c>
      <c r="C23" s="10" t="s">
        <v>15</v>
      </c>
      <c r="D23" s="10" t="s">
        <v>17</v>
      </c>
      <c r="E23" s="11">
        <v>626232</v>
      </c>
      <c r="F23" s="12">
        <v>3392</v>
      </c>
      <c r="G23" s="25">
        <f>Table17[[#This Row],[ NumCars ]]*IF(Table17[[#This Row],[CarClass]]="Premium",75,50)</f>
        <v>254400</v>
      </c>
      <c r="H23" s="25">
        <f>Table17[[#This Row],[Revenue]]-Table17[[#This Row],[Overhead]]</f>
        <v>371832</v>
      </c>
      <c r="I23" s="24">
        <f>Table17[[#This Row],[Profit]]/Table17[[#This Row],[ NumCars ]]</f>
        <v>109.62028301886792</v>
      </c>
      <c r="K23"/>
      <c r="L23"/>
      <c r="M23"/>
    </row>
    <row r="24" spans="1:13" ht="16" x14ac:dyDescent="0.2">
      <c r="A24" s="10" t="s">
        <v>22</v>
      </c>
      <c r="B24" s="10" t="s">
        <v>19</v>
      </c>
      <c r="C24" s="10" t="s">
        <v>18</v>
      </c>
      <c r="D24" s="10" t="s">
        <v>16</v>
      </c>
      <c r="E24" s="11">
        <v>488588</v>
      </c>
      <c r="F24" s="12">
        <v>3551</v>
      </c>
      <c r="G24" s="25">
        <f>Table17[[#This Row],[ NumCars ]]*IF(Table17[[#This Row],[CarClass]]="Premium",75,50)</f>
        <v>177550</v>
      </c>
      <c r="H24" s="25">
        <f>Table17[[#This Row],[Revenue]]-Table17[[#This Row],[Overhead]]</f>
        <v>311038</v>
      </c>
      <c r="I24" s="24">
        <f>Table17[[#This Row],[Profit]]/Table17[[#This Row],[ NumCars ]]</f>
        <v>87.591664319909881</v>
      </c>
      <c r="K24"/>
      <c r="L24"/>
      <c r="M24"/>
    </row>
    <row r="25" spans="1:13" ht="16" x14ac:dyDescent="0.2">
      <c r="A25" s="10" t="s">
        <v>22</v>
      </c>
      <c r="B25" s="10" t="s">
        <v>19</v>
      </c>
      <c r="C25" s="10" t="s">
        <v>18</v>
      </c>
      <c r="D25" s="10" t="s">
        <v>17</v>
      </c>
      <c r="E25" s="11">
        <v>585156</v>
      </c>
      <c r="F25" s="12">
        <v>3440</v>
      </c>
      <c r="G25" s="25">
        <f>Table17[[#This Row],[ NumCars ]]*IF(Table17[[#This Row],[CarClass]]="Premium",75,50)</f>
        <v>258000</v>
      </c>
      <c r="H25" s="25">
        <f>Table17[[#This Row],[Revenue]]-Table17[[#This Row],[Overhead]]</f>
        <v>327156</v>
      </c>
      <c r="I25" s="24">
        <f>Table17[[#This Row],[Profit]]/Table17[[#This Row],[ NumCars ]]</f>
        <v>95.103488372093025</v>
      </c>
      <c r="K25"/>
      <c r="L25"/>
      <c r="M25"/>
    </row>
    <row r="26" spans="1:13" x14ac:dyDescent="0.15">
      <c r="A26" s="10" t="s">
        <v>22</v>
      </c>
      <c r="B26" s="10" t="s">
        <v>20</v>
      </c>
      <c r="C26" s="10" t="s">
        <v>15</v>
      </c>
      <c r="D26" s="10" t="s">
        <v>16</v>
      </c>
      <c r="E26" s="11">
        <v>503212</v>
      </c>
      <c r="F26" s="12">
        <v>3287</v>
      </c>
      <c r="G26" s="25">
        <f>Table17[[#This Row],[ NumCars ]]*IF(Table17[[#This Row],[CarClass]]="Premium",75,50)</f>
        <v>164350</v>
      </c>
      <c r="H26" s="25">
        <f>Table17[[#This Row],[Revenue]]-Table17[[#This Row],[Overhead]]</f>
        <v>338862</v>
      </c>
      <c r="I26" s="24">
        <f>Table17[[#This Row],[Profit]]/Table17[[#This Row],[ NumCars ]]</f>
        <v>103.09157286279282</v>
      </c>
    </row>
    <row r="27" spans="1:13" x14ac:dyDescent="0.15">
      <c r="A27" s="10" t="s">
        <v>22</v>
      </c>
      <c r="B27" s="10" t="s">
        <v>20</v>
      </c>
      <c r="C27" s="10" t="s">
        <v>15</v>
      </c>
      <c r="D27" s="10" t="s">
        <v>17</v>
      </c>
      <c r="E27" s="11">
        <v>665548</v>
      </c>
      <c r="F27" s="12">
        <v>3474</v>
      </c>
      <c r="G27" s="25">
        <f>Table17[[#This Row],[ NumCars ]]*IF(Table17[[#This Row],[CarClass]]="Premium",75,50)</f>
        <v>260550</v>
      </c>
      <c r="H27" s="25">
        <f>Table17[[#This Row],[Revenue]]-Table17[[#This Row],[Overhead]]</f>
        <v>404998</v>
      </c>
      <c r="I27" s="24">
        <f>Table17[[#This Row],[Profit]]/Table17[[#This Row],[ NumCars ]]</f>
        <v>116.5797351755901</v>
      </c>
    </row>
    <row r="28" spans="1:13" x14ac:dyDescent="0.15">
      <c r="A28" s="10" t="s">
        <v>22</v>
      </c>
      <c r="B28" s="10" t="s">
        <v>20</v>
      </c>
      <c r="C28" s="10" t="s">
        <v>18</v>
      </c>
      <c r="D28" s="10" t="s">
        <v>16</v>
      </c>
      <c r="E28" s="11">
        <v>483256</v>
      </c>
      <c r="F28" s="12">
        <v>3515</v>
      </c>
      <c r="G28" s="25">
        <f>Table17[[#This Row],[ NumCars ]]*IF(Table17[[#This Row],[CarClass]]="Premium",75,50)</f>
        <v>175750</v>
      </c>
      <c r="H28" s="25">
        <f>Table17[[#This Row],[Revenue]]-Table17[[#This Row],[Overhead]]</f>
        <v>307506</v>
      </c>
      <c r="I28" s="24">
        <f>Table17[[#This Row],[Profit]]/Table17[[#This Row],[ NumCars ]]</f>
        <v>87.483926031294459</v>
      </c>
    </row>
    <row r="29" spans="1:13" x14ac:dyDescent="0.15">
      <c r="A29" s="10" t="s">
        <v>22</v>
      </c>
      <c r="B29" s="10" t="s">
        <v>20</v>
      </c>
      <c r="C29" s="10" t="s">
        <v>18</v>
      </c>
      <c r="D29" s="10" t="s">
        <v>17</v>
      </c>
      <c r="E29" s="11">
        <v>643168</v>
      </c>
      <c r="F29" s="12">
        <v>3493</v>
      </c>
      <c r="G29" s="25">
        <f>Table17[[#This Row],[ NumCars ]]*IF(Table17[[#This Row],[CarClass]]="Premium",75,50)</f>
        <v>261975</v>
      </c>
      <c r="H29" s="25">
        <f>Table17[[#This Row],[Revenue]]-Table17[[#This Row],[Overhead]]</f>
        <v>381193</v>
      </c>
      <c r="I29" s="24">
        <f>Table17[[#This Row],[Profit]]/Table17[[#This Row],[ NumCars ]]</f>
        <v>109.13054680790152</v>
      </c>
    </row>
    <row r="30" spans="1:13" x14ac:dyDescent="0.15">
      <c r="A30" s="10" t="s">
        <v>22</v>
      </c>
      <c r="B30" s="10" t="s">
        <v>21</v>
      </c>
      <c r="C30" s="10" t="s">
        <v>15</v>
      </c>
      <c r="D30" s="10" t="s">
        <v>16</v>
      </c>
      <c r="E30" s="11">
        <v>555768</v>
      </c>
      <c r="F30" s="12">
        <v>3848</v>
      </c>
      <c r="G30" s="25">
        <f>Table17[[#This Row],[ NumCars ]]*IF(Table17[[#This Row],[CarClass]]="Premium",75,50)</f>
        <v>192400</v>
      </c>
      <c r="H30" s="25">
        <f>Table17[[#This Row],[Revenue]]-Table17[[#This Row],[Overhead]]</f>
        <v>363368</v>
      </c>
      <c r="I30" s="24">
        <f>Table17[[#This Row],[Profit]]/Table17[[#This Row],[ NumCars ]]</f>
        <v>94.430353430353435</v>
      </c>
    </row>
    <row r="31" spans="1:13" x14ac:dyDescent="0.15">
      <c r="A31" s="10" t="s">
        <v>22</v>
      </c>
      <c r="B31" s="10" t="s">
        <v>21</v>
      </c>
      <c r="C31" s="10" t="s">
        <v>15</v>
      </c>
      <c r="D31" s="10" t="s">
        <v>17</v>
      </c>
      <c r="E31" s="11">
        <v>687844</v>
      </c>
      <c r="F31" s="12">
        <v>3327</v>
      </c>
      <c r="G31" s="25">
        <f>Table17[[#This Row],[ NumCars ]]*IF(Table17[[#This Row],[CarClass]]="Premium",75,50)</f>
        <v>249525</v>
      </c>
      <c r="H31" s="25">
        <f>Table17[[#This Row],[Revenue]]-Table17[[#This Row],[Overhead]]</f>
        <v>438319</v>
      </c>
      <c r="I31" s="24">
        <f>Table17[[#This Row],[Profit]]/Table17[[#This Row],[ NumCars ]]</f>
        <v>131.74601743312294</v>
      </c>
    </row>
    <row r="32" spans="1:13" x14ac:dyDescent="0.15">
      <c r="A32" s="10" t="s">
        <v>22</v>
      </c>
      <c r="B32" s="10" t="s">
        <v>21</v>
      </c>
      <c r="C32" s="10" t="s">
        <v>18</v>
      </c>
      <c r="D32" s="10" t="s">
        <v>16</v>
      </c>
      <c r="E32" s="11">
        <v>421120</v>
      </c>
      <c r="F32" s="12">
        <v>3947</v>
      </c>
      <c r="G32" s="25">
        <f>Table17[[#This Row],[ NumCars ]]*IF(Table17[[#This Row],[CarClass]]="Premium",75,50)</f>
        <v>197350</v>
      </c>
      <c r="H32" s="25">
        <f>Table17[[#This Row],[Revenue]]-Table17[[#This Row],[Overhead]]</f>
        <v>223770</v>
      </c>
      <c r="I32" s="24">
        <f>Table17[[#This Row],[Profit]]/Table17[[#This Row],[ NumCars ]]</f>
        <v>56.69369141119838</v>
      </c>
    </row>
    <row r="33" spans="1:9" x14ac:dyDescent="0.15">
      <c r="A33" s="10" t="s">
        <v>22</v>
      </c>
      <c r="B33" s="10" t="s">
        <v>21</v>
      </c>
      <c r="C33" s="10" t="s">
        <v>18</v>
      </c>
      <c r="D33" s="10" t="s">
        <v>17</v>
      </c>
      <c r="E33" s="11">
        <v>527900</v>
      </c>
      <c r="F33" s="12">
        <v>3371</v>
      </c>
      <c r="G33" s="25">
        <f>Table17[[#This Row],[ NumCars ]]*IF(Table17[[#This Row],[CarClass]]="Premium",75,50)</f>
        <v>252825</v>
      </c>
      <c r="H33" s="25">
        <f>Table17[[#This Row],[Revenue]]-Table17[[#This Row],[Overhead]]</f>
        <v>275075</v>
      </c>
      <c r="I33" s="24">
        <f>Table17[[#This Row],[Profit]]/Table17[[#This Row],[ NumCars ]]</f>
        <v>81.600415307030559</v>
      </c>
    </row>
  </sheetData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 by</vt:lpstr>
      <vt:lpstr>Data</vt:lpstr>
      <vt:lpstr>Sorted</vt:lpstr>
      <vt:lpstr>Airport</vt:lpstr>
      <vt:lpstr>Initial Analysis</vt:lpstr>
      <vt:lpstr>Profit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totoro</cp:lastModifiedBy>
  <dcterms:created xsi:type="dcterms:W3CDTF">2018-01-24T05:27:29Z</dcterms:created>
  <dcterms:modified xsi:type="dcterms:W3CDTF">2018-01-24T19:08:19Z</dcterms:modified>
</cp:coreProperties>
</file>