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Никита\Desktop\Коронавирус\Отчетность НКВИ\14 Февраль\11.02\"/>
    </mc:Choice>
  </mc:AlternateContent>
  <xr:revisionPtr revIDLastSave="0" documentId="8_{A442B3E4-D44E-44C8-8F8F-086203F7B5C5}" xr6:coauthVersionLast="47" xr6:coauthVersionMax="47" xr10:uidLastSave="{00000000-0000-0000-0000-000000000000}"/>
  <bookViews>
    <workbookView xWindow="-120" yWindow="-120" windowWidth="24240" windowHeight="13140" tabRatio="506" xr2:uid="{00000000-000D-0000-FFFF-FFFF00000000}"/>
  </bookViews>
  <sheets>
    <sheet name="в привитых" sheetId="1" r:id="rId1"/>
    <sheet name="Лист3" sheetId="2" r:id="rId2"/>
    <sheet name="Лист4" sheetId="3" r:id="rId3"/>
    <sheet name="во флаконах" sheetId="4" r:id="rId4"/>
    <sheet name="% исходный" sheetId="5" r:id="rId5"/>
    <sheet name="%" sheetId="6" r:id="rId6"/>
  </sheets>
  <calcPr calcId="181029"/>
</workbook>
</file>

<file path=xl/calcChain.xml><?xml version="1.0" encoding="utf-8"?>
<calcChain xmlns="http://schemas.openxmlformats.org/spreadsheetml/2006/main">
  <c r="D113" i="6" l="1"/>
  <c r="C113" i="6"/>
  <c r="H111" i="6"/>
  <c r="F111" i="6"/>
  <c r="H110" i="6"/>
  <c r="F110" i="6"/>
  <c r="E109" i="6"/>
  <c r="I104" i="6"/>
  <c r="G104" i="6"/>
  <c r="E102" i="6"/>
  <c r="H97" i="6"/>
  <c r="F97" i="6"/>
  <c r="L94" i="6"/>
  <c r="H93" i="6"/>
  <c r="K90" i="6"/>
  <c r="H83" i="6"/>
  <c r="F83" i="6"/>
  <c r="I76" i="6"/>
  <c r="H75" i="6"/>
  <c r="H65" i="6"/>
  <c r="F65" i="6"/>
  <c r="H64" i="6"/>
  <c r="F64" i="6"/>
  <c r="J60" i="6"/>
  <c r="H58" i="6"/>
  <c r="E57" i="6"/>
  <c r="I49" i="6"/>
  <c r="I44" i="6"/>
  <c r="G37" i="6"/>
  <c r="J34" i="6"/>
  <c r="H34" i="6"/>
  <c r="G34" i="6"/>
  <c r="F34" i="6"/>
  <c r="J33" i="6"/>
  <c r="H33" i="6"/>
  <c r="F33" i="6"/>
  <c r="J32" i="6"/>
  <c r="H32" i="6"/>
  <c r="F32" i="6"/>
  <c r="F31" i="6"/>
  <c r="H30" i="6"/>
  <c r="F30" i="6"/>
  <c r="L29" i="6"/>
  <c r="J29" i="6"/>
  <c r="H29" i="6"/>
  <c r="F29" i="6"/>
  <c r="J28" i="6"/>
  <c r="H28" i="6"/>
  <c r="F28" i="6"/>
  <c r="J26" i="6"/>
  <c r="F26" i="6"/>
  <c r="H25" i="6"/>
  <c r="L23" i="6"/>
  <c r="E22" i="6"/>
  <c r="H21" i="6"/>
  <c r="J20" i="6"/>
  <c r="L18" i="6"/>
  <c r="H18" i="6"/>
  <c r="F17" i="6"/>
  <c r="E17" i="6"/>
  <c r="H16" i="6"/>
  <c r="J14" i="6"/>
  <c r="H14" i="6"/>
  <c r="E14" i="6"/>
  <c r="H13" i="6"/>
  <c r="J11" i="6"/>
  <c r="H11" i="6"/>
  <c r="H10" i="6"/>
  <c r="P106" i="5"/>
  <c r="K111" i="6" s="1"/>
  <c r="O106" i="5"/>
  <c r="J111" i="6" s="1"/>
  <c r="N106" i="5"/>
  <c r="I111" i="6" s="1"/>
  <c r="I106" i="5"/>
  <c r="G106" i="5"/>
  <c r="E111" i="6" s="1"/>
  <c r="E106" i="5"/>
  <c r="P105" i="5"/>
  <c r="K110" i="6" s="1"/>
  <c r="O105" i="5"/>
  <c r="J110" i="6" s="1"/>
  <c r="N105" i="5"/>
  <c r="I110" i="6" s="1"/>
  <c r="I105" i="5"/>
  <c r="Q105" i="5" s="1"/>
  <c r="G105" i="5"/>
  <c r="E110" i="6" s="1"/>
  <c r="E105" i="5"/>
  <c r="Q104" i="5"/>
  <c r="L109" i="6" s="1"/>
  <c r="N104" i="5"/>
  <c r="L104" i="5"/>
  <c r="H109" i="6" s="1"/>
  <c r="K104" i="5"/>
  <c r="G109" i="6" s="1"/>
  <c r="I104" i="5"/>
  <c r="G104" i="5"/>
  <c r="H104" i="5" s="1"/>
  <c r="F109" i="6" s="1"/>
  <c r="E104" i="5"/>
  <c r="P104" i="5" s="1"/>
  <c r="K109" i="6" s="1"/>
  <c r="Q103" i="5"/>
  <c r="O103" i="5"/>
  <c r="J108" i="6" s="1"/>
  <c r="N103" i="5"/>
  <c r="I108" i="6" s="1"/>
  <c r="L103" i="5"/>
  <c r="H108" i="6" s="1"/>
  <c r="K103" i="5"/>
  <c r="G108" i="6" s="1"/>
  <c r="I103" i="5"/>
  <c r="G103" i="5"/>
  <c r="E103" i="5"/>
  <c r="P103" i="5" s="1"/>
  <c r="K108" i="6" s="1"/>
  <c r="O102" i="5"/>
  <c r="J107" i="6" s="1"/>
  <c r="N102" i="5"/>
  <c r="I107" i="6" s="1"/>
  <c r="K102" i="5"/>
  <c r="I102" i="5"/>
  <c r="Q102" i="5" s="1"/>
  <c r="E102" i="5"/>
  <c r="G102" i="5" s="1"/>
  <c r="O101" i="5"/>
  <c r="J106" i="6" s="1"/>
  <c r="N101" i="5"/>
  <c r="I106" i="6" s="1"/>
  <c r="I101" i="5"/>
  <c r="H101" i="5"/>
  <c r="F106" i="6" s="1"/>
  <c r="G101" i="5"/>
  <c r="E106" i="6" s="1"/>
  <c r="E101" i="5"/>
  <c r="P101" i="5" s="1"/>
  <c r="K106" i="6" s="1"/>
  <c r="Q100" i="5"/>
  <c r="N100" i="5"/>
  <c r="L100" i="5"/>
  <c r="H105" i="6" s="1"/>
  <c r="K100" i="5"/>
  <c r="G105" i="6" s="1"/>
  <c r="I100" i="5"/>
  <c r="H100" i="5"/>
  <c r="F105" i="6" s="1"/>
  <c r="G100" i="5"/>
  <c r="E105" i="6" s="1"/>
  <c r="E100" i="5"/>
  <c r="P100" i="5" s="1"/>
  <c r="K105" i="6" s="1"/>
  <c r="Q99" i="5"/>
  <c r="P99" i="5"/>
  <c r="K104" i="6" s="1"/>
  <c r="O99" i="5"/>
  <c r="J104" i="6" s="1"/>
  <c r="N99" i="5"/>
  <c r="K99" i="5"/>
  <c r="L99" i="5" s="1"/>
  <c r="H104" i="6" s="1"/>
  <c r="I99" i="5"/>
  <c r="E99" i="5"/>
  <c r="G99" i="5" s="1"/>
  <c r="P98" i="5"/>
  <c r="K103" i="6" s="1"/>
  <c r="O98" i="5"/>
  <c r="J103" i="6" s="1"/>
  <c r="N98" i="5"/>
  <c r="I103" i="6" s="1"/>
  <c r="I98" i="5"/>
  <c r="Q98" i="5" s="1"/>
  <c r="E98" i="5"/>
  <c r="G98" i="5" s="1"/>
  <c r="O97" i="5"/>
  <c r="J102" i="6" s="1"/>
  <c r="N97" i="5"/>
  <c r="I102" i="6" s="1"/>
  <c r="I97" i="5"/>
  <c r="H97" i="5"/>
  <c r="F102" i="6" s="1"/>
  <c r="G97" i="5"/>
  <c r="E97" i="5"/>
  <c r="P97" i="5" s="1"/>
  <c r="K102" i="6" s="1"/>
  <c r="Q96" i="5"/>
  <c r="L101" i="6" s="1"/>
  <c r="N96" i="5"/>
  <c r="L96" i="5"/>
  <c r="H101" i="6" s="1"/>
  <c r="K96" i="5"/>
  <c r="G101" i="6" s="1"/>
  <c r="I96" i="5"/>
  <c r="G96" i="5"/>
  <c r="E101" i="6" s="1"/>
  <c r="E96" i="5"/>
  <c r="P96" i="5" s="1"/>
  <c r="K101" i="6" s="1"/>
  <c r="Q95" i="5"/>
  <c r="P95" i="5"/>
  <c r="K100" i="6" s="1"/>
  <c r="O95" i="5"/>
  <c r="J100" i="6" s="1"/>
  <c r="N95" i="5"/>
  <c r="I100" i="6" s="1"/>
  <c r="K95" i="5"/>
  <c r="I95" i="5"/>
  <c r="G95" i="5"/>
  <c r="E95" i="5"/>
  <c r="O94" i="5"/>
  <c r="J99" i="6" s="1"/>
  <c r="N94" i="5"/>
  <c r="I99" i="6" s="1"/>
  <c r="I94" i="5"/>
  <c r="E94" i="5"/>
  <c r="N93" i="5"/>
  <c r="M93" i="5"/>
  <c r="M107" i="5" s="1"/>
  <c r="M108" i="5" s="1"/>
  <c r="J93" i="5"/>
  <c r="F93" i="5"/>
  <c r="F107" i="5" s="1"/>
  <c r="F108" i="5" s="1"/>
  <c r="D93" i="5"/>
  <c r="C93" i="5"/>
  <c r="R92" i="5"/>
  <c r="M97" i="6" s="1"/>
  <c r="Q92" i="5"/>
  <c r="L97" i="6" s="1"/>
  <c r="N92" i="5"/>
  <c r="I97" i="6" s="1"/>
  <c r="K92" i="5"/>
  <c r="G97" i="6" s="1"/>
  <c r="I92" i="5"/>
  <c r="E92" i="5"/>
  <c r="P92" i="5" s="1"/>
  <c r="K97" i="6" s="1"/>
  <c r="O91" i="5"/>
  <c r="J96" i="6" s="1"/>
  <c r="N91" i="5"/>
  <c r="I96" i="6" s="1"/>
  <c r="I91" i="5"/>
  <c r="E91" i="5"/>
  <c r="G91" i="5" s="1"/>
  <c r="N90" i="5"/>
  <c r="I90" i="5"/>
  <c r="H90" i="5"/>
  <c r="F95" i="6" s="1"/>
  <c r="G90" i="5"/>
  <c r="E95" i="6" s="1"/>
  <c r="E90" i="5"/>
  <c r="P90" i="5" s="1"/>
  <c r="K95" i="6" s="1"/>
  <c r="R89" i="5"/>
  <c r="M94" i="6" s="1"/>
  <c r="Q89" i="5"/>
  <c r="N89" i="5"/>
  <c r="L89" i="5"/>
  <c r="H94" i="6" s="1"/>
  <c r="K89" i="5"/>
  <c r="G94" i="6" s="1"/>
  <c r="I89" i="5"/>
  <c r="G89" i="5"/>
  <c r="E89" i="5"/>
  <c r="P89" i="5" s="1"/>
  <c r="K94" i="6" s="1"/>
  <c r="O88" i="5"/>
  <c r="J93" i="6" s="1"/>
  <c r="N88" i="5"/>
  <c r="I93" i="6" s="1"/>
  <c r="I88" i="5"/>
  <c r="Q88" i="5" s="1"/>
  <c r="E88" i="5"/>
  <c r="N87" i="5"/>
  <c r="I92" i="6" s="1"/>
  <c r="I87" i="5"/>
  <c r="H87" i="5"/>
  <c r="F92" i="6" s="1"/>
  <c r="G87" i="5"/>
  <c r="E92" i="6" s="1"/>
  <c r="E87" i="5"/>
  <c r="P87" i="5" s="1"/>
  <c r="K92" i="6" s="1"/>
  <c r="Q86" i="5"/>
  <c r="L91" i="6" s="1"/>
  <c r="N86" i="5"/>
  <c r="L86" i="5"/>
  <c r="H91" i="6" s="1"/>
  <c r="K86" i="5"/>
  <c r="G91" i="6" s="1"/>
  <c r="I86" i="5"/>
  <c r="E86" i="5"/>
  <c r="Q85" i="5"/>
  <c r="O85" i="5"/>
  <c r="J90" i="6" s="1"/>
  <c r="N85" i="5"/>
  <c r="I90" i="6" s="1"/>
  <c r="I85" i="5"/>
  <c r="K85" i="5" s="1"/>
  <c r="G90" i="6" s="1"/>
  <c r="G85" i="5"/>
  <c r="E85" i="5"/>
  <c r="P85" i="5" s="1"/>
  <c r="N84" i="5"/>
  <c r="I89" i="6" s="1"/>
  <c r="I84" i="5"/>
  <c r="Q84" i="5" s="1"/>
  <c r="L89" i="6" s="1"/>
  <c r="E84" i="5"/>
  <c r="N83" i="5"/>
  <c r="I88" i="6" s="1"/>
  <c r="I83" i="5"/>
  <c r="K83" i="5" s="1"/>
  <c r="G88" i="6" s="1"/>
  <c r="G83" i="5"/>
  <c r="E88" i="6" s="1"/>
  <c r="E83" i="5"/>
  <c r="P83" i="5" s="1"/>
  <c r="K88" i="6" s="1"/>
  <c r="Q82" i="5"/>
  <c r="N82" i="5"/>
  <c r="K82" i="5"/>
  <c r="I82" i="5"/>
  <c r="E82" i="5"/>
  <c r="G82" i="5" s="1"/>
  <c r="Q81" i="5"/>
  <c r="O81" i="5"/>
  <c r="J86" i="6" s="1"/>
  <c r="N81" i="5"/>
  <c r="I86" i="6" s="1"/>
  <c r="I81" i="5"/>
  <c r="K81" i="5" s="1"/>
  <c r="G86" i="6" s="1"/>
  <c r="G81" i="5"/>
  <c r="E81" i="5"/>
  <c r="P81" i="5" s="1"/>
  <c r="K86" i="6" s="1"/>
  <c r="N80" i="5"/>
  <c r="I85" i="6" s="1"/>
  <c r="I80" i="5"/>
  <c r="Q80" i="5" s="1"/>
  <c r="L85" i="6" s="1"/>
  <c r="E80" i="5"/>
  <c r="N79" i="5"/>
  <c r="I84" i="6" s="1"/>
  <c r="M79" i="5"/>
  <c r="J79" i="5"/>
  <c r="F79" i="5"/>
  <c r="D79" i="5"/>
  <c r="D107" i="5" s="1"/>
  <c r="D108" i="5" s="1"/>
  <c r="C79" i="5"/>
  <c r="P78" i="5"/>
  <c r="K83" i="6" s="1"/>
  <c r="N78" i="5"/>
  <c r="I83" i="6" s="1"/>
  <c r="I78" i="5"/>
  <c r="K78" i="5" s="1"/>
  <c r="G83" i="6" s="1"/>
  <c r="E78" i="5"/>
  <c r="G78" i="5" s="1"/>
  <c r="E83" i="6" s="1"/>
  <c r="Q77" i="5"/>
  <c r="L82" i="6" s="1"/>
  <c r="N77" i="5"/>
  <c r="I77" i="5"/>
  <c r="K77" i="5" s="1"/>
  <c r="G82" i="6" s="1"/>
  <c r="G77" i="5"/>
  <c r="E82" i="6" s="1"/>
  <c r="E77" i="5"/>
  <c r="P77" i="5" s="1"/>
  <c r="K82" i="6" s="1"/>
  <c r="Q76" i="5"/>
  <c r="P76" i="5"/>
  <c r="K81" i="6" s="1"/>
  <c r="N76" i="5"/>
  <c r="I81" i="6" s="1"/>
  <c r="K76" i="5"/>
  <c r="G81" i="6" s="1"/>
  <c r="I76" i="5"/>
  <c r="G76" i="5"/>
  <c r="E76" i="5"/>
  <c r="O75" i="5"/>
  <c r="J80" i="6" s="1"/>
  <c r="N75" i="5"/>
  <c r="I80" i="6" s="1"/>
  <c r="I75" i="5"/>
  <c r="Q75" i="5" s="1"/>
  <c r="E75" i="5"/>
  <c r="G75" i="5" s="1"/>
  <c r="N74" i="5"/>
  <c r="I79" i="6" s="1"/>
  <c r="I74" i="5"/>
  <c r="H74" i="5"/>
  <c r="F79" i="6" s="1"/>
  <c r="E74" i="5"/>
  <c r="G74" i="5" s="1"/>
  <c r="E79" i="6" s="1"/>
  <c r="Q73" i="5"/>
  <c r="L78" i="6" s="1"/>
  <c r="N73" i="5"/>
  <c r="I73" i="5"/>
  <c r="K73" i="5" s="1"/>
  <c r="G78" i="6" s="1"/>
  <c r="G73" i="5"/>
  <c r="E78" i="6" s="1"/>
  <c r="E73" i="5"/>
  <c r="P73" i="5" s="1"/>
  <c r="K78" i="6" s="1"/>
  <c r="Q72" i="5"/>
  <c r="P72" i="5"/>
  <c r="K77" i="6" s="1"/>
  <c r="N72" i="5"/>
  <c r="I77" i="6" s="1"/>
  <c r="K72" i="5"/>
  <c r="G77" i="6" s="1"/>
  <c r="I72" i="5"/>
  <c r="G72" i="5"/>
  <c r="E72" i="5"/>
  <c r="O71" i="5"/>
  <c r="J76" i="6" s="1"/>
  <c r="N71" i="5"/>
  <c r="I71" i="5"/>
  <c r="Q71" i="5" s="1"/>
  <c r="E71" i="5"/>
  <c r="G71" i="5" s="1"/>
  <c r="P70" i="5"/>
  <c r="K75" i="6" s="1"/>
  <c r="N70" i="5"/>
  <c r="I75" i="6" s="1"/>
  <c r="I70" i="5"/>
  <c r="Q70" i="5" s="1"/>
  <c r="L75" i="6" s="1"/>
  <c r="G70" i="5"/>
  <c r="E75" i="6" s="1"/>
  <c r="E70" i="5"/>
  <c r="Q69" i="5"/>
  <c r="N69" i="5"/>
  <c r="I74" i="6" s="1"/>
  <c r="K69" i="5"/>
  <c r="G74" i="6" s="1"/>
  <c r="I69" i="5"/>
  <c r="E69" i="5"/>
  <c r="P69" i="5" s="1"/>
  <c r="K74" i="6" s="1"/>
  <c r="P68" i="5"/>
  <c r="K73" i="6" s="1"/>
  <c r="O68" i="5"/>
  <c r="J73" i="6" s="1"/>
  <c r="N68" i="5"/>
  <c r="I73" i="6" s="1"/>
  <c r="I68" i="5"/>
  <c r="Q68" i="5" s="1"/>
  <c r="E68" i="5"/>
  <c r="G68" i="5" s="1"/>
  <c r="H68" i="5" s="1"/>
  <c r="F73" i="6" s="1"/>
  <c r="N67" i="5"/>
  <c r="I72" i="6" s="1"/>
  <c r="I67" i="5"/>
  <c r="E67" i="5"/>
  <c r="G67" i="5" s="1"/>
  <c r="E72" i="6" s="1"/>
  <c r="R66" i="5"/>
  <c r="M71" i="6" s="1"/>
  <c r="Q66" i="5"/>
  <c r="L71" i="6" s="1"/>
  <c r="N66" i="5"/>
  <c r="I66" i="5"/>
  <c r="K66" i="5" s="1"/>
  <c r="G71" i="6" s="1"/>
  <c r="G66" i="5"/>
  <c r="E71" i="6" s="1"/>
  <c r="E66" i="5"/>
  <c r="P66" i="5" s="1"/>
  <c r="K71" i="6" s="1"/>
  <c r="Q65" i="5"/>
  <c r="N65" i="5"/>
  <c r="I70" i="6" s="1"/>
  <c r="K65" i="5"/>
  <c r="G70" i="6" s="1"/>
  <c r="I65" i="5"/>
  <c r="E65" i="5"/>
  <c r="P65" i="5" s="1"/>
  <c r="K70" i="6" s="1"/>
  <c r="P64" i="5"/>
  <c r="K69" i="6" s="1"/>
  <c r="O64" i="5"/>
  <c r="J69" i="6" s="1"/>
  <c r="N64" i="5"/>
  <c r="I69" i="6" s="1"/>
  <c r="I64" i="5"/>
  <c r="Q64" i="5" s="1"/>
  <c r="E64" i="5"/>
  <c r="G64" i="5" s="1"/>
  <c r="N63" i="5"/>
  <c r="I68" i="6" s="1"/>
  <c r="I63" i="5"/>
  <c r="E63" i="5"/>
  <c r="G63" i="5" s="1"/>
  <c r="E68" i="6" s="1"/>
  <c r="R62" i="5"/>
  <c r="M67" i="6" s="1"/>
  <c r="Q62" i="5"/>
  <c r="L67" i="6" s="1"/>
  <c r="N62" i="5"/>
  <c r="I62" i="5"/>
  <c r="K62" i="5" s="1"/>
  <c r="G62" i="5"/>
  <c r="E62" i="5"/>
  <c r="P62" i="5" s="1"/>
  <c r="K67" i="6" s="1"/>
  <c r="M61" i="5"/>
  <c r="J61" i="5"/>
  <c r="F61" i="5"/>
  <c r="E61" i="5"/>
  <c r="P61" i="5" s="1"/>
  <c r="K66" i="6" s="1"/>
  <c r="D61" i="5"/>
  <c r="C61" i="5"/>
  <c r="P60" i="5"/>
  <c r="K65" i="6" s="1"/>
  <c r="N60" i="5"/>
  <c r="I65" i="6" s="1"/>
  <c r="I60" i="5"/>
  <c r="Q60" i="5" s="1"/>
  <c r="E60" i="5"/>
  <c r="G60" i="5" s="1"/>
  <c r="E65" i="6" s="1"/>
  <c r="Q59" i="5"/>
  <c r="L64" i="6" s="1"/>
  <c r="N59" i="5"/>
  <c r="K59" i="5"/>
  <c r="G64" i="6" s="1"/>
  <c r="I59" i="5"/>
  <c r="E59" i="5"/>
  <c r="O58" i="5"/>
  <c r="J63" i="6" s="1"/>
  <c r="N58" i="5"/>
  <c r="I63" i="6" s="1"/>
  <c r="I58" i="5"/>
  <c r="E58" i="5"/>
  <c r="G58" i="5" s="1"/>
  <c r="H58" i="5" s="1"/>
  <c r="F63" i="6" s="1"/>
  <c r="Q57" i="5"/>
  <c r="L62" i="6" s="1"/>
  <c r="N57" i="5"/>
  <c r="L57" i="5"/>
  <c r="H62" i="6" s="1"/>
  <c r="I57" i="5"/>
  <c r="K57" i="5" s="1"/>
  <c r="G62" i="6" s="1"/>
  <c r="G57" i="5"/>
  <c r="E62" i="6" s="1"/>
  <c r="E57" i="5"/>
  <c r="P57" i="5" s="1"/>
  <c r="K62" i="6" s="1"/>
  <c r="Q56" i="5"/>
  <c r="N56" i="5"/>
  <c r="I61" i="6" s="1"/>
  <c r="L56" i="5"/>
  <c r="H61" i="6" s="1"/>
  <c r="K56" i="5"/>
  <c r="G61" i="6" s="1"/>
  <c r="I56" i="5"/>
  <c r="E56" i="5"/>
  <c r="G56" i="5" s="1"/>
  <c r="O55" i="5"/>
  <c r="N55" i="5"/>
  <c r="I60" i="6" s="1"/>
  <c r="K55" i="5"/>
  <c r="I55" i="5"/>
  <c r="Q55" i="5" s="1"/>
  <c r="E55" i="5"/>
  <c r="G55" i="5" s="1"/>
  <c r="O54" i="5"/>
  <c r="J59" i="6" s="1"/>
  <c r="N54" i="5"/>
  <c r="I59" i="6" s="1"/>
  <c r="I54" i="5"/>
  <c r="E54" i="5"/>
  <c r="G54" i="5" s="1"/>
  <c r="E59" i="6" s="1"/>
  <c r="Q53" i="5"/>
  <c r="L58" i="6" s="1"/>
  <c r="N53" i="5"/>
  <c r="K53" i="5"/>
  <c r="G58" i="6" s="1"/>
  <c r="I53" i="5"/>
  <c r="E53" i="5"/>
  <c r="P53" i="5" s="1"/>
  <c r="K58" i="6" s="1"/>
  <c r="P52" i="5"/>
  <c r="K57" i="6" s="1"/>
  <c r="O52" i="5"/>
  <c r="J57" i="6" s="1"/>
  <c r="N52" i="5"/>
  <c r="I57" i="6" s="1"/>
  <c r="I52" i="5"/>
  <c r="Q52" i="5" s="1"/>
  <c r="E52" i="5"/>
  <c r="G52" i="5" s="1"/>
  <c r="H52" i="5" s="1"/>
  <c r="F57" i="6" s="1"/>
  <c r="N51" i="5"/>
  <c r="I56" i="6" s="1"/>
  <c r="I51" i="5"/>
  <c r="E51" i="5"/>
  <c r="G51" i="5" s="1"/>
  <c r="E56" i="6" s="1"/>
  <c r="R50" i="5"/>
  <c r="M55" i="6" s="1"/>
  <c r="Q50" i="5"/>
  <c r="L55" i="6" s="1"/>
  <c r="N50" i="5"/>
  <c r="I50" i="5"/>
  <c r="K50" i="5" s="1"/>
  <c r="G55" i="6" s="1"/>
  <c r="G50" i="5"/>
  <c r="E55" i="6" s="1"/>
  <c r="E50" i="5"/>
  <c r="P50" i="5" s="1"/>
  <c r="K55" i="6" s="1"/>
  <c r="Q49" i="5"/>
  <c r="N49" i="5"/>
  <c r="I54" i="6" s="1"/>
  <c r="K49" i="5"/>
  <c r="L49" i="5" s="1"/>
  <c r="H54" i="6" s="1"/>
  <c r="I49" i="5"/>
  <c r="E49" i="5"/>
  <c r="P49" i="5" s="1"/>
  <c r="K54" i="6" s="1"/>
  <c r="P48" i="5"/>
  <c r="K53" i="6" s="1"/>
  <c r="O48" i="5"/>
  <c r="J53" i="6" s="1"/>
  <c r="N48" i="5"/>
  <c r="I53" i="6" s="1"/>
  <c r="I48" i="5"/>
  <c r="Q48" i="5" s="1"/>
  <c r="E48" i="5"/>
  <c r="G48" i="5" s="1"/>
  <c r="N47" i="5"/>
  <c r="I52" i="6" s="1"/>
  <c r="I47" i="5"/>
  <c r="E47" i="5"/>
  <c r="G47" i="5" s="1"/>
  <c r="H47" i="5" s="1"/>
  <c r="F52" i="6" s="1"/>
  <c r="M46" i="5"/>
  <c r="J46" i="5"/>
  <c r="F46" i="5"/>
  <c r="D46" i="5"/>
  <c r="C46" i="5"/>
  <c r="Q45" i="5"/>
  <c r="L50" i="6" s="1"/>
  <c r="N45" i="5"/>
  <c r="I45" i="5"/>
  <c r="K45" i="5" s="1"/>
  <c r="G50" i="6" s="1"/>
  <c r="G45" i="5"/>
  <c r="E50" i="6" s="1"/>
  <c r="E45" i="5"/>
  <c r="P45" i="5" s="1"/>
  <c r="K50" i="6" s="1"/>
  <c r="Q44" i="5"/>
  <c r="P44" i="5"/>
  <c r="K49" i="6" s="1"/>
  <c r="N44" i="5"/>
  <c r="O44" i="5" s="1"/>
  <c r="J49" i="6" s="1"/>
  <c r="K44" i="5"/>
  <c r="G49" i="6" s="1"/>
  <c r="I44" i="5"/>
  <c r="G44" i="5"/>
  <c r="E44" i="5"/>
  <c r="O43" i="5"/>
  <c r="J48" i="6" s="1"/>
  <c r="N43" i="5"/>
  <c r="I48" i="6" s="1"/>
  <c r="I43" i="5"/>
  <c r="Q43" i="5" s="1"/>
  <c r="E43" i="5"/>
  <c r="G43" i="5" s="1"/>
  <c r="N42" i="5"/>
  <c r="I47" i="6" s="1"/>
  <c r="I42" i="5"/>
  <c r="H42" i="5"/>
  <c r="F47" i="6" s="1"/>
  <c r="E42" i="5"/>
  <c r="G42" i="5" s="1"/>
  <c r="E47" i="6" s="1"/>
  <c r="Q41" i="5"/>
  <c r="L46" i="6" s="1"/>
  <c r="N41" i="5"/>
  <c r="I41" i="5"/>
  <c r="K41" i="5" s="1"/>
  <c r="G46" i="6" s="1"/>
  <c r="G41" i="5"/>
  <c r="E46" i="6" s="1"/>
  <c r="E41" i="5"/>
  <c r="P41" i="5" s="1"/>
  <c r="K46" i="6" s="1"/>
  <c r="Q40" i="5"/>
  <c r="P40" i="5"/>
  <c r="K45" i="6" s="1"/>
  <c r="N40" i="5"/>
  <c r="I45" i="6" s="1"/>
  <c r="K40" i="5"/>
  <c r="G45" i="6" s="1"/>
  <c r="I40" i="5"/>
  <c r="G40" i="5"/>
  <c r="E40" i="5"/>
  <c r="O39" i="5"/>
  <c r="J44" i="6" s="1"/>
  <c r="N39" i="5"/>
  <c r="I39" i="5"/>
  <c r="Q39" i="5" s="1"/>
  <c r="E39" i="5"/>
  <c r="G39" i="5" s="1"/>
  <c r="N38" i="5"/>
  <c r="I43" i="6" s="1"/>
  <c r="I38" i="5"/>
  <c r="H38" i="5"/>
  <c r="F43" i="6" s="1"/>
  <c r="E38" i="5"/>
  <c r="G38" i="5" s="1"/>
  <c r="E43" i="6" s="1"/>
  <c r="Q37" i="5"/>
  <c r="L42" i="6" s="1"/>
  <c r="N37" i="5"/>
  <c r="I37" i="5"/>
  <c r="K37" i="5" s="1"/>
  <c r="G42" i="6" s="1"/>
  <c r="G37" i="5"/>
  <c r="E42" i="6" s="1"/>
  <c r="E37" i="5"/>
  <c r="P37" i="5" s="1"/>
  <c r="K42" i="6" s="1"/>
  <c r="Q36" i="5"/>
  <c r="P36" i="5"/>
  <c r="K41" i="6" s="1"/>
  <c r="N36" i="5"/>
  <c r="I41" i="6" s="1"/>
  <c r="K36" i="5"/>
  <c r="G41" i="6" s="1"/>
  <c r="I36" i="5"/>
  <c r="G36" i="5"/>
  <c r="E36" i="5"/>
  <c r="O35" i="5"/>
  <c r="J40" i="6" s="1"/>
  <c r="N35" i="5"/>
  <c r="I40" i="6" s="1"/>
  <c r="I35" i="5"/>
  <c r="Q35" i="5" s="1"/>
  <c r="E35" i="5"/>
  <c r="G35" i="5" s="1"/>
  <c r="N34" i="5"/>
  <c r="I39" i="6" s="1"/>
  <c r="I34" i="5"/>
  <c r="H34" i="5"/>
  <c r="F39" i="6" s="1"/>
  <c r="E34" i="5"/>
  <c r="G34" i="5" s="1"/>
  <c r="E39" i="6" s="1"/>
  <c r="Q33" i="5"/>
  <c r="L38" i="6" s="1"/>
  <c r="N33" i="5"/>
  <c r="I33" i="5"/>
  <c r="K33" i="5" s="1"/>
  <c r="G38" i="6" s="1"/>
  <c r="G33" i="5"/>
  <c r="E38" i="6" s="1"/>
  <c r="E33" i="5"/>
  <c r="P33" i="5" s="1"/>
  <c r="K38" i="6" s="1"/>
  <c r="Q32" i="5"/>
  <c r="P32" i="5"/>
  <c r="K37" i="6" s="1"/>
  <c r="N32" i="5"/>
  <c r="I37" i="6" s="1"/>
  <c r="K32" i="5"/>
  <c r="L32" i="5" s="1"/>
  <c r="H37" i="6" s="1"/>
  <c r="I32" i="5"/>
  <c r="G32" i="5"/>
  <c r="E32" i="5"/>
  <c r="M31" i="5"/>
  <c r="J31" i="5"/>
  <c r="F31" i="5"/>
  <c r="D31" i="5"/>
  <c r="C31" i="5"/>
  <c r="C107" i="5" s="1"/>
  <c r="C108" i="5" s="1"/>
  <c r="M30" i="5"/>
  <c r="J30" i="5"/>
  <c r="F30" i="5"/>
  <c r="D30" i="5"/>
  <c r="C30" i="5"/>
  <c r="N29" i="5"/>
  <c r="I34" i="6" s="1"/>
  <c r="I29" i="5"/>
  <c r="K29" i="5" s="1"/>
  <c r="E29" i="5"/>
  <c r="P29" i="5" s="1"/>
  <c r="K34" i="6" s="1"/>
  <c r="N28" i="5"/>
  <c r="I33" i="6" s="1"/>
  <c r="I28" i="5"/>
  <c r="K28" i="5" s="1"/>
  <c r="G33" i="6" s="1"/>
  <c r="G28" i="5"/>
  <c r="E33" i="6" s="1"/>
  <c r="E28" i="5"/>
  <c r="P28" i="5" s="1"/>
  <c r="K33" i="6" s="1"/>
  <c r="N27" i="5"/>
  <c r="I32" i="6" s="1"/>
  <c r="I27" i="5"/>
  <c r="K27" i="5" s="1"/>
  <c r="G32" i="6" s="1"/>
  <c r="E27" i="5"/>
  <c r="G27" i="5" s="1"/>
  <c r="E32" i="6" s="1"/>
  <c r="P26" i="5"/>
  <c r="K31" i="6" s="1"/>
  <c r="O26" i="5"/>
  <c r="J31" i="6" s="1"/>
  <c r="N26" i="5"/>
  <c r="I31" i="6" s="1"/>
  <c r="I26" i="5"/>
  <c r="Q26" i="5" s="1"/>
  <c r="E26" i="5"/>
  <c r="G26" i="5" s="1"/>
  <c r="E31" i="6" s="1"/>
  <c r="Q25" i="5"/>
  <c r="L30" i="6" s="1"/>
  <c r="N25" i="5"/>
  <c r="K25" i="5"/>
  <c r="G30" i="6" s="1"/>
  <c r="I25" i="5"/>
  <c r="E25" i="5"/>
  <c r="N24" i="5"/>
  <c r="I29" i="6" s="1"/>
  <c r="K24" i="5"/>
  <c r="G29" i="6" s="1"/>
  <c r="I24" i="5"/>
  <c r="Q24" i="5" s="1"/>
  <c r="E24" i="5"/>
  <c r="N23" i="5"/>
  <c r="I28" i="6" s="1"/>
  <c r="K23" i="5"/>
  <c r="G28" i="6" s="1"/>
  <c r="I23" i="5"/>
  <c r="Q23" i="5" s="1"/>
  <c r="L28" i="6" s="1"/>
  <c r="E23" i="5"/>
  <c r="N22" i="5"/>
  <c r="I27" i="6" s="1"/>
  <c r="I22" i="5"/>
  <c r="E22" i="5"/>
  <c r="G22" i="5" s="1"/>
  <c r="E27" i="6" s="1"/>
  <c r="Q21" i="5"/>
  <c r="L26" i="6" s="1"/>
  <c r="N21" i="5"/>
  <c r="I26" i="6" s="1"/>
  <c r="K21" i="5"/>
  <c r="G26" i="6" s="1"/>
  <c r="I21" i="5"/>
  <c r="E21" i="5"/>
  <c r="P20" i="5"/>
  <c r="K25" i="6" s="1"/>
  <c r="O20" i="5"/>
  <c r="J25" i="6" s="1"/>
  <c r="N20" i="5"/>
  <c r="I25" i="6" s="1"/>
  <c r="I20" i="5"/>
  <c r="Q20" i="5" s="1"/>
  <c r="L25" i="6" s="1"/>
  <c r="G20" i="5"/>
  <c r="H20" i="5" s="1"/>
  <c r="F25" i="6" s="1"/>
  <c r="E20" i="5"/>
  <c r="Q19" i="5"/>
  <c r="P19" i="5"/>
  <c r="K24" i="6" s="1"/>
  <c r="N19" i="5"/>
  <c r="I24" i="6" s="1"/>
  <c r="K19" i="5"/>
  <c r="G24" i="6" s="1"/>
  <c r="I19" i="5"/>
  <c r="G19" i="5"/>
  <c r="E19" i="5"/>
  <c r="O18" i="5"/>
  <c r="J23" i="6" s="1"/>
  <c r="N18" i="5"/>
  <c r="I23" i="6" s="1"/>
  <c r="I18" i="5"/>
  <c r="Q18" i="5" s="1"/>
  <c r="E18" i="5"/>
  <c r="G18" i="5" s="1"/>
  <c r="N17" i="5"/>
  <c r="I22" i="6" s="1"/>
  <c r="I17" i="5"/>
  <c r="H17" i="5"/>
  <c r="F22" i="6" s="1"/>
  <c r="E17" i="5"/>
  <c r="G17" i="5" s="1"/>
  <c r="Q16" i="5"/>
  <c r="L21" i="6" s="1"/>
  <c r="N16" i="5"/>
  <c r="O16" i="5" s="1"/>
  <c r="J21" i="6" s="1"/>
  <c r="K16" i="5"/>
  <c r="G21" i="6" s="1"/>
  <c r="I16" i="5"/>
  <c r="E16" i="5"/>
  <c r="P16" i="5" s="1"/>
  <c r="K21" i="6" s="1"/>
  <c r="O15" i="5"/>
  <c r="N15" i="5"/>
  <c r="I20" i="6" s="1"/>
  <c r="K15" i="5"/>
  <c r="I15" i="5"/>
  <c r="Q15" i="5" s="1"/>
  <c r="E15" i="5"/>
  <c r="G15" i="5" s="1"/>
  <c r="O14" i="5"/>
  <c r="J19" i="6" s="1"/>
  <c r="N14" i="5"/>
  <c r="I19" i="6" s="1"/>
  <c r="I14" i="5"/>
  <c r="E14" i="5"/>
  <c r="G14" i="5" s="1"/>
  <c r="E19" i="6" s="1"/>
  <c r="Q13" i="5"/>
  <c r="R13" i="5" s="1"/>
  <c r="M18" i="6" s="1"/>
  <c r="N13" i="5"/>
  <c r="K13" i="5"/>
  <c r="G18" i="6" s="1"/>
  <c r="I13" i="5"/>
  <c r="E13" i="5"/>
  <c r="P13" i="5" s="1"/>
  <c r="K18" i="6" s="1"/>
  <c r="P12" i="5"/>
  <c r="K17" i="6" s="1"/>
  <c r="O12" i="5"/>
  <c r="J17" i="6" s="1"/>
  <c r="N12" i="5"/>
  <c r="I17" i="6" s="1"/>
  <c r="I12" i="5"/>
  <c r="Q12" i="5" s="1"/>
  <c r="E12" i="5"/>
  <c r="G12" i="5" s="1"/>
  <c r="H12" i="5" s="1"/>
  <c r="P11" i="5"/>
  <c r="K16" i="6" s="1"/>
  <c r="O11" i="5"/>
  <c r="J16" i="6" s="1"/>
  <c r="N11" i="5"/>
  <c r="I16" i="6" s="1"/>
  <c r="I11" i="5"/>
  <c r="Q11" i="5" s="1"/>
  <c r="L16" i="6" s="1"/>
  <c r="G11" i="5"/>
  <c r="E16" i="6" s="1"/>
  <c r="E11" i="5"/>
  <c r="Q10" i="5"/>
  <c r="P10" i="5"/>
  <c r="K15" i="6" s="1"/>
  <c r="N10" i="5"/>
  <c r="I15" i="6" s="1"/>
  <c r="K10" i="5"/>
  <c r="G15" i="6" s="1"/>
  <c r="I10" i="5"/>
  <c r="G10" i="5"/>
  <c r="E10" i="5"/>
  <c r="P9" i="5"/>
  <c r="K14" i="6" s="1"/>
  <c r="N9" i="5"/>
  <c r="I14" i="6" s="1"/>
  <c r="I9" i="5"/>
  <c r="K9" i="5" s="1"/>
  <c r="G14" i="6" s="1"/>
  <c r="G9" i="5"/>
  <c r="H9" i="5" s="1"/>
  <c r="F14" i="6" s="1"/>
  <c r="E9" i="5"/>
  <c r="N8" i="5"/>
  <c r="O8" i="5" s="1"/>
  <c r="J13" i="6" s="1"/>
  <c r="I8" i="5"/>
  <c r="K8" i="5" s="1"/>
  <c r="G13" i="6" s="1"/>
  <c r="E8" i="5"/>
  <c r="G8" i="5" s="1"/>
  <c r="N7" i="5"/>
  <c r="I12" i="6" s="1"/>
  <c r="I7" i="5"/>
  <c r="E7" i="5"/>
  <c r="G7" i="5" s="1"/>
  <c r="E12" i="6" s="1"/>
  <c r="N6" i="5"/>
  <c r="I11" i="6" s="1"/>
  <c r="I6" i="5"/>
  <c r="Q6" i="5" s="1"/>
  <c r="E6" i="5"/>
  <c r="P5" i="5"/>
  <c r="K10" i="6" s="1"/>
  <c r="O5" i="5"/>
  <c r="J10" i="6" s="1"/>
  <c r="N5" i="5"/>
  <c r="I10" i="6" s="1"/>
  <c r="I5" i="5"/>
  <c r="Q5" i="5" s="1"/>
  <c r="L10" i="6" s="1"/>
  <c r="G5" i="5"/>
  <c r="H5" i="5" s="1"/>
  <c r="F10" i="6" s="1"/>
  <c r="E5" i="5"/>
  <c r="Q4" i="5"/>
  <c r="P4" i="5"/>
  <c r="K9" i="6" s="1"/>
  <c r="N4" i="5"/>
  <c r="N30" i="5" s="1"/>
  <c r="I35" i="6" s="1"/>
  <c r="K4" i="5"/>
  <c r="G9" i="6" s="1"/>
  <c r="I4" i="5"/>
  <c r="G4" i="5"/>
  <c r="H4" i="5" s="1"/>
  <c r="F9" i="6" s="1"/>
  <c r="E4" i="5"/>
  <c r="G118" i="4"/>
  <c r="F118" i="4"/>
  <c r="E118" i="4"/>
  <c r="D118" i="4"/>
  <c r="H117" i="4"/>
  <c r="H116" i="4"/>
  <c r="H115" i="4"/>
  <c r="H114" i="4"/>
  <c r="H113" i="4"/>
  <c r="H112" i="4"/>
  <c r="H110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8" i="4"/>
  <c r="H67" i="4"/>
  <c r="H66" i="4"/>
  <c r="H61" i="4"/>
  <c r="H60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D47" i="3"/>
  <c r="D3" i="3"/>
  <c r="D2" i="3"/>
  <c r="C7" i="2"/>
  <c r="C6" i="2"/>
  <c r="AA486" i="1"/>
  <c r="AA485" i="1"/>
  <c r="AA484" i="1"/>
  <c r="AA467" i="1"/>
  <c r="AC433" i="1"/>
  <c r="AA418" i="1"/>
  <c r="AC418" i="1" s="1"/>
  <c r="AC397" i="1"/>
  <c r="AA397" i="1"/>
  <c r="AA396" i="1"/>
  <c r="AC396" i="1" s="1"/>
  <c r="AC383" i="1"/>
  <c r="AA383" i="1"/>
  <c r="AA349" i="1"/>
  <c r="AC349" i="1" s="1"/>
  <c r="AC347" i="1"/>
  <c r="AA347" i="1"/>
  <c r="AA346" i="1"/>
  <c r="AC346" i="1" s="1"/>
  <c r="AC344" i="1"/>
  <c r="AA344" i="1"/>
  <c r="AA343" i="1"/>
  <c r="AC343" i="1" s="1"/>
  <c r="AC342" i="1"/>
  <c r="AA342" i="1"/>
  <c r="AA341" i="1"/>
  <c r="AC341" i="1" s="1"/>
  <c r="AC340" i="1"/>
  <c r="AA340" i="1"/>
  <c r="Z339" i="1"/>
  <c r="AA339" i="1" s="1"/>
  <c r="AC339" i="1" s="1"/>
  <c r="Y339" i="1"/>
  <c r="Z338" i="1"/>
  <c r="AA338" i="1" s="1"/>
  <c r="AC338" i="1" s="1"/>
  <c r="Y338" i="1"/>
  <c r="Z337" i="1"/>
  <c r="AA337" i="1" s="1"/>
  <c r="AC337" i="1" s="1"/>
  <c r="Y337" i="1"/>
  <c r="AA336" i="1"/>
  <c r="AC336" i="1" s="1"/>
  <c r="Z336" i="1"/>
  <c r="Y336" i="1"/>
  <c r="Z335" i="1"/>
  <c r="AA335" i="1" s="1"/>
  <c r="AC335" i="1" s="1"/>
  <c r="Y335" i="1"/>
  <c r="Z333" i="1"/>
  <c r="Y333" i="1"/>
  <c r="AA333" i="1" s="1"/>
  <c r="Z332" i="1"/>
  <c r="Y332" i="1"/>
  <c r="AA332" i="1" s="1"/>
  <c r="AA331" i="1"/>
  <c r="Z331" i="1"/>
  <c r="Y331" i="1"/>
  <c r="Z330" i="1"/>
  <c r="AA330" i="1" s="1"/>
  <c r="Y330" i="1"/>
  <c r="Z329" i="1"/>
  <c r="Y329" i="1"/>
  <c r="Z328" i="1"/>
  <c r="Y328" i="1"/>
  <c r="AA328" i="1" s="1"/>
  <c r="AA327" i="1"/>
  <c r="Z327" i="1"/>
  <c r="Y327" i="1"/>
  <c r="Z326" i="1"/>
  <c r="AA326" i="1" s="1"/>
  <c r="Y326" i="1"/>
  <c r="Z325" i="1"/>
  <c r="Y325" i="1"/>
  <c r="AA325" i="1" s="1"/>
  <c r="Z324" i="1"/>
  <c r="Y324" i="1"/>
  <c r="AA324" i="1" s="1"/>
  <c r="AA323" i="1"/>
  <c r="Z323" i="1"/>
  <c r="Y323" i="1"/>
  <c r="Z322" i="1"/>
  <c r="AA322" i="1" s="1"/>
  <c r="Y322" i="1"/>
  <c r="Z321" i="1"/>
  <c r="Y321" i="1"/>
  <c r="Z320" i="1"/>
  <c r="Y320" i="1"/>
  <c r="AA320" i="1" s="1"/>
  <c r="AA319" i="1"/>
  <c r="Z319" i="1"/>
  <c r="Y319" i="1"/>
  <c r="Z318" i="1"/>
  <c r="AA318" i="1" s="1"/>
  <c r="Y318" i="1"/>
  <c r="Z317" i="1"/>
  <c r="Y317" i="1"/>
  <c r="AA317" i="1" s="1"/>
  <c r="Z316" i="1"/>
  <c r="Y316" i="1"/>
  <c r="AA316" i="1" s="1"/>
  <c r="AA315" i="1"/>
  <c r="Z315" i="1"/>
  <c r="Y315" i="1"/>
  <c r="Z314" i="1"/>
  <c r="AA314" i="1" s="1"/>
  <c r="Y314" i="1"/>
  <c r="Z313" i="1"/>
  <c r="Y313" i="1"/>
  <c r="Z312" i="1"/>
  <c r="Y312" i="1"/>
  <c r="AA312" i="1" s="1"/>
  <c r="AA311" i="1"/>
  <c r="Z311" i="1"/>
  <c r="Y311" i="1"/>
  <c r="Z310" i="1"/>
  <c r="AA310" i="1" s="1"/>
  <c r="Y310" i="1"/>
  <c r="Z309" i="1"/>
  <c r="Y309" i="1"/>
  <c r="AA309" i="1" s="1"/>
  <c r="Z308" i="1"/>
  <c r="Y308" i="1"/>
  <c r="AA308" i="1" s="1"/>
  <c r="AA307" i="1"/>
  <c r="Z307" i="1"/>
  <c r="Y307" i="1"/>
  <c r="Z306" i="1"/>
  <c r="AA306" i="1" s="1"/>
  <c r="Y306" i="1"/>
  <c r="Z305" i="1"/>
  <c r="Y305" i="1"/>
  <c r="Z304" i="1"/>
  <c r="Y304" i="1"/>
  <c r="AA304" i="1" s="1"/>
  <c r="AA303" i="1"/>
  <c r="Z303" i="1"/>
  <c r="Y303" i="1"/>
  <c r="Z302" i="1"/>
  <c r="AA302" i="1" s="1"/>
  <c r="Y302" i="1"/>
  <c r="Z301" i="1"/>
  <c r="Y301" i="1"/>
  <c r="AA301" i="1" s="1"/>
  <c r="Z300" i="1"/>
  <c r="Y300" i="1"/>
  <c r="AA300" i="1" s="1"/>
  <c r="AA299" i="1"/>
  <c r="Z299" i="1"/>
  <c r="Y299" i="1"/>
  <c r="AA298" i="1"/>
  <c r="Z298" i="1"/>
  <c r="Y298" i="1"/>
  <c r="Z297" i="1"/>
  <c r="Y297" i="1"/>
  <c r="Z296" i="1"/>
  <c r="Y296" i="1"/>
  <c r="AA296" i="1" s="1"/>
  <c r="AA295" i="1"/>
  <c r="Z295" i="1"/>
  <c r="Y295" i="1"/>
  <c r="Z294" i="1"/>
  <c r="AA294" i="1" s="1"/>
  <c r="Y294" i="1"/>
  <c r="Z293" i="1"/>
  <c r="Y293" i="1"/>
  <c r="AA293" i="1" s="1"/>
  <c r="Z292" i="1"/>
  <c r="Y292" i="1"/>
  <c r="AA292" i="1" s="1"/>
  <c r="AA291" i="1"/>
  <c r="Z291" i="1"/>
  <c r="Y291" i="1"/>
  <c r="AA290" i="1"/>
  <c r="Z290" i="1"/>
  <c r="Y290" i="1"/>
  <c r="Z289" i="1"/>
  <c r="Y289" i="1"/>
  <c r="Z288" i="1"/>
  <c r="Y288" i="1"/>
  <c r="AA288" i="1" s="1"/>
  <c r="AA287" i="1"/>
  <c r="Z287" i="1"/>
  <c r="Y287" i="1"/>
  <c r="Z286" i="1"/>
  <c r="AA286" i="1" s="1"/>
  <c r="Y286" i="1"/>
  <c r="Z285" i="1"/>
  <c r="Y285" i="1"/>
  <c r="AA285" i="1" s="1"/>
  <c r="Z284" i="1"/>
  <c r="Y284" i="1"/>
  <c r="AA284" i="1" s="1"/>
  <c r="AA283" i="1"/>
  <c r="Z283" i="1"/>
  <c r="Y283" i="1"/>
  <c r="AA282" i="1"/>
  <c r="Z282" i="1"/>
  <c r="Y282" i="1"/>
  <c r="Z281" i="1"/>
  <c r="Y281" i="1"/>
  <c r="Z280" i="1"/>
  <c r="Y280" i="1"/>
  <c r="AA280" i="1" s="1"/>
  <c r="AA279" i="1"/>
  <c r="Z279" i="1"/>
  <c r="Y279" i="1"/>
  <c r="Z278" i="1"/>
  <c r="AA278" i="1" s="1"/>
  <c r="Y278" i="1"/>
  <c r="Z277" i="1"/>
  <c r="Y277" i="1"/>
  <c r="AA277" i="1" s="1"/>
  <c r="Z276" i="1"/>
  <c r="Y276" i="1"/>
  <c r="AA276" i="1" s="1"/>
  <c r="AA275" i="1"/>
  <c r="Z275" i="1"/>
  <c r="Y275" i="1"/>
  <c r="AA274" i="1"/>
  <c r="Z274" i="1"/>
  <c r="Y274" i="1"/>
  <c r="Z273" i="1"/>
  <c r="Y273" i="1"/>
  <c r="Z272" i="1"/>
  <c r="Y272" i="1"/>
  <c r="AA272" i="1" s="1"/>
  <c r="AA271" i="1"/>
  <c r="Z271" i="1"/>
  <c r="Y271" i="1"/>
  <c r="Z270" i="1"/>
  <c r="AA270" i="1" s="1"/>
  <c r="Y270" i="1"/>
  <c r="Z269" i="1"/>
  <c r="Y269" i="1"/>
  <c r="AA269" i="1" s="1"/>
  <c r="Z268" i="1"/>
  <c r="Y268" i="1"/>
  <c r="AA268" i="1" s="1"/>
  <c r="AA267" i="1"/>
  <c r="Z267" i="1"/>
  <c r="Y267" i="1"/>
  <c r="AA266" i="1"/>
  <c r="Z266" i="1"/>
  <c r="Y266" i="1"/>
  <c r="Z265" i="1"/>
  <c r="Y265" i="1"/>
  <c r="Z264" i="1"/>
  <c r="Y264" i="1"/>
  <c r="AA264" i="1" s="1"/>
  <c r="AA263" i="1"/>
  <c r="Z263" i="1"/>
  <c r="Y263" i="1"/>
  <c r="Z262" i="1"/>
  <c r="AA262" i="1" s="1"/>
  <c r="Y262" i="1"/>
  <c r="Z261" i="1"/>
  <c r="Y261" i="1"/>
  <c r="AA261" i="1" s="1"/>
  <c r="Z260" i="1"/>
  <c r="Y260" i="1"/>
  <c r="AA260" i="1" s="1"/>
  <c r="AA259" i="1"/>
  <c r="Z259" i="1"/>
  <c r="Y259" i="1"/>
  <c r="AA258" i="1"/>
  <c r="Z258" i="1"/>
  <c r="Y258" i="1"/>
  <c r="Z257" i="1"/>
  <c r="Y257" i="1"/>
  <c r="Z256" i="1"/>
  <c r="Y256" i="1"/>
  <c r="AA256" i="1" s="1"/>
  <c r="AA255" i="1"/>
  <c r="Z255" i="1"/>
  <c r="Y255" i="1"/>
  <c r="Z254" i="1"/>
  <c r="AA254" i="1" s="1"/>
  <c r="Y254" i="1"/>
  <c r="Z253" i="1"/>
  <c r="Y253" i="1"/>
  <c r="AA253" i="1" s="1"/>
  <c r="Z252" i="1"/>
  <c r="Y252" i="1"/>
  <c r="AA252" i="1" s="1"/>
  <c r="AA251" i="1"/>
  <c r="Z251" i="1"/>
  <c r="Y251" i="1"/>
  <c r="AA250" i="1"/>
  <c r="Z250" i="1"/>
  <c r="Y250" i="1"/>
  <c r="Z249" i="1"/>
  <c r="Y249" i="1"/>
  <c r="Z248" i="1"/>
  <c r="Y248" i="1"/>
  <c r="AA248" i="1" s="1"/>
  <c r="AA247" i="1"/>
  <c r="Z247" i="1"/>
  <c r="Y247" i="1"/>
  <c r="Z246" i="1"/>
  <c r="AA246" i="1" s="1"/>
  <c r="Y246" i="1"/>
  <c r="Z245" i="1"/>
  <c r="Y245" i="1"/>
  <c r="AA245" i="1" s="1"/>
  <c r="Z244" i="1"/>
  <c r="Y244" i="1"/>
  <c r="AA244" i="1" s="1"/>
  <c r="AA243" i="1"/>
  <c r="Z243" i="1"/>
  <c r="Y243" i="1"/>
  <c r="AA242" i="1"/>
  <c r="Z242" i="1"/>
  <c r="Y242" i="1"/>
  <c r="Z241" i="1"/>
  <c r="Y241" i="1"/>
  <c r="Z240" i="1"/>
  <c r="Y240" i="1"/>
  <c r="AA240" i="1" s="1"/>
  <c r="AA239" i="1"/>
  <c r="Z239" i="1"/>
  <c r="Y239" i="1"/>
  <c r="Z238" i="1"/>
  <c r="AA238" i="1" s="1"/>
  <c r="Y238" i="1"/>
  <c r="Z237" i="1"/>
  <c r="Y237" i="1"/>
  <c r="AA237" i="1" s="1"/>
  <c r="Z236" i="1"/>
  <c r="Y236" i="1"/>
  <c r="AA236" i="1" s="1"/>
  <c r="AA235" i="1"/>
  <c r="Z235" i="1"/>
  <c r="Y235" i="1"/>
  <c r="AA234" i="1"/>
  <c r="Z234" i="1"/>
  <c r="Y234" i="1"/>
  <c r="Z233" i="1"/>
  <c r="Y233" i="1"/>
  <c r="Z232" i="1"/>
  <c r="Y232" i="1"/>
  <c r="AA232" i="1" s="1"/>
  <c r="AA231" i="1"/>
  <c r="Z231" i="1"/>
  <c r="Y231" i="1"/>
  <c r="Z230" i="1"/>
  <c r="AA230" i="1" s="1"/>
  <c r="Y230" i="1"/>
  <c r="Z229" i="1"/>
  <c r="Y229" i="1"/>
  <c r="AA229" i="1" s="1"/>
  <c r="Z228" i="1"/>
  <c r="Y228" i="1"/>
  <c r="AA228" i="1" s="1"/>
  <c r="AA227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203" i="1"/>
  <c r="Y203" i="1"/>
  <c r="Z202" i="1"/>
  <c r="Y202" i="1"/>
  <c r="Z201" i="1"/>
  <c r="Y201" i="1"/>
  <c r="Z200" i="1"/>
  <c r="Y200" i="1"/>
  <c r="Z199" i="1"/>
  <c r="Y199" i="1"/>
  <c r="Z198" i="1"/>
  <c r="Y198" i="1"/>
  <c r="Z197" i="1"/>
  <c r="Y197" i="1"/>
  <c r="Z196" i="1"/>
  <c r="Y196" i="1"/>
  <c r="Z195" i="1"/>
  <c r="Y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68" i="1"/>
  <c r="Y168" i="1"/>
  <c r="Z167" i="1"/>
  <c r="Y167" i="1"/>
  <c r="Z166" i="1"/>
  <c r="Y166" i="1"/>
  <c r="Z165" i="1"/>
  <c r="Y165" i="1"/>
  <c r="Z164" i="1"/>
  <c r="Y164" i="1"/>
  <c r="Z163" i="1"/>
  <c r="Y163" i="1"/>
  <c r="Z162" i="1"/>
  <c r="Y162" i="1"/>
  <c r="Z161" i="1"/>
  <c r="Y161" i="1"/>
  <c r="Z160" i="1"/>
  <c r="Y160" i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Y134" i="1"/>
  <c r="Z133" i="1"/>
  <c r="Y133" i="1"/>
  <c r="J129" i="1"/>
  <c r="I129" i="1"/>
  <c r="F6" i="2" s="1"/>
  <c r="D17" i="3" s="1"/>
  <c r="H129" i="1"/>
  <c r="G124" i="1"/>
  <c r="O109" i="1"/>
  <c r="G109" i="1"/>
  <c r="D43" i="3" s="1"/>
  <c r="AK107" i="1"/>
  <c r="AB107" i="1"/>
  <c r="AA107" i="1"/>
  <c r="H107" i="1"/>
  <c r="AK106" i="1"/>
  <c r="AB106" i="1"/>
  <c r="AA106" i="1"/>
  <c r="V106" i="1"/>
  <c r="U106" i="1"/>
  <c r="H106" i="1"/>
  <c r="AK105" i="1"/>
  <c r="AB105" i="1"/>
  <c r="AA105" i="1"/>
  <c r="H105" i="1"/>
  <c r="AK104" i="1"/>
  <c r="AB104" i="1"/>
  <c r="AA104" i="1"/>
  <c r="V104" i="1"/>
  <c r="U104" i="1"/>
  <c r="H104" i="1"/>
  <c r="AK103" i="1"/>
  <c r="AB103" i="1"/>
  <c r="AA103" i="1"/>
  <c r="H103" i="1"/>
  <c r="AK102" i="1"/>
  <c r="AB102" i="1"/>
  <c r="AA102" i="1"/>
  <c r="V102" i="1"/>
  <c r="U102" i="1"/>
  <c r="H102" i="1"/>
  <c r="AK101" i="1"/>
  <c r="AB101" i="1"/>
  <c r="AA101" i="1"/>
  <c r="H101" i="1"/>
  <c r="AK100" i="1"/>
  <c r="AB100" i="1"/>
  <c r="AA100" i="1"/>
  <c r="V100" i="1"/>
  <c r="U100" i="1"/>
  <c r="H100" i="1"/>
  <c r="AK99" i="1"/>
  <c r="AB99" i="1"/>
  <c r="AA99" i="1"/>
  <c r="H99" i="1"/>
  <c r="AK98" i="1"/>
  <c r="AB98" i="1"/>
  <c r="AA98" i="1"/>
  <c r="V98" i="1"/>
  <c r="U98" i="1"/>
  <c r="H98" i="1"/>
  <c r="AK97" i="1"/>
  <c r="AB97" i="1"/>
  <c r="AA97" i="1"/>
  <c r="H97" i="1"/>
  <c r="AK96" i="1"/>
  <c r="AB96" i="1"/>
  <c r="AA96" i="1"/>
  <c r="V96" i="1"/>
  <c r="U96" i="1"/>
  <c r="H96" i="1"/>
  <c r="AK95" i="1"/>
  <c r="AB95" i="1"/>
  <c r="AA95" i="1"/>
  <c r="H95" i="1"/>
  <c r="AV94" i="1"/>
  <c r="AU94" i="1"/>
  <c r="AT94" i="1"/>
  <c r="AS94" i="1"/>
  <c r="AR94" i="1"/>
  <c r="AQ94" i="1"/>
  <c r="AP94" i="1"/>
  <c r="AO94" i="1"/>
  <c r="AN94" i="1"/>
  <c r="AM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T94" i="1"/>
  <c r="S94" i="1"/>
  <c r="R94" i="1"/>
  <c r="Q94" i="1"/>
  <c r="P94" i="1"/>
  <c r="O94" i="1"/>
  <c r="N94" i="1"/>
  <c r="M94" i="1"/>
  <c r="L94" i="1"/>
  <c r="K94" i="1"/>
  <c r="J94" i="1"/>
  <c r="I94" i="1"/>
  <c r="AK94" i="1" s="1"/>
  <c r="G94" i="1"/>
  <c r="F94" i="1"/>
  <c r="E94" i="1"/>
  <c r="D94" i="1"/>
  <c r="C94" i="1"/>
  <c r="AK93" i="1"/>
  <c r="AB93" i="1"/>
  <c r="AA93" i="1"/>
  <c r="V93" i="1"/>
  <c r="H93" i="1"/>
  <c r="U93" i="1" s="1"/>
  <c r="AK92" i="1"/>
  <c r="AB92" i="1"/>
  <c r="AA92" i="1"/>
  <c r="H92" i="1"/>
  <c r="V92" i="1" s="1"/>
  <c r="AK91" i="1"/>
  <c r="AB91" i="1"/>
  <c r="AA91" i="1"/>
  <c r="V91" i="1"/>
  <c r="H91" i="1"/>
  <c r="U91" i="1" s="1"/>
  <c r="AK90" i="1"/>
  <c r="AB90" i="1"/>
  <c r="AA90" i="1"/>
  <c r="U90" i="1"/>
  <c r="H90" i="1"/>
  <c r="V90" i="1" s="1"/>
  <c r="AB89" i="1"/>
  <c r="AA89" i="1"/>
  <c r="V89" i="1"/>
  <c r="U89" i="1"/>
  <c r="H89" i="1"/>
  <c r="AK88" i="1"/>
  <c r="AB88" i="1"/>
  <c r="AA88" i="1"/>
  <c r="H88" i="1"/>
  <c r="AK87" i="1"/>
  <c r="AB87" i="1"/>
  <c r="AA87" i="1"/>
  <c r="V87" i="1"/>
  <c r="U87" i="1"/>
  <c r="H87" i="1"/>
  <c r="AK86" i="1"/>
  <c r="AB86" i="1"/>
  <c r="AA86" i="1"/>
  <c r="H86" i="1"/>
  <c r="AK85" i="1"/>
  <c r="AB85" i="1"/>
  <c r="AA85" i="1"/>
  <c r="V85" i="1"/>
  <c r="U85" i="1"/>
  <c r="H85" i="1"/>
  <c r="AK84" i="1"/>
  <c r="AB84" i="1"/>
  <c r="AA84" i="1"/>
  <c r="H84" i="1"/>
  <c r="AK83" i="1"/>
  <c r="AB83" i="1"/>
  <c r="AA83" i="1"/>
  <c r="V83" i="1"/>
  <c r="U83" i="1"/>
  <c r="H83" i="1"/>
  <c r="AK82" i="1"/>
  <c r="AB82" i="1"/>
  <c r="AA82" i="1"/>
  <c r="H82" i="1"/>
  <c r="AK81" i="1"/>
  <c r="AB81" i="1"/>
  <c r="AA81" i="1"/>
  <c r="V81" i="1"/>
  <c r="U81" i="1"/>
  <c r="H81" i="1"/>
  <c r="AV80" i="1"/>
  <c r="AU80" i="1"/>
  <c r="AT80" i="1"/>
  <c r="AS80" i="1"/>
  <c r="AR80" i="1"/>
  <c r="AQ80" i="1"/>
  <c r="AP80" i="1"/>
  <c r="AO80" i="1"/>
  <c r="AN80" i="1"/>
  <c r="AM80" i="1"/>
  <c r="AJ80" i="1"/>
  <c r="AI80" i="1"/>
  <c r="AH80" i="1"/>
  <c r="AG80" i="1"/>
  <c r="AF80" i="1"/>
  <c r="AE80" i="1"/>
  <c r="AD80" i="1"/>
  <c r="AC80" i="1"/>
  <c r="Z80" i="1"/>
  <c r="Y80" i="1"/>
  <c r="X80" i="1"/>
  <c r="W80" i="1"/>
  <c r="T80" i="1"/>
  <c r="S80" i="1"/>
  <c r="R80" i="1"/>
  <c r="Q80" i="1"/>
  <c r="P80" i="1"/>
  <c r="O80" i="1"/>
  <c r="N80" i="1"/>
  <c r="M80" i="1"/>
  <c r="L80" i="1"/>
  <c r="K80" i="1"/>
  <c r="J80" i="1"/>
  <c r="I80" i="1"/>
  <c r="AA80" i="1" s="1"/>
  <c r="G80" i="1"/>
  <c r="F80" i="1"/>
  <c r="E80" i="1"/>
  <c r="D80" i="1"/>
  <c r="C80" i="1"/>
  <c r="AK79" i="1"/>
  <c r="AB79" i="1"/>
  <c r="AA79" i="1"/>
  <c r="H79" i="1"/>
  <c r="V79" i="1" s="1"/>
  <c r="AK78" i="1"/>
  <c r="AB78" i="1"/>
  <c r="AA78" i="1"/>
  <c r="V78" i="1"/>
  <c r="U78" i="1"/>
  <c r="H78" i="1"/>
  <c r="AK77" i="1"/>
  <c r="AB77" i="1"/>
  <c r="AA77" i="1"/>
  <c r="U77" i="1"/>
  <c r="H77" i="1"/>
  <c r="V77" i="1" s="1"/>
  <c r="AK76" i="1"/>
  <c r="AB76" i="1"/>
  <c r="AA76" i="1"/>
  <c r="V76" i="1"/>
  <c r="U76" i="1"/>
  <c r="H76" i="1"/>
  <c r="AK75" i="1"/>
  <c r="AB75" i="1"/>
  <c r="AA75" i="1"/>
  <c r="U75" i="1"/>
  <c r="H75" i="1"/>
  <c r="V75" i="1" s="1"/>
  <c r="AK74" i="1"/>
  <c r="AB74" i="1"/>
  <c r="AA74" i="1"/>
  <c r="V74" i="1"/>
  <c r="U74" i="1"/>
  <c r="H74" i="1"/>
  <c r="AK73" i="1"/>
  <c r="AB73" i="1"/>
  <c r="AA73" i="1"/>
  <c r="H73" i="1"/>
  <c r="V73" i="1" s="1"/>
  <c r="AK72" i="1"/>
  <c r="AB72" i="1"/>
  <c r="AA72" i="1"/>
  <c r="V72" i="1"/>
  <c r="U72" i="1"/>
  <c r="H72" i="1"/>
  <c r="AB71" i="1"/>
  <c r="AA71" i="1"/>
  <c r="V71" i="1"/>
  <c r="H71" i="1"/>
  <c r="U71" i="1" s="1"/>
  <c r="AK70" i="1"/>
  <c r="AB70" i="1"/>
  <c r="AA70" i="1"/>
  <c r="H70" i="1"/>
  <c r="U70" i="1" s="1"/>
  <c r="AK69" i="1"/>
  <c r="AB69" i="1"/>
  <c r="AA69" i="1"/>
  <c r="V69" i="1"/>
  <c r="H69" i="1"/>
  <c r="U69" i="1" s="1"/>
  <c r="AK68" i="1"/>
  <c r="AB68" i="1"/>
  <c r="AA68" i="1"/>
  <c r="H68" i="1"/>
  <c r="V68" i="1" s="1"/>
  <c r="AK67" i="1"/>
  <c r="AB67" i="1"/>
  <c r="AA67" i="1"/>
  <c r="H67" i="1"/>
  <c r="U67" i="1" s="1"/>
  <c r="AK66" i="1"/>
  <c r="AB66" i="1"/>
  <c r="AA66" i="1"/>
  <c r="V66" i="1"/>
  <c r="U66" i="1"/>
  <c r="H66" i="1"/>
  <c r="AK65" i="1"/>
  <c r="AB65" i="1"/>
  <c r="AA65" i="1"/>
  <c r="H65" i="1"/>
  <c r="U65" i="1" s="1"/>
  <c r="AK64" i="1"/>
  <c r="AB64" i="1"/>
  <c r="AA64" i="1"/>
  <c r="V64" i="1"/>
  <c r="U64" i="1"/>
  <c r="H64" i="1"/>
  <c r="AK63" i="1"/>
  <c r="AB63" i="1"/>
  <c r="AA63" i="1"/>
  <c r="V63" i="1"/>
  <c r="H63" i="1"/>
  <c r="U63" i="1" s="1"/>
  <c r="AV62" i="1"/>
  <c r="AU62" i="1"/>
  <c r="AT62" i="1"/>
  <c r="AS62" i="1"/>
  <c r="AR62" i="1"/>
  <c r="AQ62" i="1"/>
  <c r="AP62" i="1"/>
  <c r="AO62" i="1"/>
  <c r="AN62" i="1"/>
  <c r="AM62" i="1"/>
  <c r="AJ62" i="1"/>
  <c r="AI62" i="1"/>
  <c r="AH62" i="1"/>
  <c r="AG62" i="1"/>
  <c r="AF62" i="1"/>
  <c r="AE62" i="1"/>
  <c r="AD62" i="1"/>
  <c r="AC62" i="1"/>
  <c r="Z62" i="1"/>
  <c r="Y62" i="1"/>
  <c r="X62" i="1"/>
  <c r="W62" i="1"/>
  <c r="T62" i="1"/>
  <c r="S62" i="1"/>
  <c r="R62" i="1"/>
  <c r="Q62" i="1"/>
  <c r="P62" i="1"/>
  <c r="O62" i="1"/>
  <c r="N62" i="1"/>
  <c r="M62" i="1"/>
  <c r="L62" i="1"/>
  <c r="K62" i="1"/>
  <c r="J62" i="1"/>
  <c r="AB62" i="1" s="1"/>
  <c r="I62" i="1"/>
  <c r="AK62" i="1" s="1"/>
  <c r="H62" i="1"/>
  <c r="G62" i="1"/>
  <c r="F62" i="1"/>
  <c r="E62" i="1"/>
  <c r="D62" i="1"/>
  <c r="C62" i="1"/>
  <c r="AK61" i="1"/>
  <c r="AB61" i="1"/>
  <c r="AA61" i="1"/>
  <c r="H61" i="1"/>
  <c r="V61" i="1" s="1"/>
  <c r="AK60" i="1"/>
  <c r="AB60" i="1"/>
  <c r="AA60" i="1"/>
  <c r="V60" i="1"/>
  <c r="U60" i="1"/>
  <c r="H60" i="1"/>
  <c r="AK59" i="1"/>
  <c r="AB59" i="1"/>
  <c r="AA59" i="1"/>
  <c r="H59" i="1"/>
  <c r="V59" i="1" s="1"/>
  <c r="AK58" i="1"/>
  <c r="AB58" i="1"/>
  <c r="AA58" i="1"/>
  <c r="V58" i="1"/>
  <c r="U58" i="1"/>
  <c r="H58" i="1"/>
  <c r="AK57" i="1"/>
  <c r="AB57" i="1"/>
  <c r="AA57" i="1"/>
  <c r="H57" i="1"/>
  <c r="V57" i="1" s="1"/>
  <c r="AK56" i="1"/>
  <c r="AB56" i="1"/>
  <c r="AA56" i="1"/>
  <c r="V56" i="1"/>
  <c r="U56" i="1"/>
  <c r="H56" i="1"/>
  <c r="AK55" i="1"/>
  <c r="AB55" i="1"/>
  <c r="AA55" i="1"/>
  <c r="H55" i="1"/>
  <c r="V55" i="1" s="1"/>
  <c r="AB54" i="1"/>
  <c r="AA54" i="1"/>
  <c r="H54" i="1"/>
  <c r="U54" i="1" s="1"/>
  <c r="AK53" i="1"/>
  <c r="AB53" i="1"/>
  <c r="AA53" i="1"/>
  <c r="V53" i="1"/>
  <c r="U53" i="1"/>
  <c r="H53" i="1"/>
  <c r="AK52" i="1"/>
  <c r="AB52" i="1"/>
  <c r="AA52" i="1"/>
  <c r="H52" i="1"/>
  <c r="U52" i="1" s="1"/>
  <c r="AK51" i="1"/>
  <c r="AB51" i="1"/>
  <c r="AA51" i="1"/>
  <c r="V51" i="1"/>
  <c r="U51" i="1"/>
  <c r="H51" i="1"/>
  <c r="AK50" i="1"/>
  <c r="AB50" i="1"/>
  <c r="AA50" i="1"/>
  <c r="H50" i="1"/>
  <c r="U50" i="1" s="1"/>
  <c r="AK49" i="1"/>
  <c r="AB49" i="1"/>
  <c r="AA49" i="1"/>
  <c r="V49" i="1"/>
  <c r="U49" i="1"/>
  <c r="H49" i="1"/>
  <c r="AK48" i="1"/>
  <c r="AB48" i="1"/>
  <c r="AA48" i="1"/>
  <c r="H48" i="1"/>
  <c r="U48" i="1" s="1"/>
  <c r="AV47" i="1"/>
  <c r="AU47" i="1"/>
  <c r="AT47" i="1"/>
  <c r="AS47" i="1"/>
  <c r="AS108" i="1" s="1"/>
  <c r="AR47" i="1"/>
  <c r="AQ47" i="1"/>
  <c r="AP47" i="1"/>
  <c r="AO47" i="1"/>
  <c r="AN47" i="1"/>
  <c r="AM47" i="1"/>
  <c r="AJ47" i="1"/>
  <c r="AJ108" i="1" s="1"/>
  <c r="AI47" i="1"/>
  <c r="AH47" i="1"/>
  <c r="AG47" i="1"/>
  <c r="AF47" i="1"/>
  <c r="AE47" i="1"/>
  <c r="AD47" i="1"/>
  <c r="AC47" i="1"/>
  <c r="Z47" i="1"/>
  <c r="Y47" i="1"/>
  <c r="X47" i="1"/>
  <c r="W47" i="1"/>
  <c r="T47" i="1"/>
  <c r="T108" i="1" s="1"/>
  <c r="S47" i="1"/>
  <c r="R47" i="1"/>
  <c r="Q47" i="1"/>
  <c r="P47" i="1"/>
  <c r="AB47" i="1" s="1"/>
  <c r="O47" i="1"/>
  <c r="N47" i="1"/>
  <c r="M47" i="1"/>
  <c r="L47" i="1"/>
  <c r="L108" i="1" s="1"/>
  <c r="L13" i="2" s="1"/>
  <c r="K47" i="1"/>
  <c r="J47" i="1"/>
  <c r="I47" i="1"/>
  <c r="AA47" i="1" s="1"/>
  <c r="H47" i="1"/>
  <c r="G47" i="1"/>
  <c r="F47" i="1"/>
  <c r="E47" i="1"/>
  <c r="D47" i="1"/>
  <c r="D108" i="1" s="1"/>
  <c r="C47" i="1"/>
  <c r="AK46" i="1"/>
  <c r="AB46" i="1"/>
  <c r="AA46" i="1"/>
  <c r="H46" i="1"/>
  <c r="V46" i="1" s="1"/>
  <c r="AK45" i="1"/>
  <c r="AB45" i="1"/>
  <c r="AA45" i="1"/>
  <c r="V45" i="1"/>
  <c r="U45" i="1"/>
  <c r="H45" i="1"/>
  <c r="AK44" i="1"/>
  <c r="AB44" i="1"/>
  <c r="AA44" i="1"/>
  <c r="H44" i="1"/>
  <c r="V44" i="1" s="1"/>
  <c r="AK43" i="1"/>
  <c r="AB43" i="1"/>
  <c r="AA43" i="1"/>
  <c r="V43" i="1"/>
  <c r="U43" i="1"/>
  <c r="H43" i="1"/>
  <c r="AK42" i="1"/>
  <c r="AB42" i="1"/>
  <c r="AA42" i="1"/>
  <c r="H42" i="1"/>
  <c r="V42" i="1" s="1"/>
  <c r="AK41" i="1"/>
  <c r="AB41" i="1"/>
  <c r="AA41" i="1"/>
  <c r="V41" i="1"/>
  <c r="U41" i="1"/>
  <c r="H41" i="1"/>
  <c r="AK40" i="1"/>
  <c r="AB40" i="1"/>
  <c r="AA40" i="1"/>
  <c r="H40" i="1"/>
  <c r="V40" i="1" s="1"/>
  <c r="AK39" i="1"/>
  <c r="AB39" i="1"/>
  <c r="AA39" i="1"/>
  <c r="V39" i="1"/>
  <c r="U39" i="1"/>
  <c r="H39" i="1"/>
  <c r="AK38" i="1"/>
  <c r="AB38" i="1"/>
  <c r="AA38" i="1"/>
  <c r="H38" i="1"/>
  <c r="V38" i="1" s="1"/>
  <c r="AK37" i="1"/>
  <c r="AB37" i="1"/>
  <c r="AA37" i="1"/>
  <c r="V37" i="1"/>
  <c r="U37" i="1"/>
  <c r="H37" i="1"/>
  <c r="AK36" i="1"/>
  <c r="AB36" i="1"/>
  <c r="AA36" i="1"/>
  <c r="H36" i="1"/>
  <c r="V36" i="1" s="1"/>
  <c r="AK35" i="1"/>
  <c r="AB35" i="1"/>
  <c r="AA35" i="1"/>
  <c r="V35" i="1"/>
  <c r="U35" i="1"/>
  <c r="H35" i="1"/>
  <c r="AK34" i="1"/>
  <c r="AB34" i="1"/>
  <c r="AA34" i="1"/>
  <c r="H34" i="1"/>
  <c r="V34" i="1" s="1"/>
  <c r="AK33" i="1"/>
  <c r="AB33" i="1"/>
  <c r="AA33" i="1"/>
  <c r="V33" i="1"/>
  <c r="U33" i="1"/>
  <c r="H33" i="1"/>
  <c r="AV32" i="1"/>
  <c r="AU32" i="1"/>
  <c r="AT32" i="1"/>
  <c r="AT108" i="1" s="1"/>
  <c r="AS32" i="1"/>
  <c r="AR32" i="1"/>
  <c r="AQ32" i="1"/>
  <c r="AP32" i="1"/>
  <c r="AP108" i="1" s="1"/>
  <c r="AO32" i="1"/>
  <c r="AO108" i="1" s="1"/>
  <c r="AO109" i="1" s="1"/>
  <c r="AN32" i="1"/>
  <c r="AM32" i="1"/>
  <c r="AJ32" i="1"/>
  <c r="AI32" i="1"/>
  <c r="AH32" i="1"/>
  <c r="AH108" i="1" s="1"/>
  <c r="L43" i="2" s="1"/>
  <c r="AG32" i="1"/>
  <c r="AG108" i="1" s="1"/>
  <c r="AF32" i="1"/>
  <c r="AF108" i="1" s="1"/>
  <c r="AF109" i="1" s="1"/>
  <c r="L67" i="2" s="1"/>
  <c r="AE32" i="1"/>
  <c r="AD32" i="1"/>
  <c r="AD108" i="1" s="1"/>
  <c r="AC32" i="1"/>
  <c r="AC108" i="1" s="1"/>
  <c r="Z32" i="1"/>
  <c r="Z108" i="1" s="1"/>
  <c r="Y32" i="1"/>
  <c r="Y108" i="1" s="1"/>
  <c r="X32" i="1"/>
  <c r="X108" i="1" s="1"/>
  <c r="X109" i="1" s="1"/>
  <c r="W32" i="1"/>
  <c r="T32" i="1"/>
  <c r="S32" i="1"/>
  <c r="S108" i="1" s="1"/>
  <c r="R32" i="1"/>
  <c r="R108" i="1" s="1"/>
  <c r="Q32" i="1"/>
  <c r="Q108" i="1" s="1"/>
  <c r="P32" i="1"/>
  <c r="P108" i="1" s="1"/>
  <c r="O32" i="1"/>
  <c r="O108" i="1" s="1"/>
  <c r="N32" i="1"/>
  <c r="N108" i="1" s="1"/>
  <c r="M32" i="1"/>
  <c r="M108" i="1" s="1"/>
  <c r="L16" i="2" s="1"/>
  <c r="L32" i="1"/>
  <c r="K32" i="1"/>
  <c r="K108" i="1" s="1"/>
  <c r="J32" i="1"/>
  <c r="J108" i="1" s="1"/>
  <c r="I32" i="1"/>
  <c r="I108" i="1" s="1"/>
  <c r="G32" i="1"/>
  <c r="G108" i="1" s="1"/>
  <c r="F32" i="1"/>
  <c r="F108" i="1" s="1"/>
  <c r="E32" i="1"/>
  <c r="E108" i="1" s="1"/>
  <c r="D32" i="1"/>
  <c r="C32" i="1"/>
  <c r="C108" i="1" s="1"/>
  <c r="AV31" i="1"/>
  <c r="AU31" i="1"/>
  <c r="AT31" i="1"/>
  <c r="AS31" i="1"/>
  <c r="AS109" i="1" s="1"/>
  <c r="AR31" i="1"/>
  <c r="AQ31" i="1"/>
  <c r="AP31" i="1"/>
  <c r="AO31" i="1"/>
  <c r="AN31" i="1"/>
  <c r="AM31" i="1"/>
  <c r="AJ31" i="1"/>
  <c r="AI31" i="1"/>
  <c r="L45" i="2" s="1"/>
  <c r="AH31" i="1"/>
  <c r="AG31" i="1"/>
  <c r="AF31" i="1"/>
  <c r="AE31" i="1"/>
  <c r="L61" i="2" s="1"/>
  <c r="AD31" i="1"/>
  <c r="AD109" i="1" s="1"/>
  <c r="AC31" i="1"/>
  <c r="Z31" i="1"/>
  <c r="Z109" i="1" s="1"/>
  <c r="C20" i="2" s="1"/>
  <c r="Y31" i="1"/>
  <c r="X31" i="1"/>
  <c r="W31" i="1"/>
  <c r="T31" i="1"/>
  <c r="L24" i="2" s="1"/>
  <c r="S31" i="1"/>
  <c r="L20" i="2" s="1"/>
  <c r="R31" i="1"/>
  <c r="R109" i="1" s="1"/>
  <c r="Q31" i="1"/>
  <c r="P31" i="1"/>
  <c r="O31" i="1"/>
  <c r="N31" i="1"/>
  <c r="N109" i="1" s="1"/>
  <c r="M31" i="1"/>
  <c r="L31" i="1"/>
  <c r="L12" i="2" s="1"/>
  <c r="K31" i="1"/>
  <c r="AA31" i="1" s="1"/>
  <c r="J31" i="1"/>
  <c r="J109" i="1" s="1"/>
  <c r="I31" i="1"/>
  <c r="G31" i="1"/>
  <c r="F31" i="1"/>
  <c r="F109" i="1" s="1"/>
  <c r="E31" i="1"/>
  <c r="D31" i="1"/>
  <c r="D109" i="1" s="1"/>
  <c r="C31" i="1"/>
  <c r="C109" i="1" s="1"/>
  <c r="AB30" i="1"/>
  <c r="AA30" i="1"/>
  <c r="H30" i="1"/>
  <c r="U30" i="1" s="1"/>
  <c r="AK29" i="1"/>
  <c r="AB29" i="1"/>
  <c r="AA29" i="1"/>
  <c r="V29" i="1"/>
  <c r="H29" i="1"/>
  <c r="U29" i="1" s="1"/>
  <c r="AK28" i="1"/>
  <c r="AB28" i="1"/>
  <c r="AA28" i="1"/>
  <c r="H28" i="1"/>
  <c r="V28" i="1" s="1"/>
  <c r="AK27" i="1"/>
  <c r="AB27" i="1"/>
  <c r="AA27" i="1"/>
  <c r="V27" i="1"/>
  <c r="H27" i="1"/>
  <c r="U27" i="1" s="1"/>
  <c r="AK26" i="1"/>
  <c r="AB26" i="1"/>
  <c r="AA26" i="1"/>
  <c r="H26" i="1"/>
  <c r="U26" i="1" s="1"/>
  <c r="AK25" i="1"/>
  <c r="AB25" i="1"/>
  <c r="AA25" i="1"/>
  <c r="V25" i="1"/>
  <c r="U25" i="1"/>
  <c r="H25" i="1"/>
  <c r="AK24" i="1"/>
  <c r="AB24" i="1"/>
  <c r="AA24" i="1"/>
  <c r="H24" i="1"/>
  <c r="U24" i="1" s="1"/>
  <c r="AK23" i="1"/>
  <c r="AB23" i="1"/>
  <c r="AA23" i="1"/>
  <c r="V23" i="1"/>
  <c r="U23" i="1"/>
  <c r="H23" i="1"/>
  <c r="AK22" i="1"/>
  <c r="AB22" i="1"/>
  <c r="AA22" i="1"/>
  <c r="H22" i="1"/>
  <c r="U22" i="1" s="1"/>
  <c r="AB21" i="1"/>
  <c r="AA21" i="1"/>
  <c r="V21" i="1"/>
  <c r="U21" i="1"/>
  <c r="H21" i="1"/>
  <c r="AK20" i="1"/>
  <c r="AB20" i="1"/>
  <c r="AA20" i="1"/>
  <c r="H20" i="1"/>
  <c r="V20" i="1" s="1"/>
  <c r="AK19" i="1"/>
  <c r="AB19" i="1"/>
  <c r="AA19" i="1"/>
  <c r="V19" i="1"/>
  <c r="U19" i="1"/>
  <c r="H19" i="1"/>
  <c r="AK18" i="1"/>
  <c r="AB18" i="1"/>
  <c r="AA18" i="1"/>
  <c r="H18" i="1"/>
  <c r="V18" i="1" s="1"/>
  <c r="AB17" i="1"/>
  <c r="AA17" i="1"/>
  <c r="H17" i="1"/>
  <c r="V17" i="1" s="1"/>
  <c r="AK16" i="1"/>
  <c r="AB16" i="1"/>
  <c r="AA16" i="1"/>
  <c r="V16" i="1"/>
  <c r="U16" i="1"/>
  <c r="H16" i="1"/>
  <c r="AK15" i="1"/>
  <c r="AB15" i="1"/>
  <c r="AA15" i="1"/>
  <c r="H15" i="1"/>
  <c r="U15" i="1" s="1"/>
  <c r="AB14" i="1"/>
  <c r="AA14" i="1"/>
  <c r="V14" i="1"/>
  <c r="U14" i="1"/>
  <c r="H14" i="1"/>
  <c r="AK13" i="1"/>
  <c r="AB13" i="1"/>
  <c r="AA13" i="1"/>
  <c r="H13" i="1"/>
  <c r="V13" i="1" s="1"/>
  <c r="AB12" i="1"/>
  <c r="AA12" i="1"/>
  <c r="H12" i="1"/>
  <c r="V12" i="1" s="1"/>
  <c r="AK11" i="1"/>
  <c r="AB11" i="1"/>
  <c r="AA11" i="1"/>
  <c r="V11" i="1"/>
  <c r="U11" i="1"/>
  <c r="H11" i="1"/>
  <c r="V10" i="1"/>
  <c r="U10" i="1"/>
  <c r="H10" i="1"/>
  <c r="AB9" i="1"/>
  <c r="AA9" i="1"/>
  <c r="V9" i="1"/>
  <c r="U9" i="1"/>
  <c r="H9" i="1"/>
  <c r="AK8" i="1"/>
  <c r="AB8" i="1"/>
  <c r="AA8" i="1"/>
  <c r="H8" i="1"/>
  <c r="U8" i="1" s="1"/>
  <c r="H7" i="1"/>
  <c r="V7" i="1" s="1"/>
  <c r="AB6" i="1"/>
  <c r="AA6" i="1"/>
  <c r="H6" i="1"/>
  <c r="V6" i="1" s="1"/>
  <c r="AK5" i="1"/>
  <c r="AB5" i="1"/>
  <c r="AA5" i="1"/>
  <c r="V5" i="1"/>
  <c r="U5" i="1"/>
  <c r="H5" i="1"/>
  <c r="H31" i="1" s="1"/>
  <c r="L65" i="6" l="1"/>
  <c r="R60" i="5"/>
  <c r="M65" i="6" s="1"/>
  <c r="P109" i="1"/>
  <c r="I12" i="2" s="1"/>
  <c r="D23" i="3" s="1"/>
  <c r="AB108" i="1"/>
  <c r="D44" i="3"/>
  <c r="L65" i="2"/>
  <c r="D42" i="3"/>
  <c r="AJ109" i="1"/>
  <c r="AJ130" i="1" s="1"/>
  <c r="AA108" i="1"/>
  <c r="AK108" i="1"/>
  <c r="V32" i="1"/>
  <c r="E61" i="6"/>
  <c r="H56" i="5"/>
  <c r="F61" i="6" s="1"/>
  <c r="R105" i="5"/>
  <c r="M110" i="6" s="1"/>
  <c r="L110" i="6"/>
  <c r="L11" i="6"/>
  <c r="L31" i="2"/>
  <c r="V95" i="1"/>
  <c r="U95" i="1"/>
  <c r="V99" i="1"/>
  <c r="U99" i="1"/>
  <c r="V107" i="1"/>
  <c r="U107" i="1"/>
  <c r="Q8" i="5"/>
  <c r="E15" i="6"/>
  <c r="H10" i="5"/>
  <c r="F15" i="6" s="1"/>
  <c r="I42" i="6"/>
  <c r="O37" i="5"/>
  <c r="J42" i="6" s="1"/>
  <c r="E45" i="6"/>
  <c r="H40" i="5"/>
  <c r="F45" i="6" s="1"/>
  <c r="E49" i="6"/>
  <c r="H44" i="5"/>
  <c r="F49" i="6" s="1"/>
  <c r="I50" i="6"/>
  <c r="O45" i="5"/>
  <c r="J50" i="6" s="1"/>
  <c r="L53" i="6"/>
  <c r="R48" i="5"/>
  <c r="M53" i="6" s="1"/>
  <c r="L54" i="6"/>
  <c r="R49" i="5"/>
  <c r="M54" i="6" s="1"/>
  <c r="I78" i="6"/>
  <c r="O73" i="5"/>
  <c r="J78" i="6" s="1"/>
  <c r="E86" i="6"/>
  <c r="H81" i="5"/>
  <c r="F86" i="6" s="1"/>
  <c r="G87" i="6"/>
  <c r="L82" i="5"/>
  <c r="H87" i="6" s="1"/>
  <c r="E90" i="6"/>
  <c r="H85" i="5"/>
  <c r="F90" i="6" s="1"/>
  <c r="L93" i="6"/>
  <c r="I21" i="6"/>
  <c r="E25" i="6"/>
  <c r="U6" i="1"/>
  <c r="U12" i="1"/>
  <c r="U17" i="1"/>
  <c r="U28" i="1"/>
  <c r="AB80" i="1"/>
  <c r="U92" i="1"/>
  <c r="L8" i="2"/>
  <c r="H11" i="5"/>
  <c r="F16" i="6" s="1"/>
  <c r="K12" i="5"/>
  <c r="L31" i="6"/>
  <c r="R26" i="5"/>
  <c r="M31" i="6" s="1"/>
  <c r="G29" i="5"/>
  <c r="E34" i="6" s="1"/>
  <c r="Q34" i="5"/>
  <c r="K34" i="5"/>
  <c r="I31" i="5"/>
  <c r="Q31" i="5" s="1"/>
  <c r="Q38" i="5"/>
  <c r="K38" i="5"/>
  <c r="H41" i="5"/>
  <c r="F46" i="6" s="1"/>
  <c r="Q42" i="5"/>
  <c r="K42" i="5"/>
  <c r="L50" i="5"/>
  <c r="H55" i="6" s="1"/>
  <c r="U7" i="1"/>
  <c r="V8" i="1"/>
  <c r="V31" i="1" s="1"/>
  <c r="U13" i="1"/>
  <c r="V15" i="1"/>
  <c r="U18" i="1"/>
  <c r="U20" i="1"/>
  <c r="U31" i="1" s="1"/>
  <c r="V22" i="1"/>
  <c r="V24" i="1"/>
  <c r="V26" i="1"/>
  <c r="V30" i="1"/>
  <c r="AB31" i="1"/>
  <c r="W108" i="1"/>
  <c r="W109" i="1" s="1"/>
  <c r="AA32" i="1"/>
  <c r="AE108" i="1"/>
  <c r="AI108" i="1"/>
  <c r="L46" i="2" s="1"/>
  <c r="AN108" i="1"/>
  <c r="AR108" i="1"/>
  <c r="AR109" i="1" s="1"/>
  <c r="AV108" i="1"/>
  <c r="AV109" i="1" s="1"/>
  <c r="U34" i="1"/>
  <c r="U36" i="1"/>
  <c r="U38" i="1"/>
  <c r="U40" i="1"/>
  <c r="U42" i="1"/>
  <c r="U44" i="1"/>
  <c r="U46" i="1"/>
  <c r="V48" i="1"/>
  <c r="V47" i="1" s="1"/>
  <c r="V50" i="1"/>
  <c r="V52" i="1"/>
  <c r="V54" i="1"/>
  <c r="U55" i="1"/>
  <c r="U47" i="1" s="1"/>
  <c r="U57" i="1"/>
  <c r="U59" i="1"/>
  <c r="U61" i="1"/>
  <c r="AA62" i="1"/>
  <c r="V65" i="1"/>
  <c r="U68" i="1"/>
  <c r="U62" i="1" s="1"/>
  <c r="V70" i="1"/>
  <c r="U79" i="1"/>
  <c r="AK80" i="1"/>
  <c r="V97" i="1"/>
  <c r="U97" i="1"/>
  <c r="V101" i="1"/>
  <c r="U101" i="1"/>
  <c r="V105" i="1"/>
  <c r="U105" i="1"/>
  <c r="K109" i="1"/>
  <c r="W462" i="1" s="1"/>
  <c r="S109" i="1"/>
  <c r="I10" i="2" s="1"/>
  <c r="AI109" i="1"/>
  <c r="F11" i="2"/>
  <c r="D20" i="3" s="1"/>
  <c r="L9" i="2"/>
  <c r="L9" i="6"/>
  <c r="R4" i="5"/>
  <c r="M9" i="6" s="1"/>
  <c r="R5" i="5"/>
  <c r="M10" i="6" s="1"/>
  <c r="H7" i="5"/>
  <c r="F12" i="6" s="1"/>
  <c r="L15" i="6"/>
  <c r="R10" i="5"/>
  <c r="M15" i="6" s="1"/>
  <c r="R11" i="5"/>
  <c r="M16" i="6" s="1"/>
  <c r="G13" i="5"/>
  <c r="Q14" i="5"/>
  <c r="K14" i="5"/>
  <c r="E20" i="6"/>
  <c r="H15" i="5"/>
  <c r="F20" i="6" s="1"/>
  <c r="R16" i="5"/>
  <c r="M21" i="6" s="1"/>
  <c r="R18" i="5"/>
  <c r="M23" i="6" s="1"/>
  <c r="P18" i="5"/>
  <c r="K23" i="6" s="1"/>
  <c r="L24" i="6"/>
  <c r="R19" i="5"/>
  <c r="M24" i="6" s="1"/>
  <c r="R20" i="5"/>
  <c r="M25" i="6" s="1"/>
  <c r="L21" i="5"/>
  <c r="H26" i="6" s="1"/>
  <c r="O22" i="5"/>
  <c r="J27" i="6" s="1"/>
  <c r="P25" i="5"/>
  <c r="K30" i="6" s="1"/>
  <c r="G25" i="5"/>
  <c r="E30" i="6" s="1"/>
  <c r="K26" i="5"/>
  <c r="P27" i="5"/>
  <c r="K32" i="6" s="1"/>
  <c r="O30" i="5"/>
  <c r="J35" i="6" s="1"/>
  <c r="L37" i="6"/>
  <c r="R32" i="5"/>
  <c r="M37" i="6" s="1"/>
  <c r="R33" i="5"/>
  <c r="M38" i="6" s="1"/>
  <c r="P35" i="5"/>
  <c r="K40" i="6" s="1"/>
  <c r="L41" i="6"/>
  <c r="R36" i="5"/>
  <c r="M41" i="6" s="1"/>
  <c r="R37" i="5"/>
  <c r="M42" i="6" s="1"/>
  <c r="L44" i="6"/>
  <c r="P39" i="5"/>
  <c r="K44" i="6" s="1"/>
  <c r="R40" i="5"/>
  <c r="M45" i="6" s="1"/>
  <c r="R41" i="5"/>
  <c r="M46" i="6" s="1"/>
  <c r="L48" i="6"/>
  <c r="P43" i="5"/>
  <c r="K48" i="6" s="1"/>
  <c r="L49" i="6"/>
  <c r="R44" i="5"/>
  <c r="M49" i="6" s="1"/>
  <c r="R45" i="5"/>
  <c r="M50" i="6" s="1"/>
  <c r="N46" i="5"/>
  <c r="G49" i="5"/>
  <c r="G46" i="5" s="1"/>
  <c r="I55" i="6"/>
  <c r="O50" i="5"/>
  <c r="J55" i="6" s="1"/>
  <c r="H51" i="5"/>
  <c r="F56" i="6" s="1"/>
  <c r="G53" i="5"/>
  <c r="Q54" i="5"/>
  <c r="K54" i="5"/>
  <c r="E60" i="6"/>
  <c r="H55" i="5"/>
  <c r="F60" i="6" s="1"/>
  <c r="P56" i="5"/>
  <c r="K61" i="6" s="1"/>
  <c r="H57" i="5"/>
  <c r="F62" i="6" s="1"/>
  <c r="Q58" i="5"/>
  <c r="K58" i="5"/>
  <c r="P59" i="5"/>
  <c r="K64" i="6" s="1"/>
  <c r="G59" i="5"/>
  <c r="E64" i="6" s="1"/>
  <c r="K60" i="5"/>
  <c r="G65" i="6" s="1"/>
  <c r="G61" i="5"/>
  <c r="I67" i="6"/>
  <c r="O62" i="5"/>
  <c r="J67" i="6" s="1"/>
  <c r="N61" i="5"/>
  <c r="H63" i="5"/>
  <c r="F68" i="6" s="1"/>
  <c r="G65" i="5"/>
  <c r="I71" i="6"/>
  <c r="O66" i="5"/>
  <c r="J71" i="6" s="1"/>
  <c r="H67" i="5"/>
  <c r="F72" i="6" s="1"/>
  <c r="G69" i="5"/>
  <c r="O70" i="5"/>
  <c r="J75" i="6" s="1"/>
  <c r="L76" i="6"/>
  <c r="R71" i="5"/>
  <c r="M76" i="6" s="1"/>
  <c r="P71" i="5"/>
  <c r="K76" i="6" s="1"/>
  <c r="L77" i="6"/>
  <c r="R72" i="5"/>
  <c r="M77" i="6" s="1"/>
  <c r="R73" i="5"/>
  <c r="M78" i="6" s="1"/>
  <c r="L80" i="6"/>
  <c r="P75" i="5"/>
  <c r="K80" i="6" s="1"/>
  <c r="L81" i="6"/>
  <c r="R76" i="5"/>
  <c r="M81" i="6" s="1"/>
  <c r="R77" i="5"/>
  <c r="M82" i="6" s="1"/>
  <c r="G80" i="5"/>
  <c r="P80" i="5"/>
  <c r="K85" i="6" s="1"/>
  <c r="O80" i="5"/>
  <c r="J85" i="6" s="1"/>
  <c r="L81" i="5"/>
  <c r="H86" i="6" s="1"/>
  <c r="E87" i="6"/>
  <c r="H82" i="5"/>
  <c r="F87" i="6" s="1"/>
  <c r="P82" i="5"/>
  <c r="K87" i="6" s="1"/>
  <c r="H83" i="5"/>
  <c r="F88" i="6" s="1"/>
  <c r="G84" i="5"/>
  <c r="P84" i="5"/>
  <c r="K89" i="6" s="1"/>
  <c r="O84" i="5"/>
  <c r="J89" i="6" s="1"/>
  <c r="L85" i="5"/>
  <c r="H90" i="6" s="1"/>
  <c r="P86" i="5"/>
  <c r="G86" i="5"/>
  <c r="Q90" i="5"/>
  <c r="K90" i="5"/>
  <c r="E93" i="5"/>
  <c r="G94" i="5"/>
  <c r="P94" i="5"/>
  <c r="K99" i="6" s="1"/>
  <c r="G100" i="6"/>
  <c r="L95" i="5"/>
  <c r="H100" i="6" s="1"/>
  <c r="L103" i="6"/>
  <c r="R98" i="5"/>
  <c r="M103" i="6" s="1"/>
  <c r="L104" i="6"/>
  <c r="R99" i="5"/>
  <c r="M104" i="6" s="1"/>
  <c r="L105" i="6"/>
  <c r="R100" i="5"/>
  <c r="M105" i="6" s="1"/>
  <c r="L108" i="6"/>
  <c r="R103" i="5"/>
  <c r="M108" i="6" s="1"/>
  <c r="R104" i="5"/>
  <c r="M109" i="6" s="1"/>
  <c r="K105" i="5"/>
  <c r="G110" i="6" s="1"/>
  <c r="L40" i="6"/>
  <c r="L45" i="6"/>
  <c r="G54" i="6"/>
  <c r="E63" i="6"/>
  <c r="E67" i="6"/>
  <c r="L42" i="2"/>
  <c r="AH109" i="1"/>
  <c r="AK32" i="1"/>
  <c r="V103" i="1"/>
  <c r="U103" i="1"/>
  <c r="D50" i="3"/>
  <c r="L17" i="6"/>
  <c r="R12" i="5"/>
  <c r="M17" i="6" s="1"/>
  <c r="G20" i="6"/>
  <c r="L15" i="5"/>
  <c r="H20" i="6" s="1"/>
  <c r="E24" i="6"/>
  <c r="H19" i="5"/>
  <c r="F24" i="6" s="1"/>
  <c r="Q22" i="5"/>
  <c r="K22" i="5"/>
  <c r="P23" i="5"/>
  <c r="G23" i="5"/>
  <c r="E28" i="6" s="1"/>
  <c r="E37" i="6"/>
  <c r="H32" i="5"/>
  <c r="F37" i="6" s="1"/>
  <c r="I38" i="6"/>
  <c r="O33" i="5"/>
  <c r="J38" i="6" s="1"/>
  <c r="E41" i="6"/>
  <c r="H36" i="5"/>
  <c r="F41" i="6" s="1"/>
  <c r="I46" i="6"/>
  <c r="O41" i="5"/>
  <c r="J46" i="6" s="1"/>
  <c r="R52" i="5"/>
  <c r="M57" i="6" s="1"/>
  <c r="L57" i="6"/>
  <c r="G60" i="6"/>
  <c r="L55" i="5"/>
  <c r="H60" i="6" s="1"/>
  <c r="G67" i="6"/>
  <c r="L69" i="6"/>
  <c r="R64" i="5"/>
  <c r="M69" i="6" s="1"/>
  <c r="L70" i="6"/>
  <c r="R65" i="5"/>
  <c r="M70" i="6" s="1"/>
  <c r="L73" i="6"/>
  <c r="R68" i="5"/>
  <c r="M73" i="6" s="1"/>
  <c r="L74" i="6"/>
  <c r="R69" i="5"/>
  <c r="M74" i="6" s="1"/>
  <c r="R70" i="5"/>
  <c r="M75" i="6" s="1"/>
  <c r="E77" i="6"/>
  <c r="H72" i="5"/>
  <c r="F77" i="6" s="1"/>
  <c r="E81" i="6"/>
  <c r="H76" i="5"/>
  <c r="F81" i="6" s="1"/>
  <c r="I82" i="6"/>
  <c r="O77" i="5"/>
  <c r="J82" i="6" s="1"/>
  <c r="Q78" i="5"/>
  <c r="Q87" i="5"/>
  <c r="K87" i="5"/>
  <c r="E94" i="6"/>
  <c r="H89" i="5"/>
  <c r="F94" i="6" s="1"/>
  <c r="H91" i="5"/>
  <c r="F96" i="6" s="1"/>
  <c r="E96" i="6"/>
  <c r="P91" i="5"/>
  <c r="K96" i="6" s="1"/>
  <c r="G107" i="6"/>
  <c r="L102" i="5"/>
  <c r="H107" i="6" s="1"/>
  <c r="E108" i="6"/>
  <c r="H103" i="5"/>
  <c r="F108" i="6" s="1"/>
  <c r="E10" i="6"/>
  <c r="L34" i="2"/>
  <c r="AM108" i="1"/>
  <c r="L32" i="2" s="1"/>
  <c r="AQ108" i="1"/>
  <c r="AQ109" i="1" s="1"/>
  <c r="L38" i="2" s="1"/>
  <c r="AU108" i="1"/>
  <c r="AU109" i="1" s="1"/>
  <c r="AK47" i="1"/>
  <c r="V67" i="1"/>
  <c r="U73" i="1"/>
  <c r="V84" i="1"/>
  <c r="U84" i="1"/>
  <c r="V88" i="1"/>
  <c r="U88" i="1"/>
  <c r="H118" i="4"/>
  <c r="I30" i="5"/>
  <c r="Q30" i="5" s="1"/>
  <c r="K6" i="5"/>
  <c r="G11" i="6" s="1"/>
  <c r="O7" i="5"/>
  <c r="J12" i="6" s="1"/>
  <c r="I18" i="6"/>
  <c r="O13" i="5"/>
  <c r="J18" i="6" s="1"/>
  <c r="H14" i="5"/>
  <c r="F19" i="6" s="1"/>
  <c r="G16" i="5"/>
  <c r="Q17" i="5"/>
  <c r="K17" i="5"/>
  <c r="E23" i="6"/>
  <c r="H18" i="5"/>
  <c r="F23" i="6" s="1"/>
  <c r="P24" i="5"/>
  <c r="G24" i="5"/>
  <c r="E29" i="6" s="1"/>
  <c r="I30" i="6"/>
  <c r="O25" i="5"/>
  <c r="J30" i="6" s="1"/>
  <c r="H33" i="5"/>
  <c r="F38" i="6" s="1"/>
  <c r="E40" i="6"/>
  <c r="H35" i="5"/>
  <c r="F40" i="6" s="1"/>
  <c r="H37" i="5"/>
  <c r="F42" i="6" s="1"/>
  <c r="E44" i="6"/>
  <c r="H39" i="5"/>
  <c r="F44" i="6" s="1"/>
  <c r="E48" i="6"/>
  <c r="H43" i="5"/>
  <c r="F48" i="6" s="1"/>
  <c r="H45" i="5"/>
  <c r="F50" i="6" s="1"/>
  <c r="E46" i="5"/>
  <c r="P46" i="5" s="1"/>
  <c r="K51" i="6" s="1"/>
  <c r="E52" i="6"/>
  <c r="O47" i="5"/>
  <c r="J52" i="6" s="1"/>
  <c r="K48" i="5"/>
  <c r="O51" i="5"/>
  <c r="J56" i="6" s="1"/>
  <c r="K52" i="5"/>
  <c r="I58" i="6"/>
  <c r="O53" i="5"/>
  <c r="J58" i="6" s="1"/>
  <c r="H54" i="5"/>
  <c r="F59" i="6" s="1"/>
  <c r="I62" i="6"/>
  <c r="O57" i="5"/>
  <c r="J62" i="6" s="1"/>
  <c r="I64" i="6"/>
  <c r="O59" i="5"/>
  <c r="J64" i="6" s="1"/>
  <c r="L62" i="5"/>
  <c r="H67" i="6" s="1"/>
  <c r="O63" i="5"/>
  <c r="J68" i="6" s="1"/>
  <c r="K64" i="5"/>
  <c r="L65" i="5"/>
  <c r="H70" i="6" s="1"/>
  <c r="L66" i="5"/>
  <c r="H71" i="6" s="1"/>
  <c r="O67" i="5"/>
  <c r="J72" i="6" s="1"/>
  <c r="K68" i="5"/>
  <c r="L69" i="5"/>
  <c r="H74" i="6" s="1"/>
  <c r="E76" i="6"/>
  <c r="H71" i="5"/>
  <c r="F76" i="6" s="1"/>
  <c r="H73" i="5"/>
  <c r="F78" i="6" s="1"/>
  <c r="Q74" i="5"/>
  <c r="K74" i="5"/>
  <c r="E80" i="6"/>
  <c r="H75" i="5"/>
  <c r="F80" i="6" s="1"/>
  <c r="H77" i="5"/>
  <c r="F82" i="6" s="1"/>
  <c r="I79" i="5"/>
  <c r="Q79" i="5" s="1"/>
  <c r="O79" i="5"/>
  <c r="J84" i="6" s="1"/>
  <c r="L86" i="6"/>
  <c r="R81" i="5"/>
  <c r="M86" i="6" s="1"/>
  <c r="O83" i="5"/>
  <c r="J88" i="6" s="1"/>
  <c r="L90" i="6"/>
  <c r="R85" i="5"/>
  <c r="M90" i="6" s="1"/>
  <c r="Q91" i="5"/>
  <c r="K91" i="5"/>
  <c r="I98" i="6"/>
  <c r="N107" i="5"/>
  <c r="O93" i="5"/>
  <c r="J98" i="6" s="1"/>
  <c r="H96" i="5"/>
  <c r="F101" i="6" s="1"/>
  <c r="I101" i="6"/>
  <c r="O96" i="5"/>
  <c r="J101" i="6" s="1"/>
  <c r="I105" i="6"/>
  <c r="O100" i="5"/>
  <c r="J105" i="6" s="1"/>
  <c r="Q106" i="5"/>
  <c r="K106" i="5"/>
  <c r="G111" i="6" s="1"/>
  <c r="E9" i="6"/>
  <c r="E109" i="1"/>
  <c r="I109" i="1"/>
  <c r="L15" i="2"/>
  <c r="M109" i="1"/>
  <c r="F16" i="2" s="1"/>
  <c r="Q109" i="1"/>
  <c r="Y109" i="1"/>
  <c r="C19" i="2" s="1"/>
  <c r="AC109" i="1"/>
  <c r="AG109" i="1"/>
  <c r="L68" i="2" s="1"/>
  <c r="AK31" i="1"/>
  <c r="AP109" i="1"/>
  <c r="L37" i="2" s="1"/>
  <c r="AT109" i="1"/>
  <c r="H32" i="1"/>
  <c r="AB32" i="1"/>
  <c r="H80" i="1"/>
  <c r="V82" i="1"/>
  <c r="V80" i="1" s="1"/>
  <c r="U82" i="1"/>
  <c r="V86" i="1"/>
  <c r="U86" i="1"/>
  <c r="H94" i="1"/>
  <c r="L109" i="1"/>
  <c r="F15" i="2" s="1"/>
  <c r="T109" i="1"/>
  <c r="I11" i="2" s="1"/>
  <c r="AA233" i="1"/>
  <c r="AA241" i="1"/>
  <c r="AA249" i="1"/>
  <c r="AA257" i="1"/>
  <c r="AA265" i="1"/>
  <c r="AA273" i="1"/>
  <c r="AA281" i="1"/>
  <c r="AA289" i="1"/>
  <c r="AA297" i="1"/>
  <c r="AA305" i="1"/>
  <c r="AA313" i="1"/>
  <c r="AA321" i="1"/>
  <c r="AA329" i="1"/>
  <c r="E30" i="5"/>
  <c r="P30" i="5" s="1"/>
  <c r="K35" i="6" s="1"/>
  <c r="L4" i="5"/>
  <c r="H9" i="6" s="1"/>
  <c r="P6" i="5"/>
  <c r="K11" i="6" s="1"/>
  <c r="G6" i="5"/>
  <c r="G30" i="5" s="1"/>
  <c r="Q7" i="5"/>
  <c r="K7" i="5"/>
  <c r="E13" i="6"/>
  <c r="H8" i="5"/>
  <c r="F13" i="6" s="1"/>
  <c r="P8" i="5"/>
  <c r="K13" i="6" s="1"/>
  <c r="L10" i="5"/>
  <c r="H15" i="6" s="1"/>
  <c r="L20" i="6"/>
  <c r="R15" i="5"/>
  <c r="M20" i="6" s="1"/>
  <c r="P15" i="5"/>
  <c r="K20" i="6" s="1"/>
  <c r="O17" i="5"/>
  <c r="J22" i="6" s="1"/>
  <c r="K18" i="5"/>
  <c r="L19" i="5"/>
  <c r="H24" i="6" s="1"/>
  <c r="P21" i="5"/>
  <c r="K26" i="6" s="1"/>
  <c r="G21" i="5"/>
  <c r="E26" i="6" s="1"/>
  <c r="H22" i="5"/>
  <c r="F27" i="6" s="1"/>
  <c r="R25" i="5"/>
  <c r="M30" i="6" s="1"/>
  <c r="G31" i="5"/>
  <c r="E31" i="5"/>
  <c r="P31" i="5" s="1"/>
  <c r="K36" i="6" s="1"/>
  <c r="L33" i="5"/>
  <c r="H38" i="6" s="1"/>
  <c r="O34" i="5"/>
  <c r="J39" i="6" s="1"/>
  <c r="K35" i="5"/>
  <c r="L36" i="5"/>
  <c r="H41" i="6" s="1"/>
  <c r="L37" i="5"/>
  <c r="H42" i="6" s="1"/>
  <c r="O38" i="5"/>
  <c r="J43" i="6" s="1"/>
  <c r="K39" i="5"/>
  <c r="L40" i="5"/>
  <c r="H45" i="6" s="1"/>
  <c r="L41" i="5"/>
  <c r="H46" i="6" s="1"/>
  <c r="O42" i="5"/>
  <c r="J47" i="6" s="1"/>
  <c r="K43" i="5"/>
  <c r="L44" i="5"/>
  <c r="H49" i="6" s="1"/>
  <c r="L45" i="5"/>
  <c r="H50" i="6" s="1"/>
  <c r="I46" i="5"/>
  <c r="Q46" i="5" s="1"/>
  <c r="Q47" i="5"/>
  <c r="K47" i="5"/>
  <c r="H48" i="5"/>
  <c r="F53" i="6" s="1"/>
  <c r="E53" i="6"/>
  <c r="H50" i="5"/>
  <c r="F55" i="6" s="1"/>
  <c r="Q51" i="5"/>
  <c r="K51" i="5"/>
  <c r="R53" i="5"/>
  <c r="M58" i="6" s="1"/>
  <c r="L60" i="6"/>
  <c r="P55" i="5"/>
  <c r="K60" i="6" s="1"/>
  <c r="L61" i="6"/>
  <c r="R56" i="5"/>
  <c r="M61" i="6" s="1"/>
  <c r="R57" i="5"/>
  <c r="M62" i="6" s="1"/>
  <c r="R59" i="5"/>
  <c r="M64" i="6" s="1"/>
  <c r="I61" i="5"/>
  <c r="Q61" i="5" s="1"/>
  <c r="H62" i="5"/>
  <c r="F67" i="6" s="1"/>
  <c r="Q63" i="5"/>
  <c r="K63" i="5"/>
  <c r="K61" i="5" s="1"/>
  <c r="E69" i="6"/>
  <c r="H64" i="5"/>
  <c r="F69" i="6" s="1"/>
  <c r="H66" i="5"/>
  <c r="F71" i="6" s="1"/>
  <c r="Q67" i="5"/>
  <c r="K67" i="5"/>
  <c r="H70" i="5"/>
  <c r="F75" i="6" s="1"/>
  <c r="K71" i="5"/>
  <c r="L72" i="5"/>
  <c r="H77" i="6" s="1"/>
  <c r="L73" i="5"/>
  <c r="H78" i="6" s="1"/>
  <c r="O74" i="5"/>
  <c r="J79" i="6" s="1"/>
  <c r="K75" i="5"/>
  <c r="L76" i="5"/>
  <c r="H81" i="6" s="1"/>
  <c r="L77" i="5"/>
  <c r="H82" i="6" s="1"/>
  <c r="E79" i="5"/>
  <c r="P79" i="5" s="1"/>
  <c r="K84" i="6" s="1"/>
  <c r="L87" i="6"/>
  <c r="R82" i="5"/>
  <c r="M87" i="6" s="1"/>
  <c r="G88" i="5"/>
  <c r="P88" i="5"/>
  <c r="K93" i="6" s="1"/>
  <c r="I95" i="6"/>
  <c r="O90" i="5"/>
  <c r="J95" i="6" s="1"/>
  <c r="I93" i="5"/>
  <c r="Q94" i="5"/>
  <c r="K94" i="5"/>
  <c r="K98" i="5"/>
  <c r="E104" i="6"/>
  <c r="H99" i="5"/>
  <c r="F104" i="6" s="1"/>
  <c r="E73" i="6"/>
  <c r="P7" i="5"/>
  <c r="K12" i="6" s="1"/>
  <c r="Q9" i="5"/>
  <c r="P14" i="5"/>
  <c r="K19" i="6" s="1"/>
  <c r="P17" i="5"/>
  <c r="K22" i="6" s="1"/>
  <c r="P22" i="5"/>
  <c r="K27" i="6" s="1"/>
  <c r="Q27" i="5"/>
  <c r="Q28" i="5"/>
  <c r="Q29" i="5"/>
  <c r="P34" i="5"/>
  <c r="K39" i="6" s="1"/>
  <c r="P38" i="5"/>
  <c r="K43" i="6" s="1"/>
  <c r="P42" i="5"/>
  <c r="K47" i="6" s="1"/>
  <c r="P47" i="5"/>
  <c r="K52" i="6" s="1"/>
  <c r="P51" i="5"/>
  <c r="K56" i="6" s="1"/>
  <c r="P54" i="5"/>
  <c r="K59" i="6" s="1"/>
  <c r="P58" i="5"/>
  <c r="K63" i="6" s="1"/>
  <c r="P63" i="5"/>
  <c r="K68" i="6" s="1"/>
  <c r="P67" i="5"/>
  <c r="K72" i="6" s="1"/>
  <c r="P74" i="5"/>
  <c r="K79" i="6" s="1"/>
  <c r="Q83" i="5"/>
  <c r="I94" i="6"/>
  <c r="O89" i="5"/>
  <c r="J94" i="6" s="1"/>
  <c r="J107" i="5"/>
  <c r="J108" i="5" s="1"/>
  <c r="L100" i="6"/>
  <c r="R95" i="5"/>
  <c r="M100" i="6" s="1"/>
  <c r="Q101" i="5"/>
  <c r="K101" i="5"/>
  <c r="E107" i="6"/>
  <c r="H102" i="5"/>
  <c r="F107" i="6" s="1"/>
  <c r="I9" i="6"/>
  <c r="I13" i="6"/>
  <c r="O4" i="5"/>
  <c r="J9" i="6" s="1"/>
  <c r="K5" i="5"/>
  <c r="G10" i="6" s="1"/>
  <c r="O10" i="5"/>
  <c r="J15" i="6" s="1"/>
  <c r="K11" i="5"/>
  <c r="G16" i="6" s="1"/>
  <c r="O19" i="5"/>
  <c r="J24" i="6" s="1"/>
  <c r="K20" i="5"/>
  <c r="G25" i="6" s="1"/>
  <c r="N31" i="5"/>
  <c r="O32" i="5"/>
  <c r="J37" i="6" s="1"/>
  <c r="O36" i="5"/>
  <c r="J41" i="6" s="1"/>
  <c r="O40" i="5"/>
  <c r="J45" i="6" s="1"/>
  <c r="O49" i="5"/>
  <c r="J54" i="6" s="1"/>
  <c r="O56" i="5"/>
  <c r="J61" i="6" s="1"/>
  <c r="O60" i="5"/>
  <c r="J65" i="6" s="1"/>
  <c r="O65" i="5"/>
  <c r="J70" i="6" s="1"/>
  <c r="O69" i="5"/>
  <c r="J74" i="6" s="1"/>
  <c r="K70" i="5"/>
  <c r="G75" i="6" s="1"/>
  <c r="O72" i="5"/>
  <c r="J77" i="6" s="1"/>
  <c r="O76" i="5"/>
  <c r="J81" i="6" s="1"/>
  <c r="O78" i="5"/>
  <c r="J83" i="6" s="1"/>
  <c r="K80" i="5"/>
  <c r="I87" i="6"/>
  <c r="O82" i="5"/>
  <c r="J87" i="6" s="1"/>
  <c r="L83" i="5"/>
  <c r="H88" i="6" s="1"/>
  <c r="K84" i="5"/>
  <c r="R84" i="5"/>
  <c r="M89" i="6" s="1"/>
  <c r="I91" i="6"/>
  <c r="O86" i="5"/>
  <c r="J91" i="6" s="1"/>
  <c r="O87" i="5"/>
  <c r="J92" i="6" s="1"/>
  <c r="K88" i="5"/>
  <c r="G93" i="6" s="1"/>
  <c r="G92" i="5"/>
  <c r="E97" i="6" s="1"/>
  <c r="O92" i="5"/>
  <c r="J97" i="6" s="1"/>
  <c r="E100" i="6"/>
  <c r="H95" i="5"/>
  <c r="F100" i="6" s="1"/>
  <c r="R96" i="5"/>
  <c r="M101" i="6" s="1"/>
  <c r="Q97" i="5"/>
  <c r="K97" i="5"/>
  <c r="E103" i="6"/>
  <c r="H98" i="5"/>
  <c r="F103" i="6" s="1"/>
  <c r="L107" i="6"/>
  <c r="P102" i="5"/>
  <c r="K107" i="6" s="1"/>
  <c r="I109" i="6"/>
  <c r="O104" i="5"/>
  <c r="J109" i="6" s="1"/>
  <c r="H30" i="5" l="1"/>
  <c r="F35" i="6" s="1"/>
  <c r="E35" i="6"/>
  <c r="E51" i="6"/>
  <c r="H46" i="5"/>
  <c r="F51" i="6" s="1"/>
  <c r="AN122" i="1"/>
  <c r="AB462" i="1"/>
  <c r="I21" i="2"/>
  <c r="D29" i="3" s="1"/>
  <c r="V109" i="1"/>
  <c r="C15" i="2" s="1"/>
  <c r="G66" i="6"/>
  <c r="L61" i="5"/>
  <c r="H66" i="6" s="1"/>
  <c r="R29" i="5"/>
  <c r="M34" i="6" s="1"/>
  <c r="L34" i="6"/>
  <c r="G69" i="6"/>
  <c r="L64" i="5"/>
  <c r="H69" i="6" s="1"/>
  <c r="G53" i="6"/>
  <c r="L48" i="5"/>
  <c r="H53" i="6" s="1"/>
  <c r="L35" i="6"/>
  <c r="R30" i="5"/>
  <c r="M35" i="6" s="1"/>
  <c r="E99" i="6"/>
  <c r="H94" i="5"/>
  <c r="F99" i="6" s="1"/>
  <c r="G93" i="5"/>
  <c r="E91" i="6"/>
  <c r="H86" i="5"/>
  <c r="F91" i="6" s="1"/>
  <c r="L72" i="6"/>
  <c r="R67" i="5"/>
  <c r="M72" i="6" s="1"/>
  <c r="G56" i="6"/>
  <c r="L51" i="5"/>
  <c r="H56" i="6" s="1"/>
  <c r="G22" i="6"/>
  <c r="L17" i="5"/>
  <c r="H22" i="6" s="1"/>
  <c r="G92" i="6"/>
  <c r="L87" i="5"/>
  <c r="H92" i="6" s="1"/>
  <c r="L36" i="6"/>
  <c r="R31" i="5"/>
  <c r="M36" i="6" s="1"/>
  <c r="U94" i="1"/>
  <c r="G102" i="6"/>
  <c r="L97" i="5"/>
  <c r="H102" i="6" s="1"/>
  <c r="G89" i="6"/>
  <c r="L84" i="5"/>
  <c r="H89" i="6" s="1"/>
  <c r="L88" i="6"/>
  <c r="R83" i="5"/>
  <c r="M88" i="6" s="1"/>
  <c r="L33" i="6"/>
  <c r="R28" i="5"/>
  <c r="M33" i="6" s="1"/>
  <c r="G80" i="6"/>
  <c r="L75" i="5"/>
  <c r="H80" i="6" s="1"/>
  <c r="G76" i="6"/>
  <c r="L71" i="5"/>
  <c r="H76" i="6" s="1"/>
  <c r="L68" i="6"/>
  <c r="R63" i="5"/>
  <c r="M68" i="6" s="1"/>
  <c r="R55" i="5"/>
  <c r="M60" i="6" s="1"/>
  <c r="G52" i="6"/>
  <c r="L47" i="5"/>
  <c r="H52" i="6" s="1"/>
  <c r="K46" i="5"/>
  <c r="D41" i="3"/>
  <c r="L64" i="2"/>
  <c r="R106" i="5"/>
  <c r="M111" i="6" s="1"/>
  <c r="L111" i="6"/>
  <c r="K29" i="6"/>
  <c r="R24" i="5"/>
  <c r="M29" i="6" s="1"/>
  <c r="L22" i="6"/>
  <c r="R17" i="5"/>
  <c r="M22" i="6" s="1"/>
  <c r="F10" i="2"/>
  <c r="I66" i="6"/>
  <c r="O61" i="5"/>
  <c r="J66" i="6" s="1"/>
  <c r="L63" i="6"/>
  <c r="R58" i="5"/>
  <c r="M63" i="6" s="1"/>
  <c r="I51" i="6"/>
  <c r="O46" i="5"/>
  <c r="J51" i="6" s="1"/>
  <c r="R35" i="5"/>
  <c r="M40" i="6" s="1"/>
  <c r="R14" i="5"/>
  <c r="M19" i="6" s="1"/>
  <c r="L19" i="6"/>
  <c r="D185" i="1"/>
  <c r="L44" i="2"/>
  <c r="C185" i="1"/>
  <c r="F20" i="2"/>
  <c r="G39" i="6"/>
  <c r="L34" i="5"/>
  <c r="H39" i="6" s="1"/>
  <c r="K31" i="5"/>
  <c r="V94" i="1"/>
  <c r="AM109" i="1"/>
  <c r="R102" i="5"/>
  <c r="M107" i="6" s="1"/>
  <c r="L102" i="6"/>
  <c r="R97" i="5"/>
  <c r="M102" i="6" s="1"/>
  <c r="G85" i="6"/>
  <c r="L80" i="5"/>
  <c r="H85" i="6" s="1"/>
  <c r="K79" i="5"/>
  <c r="G106" i="6"/>
  <c r="L101" i="5"/>
  <c r="H106" i="6" s="1"/>
  <c r="R27" i="5"/>
  <c r="M32" i="6" s="1"/>
  <c r="L32" i="6"/>
  <c r="R9" i="5"/>
  <c r="M14" i="6" s="1"/>
  <c r="L14" i="6"/>
  <c r="L99" i="6"/>
  <c r="R94" i="5"/>
  <c r="M99" i="6" s="1"/>
  <c r="L52" i="6"/>
  <c r="R47" i="5"/>
  <c r="M52" i="6" s="1"/>
  <c r="G48" i="6"/>
  <c r="L43" i="5"/>
  <c r="H48" i="6" s="1"/>
  <c r="G44" i="6"/>
  <c r="L39" i="5"/>
  <c r="H44" i="6" s="1"/>
  <c r="G40" i="6"/>
  <c r="L35" i="5"/>
  <c r="H40" i="6" s="1"/>
  <c r="E36" i="6"/>
  <c r="H31" i="5"/>
  <c r="F36" i="6" s="1"/>
  <c r="L7" i="5"/>
  <c r="H12" i="6" s="1"/>
  <c r="G12" i="6"/>
  <c r="D22" i="3"/>
  <c r="L23" i="2"/>
  <c r="G96" i="6"/>
  <c r="L91" i="5"/>
  <c r="H96" i="6" s="1"/>
  <c r="L84" i="6"/>
  <c r="R79" i="5"/>
  <c r="M84" i="6" s="1"/>
  <c r="G79" i="6"/>
  <c r="L74" i="5"/>
  <c r="H79" i="6" s="1"/>
  <c r="G57" i="6"/>
  <c r="L52" i="5"/>
  <c r="H57" i="6" s="1"/>
  <c r="E21" i="6"/>
  <c r="H16" i="5"/>
  <c r="F21" i="6" s="1"/>
  <c r="W616" i="1"/>
  <c r="J130" i="1" s="1"/>
  <c r="L83" i="6"/>
  <c r="R78" i="5"/>
  <c r="M83" i="6" s="1"/>
  <c r="G27" i="6"/>
  <c r="L22" i="5"/>
  <c r="H27" i="6" s="1"/>
  <c r="G95" i="6"/>
  <c r="L90" i="5"/>
  <c r="H95" i="6" s="1"/>
  <c r="R75" i="5"/>
  <c r="M80" i="6" s="1"/>
  <c r="G59" i="6"/>
  <c r="L54" i="5"/>
  <c r="H59" i="6" s="1"/>
  <c r="R43" i="5"/>
  <c r="M48" i="6" s="1"/>
  <c r="H13" i="5"/>
  <c r="F18" i="6" s="1"/>
  <c r="E18" i="6"/>
  <c r="L19" i="2"/>
  <c r="D21" i="3"/>
  <c r="V62" i="1"/>
  <c r="L35" i="2"/>
  <c r="AN109" i="1"/>
  <c r="L38" i="5"/>
  <c r="H43" i="6" s="1"/>
  <c r="G43" i="6"/>
  <c r="L39" i="6"/>
  <c r="R34" i="5"/>
  <c r="M39" i="6" s="1"/>
  <c r="R21" i="5"/>
  <c r="M26" i="6" s="1"/>
  <c r="R88" i="5"/>
  <c r="M93" i="6" s="1"/>
  <c r="V108" i="1"/>
  <c r="G103" i="6"/>
  <c r="L98" i="5"/>
  <c r="H103" i="6" s="1"/>
  <c r="G68" i="6"/>
  <c r="L63" i="5"/>
  <c r="H68" i="6" s="1"/>
  <c r="E11" i="6"/>
  <c r="H6" i="5"/>
  <c r="F11" i="6" s="1"/>
  <c r="I112" i="6"/>
  <c r="N108" i="5"/>
  <c r="O107" i="5"/>
  <c r="J112" i="6" s="1"/>
  <c r="G73" i="6"/>
  <c r="L68" i="5"/>
  <c r="H73" i="6" s="1"/>
  <c r="E66" i="6"/>
  <c r="H61" i="5"/>
  <c r="F66" i="6" s="1"/>
  <c r="G63" i="6"/>
  <c r="L58" i="5"/>
  <c r="H63" i="6" s="1"/>
  <c r="E58" i="6"/>
  <c r="H53" i="5"/>
  <c r="F58" i="6" s="1"/>
  <c r="E54" i="6"/>
  <c r="H49" i="5"/>
  <c r="F54" i="6" s="1"/>
  <c r="L14" i="5"/>
  <c r="H19" i="6" s="1"/>
  <c r="G19" i="6"/>
  <c r="L60" i="2"/>
  <c r="AE109" i="1"/>
  <c r="F24" i="2" s="1"/>
  <c r="L47" i="6"/>
  <c r="R42" i="5"/>
  <c r="M47" i="6" s="1"/>
  <c r="R80" i="5"/>
  <c r="M85" i="6" s="1"/>
  <c r="G99" i="6"/>
  <c r="L94" i="5"/>
  <c r="H99" i="6" s="1"/>
  <c r="K93" i="5"/>
  <c r="L56" i="6"/>
  <c r="R51" i="5"/>
  <c r="M56" i="6" s="1"/>
  <c r="L18" i="5"/>
  <c r="H23" i="6" s="1"/>
  <c r="G23" i="6"/>
  <c r="AB109" i="1"/>
  <c r="V616" i="1"/>
  <c r="I130" i="1" s="1"/>
  <c r="AK130" i="1" s="1"/>
  <c r="F5" i="2"/>
  <c r="AK109" i="1"/>
  <c r="AA109" i="1"/>
  <c r="V462" i="1"/>
  <c r="L92" i="6"/>
  <c r="R87" i="5"/>
  <c r="M92" i="6" s="1"/>
  <c r="K28" i="6"/>
  <c r="R23" i="5"/>
  <c r="M28" i="6" s="1"/>
  <c r="E107" i="5"/>
  <c r="P93" i="5"/>
  <c r="K98" i="6" s="1"/>
  <c r="K91" i="6"/>
  <c r="R86" i="5"/>
  <c r="M91" i="6" s="1"/>
  <c r="H84" i="5"/>
  <c r="F89" i="6" s="1"/>
  <c r="E89" i="6"/>
  <c r="E85" i="6"/>
  <c r="G79" i="5"/>
  <c r="H80" i="5"/>
  <c r="F85" i="6" s="1"/>
  <c r="I36" i="6"/>
  <c r="O31" i="5"/>
  <c r="J36" i="6" s="1"/>
  <c r="R101" i="5"/>
  <c r="M106" i="6" s="1"/>
  <c r="L106" i="6"/>
  <c r="Q93" i="5"/>
  <c r="I107" i="5"/>
  <c r="H88" i="5"/>
  <c r="F93" i="6" s="1"/>
  <c r="E93" i="6"/>
  <c r="G72" i="6"/>
  <c r="L67" i="5"/>
  <c r="H72" i="6" s="1"/>
  <c r="L66" i="6"/>
  <c r="R61" i="5"/>
  <c r="M66" i="6" s="1"/>
  <c r="L51" i="6"/>
  <c r="R46" i="5"/>
  <c r="M51" i="6" s="1"/>
  <c r="K30" i="5"/>
  <c r="L12" i="6"/>
  <c r="R7" i="5"/>
  <c r="M12" i="6" s="1"/>
  <c r="D31" i="3"/>
  <c r="D48" i="3" s="1"/>
  <c r="D46" i="3" s="1"/>
  <c r="I7" i="2"/>
  <c r="L11" i="2"/>
  <c r="U80" i="1"/>
  <c r="H108" i="1"/>
  <c r="H109" i="1" s="1"/>
  <c r="H130" i="1" s="1"/>
  <c r="L14" i="2"/>
  <c r="D32" i="3"/>
  <c r="D51" i="3" s="1"/>
  <c r="D49" i="3" s="1"/>
  <c r="L96" i="6"/>
  <c r="R91" i="5"/>
  <c r="M96" i="6" s="1"/>
  <c r="L79" i="6"/>
  <c r="R74" i="5"/>
  <c r="M79" i="6" s="1"/>
  <c r="L27" i="6"/>
  <c r="R22" i="5"/>
  <c r="M27" i="6" s="1"/>
  <c r="L41" i="2"/>
  <c r="F19" i="2"/>
  <c r="D35" i="3" s="1"/>
  <c r="L95" i="6"/>
  <c r="R90" i="5"/>
  <c r="M95" i="6" s="1"/>
  <c r="E74" i="6"/>
  <c r="H69" i="5"/>
  <c r="F74" i="6" s="1"/>
  <c r="E70" i="6"/>
  <c r="H65" i="5"/>
  <c r="F70" i="6" s="1"/>
  <c r="L59" i="6"/>
  <c r="R54" i="5"/>
  <c r="M59" i="6" s="1"/>
  <c r="R39" i="5"/>
  <c r="M44" i="6" s="1"/>
  <c r="G31" i="6"/>
  <c r="L26" i="5"/>
  <c r="H31" i="6" s="1"/>
  <c r="U32" i="1"/>
  <c r="U108" i="1" s="1"/>
  <c r="U109" i="1" s="1"/>
  <c r="L42" i="5"/>
  <c r="H47" i="6" s="1"/>
  <c r="G47" i="6"/>
  <c r="L43" i="6"/>
  <c r="R38" i="5"/>
  <c r="M43" i="6" s="1"/>
  <c r="G17" i="6"/>
  <c r="L12" i="5"/>
  <c r="H17" i="6" s="1"/>
  <c r="L13" i="6"/>
  <c r="R8" i="5"/>
  <c r="M13" i="6" s="1"/>
  <c r="R6" i="5"/>
  <c r="M11" i="6" s="1"/>
  <c r="C10" i="2" l="1"/>
  <c r="C133" i="1"/>
  <c r="L98" i="6"/>
  <c r="R93" i="5"/>
  <c r="M98" i="6" s="1"/>
  <c r="E108" i="5"/>
  <c r="P108" i="5" s="1"/>
  <c r="K113" i="6" s="1"/>
  <c r="P107" i="5"/>
  <c r="K112" i="6" s="1"/>
  <c r="F7" i="2"/>
  <c r="D16" i="3"/>
  <c r="L3" i="2"/>
  <c r="I113" i="6"/>
  <c r="O108" i="5"/>
  <c r="J113" i="6" s="1"/>
  <c r="D36" i="3"/>
  <c r="F22" i="2"/>
  <c r="F21" i="2"/>
  <c r="L50" i="2"/>
  <c r="Z462" i="1"/>
  <c r="Z616" i="1"/>
  <c r="I16" i="2"/>
  <c r="I20" i="2"/>
  <c r="Y462" i="1"/>
  <c r="AA462" i="1" s="1"/>
  <c r="AC462" i="1" s="1"/>
  <c r="I15" i="2"/>
  <c r="Y616" i="1"/>
  <c r="AN110" i="1"/>
  <c r="AN123" i="1" s="1"/>
  <c r="D10" i="3"/>
  <c r="D14" i="3"/>
  <c r="D33" i="3"/>
  <c r="G35" i="6"/>
  <c r="L30" i="5"/>
  <c r="H35" i="6" s="1"/>
  <c r="E84" i="6"/>
  <c r="H79" i="5"/>
  <c r="F84" i="6" s="1"/>
  <c r="D39" i="3"/>
  <c r="L59" i="2"/>
  <c r="G84" i="6"/>
  <c r="L79" i="5"/>
  <c r="H84" i="6" s="1"/>
  <c r="G36" i="6"/>
  <c r="L31" i="5"/>
  <c r="H36" i="6" s="1"/>
  <c r="C203" i="1"/>
  <c r="C186" i="1"/>
  <c r="F12" i="2"/>
  <c r="L5" i="2"/>
  <c r="D19" i="3"/>
  <c r="E98" i="6"/>
  <c r="H93" i="5"/>
  <c r="F98" i="6" s="1"/>
  <c r="G107" i="5"/>
  <c r="G98" i="6"/>
  <c r="L93" i="5"/>
  <c r="H98" i="6" s="1"/>
  <c r="K107" i="5"/>
  <c r="D203" i="1"/>
  <c r="D186" i="1"/>
  <c r="I108" i="5"/>
  <c r="Q108" i="5" s="1"/>
  <c r="Q107" i="5"/>
  <c r="G51" i="6"/>
  <c r="L46" i="5"/>
  <c r="H51" i="6" s="1"/>
  <c r="L112" i="6" l="1"/>
  <c r="R107" i="5"/>
  <c r="M112" i="6" s="1"/>
  <c r="G112" i="6"/>
  <c r="K108" i="5"/>
  <c r="L107" i="5"/>
  <c r="H112" i="6" s="1"/>
  <c r="D54" i="3"/>
  <c r="D18" i="3"/>
  <c r="L6" i="2"/>
  <c r="L113" i="6"/>
  <c r="R108" i="5"/>
  <c r="M113" i="6" s="1"/>
  <c r="I22" i="2"/>
  <c r="D27" i="3" s="1"/>
  <c r="D28" i="3"/>
  <c r="I5" i="2"/>
  <c r="D52" i="3"/>
  <c r="D15" i="3"/>
  <c r="F34" i="2"/>
  <c r="I6" i="2" s="1"/>
  <c r="L4" i="2"/>
  <c r="AA616" i="1"/>
  <c r="C134" i="1"/>
  <c r="L49" i="2"/>
  <c r="D37" i="3"/>
  <c r="C135" i="1"/>
  <c r="D26" i="3"/>
  <c r="L33" i="2"/>
  <c r="D55" i="3"/>
  <c r="H107" i="5"/>
  <c r="F112" i="6" s="1"/>
  <c r="G108" i="5"/>
  <c r="E112" i="6"/>
  <c r="D53" i="3"/>
  <c r="D25" i="3"/>
  <c r="L30" i="2"/>
  <c r="I17" i="2"/>
  <c r="D24" i="3" s="1"/>
  <c r="L51" i="2"/>
  <c r="D38" i="3"/>
  <c r="D7" i="3"/>
  <c r="C11" i="2" s="1"/>
  <c r="L55" i="2"/>
  <c r="E113" i="6" l="1"/>
  <c r="H108" i="5"/>
  <c r="F113" i="6" s="1"/>
  <c r="L26" i="2"/>
  <c r="D13" i="3"/>
  <c r="G113" i="6"/>
  <c r="L108" i="5"/>
  <c r="H113" i="6" s="1"/>
  <c r="D9" i="3"/>
  <c r="C16" i="2"/>
  <c r="C17" i="2" s="1"/>
  <c r="D8" i="3" s="1"/>
  <c r="D6" i="3"/>
  <c r="L56" i="2"/>
  <c r="C12" i="2"/>
  <c r="D12" i="3"/>
  <c r="L27" i="2"/>
  <c r="D5" i="3" l="1"/>
  <c r="L54" i="2"/>
</calcChain>
</file>

<file path=xl/sharedStrings.xml><?xml version="1.0" encoding="utf-8"?>
<sst xmlns="http://schemas.openxmlformats.org/spreadsheetml/2006/main" count="1403" uniqueCount="435">
  <si>
    <t>№ п\п</t>
  </si>
  <si>
    <t>МО</t>
  </si>
  <si>
    <t>Гам-КОВИД-Вак</t>
  </si>
  <si>
    <t>Лайт</t>
  </si>
  <si>
    <t>ЭпиВакКорона</t>
  </si>
  <si>
    <t>Ковивак</t>
  </si>
  <si>
    <t xml:space="preserve">Гам-Ковид-Вак- М </t>
  </si>
  <si>
    <t>итого получено на человек</t>
  </si>
  <si>
    <t>Привито в стационаре</t>
  </si>
  <si>
    <t>Вакцинировано беременных</t>
  </si>
  <si>
    <t>остаток по 1 вакцинации</t>
  </si>
  <si>
    <t>остаток по 2 вакцинации</t>
  </si>
  <si>
    <t>разлив/брак/разморозка по 1 компоненту/списание из-за выхода срока годности</t>
  </si>
  <si>
    <t xml:space="preserve">брак/разморозка/2 компонент списание из-за выхода срока годности  </t>
  </si>
  <si>
    <t>по данным ФР</t>
  </si>
  <si>
    <t>количество прививочных кабинетов кабинетов</t>
  </si>
  <si>
    <t>количество прививочных кабинетов для вакцинации детей</t>
  </si>
  <si>
    <t>Записано на вакцинацию</t>
  </si>
  <si>
    <t>Кол-во мобильных пунктов</t>
  </si>
  <si>
    <t>Кол-во мобильных бригад</t>
  </si>
  <si>
    <t>Из всех привитых, внесенных в ФР, 60 лет и старше привито</t>
  </si>
  <si>
    <t>План 18+</t>
  </si>
  <si>
    <t>% выполнения</t>
  </si>
  <si>
    <t>Привито за день вакцинации взрослых</t>
  </si>
  <si>
    <t>привито за день вакцинации детей</t>
  </si>
  <si>
    <t>Повторно вакцинировано за день вакцинации взрослых</t>
  </si>
  <si>
    <t>повторно привито за день вакцинации детей</t>
  </si>
  <si>
    <t>18+</t>
  </si>
  <si>
    <t>12-17лет</t>
  </si>
  <si>
    <t>12-17 лет</t>
  </si>
  <si>
    <t>Всего вакцинировано</t>
  </si>
  <si>
    <t>из них завершенная</t>
  </si>
  <si>
    <t>Разница 1 этап</t>
  </si>
  <si>
    <t>Разница 2 этап</t>
  </si>
  <si>
    <t xml:space="preserve"> 1 вакцинация</t>
  </si>
  <si>
    <t xml:space="preserve"> 2 вакцинация</t>
  </si>
  <si>
    <t>Спутник Лайт</t>
  </si>
  <si>
    <t>Привито всего, 1 вакцинация</t>
  </si>
  <si>
    <t>Привито 2 вакцинация</t>
  </si>
  <si>
    <t>Привито Спутник Лайт</t>
  </si>
  <si>
    <t>2 вакцинация</t>
  </si>
  <si>
    <t>ГБУЗ СО "ЦГКБ № 1"</t>
  </si>
  <si>
    <t>ГАУЗ СО "ДГП №13" (Октябрьский)</t>
  </si>
  <si>
    <t>ГАУЗ СО "ДГП №13" (Кировский)</t>
  </si>
  <si>
    <t>ГБУЗ СО "ЦГБ № 2"</t>
  </si>
  <si>
    <t>ГАУЗ СО "ДГКБ №11" (ВИЗ)</t>
  </si>
  <si>
    <t>ГАУЗ СО "ДГКБ №11" (Ленинский)</t>
  </si>
  <si>
    <t>ГАУЗ СО "ЦГКБ № 3"</t>
  </si>
  <si>
    <t>ГАУЗ СО "ДГКБ №9"</t>
  </si>
  <si>
    <t>ГБУЗ СО "ЦГКБ № 6"</t>
  </si>
  <si>
    <t>ООО "ПДП"</t>
  </si>
  <si>
    <t>ГБУЗ СО "ЦГБ №7"</t>
  </si>
  <si>
    <t>ГАУЗ СО "ГКБ №14"</t>
  </si>
  <si>
    <t>ГАУЗ СО "ДГБ №15"</t>
  </si>
  <si>
    <t>ГАУЗ СО "ЦГБ № 20"</t>
  </si>
  <si>
    <t>ГАУЗ СО "ЦГКБ № 23"</t>
  </si>
  <si>
    <t>ГАУЗ СО "ЦГКБ № 24"</t>
  </si>
  <si>
    <t>ГАУЗ СО "ДГБ №8"</t>
  </si>
  <si>
    <t>ГАУЗ СО "ГКБ № 40"</t>
  </si>
  <si>
    <t>ООО МО "НОВАЯ БОЛЬНИЦА"</t>
  </si>
  <si>
    <t>ГАУЗ СО "СОКБ №1"</t>
  </si>
  <si>
    <t>завершили вакцинацию</t>
  </si>
  <si>
    <t>ГАУЗ СО "СОБ № 2"</t>
  </si>
  <si>
    <t>МСЧ УРФУ</t>
  </si>
  <si>
    <t>ЧУЗ «КБ «РЖД-Медицина» г. Екатеринбург»</t>
  </si>
  <si>
    <t>ООО ЕМЦ УГМК-Здоровье</t>
  </si>
  <si>
    <t>ОАО АК «Уральские Авиалинии»</t>
  </si>
  <si>
    <t>ГАУЗ СО "ОЦ СПИД"</t>
  </si>
  <si>
    <t xml:space="preserve">вакцинация по записи </t>
  </si>
  <si>
    <t>ЕКБ (ГЦМП)</t>
  </si>
  <si>
    <t>Восточный управленческий круг</t>
  </si>
  <si>
    <t>ГАУЗ СО "Алапаевская ГБ"</t>
  </si>
  <si>
    <t>ГАУЗ СО "Алапаевская ЦРБ"</t>
  </si>
  <si>
    <t>ГАУЗ СО "Артемовская ЦРБ"</t>
  </si>
  <si>
    <t>ГАУЗ СО "Байкаловская ЦРБ"</t>
  </si>
  <si>
    <t>ГАУЗ СО "Ирбитская ЦГБ"</t>
  </si>
  <si>
    <t>ГАУЗ СО "Камышловская ЦРБ"</t>
  </si>
  <si>
    <t>ГБУЗ СО "Махневская районная больница"</t>
  </si>
  <si>
    <t>ГАУЗ СО "Пышминская ЦРБ"</t>
  </si>
  <si>
    <t>ГАУЗ СО "Режевская ЦРБ"</t>
  </si>
  <si>
    <t>ГАУЗ СО "Слободо-Туринская РБ"</t>
  </si>
  <si>
    <t>ГАУЗ СО "Тавдинская ЦРБ"</t>
  </si>
  <si>
    <t>ГАУЗ СО "Талицкая ЦРБ"</t>
  </si>
  <si>
    <t>ГАУЗ СО "Тугулымская ЦРБ"</t>
  </si>
  <si>
    <t>ГАУЗ СО "Туринская ЦРБ им. О.Д. Зубова"</t>
  </si>
  <si>
    <t>Южный управленческий округ</t>
  </si>
  <si>
    <t>ГАУЗ СО "Арамильская ГБ"</t>
  </si>
  <si>
    <t>ГАУЗ СО "ГБ г Асбест"</t>
  </si>
  <si>
    <t>ГАУЗ СО "Белоярская ЦРБ"</t>
  </si>
  <si>
    <t>ГАУЗ СО "Березовская ЦГБ"</t>
  </si>
  <si>
    <t>ГАУЗ СО "Богдановичская ЦРБ"</t>
  </si>
  <si>
    <t>ГАУЗ СО "ГБ г. Каменск-Уральский"</t>
  </si>
  <si>
    <t>ГАУЗ СО "ДГБ г. Каменск-Уральский"</t>
  </si>
  <si>
    <t>ГАУЗ СО "Каменская ЦРБ"</t>
  </si>
  <si>
    <t>ГАУЗ СО "Малышевская ГБ"</t>
  </si>
  <si>
    <t>ГАУЗ СО "Рефтинская ГБ"</t>
  </si>
  <si>
    <t>ГАУЗ СО "Сухоложская РБ"</t>
  </si>
  <si>
    <t>ГАУЗ СО "Сысертская ЦРБ"</t>
  </si>
  <si>
    <t>ООО "РУСАЛ Медицинский Центр" филиал в г.Каменск-Уральский</t>
  </si>
  <si>
    <t>Богдановичское ОАО "Огнеупоры"</t>
  </si>
  <si>
    <t>Горнозаводской управленческий округ</t>
  </si>
  <si>
    <t>ГБУЗ СО "Верхнесалдинская ЦГБ"</t>
  </si>
  <si>
    <t>ГАУЗ СО "Верх-Нейвинская ГП"</t>
  </si>
  <si>
    <t>ГАУЗ СО "ГБ г.Верхний Тагил"</t>
  </si>
  <si>
    <t>ГБУЗ СО "ЦГБ г.Верхняя Тура"</t>
  </si>
  <si>
    <t>ГАУЗ СО "ГБ №1 г. Нижний Тагил"</t>
  </si>
  <si>
    <t>ГАУЗ СО "ГБ № 4 г.Нижний Тагил"</t>
  </si>
  <si>
    <t>ГАУЗ СО "ГП №3 г. Нижний Тагил"</t>
  </si>
  <si>
    <t>ГАУЗ СО "ГП № 4 г. Нижний Тагил"</t>
  </si>
  <si>
    <t>ГАУЗ СО "ДГБ г. Нижний Тагил"</t>
  </si>
  <si>
    <t>ГАУЗ СО "Горноуральская РП"</t>
  </si>
  <si>
    <t>ГАУЗ СО "Демидовская ГБ"</t>
  </si>
  <si>
    <t>ГАУЗ СО "Кировградская ЦГБ"</t>
  </si>
  <si>
    <t>ГАУЗ СО "ЦГБ Г. КУШВА"</t>
  </si>
  <si>
    <t>ГАУЗ СО "Невьянская ЦРБ"</t>
  </si>
  <si>
    <t>ГБУЗ СО "Нижнесалдинская ЦГБ"</t>
  </si>
  <si>
    <t>ГАУЗ СО "ГБ ЗАТО Свободный"</t>
  </si>
  <si>
    <t>МСЧ Тирус</t>
  </si>
  <si>
    <t>Западный управленческий округ</t>
  </si>
  <si>
    <t>ГАУЗ СО "Артинская ЦРБ"</t>
  </si>
  <si>
    <t>ГБУЗ СО "Ачитская ЦРБ"</t>
  </si>
  <si>
    <t>ГАУЗ СО "Бисертская ГБ"</t>
  </si>
  <si>
    <t>ГАУЗ СО "Верхнепышминская ЦГБ им.П.Д.Бородина"</t>
  </si>
  <si>
    <t>ГБУЗ СО "Дегтярская ГБ"</t>
  </si>
  <si>
    <t>ГАУЗ СО "Красноуфимская РБ"</t>
  </si>
  <si>
    <t>ГАУЗ СО "Нижнесергинская ЦРБ"</t>
  </si>
  <si>
    <t>ГАУЗ СО "ГБ г. Первоуральск"</t>
  </si>
  <si>
    <t>ГАУЗ СО "ДГБ г. Первоуральск"</t>
  </si>
  <si>
    <t>ГАУЗ СО "Полевская ЦГБ"</t>
  </si>
  <si>
    <t>ГАУЗ СО "Ревдинская ГБ"</t>
  </si>
  <si>
    <t>ГАУЗ СО "Шалинская ЦГБ"</t>
  </si>
  <si>
    <t>АО «СТЗ» ЛОЦ</t>
  </si>
  <si>
    <t>Северный управленческий округ</t>
  </si>
  <si>
    <t>ГАУЗ СО "ЦРБ ВЕРХОТУРСКОГО РАЙОНА"</t>
  </si>
  <si>
    <t>ГАУЗ СО "Волчанская ГБ"</t>
  </si>
  <si>
    <t>ГБУЗ СО "Ивдельская ЦРБ"</t>
  </si>
  <si>
    <t>ГАУЗ СО "Карпинская ЦГБ"</t>
  </si>
  <si>
    <t>ГАУЗ СО «Качканарская ЦГБ»</t>
  </si>
  <si>
    <t>ГАУЗ СО "КГБ"</t>
  </si>
  <si>
    <t>ГАУЗ СО "Красноуральская ГБ"</t>
  </si>
  <si>
    <t>ГБУЗ СО "Нижнетуринская ЦГБ"</t>
  </si>
  <si>
    <t>ГАУЗ СО "Новолялинская РБ"</t>
  </si>
  <si>
    <t>ГАУЗ СО "Североуральская ЦГБ"</t>
  </si>
  <si>
    <t>ГАУЗ СО "Серовская ГБ"</t>
  </si>
  <si>
    <t>ЧУЗ "РЖД-Медицина" г. Серов"</t>
  </si>
  <si>
    <t>ООО «МСЧ Ванадий»</t>
  </si>
  <si>
    <t>область</t>
  </si>
  <si>
    <t>Итого:</t>
  </si>
  <si>
    <t>Поступило на Фармацию</t>
  </si>
  <si>
    <t>резерв 161370</t>
  </si>
  <si>
    <t>1 перв</t>
  </si>
  <si>
    <t>Выдано в МО</t>
  </si>
  <si>
    <t>Остаток Фармация</t>
  </si>
  <si>
    <t>МСЧ №121 ФМБА</t>
  </si>
  <si>
    <t>резерв</t>
  </si>
  <si>
    <t>1 повт</t>
  </si>
  <si>
    <t>ЦМСЧ 31 ФМБА</t>
  </si>
  <si>
    <t xml:space="preserve">итого </t>
  </si>
  <si>
    <t>ЦМСЧ 91 ФМБА</t>
  </si>
  <si>
    <t>всего резерв</t>
  </si>
  <si>
    <t>МСЧ 32 ФМБА</t>
  </si>
  <si>
    <t>ФГБУЗ МСЧ №70</t>
  </si>
  <si>
    <t>ФГКУ «354 ВКГ» Минобороны России</t>
  </si>
  <si>
    <t>ФКУЗ "МСЧ МВД России по Свердловской области"</t>
  </si>
  <si>
    <t>Итого ФМБА+МВД+миноб</t>
  </si>
  <si>
    <t>Итого область +ФМБА+МВД+миноб</t>
  </si>
  <si>
    <t>1вакц</t>
  </si>
  <si>
    <t>2вакц</t>
  </si>
  <si>
    <t>динамика прививок</t>
  </si>
  <si>
    <t>на остатке</t>
  </si>
  <si>
    <t>в день</t>
  </si>
  <si>
    <t>значит остатка  на дней</t>
  </si>
  <si>
    <t>по Росстату</t>
  </si>
  <si>
    <t>по ТФОМСу</t>
  </si>
  <si>
    <t>Лиц в возрасте 60+ (СО всего)</t>
  </si>
  <si>
    <t>Из них вакцинировано (по завершенной)</t>
  </si>
  <si>
    <t xml:space="preserve">Охат </t>
  </si>
  <si>
    <t>Доля в структуре привитых</t>
  </si>
  <si>
    <t>всего</t>
  </si>
  <si>
    <t xml:space="preserve">повторная </t>
  </si>
  <si>
    <t>всего с повторной</t>
  </si>
  <si>
    <t>1к.</t>
  </si>
  <si>
    <t>2к.</t>
  </si>
  <si>
    <t>за день 1</t>
  </si>
  <si>
    <t>за день 2</t>
  </si>
  <si>
    <t>11,авг.</t>
  </si>
  <si>
    <t>12 авг.</t>
  </si>
  <si>
    <t>13 авг.</t>
  </si>
  <si>
    <t>14 авг.</t>
  </si>
  <si>
    <t>15 авг.</t>
  </si>
  <si>
    <t>16 авг.</t>
  </si>
  <si>
    <t>17 авг.</t>
  </si>
  <si>
    <t>18 авг.</t>
  </si>
  <si>
    <t>19 авг.</t>
  </si>
  <si>
    <t>20 авг.</t>
  </si>
  <si>
    <t>21 авг.</t>
  </si>
  <si>
    <t>22 авг.</t>
  </si>
  <si>
    <t>23 авг.</t>
  </si>
  <si>
    <t>24 авг.</t>
  </si>
  <si>
    <t>25 авг.</t>
  </si>
  <si>
    <t>26 авг.</t>
  </si>
  <si>
    <t>27 авг.</t>
  </si>
  <si>
    <t>28 авг.</t>
  </si>
  <si>
    <t>29 авг.</t>
  </si>
  <si>
    <t>30 авг.</t>
  </si>
  <si>
    <t>31 авг.</t>
  </si>
  <si>
    <t>01 сент.</t>
  </si>
  <si>
    <t>02 сент.</t>
  </si>
  <si>
    <t>03 сент.</t>
  </si>
  <si>
    <t>04 сент.</t>
  </si>
  <si>
    <t>05 сент.</t>
  </si>
  <si>
    <t>06 сент.</t>
  </si>
  <si>
    <t>07 сент.</t>
  </si>
  <si>
    <t>08 сент.</t>
  </si>
  <si>
    <t>09 сент.</t>
  </si>
  <si>
    <t>10 сент.</t>
  </si>
  <si>
    <t>11 сент.</t>
  </si>
  <si>
    <t>12 сент.</t>
  </si>
  <si>
    <t>13 сент.</t>
  </si>
  <si>
    <t>14 сент.</t>
  </si>
  <si>
    <t>15 сент.</t>
  </si>
  <si>
    <t>16 сент.</t>
  </si>
  <si>
    <t>17 сент.</t>
  </si>
  <si>
    <t>18 сент.</t>
  </si>
  <si>
    <t>19 сент.</t>
  </si>
  <si>
    <t>20 сент.</t>
  </si>
  <si>
    <t>21 сент.</t>
  </si>
  <si>
    <t>22 сент.</t>
  </si>
  <si>
    <t>23 сент.</t>
  </si>
  <si>
    <t>24 сент.</t>
  </si>
  <si>
    <t>25 сент.</t>
  </si>
  <si>
    <t>26 сент.</t>
  </si>
  <si>
    <t>27 сент.</t>
  </si>
  <si>
    <t>28 сент.</t>
  </si>
  <si>
    <t>29 сент.</t>
  </si>
  <si>
    <t>30 сент.</t>
  </si>
  <si>
    <t>01 окт.</t>
  </si>
  <si>
    <t>02 окт.</t>
  </si>
  <si>
    <t>03 окт.</t>
  </si>
  <si>
    <t>04 окт.</t>
  </si>
  <si>
    <t>05 окт.</t>
  </si>
  <si>
    <t>06 окт.</t>
  </si>
  <si>
    <t>07 окт.</t>
  </si>
  <si>
    <t>08 окт.</t>
  </si>
  <si>
    <t>09 окт.</t>
  </si>
  <si>
    <t>10 окт.</t>
  </si>
  <si>
    <t>11 окт.</t>
  </si>
  <si>
    <t>12 окт.</t>
  </si>
  <si>
    <t>13 окт.</t>
  </si>
  <si>
    <t>14 окт.</t>
  </si>
  <si>
    <t>15 окт.</t>
  </si>
  <si>
    <t>16 окт.</t>
  </si>
  <si>
    <t>17 окт.</t>
  </si>
  <si>
    <t>18 окт.</t>
  </si>
  <si>
    <t>19 окт.</t>
  </si>
  <si>
    <t>20 окт.</t>
  </si>
  <si>
    <t>21 окт.</t>
  </si>
  <si>
    <t>22 окт.</t>
  </si>
  <si>
    <t>23 окт.</t>
  </si>
  <si>
    <t>24 окт.</t>
  </si>
  <si>
    <t>25 окт.</t>
  </si>
  <si>
    <t>26 окт.</t>
  </si>
  <si>
    <t>27 окт.</t>
  </si>
  <si>
    <t>28 окт.</t>
  </si>
  <si>
    <t>29 окт.</t>
  </si>
  <si>
    <t>30 окт.</t>
  </si>
  <si>
    <t>31 окт.</t>
  </si>
  <si>
    <t>01 нояб.</t>
  </si>
  <si>
    <t>2 нояб.</t>
  </si>
  <si>
    <t>3 нояб.</t>
  </si>
  <si>
    <t>4 нояб.</t>
  </si>
  <si>
    <t>5 нояб.</t>
  </si>
  <si>
    <t>6 нояб.</t>
  </si>
  <si>
    <t>7 нояб.</t>
  </si>
  <si>
    <t>8 нояб.</t>
  </si>
  <si>
    <t>9 нояб.</t>
  </si>
  <si>
    <t>10 нояб.</t>
  </si>
  <si>
    <t>11 нояб.</t>
  </si>
  <si>
    <t>12 нояб.</t>
  </si>
  <si>
    <t>13 нояб.</t>
  </si>
  <si>
    <t>14 нояб.</t>
  </si>
  <si>
    <t>15 нояб.</t>
  </si>
  <si>
    <t>16 нояб.</t>
  </si>
  <si>
    <t>17 нояб.</t>
  </si>
  <si>
    <t>18 нояб.</t>
  </si>
  <si>
    <t>19 нояб.</t>
  </si>
  <si>
    <t>20 нояб.</t>
  </si>
  <si>
    <t>21 нояб.</t>
  </si>
  <si>
    <t>22 нояб.</t>
  </si>
  <si>
    <t>23 нояб.</t>
  </si>
  <si>
    <t>24 нояб.</t>
  </si>
  <si>
    <t>25 нояб.</t>
  </si>
  <si>
    <t>26 нояб.</t>
  </si>
  <si>
    <t>27 нояб.</t>
  </si>
  <si>
    <t>28 нояб.</t>
  </si>
  <si>
    <t>29 нояб.</t>
  </si>
  <si>
    <t>30 нояб.</t>
  </si>
  <si>
    <t>Дата</t>
  </si>
  <si>
    <t xml:space="preserve">I этап </t>
  </si>
  <si>
    <t/>
  </si>
  <si>
    <t>всего населения привито</t>
  </si>
  <si>
    <t>Поставлено</t>
  </si>
  <si>
    <t>Привито 1 комп</t>
  </si>
  <si>
    <t>охват</t>
  </si>
  <si>
    <t xml:space="preserve">с учетом ФедМО </t>
  </si>
  <si>
    <t>СО</t>
  </si>
  <si>
    <r>
      <rPr>
        <sz val="11"/>
        <color rgb="FF000000"/>
        <rFont val="Times New Roman"/>
        <family val="1"/>
        <charset val="204"/>
      </rPr>
      <t>завершили вакцинацию</t>
    </r>
    <r>
      <rPr>
        <b/>
        <sz val="11"/>
        <color rgb="FF000000"/>
        <rFont val="Times New Roman"/>
        <family val="1"/>
        <charset val="204"/>
      </rPr>
      <t xml:space="preserve"> </t>
    </r>
  </si>
  <si>
    <t>ФМБА</t>
  </si>
  <si>
    <t>взрослые</t>
  </si>
  <si>
    <t>из них в городе I этап:</t>
  </si>
  <si>
    <r>
      <rPr>
        <sz val="11"/>
        <color rgb="FF000000"/>
        <rFont val="Times New Roman"/>
        <family val="1"/>
        <charset val="204"/>
      </rPr>
      <t>привито</t>
    </r>
    <r>
      <rPr>
        <b/>
        <sz val="11"/>
        <color rgb="FF000000"/>
        <rFont val="Times New Roman"/>
        <family val="1"/>
        <charset val="204"/>
      </rPr>
      <t xml:space="preserve"> </t>
    </r>
  </si>
  <si>
    <t>Остаток 1</t>
  </si>
  <si>
    <t>Привито 2 комп</t>
  </si>
  <si>
    <t>привито</t>
  </si>
  <si>
    <t xml:space="preserve">завершили вакцинацию </t>
  </si>
  <si>
    <t>в ЛПУ</t>
  </si>
  <si>
    <t>в стац.</t>
  </si>
  <si>
    <t>В том числе привито детей:</t>
  </si>
  <si>
    <t>берем.</t>
  </si>
  <si>
    <t>1 компонент</t>
  </si>
  <si>
    <t>повторно</t>
  </si>
  <si>
    <t>город Екатеринбург</t>
  </si>
  <si>
    <t xml:space="preserve">область </t>
  </si>
  <si>
    <t>Остаток 2</t>
  </si>
  <si>
    <t>день</t>
  </si>
  <si>
    <t xml:space="preserve">2 компонент </t>
  </si>
  <si>
    <t>60+</t>
  </si>
  <si>
    <t>Привито при выписке из стационара:</t>
  </si>
  <si>
    <t>ФР 1</t>
  </si>
  <si>
    <t>первый ком</t>
  </si>
  <si>
    <t xml:space="preserve">всего </t>
  </si>
  <si>
    <t>ФР 2</t>
  </si>
  <si>
    <t>1 первично</t>
  </si>
  <si>
    <t xml:space="preserve">в городе Екатеринбурге </t>
  </si>
  <si>
    <t>охат</t>
  </si>
  <si>
    <t>1 повторно</t>
  </si>
  <si>
    <t>доля</t>
  </si>
  <si>
    <t>1 всего</t>
  </si>
  <si>
    <t xml:space="preserve">Вакцинировано беременных </t>
  </si>
  <si>
    <t>записано</t>
  </si>
  <si>
    <t xml:space="preserve">Охват вакцинацией взрослого населения </t>
  </si>
  <si>
    <t>Росстат 60+</t>
  </si>
  <si>
    <t>Охват вакцинацией всего населения</t>
  </si>
  <si>
    <t>СО+ФМБА</t>
  </si>
  <si>
    <t>За день привито:</t>
  </si>
  <si>
    <t>Население</t>
  </si>
  <si>
    <t xml:space="preserve">всего I этап </t>
  </si>
  <si>
    <t>Дети</t>
  </si>
  <si>
    <t>Взрослые</t>
  </si>
  <si>
    <t>Привито взр</t>
  </si>
  <si>
    <t>I вакцинация</t>
  </si>
  <si>
    <t>Завершенная вакцинация</t>
  </si>
  <si>
    <t>Привито лиц категории 60+</t>
  </si>
  <si>
    <t>Всего</t>
  </si>
  <si>
    <t>в том числе законченных</t>
  </si>
  <si>
    <t>Охват 60+</t>
  </si>
  <si>
    <t xml:space="preserve">Росстата </t>
  </si>
  <si>
    <t xml:space="preserve">ТФОМС </t>
  </si>
  <si>
    <t>Доля 60+ в структуре привитых</t>
  </si>
  <si>
    <t xml:space="preserve">Остаток вакцины </t>
  </si>
  <si>
    <t xml:space="preserve">в том числе в МО </t>
  </si>
  <si>
    <t xml:space="preserve">в резерве </t>
  </si>
  <si>
    <t xml:space="preserve">Записано на вакцинацию </t>
  </si>
  <si>
    <t>Всего внесено записей в ФР вакцинированных (первичная + повторная вакцинации)</t>
  </si>
  <si>
    <t>по первой вакцинации</t>
  </si>
  <si>
    <t>по завершенной вакцинации</t>
  </si>
  <si>
    <t xml:space="preserve">Мобильные пункты </t>
  </si>
  <si>
    <t xml:space="preserve">Мобильные бригады </t>
  </si>
  <si>
    <t xml:space="preserve">Мобильные бригады для вакцинации детского населения </t>
  </si>
  <si>
    <t>13.05.</t>
  </si>
  <si>
    <t>Всего поставлено в Свердловскую область (всего)</t>
  </si>
  <si>
    <t>Свердловская область</t>
  </si>
  <si>
    <t>Кол-во I компонента в остатке (всего)</t>
  </si>
  <si>
    <t>ГАУ СО "Фармация"</t>
  </si>
  <si>
    <t>Остаток в МО</t>
  </si>
  <si>
    <t>Кол-во II компонента в остатке (всего)</t>
  </si>
  <si>
    <t>Охват вакцинацией</t>
  </si>
  <si>
    <t>всего населения</t>
  </si>
  <si>
    <t>взрослого населения</t>
  </si>
  <si>
    <t>Детского населения</t>
  </si>
  <si>
    <t>Привито I компонентом (всего)</t>
  </si>
  <si>
    <t>Привито II компонентом (всего)</t>
  </si>
  <si>
    <t>Привито беременных</t>
  </si>
  <si>
    <t>Привито повторно</t>
  </si>
  <si>
    <t>Привито за сутки (всего)</t>
  </si>
  <si>
    <t>I компонентом</t>
  </si>
  <si>
    <t>II компонентом</t>
  </si>
  <si>
    <t>Привито I компонентом за сутки (всего)</t>
  </si>
  <si>
    <t>Первично</t>
  </si>
  <si>
    <t>Вторично</t>
  </si>
  <si>
    <t>Привито лиц категории 12-17 лет (всего)</t>
  </si>
  <si>
    <t>Охват вакцинацией 12-17 лет</t>
  </si>
  <si>
    <t>Привито лиц категории 60+ (всего)</t>
  </si>
  <si>
    <t>Охват вакцинацией 60+ (Росстат)</t>
  </si>
  <si>
    <t>Доля лиц 60+</t>
  </si>
  <si>
    <t>Внесено в Фед. Регистр (всего)</t>
  </si>
  <si>
    <t>I компонент</t>
  </si>
  <si>
    <t>Всего поставлено доз детской вакцины</t>
  </si>
  <si>
    <t>Привито I компонентом всего</t>
  </si>
  <si>
    <t xml:space="preserve">Привито I компонентом за сутки </t>
  </si>
  <si>
    <t>Привито II компонентом всего</t>
  </si>
  <si>
    <t>Привито I компонентом за сутки</t>
  </si>
  <si>
    <t>дата</t>
  </si>
  <si>
    <t>вакцина</t>
  </si>
  <si>
    <t>Поставлено, доз</t>
  </si>
  <si>
    <t>Поставлено во флаконах</t>
  </si>
  <si>
    <t>КовиВак</t>
  </si>
  <si>
    <t>Гам-КОВИД-Вак-М</t>
  </si>
  <si>
    <t>Всего:</t>
  </si>
  <si>
    <r>
      <t xml:space="preserve">V2+лайт+V2 дети
</t>
    </r>
    <r>
      <rPr>
        <b/>
        <sz val="10"/>
        <color rgb="FF000000"/>
        <rFont val="Calibri"/>
        <family val="2"/>
        <charset val="204"/>
      </rPr>
      <t>первичная вакцинация</t>
    </r>
  </si>
  <si>
    <r>
      <t xml:space="preserve">V1+лайт+V1 дети
</t>
    </r>
    <r>
      <rPr>
        <b/>
        <sz val="10"/>
        <color rgb="FF000000"/>
        <rFont val="Calibri"/>
        <family val="2"/>
        <charset val="204"/>
      </rPr>
      <t>повторная вакцинация</t>
    </r>
  </si>
  <si>
    <t>V1+лайт+V1 дети
первичная вакцинация</t>
  </si>
  <si>
    <t>План вакцинации на 2022 год</t>
  </si>
  <si>
    <t>План ревакцинации на 2022г.</t>
  </si>
  <si>
    <t xml:space="preserve">01.01.2022 - 01.11.2022 </t>
  </si>
  <si>
    <t>охват (%)</t>
  </si>
  <si>
    <t>все население</t>
  </si>
  <si>
    <t>За весь период</t>
  </si>
  <si>
    <t>Охват всего 
населения</t>
  </si>
  <si>
    <t>V2+лайт+V2 дети
первичная вакцинация</t>
  </si>
  <si>
    <t>V1+лайт+V1 дети
повторная вакцинация</t>
  </si>
  <si>
    <r>
      <t xml:space="preserve">% повторной вакцинации от первично привитых 
</t>
    </r>
    <r>
      <rPr>
        <b/>
        <sz val="10"/>
        <color rgb="FF000000"/>
        <rFont val="Calibri"/>
        <family val="2"/>
        <charset val="204"/>
      </rPr>
      <t xml:space="preserve">
за весь период</t>
    </r>
  </si>
  <si>
    <t>Область</t>
  </si>
  <si>
    <t>* % выпонения плана первичной вакцинации = (V2+лайт+V2 дети первичная вакцинация (01.01.2022 - 01.11.2022)) / План вакцинации на 2022</t>
  </si>
  <si>
    <t>** % выпонения плана повторной вакцинации = (V1+лайт+V1 дети повторная вакцинация (01.01.2022 - 01.11.2022)) / План повторной вакцинации на 2022</t>
  </si>
  <si>
    <t>*** охват населения = (V1+лайт+V1 дети первичная вакцинация (за весь период с начала вакцинации)) / прикреплённое население</t>
  </si>
  <si>
    <t>**** % повторной вакцинации от первично привитых = (V2+лайт+V2 дети первичная вакцинация (за весь период с начала вакцинации)) / (V1+лайт+V1 дети повторная вакцинация (за весь период с начала вакцинации))</t>
  </si>
  <si>
    <t>С начала вакцинации</t>
  </si>
  <si>
    <t>RV1+лайт+RV1 дети
повторная вакцинация</t>
  </si>
  <si>
    <t>% выполнения плана *</t>
  </si>
  <si>
    <t>% выполнения плана **</t>
  </si>
  <si>
    <t>Охват всего 
населения ***</t>
  </si>
  <si>
    <t>% повторной вакцинации от первично привитых 
****</t>
  </si>
  <si>
    <t xml:space="preserve">привито на 11.02.2023 </t>
  </si>
  <si>
    <t>повторная вакцинация на 11.02.2023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</si>
</sst>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19]d\ mmm;@"/>
    <numFmt numFmtId="166" formatCode="0.0%"/>
  </numFmts>
  <fonts count="45" x14ac:knownFonts="1">
    <font>
      <sz val="11"/>
      <color theme="1"/>
      <name val="Arial"/>
      <family val="2"/>
      <scheme val="minor"/>
    </font>
    <font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1"/>
    </font>
    <font>
      <sz val="11"/>
      <color rgb="FFFF0000"/>
      <name val="Calibri"/>
      <family val="2"/>
      <charset val="204"/>
    </font>
    <font>
      <sz val="11"/>
      <color rgb="FFFF0000"/>
      <name val="Arial"/>
      <family val="2"/>
      <charset val="204"/>
    </font>
    <font>
      <sz val="10"/>
      <name val="Calibri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204"/>
    </font>
    <font>
      <b/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1"/>
    </font>
    <font>
      <b/>
      <sz val="10"/>
      <color rgb="FFFF0000"/>
      <name val="Times New Roman"/>
      <family val="1"/>
      <charset val="1"/>
    </font>
    <font>
      <sz val="10"/>
      <color rgb="FFFF0000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Arial"/>
      <family val="2"/>
      <charset val="1"/>
    </font>
    <font>
      <sz val="8"/>
      <color rgb="FF000000"/>
      <name val="Cambria"/>
      <family val="1"/>
      <charset val="1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Times New Roman"/>
      <family val="1"/>
      <charset val="204"/>
    </font>
    <font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FCC99"/>
        <bgColor rgb="FFFFCCCC"/>
      </patternFill>
    </fill>
    <fill>
      <patternFill patternType="solid">
        <fgColor rgb="FFFFCC00"/>
        <bgColor rgb="FFFFFF00"/>
      </patternFill>
    </fill>
    <fill>
      <patternFill patternType="solid">
        <fgColor rgb="FFFF8080"/>
        <bgColor rgb="FFFF9900"/>
      </patternFill>
    </fill>
    <fill>
      <patternFill patternType="solid">
        <fgColor rgb="FFC0C0C0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DEADA"/>
      </patternFill>
    </fill>
    <fill>
      <patternFill patternType="solid">
        <fgColor rgb="FF00FF00"/>
        <bgColor rgb="FF00B050"/>
      </patternFill>
    </fill>
    <fill>
      <patternFill patternType="solid">
        <fgColor rgb="FFFDEADA"/>
        <bgColor rgb="FFFFFFFF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FD8DC"/>
      </patternFill>
    </fill>
    <fill>
      <patternFill patternType="solid">
        <fgColor rgb="FFFFCCCC"/>
        <bgColor rgb="FFFFCC99"/>
      </patternFill>
    </fill>
    <fill>
      <patternFill patternType="solid">
        <fgColor rgb="FF99CC00"/>
        <bgColor rgb="FFFFCC00"/>
      </patternFill>
    </fill>
    <fill>
      <patternFill patternType="solid">
        <fgColor rgb="FF33CCCC"/>
        <bgColor rgb="FF00CCFF"/>
      </patternFill>
    </fill>
    <fill>
      <patternFill patternType="solid">
        <fgColor rgb="FF00CCFF"/>
        <bgColor rgb="FF33CCCC"/>
      </patternFill>
    </fill>
    <fill>
      <patternFill patternType="solid">
        <fgColor rgb="FFCC99FF"/>
        <bgColor rgb="FF9999FF"/>
      </patternFill>
    </fill>
    <fill>
      <patternFill patternType="solid">
        <fgColor rgb="FFFF99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B9CDE5"/>
        <bgColor rgb="FFCFD8DC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  <bgColor rgb="FFFDEADA"/>
      </patternFill>
    </fill>
    <fill>
      <patternFill patternType="solid">
        <fgColor rgb="FFFFC000"/>
        <bgColor rgb="FFFDEADA"/>
      </patternFill>
    </fill>
    <fill>
      <patternFill patternType="solid">
        <fgColor rgb="FFFFC000"/>
        <bgColor rgb="FF00B050"/>
      </patternFill>
    </fill>
    <fill>
      <patternFill patternType="solid">
        <fgColor rgb="FF8EB4E3"/>
      </patternFill>
    </fill>
    <fill>
      <patternFill patternType="solid">
        <fgColor rgb="FF8EB4E3"/>
        <bgColor rgb="FF00CCFF"/>
      </patternFill>
    </fill>
    <fill>
      <patternFill patternType="solid">
        <fgColor rgb="FF8EB4E3"/>
        <bgColor rgb="FFFFCC00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rgb="FFCFD8DC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CFD8DC"/>
      </top>
      <bottom style="thin">
        <color auto="1"/>
      </bottom>
      <diagonal/>
    </border>
    <border>
      <left style="thin">
        <color auto="1"/>
      </left>
      <right style="thin">
        <color rgb="FFCFD8DC"/>
      </right>
      <top style="thin">
        <color rgb="FFCFD8D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CFD8DC"/>
      </left>
      <right/>
      <top style="thin">
        <color rgb="FFCFD8DC"/>
      </top>
      <bottom style="thin">
        <color rgb="FFCFD8DC"/>
      </bottom>
      <diagonal/>
    </border>
    <border>
      <left style="thin">
        <color rgb="FFCFD8DC"/>
      </left>
      <right style="thin">
        <color rgb="FFCFD8DC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66">
    <xf numFmtId="0" fontId="0" fillId="0" borderId="0" xfId="0"/>
    <xf numFmtId="0" fontId="1" fillId="0" borderId="0" xfId="0" applyFont="1" applyBorder="1" applyAlignment="1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6" fillId="0" borderId="0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7" fillId="8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vertical="top"/>
    </xf>
    <xf numFmtId="0" fontId="2" fillId="2" borderId="7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vertical="top" wrapText="1"/>
    </xf>
    <xf numFmtId="0" fontId="3" fillId="7" borderId="10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8" borderId="12" xfId="0" applyFont="1" applyFill="1" applyBorder="1" applyAlignment="1">
      <alignment horizontal="center" vertical="top" wrapText="1"/>
    </xf>
    <xf numFmtId="0" fontId="2" fillId="8" borderId="11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 wrapText="1"/>
    </xf>
    <xf numFmtId="0" fontId="2" fillId="2" borderId="13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3" xfId="0" applyFont="1" applyFill="1" applyBorder="1" applyAlignment="1">
      <alignment vertical="top" wrapText="1"/>
    </xf>
    <xf numFmtId="0" fontId="3" fillId="9" borderId="13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1" fillId="0" borderId="1" xfId="0" applyFont="1" applyBorder="1" applyAlignment="1"/>
    <xf numFmtId="0" fontId="1" fillId="7" borderId="1" xfId="0" applyFont="1" applyFill="1" applyBorder="1" applyAlignment="1"/>
    <xf numFmtId="0" fontId="9" fillId="2" borderId="1" xfId="0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0" fontId="10" fillId="7" borderId="1" xfId="0" applyFont="1" applyFill="1" applyBorder="1" applyAlignment="1"/>
    <xf numFmtId="0" fontId="10" fillId="11" borderId="13" xfId="0" applyFont="1" applyFill="1" applyBorder="1" applyAlignment="1"/>
    <xf numFmtId="0" fontId="10" fillId="8" borderId="13" xfId="0" applyFont="1" applyFill="1" applyBorder="1" applyAlignment="1"/>
    <xf numFmtId="0" fontId="10" fillId="12" borderId="13" xfId="0" applyFont="1" applyFill="1" applyBorder="1" applyAlignment="1"/>
    <xf numFmtId="0" fontId="10" fillId="4" borderId="13" xfId="0" applyFont="1" applyFill="1" applyBorder="1" applyAlignment="1"/>
    <xf numFmtId="0" fontId="10" fillId="13" borderId="13" xfId="0" applyFont="1" applyFill="1" applyBorder="1" applyAlignment="1"/>
    <xf numFmtId="0" fontId="10" fillId="6" borderId="13" xfId="0" applyFont="1" applyFill="1" applyBorder="1" applyAlignment="1"/>
    <xf numFmtId="0" fontId="9" fillId="2" borderId="13" xfId="0" applyFont="1" applyFill="1" applyBorder="1" applyAlignment="1"/>
    <xf numFmtId="0" fontId="11" fillId="0" borderId="13" xfId="0" applyFont="1" applyBorder="1" applyAlignment="1"/>
    <xf numFmtId="0" fontId="10" fillId="0" borderId="1" xfId="0" applyFont="1" applyBorder="1" applyAlignment="1"/>
    <xf numFmtId="0" fontId="9" fillId="7" borderId="1" xfId="0" applyFont="1" applyFill="1" applyBorder="1" applyAlignment="1"/>
    <xf numFmtId="0" fontId="9" fillId="0" borderId="1" xfId="0" applyFont="1" applyBorder="1" applyAlignment="1"/>
    <xf numFmtId="0" fontId="10" fillId="2" borderId="1" xfId="0" applyFont="1" applyFill="1" applyBorder="1" applyAlignment="1"/>
    <xf numFmtId="1" fontId="9" fillId="4" borderId="1" xfId="0" applyNumberFormat="1" applyFont="1" applyFill="1" applyBorder="1" applyAlignment="1"/>
    <xf numFmtId="164" fontId="12" fillId="4" borderId="1" xfId="0" applyNumberFormat="1" applyFont="1" applyFill="1" applyBorder="1" applyAlignment="1"/>
    <xf numFmtId="0" fontId="13" fillId="0" borderId="0" xfId="0" applyFont="1" applyBorder="1" applyAlignment="1"/>
    <xf numFmtId="0" fontId="14" fillId="2" borderId="1" xfId="0" applyFont="1" applyFill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4" fillId="8" borderId="1" xfId="0" applyFont="1" applyFill="1" applyBorder="1" applyAlignment="1"/>
    <xf numFmtId="0" fontId="14" fillId="8" borderId="14" xfId="0" applyFont="1" applyFill="1" applyBorder="1" applyAlignment="1"/>
    <xf numFmtId="0" fontId="6" fillId="8" borderId="13" xfId="0" applyFont="1" applyFill="1" applyBorder="1" applyAlignment="1"/>
    <xf numFmtId="0" fontId="1" fillId="2" borderId="1" xfId="0" applyFont="1" applyFill="1" applyBorder="1" applyAlignment="1"/>
    <xf numFmtId="0" fontId="10" fillId="8" borderId="1" xfId="0" applyFont="1" applyFill="1" applyBorder="1" applyAlignment="1"/>
    <xf numFmtId="0" fontId="10" fillId="13" borderId="1" xfId="0" applyFont="1" applyFill="1" applyBorder="1" applyAlignment="1"/>
    <xf numFmtId="0" fontId="10" fillId="6" borderId="1" xfId="0" applyFont="1" applyFill="1" applyBorder="1" applyAlignment="1"/>
    <xf numFmtId="0" fontId="11" fillId="0" borderId="1" xfId="0" applyFont="1" applyBorder="1" applyAlignment="1"/>
    <xf numFmtId="0" fontId="14" fillId="8" borderId="3" xfId="0" applyFont="1" applyFill="1" applyBorder="1" applyAlignment="1"/>
    <xf numFmtId="0" fontId="16" fillId="8" borderId="1" xfId="0" applyFont="1" applyFill="1" applyBorder="1" applyAlignment="1"/>
    <xf numFmtId="0" fontId="10" fillId="11" borderId="1" xfId="0" applyFont="1" applyFill="1" applyBorder="1" applyAlignment="1"/>
    <xf numFmtId="0" fontId="10" fillId="12" borderId="1" xfId="0" applyFont="1" applyFill="1" applyBorder="1" applyAlignment="1"/>
    <xf numFmtId="0" fontId="10" fillId="4" borderId="1" xfId="0" applyFont="1" applyFill="1" applyBorder="1" applyAlignment="1"/>
    <xf numFmtId="0" fontId="17" fillId="2" borderId="1" xfId="0" applyFont="1" applyFill="1" applyBorder="1" applyAlignment="1"/>
    <xf numFmtId="0" fontId="17" fillId="0" borderId="1" xfId="0" applyFont="1" applyBorder="1" applyAlignment="1"/>
    <xf numFmtId="0" fontId="11" fillId="2" borderId="1" xfId="0" applyFont="1" applyFill="1" applyBorder="1" applyAlignment="1"/>
    <xf numFmtId="0" fontId="11" fillId="8" borderId="1" xfId="0" applyFont="1" applyFill="1" applyBorder="1" applyAlignment="1"/>
    <xf numFmtId="0" fontId="9" fillId="10" borderId="1" xfId="0" applyFont="1" applyFill="1" applyBorder="1" applyAlignment="1"/>
    <xf numFmtId="0" fontId="18" fillId="0" borderId="1" xfId="0" applyFont="1" applyBorder="1" applyAlignment="1"/>
    <xf numFmtId="0" fontId="19" fillId="0" borderId="1" xfId="0" applyFont="1" applyBorder="1" applyAlignment="1"/>
    <xf numFmtId="0" fontId="19" fillId="2" borderId="1" xfId="0" applyFont="1" applyFill="1" applyBorder="1" applyAlignment="1"/>
    <xf numFmtId="0" fontId="10" fillId="2" borderId="1" xfId="0" applyFont="1" applyFill="1" applyBorder="1" applyAlignment="1">
      <alignment horizontal="right" vertical="center"/>
    </xf>
    <xf numFmtId="1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/>
    <xf numFmtId="0" fontId="15" fillId="0" borderId="0" xfId="0" applyFont="1" applyBorder="1" applyAlignment="1"/>
    <xf numFmtId="0" fontId="18" fillId="2" borderId="1" xfId="0" applyFont="1" applyFill="1" applyBorder="1" applyAlignment="1"/>
    <xf numFmtId="0" fontId="9" fillId="4" borderId="1" xfId="0" applyFont="1" applyFill="1" applyBorder="1" applyAlignment="1"/>
    <xf numFmtId="0" fontId="15" fillId="2" borderId="1" xfId="0" applyFont="1" applyFill="1" applyBorder="1" applyAlignment="1"/>
    <xf numFmtId="0" fontId="11" fillId="8" borderId="3" xfId="0" applyFont="1" applyFill="1" applyBorder="1" applyAlignment="1"/>
    <xf numFmtId="0" fontId="6" fillId="8" borderId="1" xfId="0" applyFont="1" applyFill="1" applyBorder="1" applyAlignment="1"/>
    <xf numFmtId="0" fontId="20" fillId="0" borderId="1" xfId="0" applyFont="1" applyBorder="1" applyAlignment="1"/>
    <xf numFmtId="0" fontId="13" fillId="0" borderId="1" xfId="0" applyFont="1" applyBorder="1" applyAlignment="1"/>
    <xf numFmtId="0" fontId="6" fillId="0" borderId="1" xfId="0" applyFont="1" applyBorder="1" applyAlignment="1"/>
    <xf numFmtId="0" fontId="10" fillId="10" borderId="1" xfId="0" applyFont="1" applyFill="1" applyBorder="1" applyAlignment="1"/>
    <xf numFmtId="0" fontId="13" fillId="2" borderId="1" xfId="0" applyFont="1" applyFill="1" applyBorder="1" applyAlignment="1"/>
    <xf numFmtId="0" fontId="6" fillId="2" borderId="1" xfId="0" applyFont="1" applyFill="1" applyBorder="1" applyAlignment="1"/>
    <xf numFmtId="0" fontId="17" fillId="8" borderId="1" xfId="0" applyFont="1" applyFill="1" applyBorder="1" applyAlignment="1"/>
    <xf numFmtId="0" fontId="17" fillId="8" borderId="3" xfId="0" applyFont="1" applyFill="1" applyBorder="1" applyAlignment="1"/>
    <xf numFmtId="0" fontId="20" fillId="8" borderId="1" xfId="0" applyFont="1" applyFill="1" applyBorder="1" applyAlignment="1"/>
    <xf numFmtId="0" fontId="21" fillId="2" borderId="1" xfId="0" applyFont="1" applyFill="1" applyBorder="1" applyAlignment="1"/>
    <xf numFmtId="0" fontId="21" fillId="0" borderId="1" xfId="0" applyFont="1" applyBorder="1" applyAlignment="1"/>
    <xf numFmtId="0" fontId="16" fillId="2" borderId="1" xfId="0" applyFont="1" applyFill="1" applyBorder="1" applyAlignment="1"/>
    <xf numFmtId="0" fontId="9" fillId="11" borderId="1" xfId="0" applyFont="1" applyFill="1" applyBorder="1" applyAlignment="1"/>
    <xf numFmtId="0" fontId="9" fillId="8" borderId="1" xfId="0" applyFont="1" applyFill="1" applyBorder="1" applyAlignment="1"/>
    <xf numFmtId="0" fontId="9" fillId="12" borderId="1" xfId="0" applyFont="1" applyFill="1" applyBorder="1" applyAlignment="1"/>
    <xf numFmtId="0" fontId="9" fillId="13" borderId="1" xfId="0" applyFont="1" applyFill="1" applyBorder="1" applyAlignment="1"/>
    <xf numFmtId="0" fontId="12" fillId="4" borderId="1" xfId="0" applyFont="1" applyFill="1" applyBorder="1" applyAlignment="1"/>
    <xf numFmtId="0" fontId="1" fillId="14" borderId="1" xfId="0" applyFont="1" applyFill="1" applyBorder="1" applyAlignment="1"/>
    <xf numFmtId="0" fontId="3" fillId="14" borderId="1" xfId="0" applyFont="1" applyFill="1" applyBorder="1" applyAlignment="1"/>
    <xf numFmtId="0" fontId="22" fillId="14" borderId="1" xfId="0" applyFont="1" applyFill="1" applyBorder="1" applyAlignment="1">
      <alignment horizontal="right" vertical="center"/>
    </xf>
    <xf numFmtId="0" fontId="10" fillId="14" borderId="1" xfId="0" applyFont="1" applyFill="1" applyBorder="1" applyAlignment="1"/>
    <xf numFmtId="0" fontId="9" fillId="14" borderId="1" xfId="0" applyFont="1" applyFill="1" applyBorder="1" applyAlignment="1"/>
    <xf numFmtId="1" fontId="9" fillId="14" borderId="1" xfId="0" applyNumberFormat="1" applyFont="1" applyFill="1" applyBorder="1" applyAlignment="1"/>
    <xf numFmtId="164" fontId="12" fillId="14" borderId="1" xfId="0" applyNumberFormat="1" applyFont="1" applyFill="1" applyBorder="1" applyAlignment="1"/>
    <xf numFmtId="0" fontId="14" fillId="14" borderId="1" xfId="0" applyFont="1" applyFill="1" applyBorder="1" applyAlignment="1"/>
    <xf numFmtId="0" fontId="14" fillId="14" borderId="3" xfId="0" applyFont="1" applyFill="1" applyBorder="1" applyAlignment="1"/>
    <xf numFmtId="0" fontId="1" fillId="15" borderId="1" xfId="0" applyFont="1" applyFill="1" applyBorder="1" applyAlignment="1"/>
    <xf numFmtId="0" fontId="3" fillId="15" borderId="1" xfId="0" applyFont="1" applyFill="1" applyBorder="1" applyAlignment="1"/>
    <xf numFmtId="0" fontId="22" fillId="15" borderId="1" xfId="0" applyFont="1" applyFill="1" applyBorder="1" applyAlignment="1">
      <alignment horizontal="right" vertical="center"/>
    </xf>
    <xf numFmtId="0" fontId="9" fillId="15" borderId="1" xfId="0" applyFont="1" applyFill="1" applyBorder="1" applyAlignment="1"/>
    <xf numFmtId="0" fontId="10" fillId="15" borderId="1" xfId="0" applyFont="1" applyFill="1" applyBorder="1" applyAlignment="1"/>
    <xf numFmtId="0" fontId="10" fillId="16" borderId="1" xfId="0" applyFont="1" applyFill="1" applyBorder="1" applyAlignment="1"/>
    <xf numFmtId="1" fontId="9" fillId="15" borderId="1" xfId="0" applyNumberFormat="1" applyFont="1" applyFill="1" applyBorder="1" applyAlignment="1"/>
    <xf numFmtId="164" fontId="12" fillId="16" borderId="1" xfId="0" applyNumberFormat="1" applyFont="1" applyFill="1" applyBorder="1" applyAlignment="1"/>
    <xf numFmtId="0" fontId="14" fillId="15" borderId="1" xfId="0" applyFont="1" applyFill="1" applyBorder="1" applyAlignment="1"/>
    <xf numFmtId="0" fontId="14" fillId="15" borderId="3" xfId="0" applyFont="1" applyFill="1" applyBorder="1" applyAlignment="1"/>
    <xf numFmtId="0" fontId="16" fillId="0" borderId="1" xfId="0" applyFont="1" applyBorder="1" applyAlignment="1"/>
    <xf numFmtId="0" fontId="22" fillId="15" borderId="1" xfId="0" applyFont="1" applyFill="1" applyBorder="1" applyAlignment="1"/>
    <xf numFmtId="0" fontId="11" fillId="2" borderId="0" xfId="0" applyFont="1" applyFill="1" applyBorder="1" applyAlignment="1"/>
    <xf numFmtId="0" fontId="14" fillId="15" borderId="2" xfId="0" applyFont="1" applyFill="1" applyBorder="1" applyAlignment="1"/>
    <xf numFmtId="0" fontId="14" fillId="15" borderId="11" xfId="0" applyFont="1" applyFill="1" applyBorder="1" applyAlignment="1"/>
    <xf numFmtId="0" fontId="14" fillId="2" borderId="7" xfId="0" applyFont="1" applyFill="1" applyBorder="1" applyAlignment="1"/>
    <xf numFmtId="0" fontId="14" fillId="0" borderId="7" xfId="0" applyFont="1" applyBorder="1" applyAlignment="1"/>
    <xf numFmtId="0" fontId="20" fillId="0" borderId="7" xfId="0" applyFont="1" applyBorder="1" applyAlignment="1"/>
    <xf numFmtId="0" fontId="14" fillId="8" borderId="7" xfId="0" applyFont="1" applyFill="1" applyBorder="1" applyAlignment="1"/>
    <xf numFmtId="0" fontId="14" fillId="8" borderId="15" xfId="0" applyFont="1" applyFill="1" applyBorder="1" applyAlignment="1"/>
    <xf numFmtId="0" fontId="6" fillId="8" borderId="7" xfId="0" applyFont="1" applyFill="1" applyBorder="1" applyAlignment="1"/>
    <xf numFmtId="0" fontId="4" fillId="15" borderId="0" xfId="0" applyFont="1" applyFill="1" applyBorder="1" applyAlignment="1"/>
    <xf numFmtId="0" fontId="14" fillId="15" borderId="13" xfId="0" applyFont="1" applyFill="1" applyBorder="1" applyAlignment="1"/>
    <xf numFmtId="0" fontId="14" fillId="15" borderId="14" xfId="0" applyFont="1" applyFill="1" applyBorder="1" applyAlignment="1"/>
    <xf numFmtId="0" fontId="9" fillId="2" borderId="1" xfId="0" applyFont="1" applyFill="1" applyBorder="1" applyAlignment="1">
      <alignment horizontal="right"/>
    </xf>
    <xf numFmtId="0" fontId="9" fillId="10" borderId="1" xfId="0" applyFont="1" applyFill="1" applyBorder="1" applyAlignment="1">
      <alignment horizontal="right"/>
    </xf>
    <xf numFmtId="0" fontId="11" fillId="0" borderId="0" xfId="0" applyFont="1" applyBorder="1" applyAlignment="1"/>
    <xf numFmtId="0" fontId="22" fillId="14" borderId="1" xfId="0" applyFont="1" applyFill="1" applyBorder="1" applyAlignment="1"/>
    <xf numFmtId="0" fontId="23" fillId="14" borderId="1" xfId="0" applyFont="1" applyFill="1" applyBorder="1" applyAlignment="1"/>
    <xf numFmtId="1" fontId="22" fillId="14" borderId="1" xfId="0" applyNumberFormat="1" applyFont="1" applyFill="1" applyBorder="1" applyAlignment="1"/>
    <xf numFmtId="0" fontId="14" fillId="14" borderId="2" xfId="0" applyFont="1" applyFill="1" applyBorder="1" applyAlignment="1"/>
    <xf numFmtId="0" fontId="1" fillId="14" borderId="0" xfId="0" applyFont="1" applyFill="1" applyBorder="1" applyAlignment="1"/>
    <xf numFmtId="0" fontId="3" fillId="0" borderId="0" xfId="0" applyFont="1" applyBorder="1" applyAlignment="1"/>
    <xf numFmtId="0" fontId="24" fillId="0" borderId="0" xfId="0" applyFont="1" applyBorder="1" applyAlignme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6" fillId="0" borderId="0" xfId="0" applyFont="1" applyBorder="1" applyAlignment="1"/>
    <xf numFmtId="164" fontId="26" fillId="0" borderId="0" xfId="0" applyNumberFormat="1" applyFont="1" applyBorder="1" applyAlignment="1"/>
    <xf numFmtId="0" fontId="6" fillId="7" borderId="4" xfId="0" applyFont="1" applyFill="1" applyBorder="1" applyAlignment="1"/>
    <xf numFmtId="0" fontId="4" fillId="7" borderId="4" xfId="0" applyFont="1" applyFill="1" applyBorder="1" applyAlignment="1"/>
    <xf numFmtId="0" fontId="4" fillId="0" borderId="0" xfId="0" applyFont="1" applyBorder="1" applyAlignment="1"/>
    <xf numFmtId="3" fontId="3" fillId="0" borderId="0" xfId="0" applyNumberFormat="1" applyFont="1" applyBorder="1" applyAlignment="1"/>
    <xf numFmtId="3" fontId="3" fillId="0" borderId="0" xfId="0" applyNumberFormat="1" applyFont="1"/>
    <xf numFmtId="0" fontId="25" fillId="0" borderId="0" xfId="0" applyFont="1" applyBorder="1" applyAlignment="1"/>
    <xf numFmtId="0" fontId="27" fillId="0" borderId="0" xfId="0" applyFont="1" applyBorder="1" applyAlignment="1">
      <alignment wrapText="1"/>
    </xf>
    <xf numFmtId="0" fontId="27" fillId="0" borderId="0" xfId="0" applyFont="1" applyBorder="1" applyAlignment="1">
      <alignment vertical="top" wrapText="1"/>
    </xf>
    <xf numFmtId="0" fontId="1" fillId="2" borderId="0" xfId="0" applyFont="1" applyFill="1" applyBorder="1" applyAlignment="1"/>
    <xf numFmtId="1" fontId="4" fillId="0" borderId="0" xfId="0" applyNumberFormat="1" applyFont="1" applyBorder="1" applyAlignment="1"/>
    <xf numFmtId="0" fontId="26" fillId="4" borderId="0" xfId="0" applyFont="1" applyFill="1" applyBorder="1" applyAlignment="1"/>
    <xf numFmtId="0" fontId="1" fillId="4" borderId="0" xfId="0" applyFont="1" applyFill="1" applyBorder="1" applyAlignment="1"/>
    <xf numFmtId="0" fontId="19" fillId="17" borderId="0" xfId="0" applyFont="1" applyFill="1" applyBorder="1" applyAlignment="1"/>
    <xf numFmtId="1" fontId="4" fillId="7" borderId="0" xfId="0" applyNumberFormat="1" applyFont="1" applyFill="1" applyBorder="1" applyAlignment="1"/>
    <xf numFmtId="164" fontId="4" fillId="0" borderId="0" xfId="0" applyNumberFormat="1" applyFont="1" applyBorder="1" applyAlignment="1"/>
    <xf numFmtId="16" fontId="1" fillId="0" borderId="0" xfId="0" applyNumberFormat="1" applyFont="1" applyBorder="1" applyAlignment="1"/>
    <xf numFmtId="0" fontId="1" fillId="0" borderId="4" xfId="0" applyFont="1" applyBorder="1" applyAlignment="1"/>
    <xf numFmtId="16" fontId="1" fillId="0" borderId="1" xfId="0" applyNumberFormat="1" applyFont="1" applyBorder="1" applyAlignment="1"/>
    <xf numFmtId="0" fontId="1" fillId="18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6" borderId="1" xfId="0" applyFont="1" applyFill="1" applyBorder="1" applyAlignment="1"/>
    <xf numFmtId="164" fontId="1" fillId="0" borderId="4" xfId="0" applyNumberFormat="1" applyFont="1" applyBorder="1" applyAlignment="1"/>
    <xf numFmtId="16" fontId="1" fillId="0" borderId="2" xfId="0" applyNumberFormat="1" applyFont="1" applyBorder="1" applyAlignment="1"/>
    <xf numFmtId="0" fontId="1" fillId="0" borderId="2" xfId="0" applyFont="1" applyBorder="1" applyAlignment="1"/>
    <xf numFmtId="0" fontId="28" fillId="0" borderId="0" xfId="0" applyFont="1" applyBorder="1" applyAlignment="1"/>
    <xf numFmtId="0" fontId="4" fillId="0" borderId="1" xfId="0" applyFont="1" applyBorder="1" applyAlignment="1"/>
    <xf numFmtId="0" fontId="1" fillId="0" borderId="6" xfId="0" applyFont="1" applyBorder="1" applyAlignment="1"/>
    <xf numFmtId="0" fontId="1" fillId="4" borderId="3" xfId="0" applyFont="1" applyFill="1" applyBorder="1" applyAlignment="1"/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/>
    <xf numFmtId="164" fontId="1" fillId="7" borderId="4" xfId="0" applyNumberFormat="1" applyFont="1" applyFill="1" applyBorder="1" applyAlignment="1"/>
    <xf numFmtId="164" fontId="1" fillId="7" borderId="0" xfId="0" applyNumberFormat="1" applyFont="1" applyFill="1" applyBorder="1" applyAlignment="1"/>
    <xf numFmtId="0" fontId="4" fillId="0" borderId="4" xfId="0" applyFont="1" applyBorder="1" applyAlignment="1"/>
    <xf numFmtId="164" fontId="4" fillId="0" borderId="4" xfId="0" applyNumberFormat="1" applyFont="1" applyBorder="1" applyAlignment="1"/>
    <xf numFmtId="0" fontId="4" fillId="7" borderId="0" xfId="0" applyFont="1" applyFill="1" applyBorder="1" applyAlignment="1"/>
    <xf numFmtId="0" fontId="1" fillId="7" borderId="0" xfId="0" applyFont="1" applyFill="1" applyBorder="1" applyAlignment="1"/>
    <xf numFmtId="16" fontId="19" fillId="19" borderId="4" xfId="0" applyNumberFormat="1" applyFont="1" applyFill="1" applyBorder="1" applyAlignment="1"/>
    <xf numFmtId="0" fontId="19" fillId="19" borderId="4" xfId="0" applyFont="1" applyFill="1" applyBorder="1" applyAlignment="1"/>
    <xf numFmtId="0" fontId="6" fillId="19" borderId="0" xfId="0" applyFont="1" applyFill="1" applyBorder="1" applyAlignment="1"/>
    <xf numFmtId="0" fontId="19" fillId="19" borderId="16" xfId="0" applyFont="1" applyFill="1" applyBorder="1" applyAlignment="1"/>
    <xf numFmtId="0" fontId="29" fillId="19" borderId="4" xfId="0" applyFont="1" applyFill="1" applyBorder="1" applyAlignment="1"/>
    <xf numFmtId="0" fontId="29" fillId="19" borderId="0" xfId="0" applyFont="1" applyFill="1" applyBorder="1" applyAlignment="1"/>
    <xf numFmtId="0" fontId="1" fillId="0" borderId="1" xfId="0" applyFont="1" applyBorder="1" applyAlignment="1">
      <alignment horizontal="right"/>
    </xf>
    <xf numFmtId="0" fontId="4" fillId="7" borderId="1" xfId="0" applyFont="1" applyFill="1" applyBorder="1" applyAlignment="1"/>
    <xf numFmtId="0" fontId="1" fillId="0" borderId="2" xfId="0" applyFont="1" applyBorder="1" applyAlignment="1">
      <alignment horizontal="right"/>
    </xf>
    <xf numFmtId="0" fontId="19" fillId="0" borderId="2" xfId="0" applyFont="1" applyBorder="1" applyAlignment="1"/>
    <xf numFmtId="0" fontId="19" fillId="0" borderId="0" xfId="0" applyFont="1" applyBorder="1" applyAlignment="1"/>
    <xf numFmtId="0" fontId="19" fillId="7" borderId="2" xfId="0" applyFont="1" applyFill="1" applyBorder="1" applyAlignment="1"/>
    <xf numFmtId="0" fontId="19" fillId="7" borderId="0" xfId="0" applyFont="1" applyFill="1" applyBorder="1" applyAlignment="1"/>
    <xf numFmtId="0" fontId="19" fillId="0" borderId="4" xfId="0" applyFont="1" applyBorder="1" applyAlignment="1">
      <alignment horizontal="right"/>
    </xf>
    <xf numFmtId="0" fontId="19" fillId="0" borderId="4" xfId="0" applyFont="1" applyBorder="1" applyAlignment="1"/>
    <xf numFmtId="0" fontId="19" fillId="7" borderId="4" xfId="0" applyFont="1" applyFill="1" applyBorder="1" applyAlignment="1"/>
    <xf numFmtId="0" fontId="1" fillId="0" borderId="4" xfId="0" applyFont="1" applyBorder="1" applyAlignment="1">
      <alignment horizontal="right"/>
    </xf>
    <xf numFmtId="0" fontId="1" fillId="7" borderId="4" xfId="0" applyFont="1" applyFill="1" applyBorder="1" applyAlignment="1"/>
    <xf numFmtId="0" fontId="1" fillId="7" borderId="6" xfId="0" applyFont="1" applyFill="1" applyBorder="1" applyAlignment="1"/>
    <xf numFmtId="0" fontId="1" fillId="7" borderId="16" xfId="0" applyFont="1" applyFill="1" applyBorder="1" applyAlignment="1"/>
    <xf numFmtId="16" fontId="19" fillId="0" borderId="4" xfId="0" applyNumberFormat="1" applyFont="1" applyBorder="1" applyAlignment="1">
      <alignment horizontal="right"/>
    </xf>
    <xf numFmtId="16" fontId="19" fillId="4" borderId="4" xfId="0" applyNumberFormat="1" applyFont="1" applyFill="1" applyBorder="1" applyAlignment="1">
      <alignment horizontal="right"/>
    </xf>
    <xf numFmtId="0" fontId="1" fillId="4" borderId="4" xfId="0" applyFont="1" applyFill="1" applyBorder="1" applyAlignment="1"/>
    <xf numFmtId="0" fontId="7" fillId="0" borderId="0" xfId="0" applyFont="1" applyBorder="1" applyAlignment="1"/>
    <xf numFmtId="0" fontId="30" fillId="0" borderId="0" xfId="0" applyFont="1" applyBorder="1" applyAlignment="1"/>
    <xf numFmtId="165" fontId="31" fillId="4" borderId="4" xfId="0" applyNumberFormat="1" applyFont="1" applyFill="1" applyBorder="1" applyAlignment="1"/>
    <xf numFmtId="165" fontId="1" fillId="4" borderId="4" xfId="0" applyNumberFormat="1" applyFont="1" applyFill="1" applyBorder="1" applyAlignment="1"/>
    <xf numFmtId="0" fontId="32" fillId="0" borderId="0" xfId="0" applyFont="1" applyBorder="1" applyAlignment="1"/>
    <xf numFmtId="0" fontId="33" fillId="0" borderId="0" xfId="0" applyFont="1" applyBorder="1" applyAlignment="1"/>
    <xf numFmtId="0" fontId="34" fillId="0" borderId="1" xfId="0" applyFont="1" applyBorder="1" applyAlignment="1"/>
    <xf numFmtId="14" fontId="34" fillId="0" borderId="1" xfId="0" applyNumberFormat="1" applyFont="1" applyBorder="1" applyAlignment="1"/>
    <xf numFmtId="0" fontId="35" fillId="7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2" fillId="0" borderId="1" xfId="0" applyFont="1" applyBorder="1" applyAlignment="1"/>
    <xf numFmtId="0" fontId="36" fillId="0" borderId="0" xfId="0" applyFont="1"/>
    <xf numFmtId="0" fontId="32" fillId="20" borderId="1" xfId="0" applyFont="1" applyFill="1" applyBorder="1" applyAlignment="1">
      <alignment horizontal="left" vertical="top"/>
    </xf>
    <xf numFmtId="3" fontId="32" fillId="0" borderId="1" xfId="0" applyNumberFormat="1" applyFont="1" applyBorder="1" applyAlignment="1">
      <alignment horizontal="left" vertical="top"/>
    </xf>
    <xf numFmtId="3" fontId="32" fillId="0" borderId="1" xfId="0" applyNumberFormat="1" applyFont="1" applyBorder="1" applyAlignment="1"/>
    <xf numFmtId="3" fontId="34" fillId="0" borderId="1" xfId="0" applyNumberFormat="1" applyFont="1" applyBorder="1" applyAlignment="1"/>
    <xf numFmtId="10" fontId="34" fillId="0" borderId="1" xfId="0" applyNumberFormat="1" applyFont="1" applyBorder="1" applyAlignment="1"/>
    <xf numFmtId="0" fontId="21" fillId="0" borderId="2" xfId="0" applyFont="1" applyBorder="1" applyAlignment="1"/>
    <xf numFmtId="3" fontId="21" fillId="0" borderId="1" xfId="0" applyNumberFormat="1" applyFont="1" applyBorder="1" applyAlignment="1"/>
    <xf numFmtId="0" fontId="32" fillId="7" borderId="1" xfId="0" applyFont="1" applyFill="1" applyBorder="1" applyAlignment="1">
      <alignment horizontal="left" vertical="top"/>
    </xf>
    <xf numFmtId="3" fontId="37" fillId="0" borderId="1" xfId="0" applyNumberFormat="1" applyFont="1" applyBorder="1" applyAlignment="1"/>
    <xf numFmtId="0" fontId="32" fillId="7" borderId="1" xfId="0" applyFont="1" applyFill="1" applyBorder="1" applyAlignment="1">
      <alignment horizontal="left" vertical="top" wrapText="1"/>
    </xf>
    <xf numFmtId="10" fontId="32" fillId="0" borderId="1" xfId="0" applyNumberFormat="1" applyFont="1" applyBorder="1" applyAlignment="1">
      <alignment horizontal="left" vertical="top"/>
    </xf>
    <xf numFmtId="10" fontId="32" fillId="0" borderId="1" xfId="0" applyNumberFormat="1" applyFont="1" applyBorder="1" applyAlignment="1"/>
    <xf numFmtId="0" fontId="34" fillId="0" borderId="0" xfId="0" applyFont="1" applyBorder="1" applyAlignment="1"/>
    <xf numFmtId="3" fontId="34" fillId="0" borderId="0" xfId="0" applyNumberFormat="1" applyFont="1" applyBorder="1" applyAlignment="1"/>
    <xf numFmtId="0" fontId="38" fillId="0" borderId="0" xfId="0" applyFont="1" applyBorder="1" applyAlignment="1"/>
    <xf numFmtId="0" fontId="32" fillId="2" borderId="1" xfId="0" applyFont="1" applyFill="1" applyBorder="1" applyAlignment="1">
      <alignment horizontal="left" vertical="top"/>
    </xf>
    <xf numFmtId="0" fontId="32" fillId="0" borderId="1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center" wrapText="1"/>
    </xf>
    <xf numFmtId="0" fontId="40" fillId="21" borderId="1" xfId="0" applyFont="1" applyFill="1" applyBorder="1" applyAlignment="1">
      <alignment horizontal="left" vertical="center" wrapText="1"/>
    </xf>
    <xf numFmtId="3" fontId="6" fillId="0" borderId="0" xfId="0" applyNumberFormat="1" applyFont="1" applyBorder="1" applyAlignment="1"/>
    <xf numFmtId="0" fontId="39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10" fontId="6" fillId="0" borderId="0" xfId="0" applyNumberFormat="1" applyFont="1" applyBorder="1" applyAlignment="1"/>
    <xf numFmtId="0" fontId="41" fillId="0" borderId="1" xfId="0" applyFont="1" applyBorder="1" applyAlignment="1"/>
    <xf numFmtId="3" fontId="34" fillId="0" borderId="0" xfId="0" applyNumberFormat="1" applyFont="1"/>
    <xf numFmtId="0" fontId="6" fillId="0" borderId="0" xfId="0" applyFont="1" applyBorder="1" applyAlignment="1">
      <alignment vertical="top" wrapText="1"/>
    </xf>
    <xf numFmtId="0" fontId="42" fillId="0" borderId="1" xfId="0" applyFont="1" applyBorder="1" applyAlignment="1">
      <alignment horizontal="left" wrapText="1"/>
    </xf>
    <xf numFmtId="14" fontId="42" fillId="0" borderId="1" xfId="0" applyNumberFormat="1" applyFont="1" applyBorder="1" applyAlignment="1">
      <alignment horizontal="left" wrapText="1"/>
    </xf>
    <xf numFmtId="0" fontId="42" fillId="0" borderId="1" xfId="0" applyFont="1" applyBorder="1" applyAlignment="1">
      <alignment horizontal="center" wrapText="1"/>
    </xf>
    <xf numFmtId="0" fontId="43" fillId="0" borderId="1" xfId="0" applyFont="1" applyBorder="1" applyAlignment="1"/>
    <xf numFmtId="0" fontId="42" fillId="0" borderId="1" xfId="0" applyFont="1" applyBorder="1" applyAlignment="1">
      <alignment horizontal="right" wrapText="1"/>
    </xf>
    <xf numFmtId="0" fontId="42" fillId="0" borderId="2" xfId="0" applyFont="1" applyBorder="1" applyAlignment="1">
      <alignment horizontal="center" wrapText="1"/>
    </xf>
    <xf numFmtId="0" fontId="42" fillId="0" borderId="3" xfId="0" applyFont="1" applyBorder="1" applyAlignment="1">
      <alignment horizontal="left" wrapText="1"/>
    </xf>
    <xf numFmtId="0" fontId="42" fillId="0" borderId="4" xfId="0" applyFont="1" applyBorder="1" applyAlignment="1">
      <alignment horizontal="center"/>
    </xf>
    <xf numFmtId="0" fontId="4" fillId="0" borderId="10" xfId="0" applyFont="1" applyBorder="1" applyAlignment="1"/>
    <xf numFmtId="0" fontId="42" fillId="0" borderId="11" xfId="0" applyFont="1" applyBorder="1" applyAlignment="1">
      <alignment horizontal="left" wrapText="1"/>
    </xf>
    <xf numFmtId="0" fontId="42" fillId="0" borderId="6" xfId="0" applyFont="1" applyBorder="1" applyAlignment="1">
      <alignment horizontal="center"/>
    </xf>
    <xf numFmtId="14" fontId="42" fillId="0" borderId="3" xfId="0" applyNumberFormat="1" applyFont="1" applyBorder="1" applyAlignment="1">
      <alignment horizontal="left" wrapText="1"/>
    </xf>
    <xf numFmtId="0" fontId="42" fillId="0" borderId="4" xfId="0" applyFont="1" applyBorder="1" applyAlignment="1">
      <alignment horizontal="left" wrapText="1"/>
    </xf>
    <xf numFmtId="0" fontId="42" fillId="0" borderId="16" xfId="0" applyFont="1" applyBorder="1" applyAlignment="1">
      <alignment horizontal="left" wrapText="1"/>
    </xf>
    <xf numFmtId="14" fontId="42" fillId="0" borderId="4" xfId="0" applyNumberFormat="1" applyFont="1" applyBorder="1" applyAlignment="1">
      <alignment horizontal="left" wrapText="1"/>
    </xf>
    <xf numFmtId="0" fontId="42" fillId="0" borderId="4" xfId="0" applyFont="1" applyBorder="1" applyAlignment="1">
      <alignment horizontal="center" wrapText="1"/>
    </xf>
    <xf numFmtId="0" fontId="42" fillId="0" borderId="2" xfId="0" applyFont="1" applyBorder="1" applyAlignment="1">
      <alignment horizontal="left" wrapText="1"/>
    </xf>
    <xf numFmtId="14" fontId="42" fillId="0" borderId="0" xfId="0" applyNumberFormat="1" applyFont="1" applyBorder="1" applyAlignment="1">
      <alignment horizontal="left" wrapText="1"/>
    </xf>
    <xf numFmtId="0" fontId="42" fillId="0" borderId="6" xfId="0" applyFont="1" applyBorder="1" applyAlignment="1">
      <alignment horizontal="left" wrapText="1"/>
    </xf>
    <xf numFmtId="0" fontId="42" fillId="0" borderId="6" xfId="0" applyFont="1" applyBorder="1" applyAlignment="1">
      <alignment horizontal="center" wrapText="1"/>
    </xf>
    <xf numFmtId="0" fontId="4" fillId="0" borderId="12" xfId="0" applyFont="1" applyBorder="1" applyAlignment="1"/>
    <xf numFmtId="0" fontId="4" fillId="0" borderId="2" xfId="0" applyFont="1" applyBorder="1" applyAlignment="1"/>
    <xf numFmtId="0" fontId="42" fillId="0" borderId="2" xfId="0" applyFont="1" applyBorder="1" applyAlignment="1">
      <alignment horizontal="right" wrapText="1"/>
    </xf>
    <xf numFmtId="0" fontId="42" fillId="0" borderId="4" xfId="0" applyFont="1" applyBorder="1" applyAlignment="1">
      <alignment horizontal="right" wrapText="1"/>
    </xf>
    <xf numFmtId="14" fontId="42" fillId="0" borderId="6" xfId="0" applyNumberFormat="1" applyFont="1" applyBorder="1" applyAlignment="1">
      <alignment horizontal="left" wrapText="1"/>
    </xf>
    <xf numFmtId="0" fontId="42" fillId="0" borderId="17" xfId="0" applyFont="1" applyBorder="1" applyAlignment="1">
      <alignment horizontal="center" wrapText="1"/>
    </xf>
    <xf numFmtId="0" fontId="42" fillId="0" borderId="6" xfId="0" applyFont="1" applyBorder="1" applyAlignment="1">
      <alignment horizontal="right" wrapText="1"/>
    </xf>
    <xf numFmtId="0" fontId="44" fillId="0" borderId="4" xfId="0" applyFont="1" applyBorder="1" applyAlignment="1">
      <alignment horizontal="left" wrapText="1"/>
    </xf>
    <xf numFmtId="0" fontId="44" fillId="0" borderId="4" xfId="0" applyFont="1" applyBorder="1" applyAlignment="1">
      <alignment horizontal="center" wrapText="1"/>
    </xf>
    <xf numFmtId="0" fontId="44" fillId="0" borderId="4" xfId="0" applyFont="1" applyBorder="1" applyAlignment="1">
      <alignment horizontal="right" wrapText="1"/>
    </xf>
    <xf numFmtId="0" fontId="9" fillId="0" borderId="18" xfId="0" applyFont="1" applyBorder="1"/>
    <xf numFmtId="0" fontId="9" fillId="0" borderId="19" xfId="0" applyFont="1" applyBorder="1"/>
    <xf numFmtId="0" fontId="9" fillId="22" borderId="20" xfId="0" applyFont="1" applyFill="1" applyBorder="1"/>
    <xf numFmtId="0" fontId="9" fillId="22" borderId="21" xfId="0" applyFont="1" applyFill="1" applyBorder="1"/>
    <xf numFmtId="0" fontId="9" fillId="23" borderId="18" xfId="0" applyFont="1" applyFill="1" applyBorder="1"/>
    <xf numFmtId="0" fontId="9" fillId="23" borderId="25" xfId="0" applyFont="1" applyFill="1" applyBorder="1"/>
    <xf numFmtId="0" fontId="9" fillId="23" borderId="19" xfId="0" applyFont="1" applyFill="1" applyBorder="1"/>
    <xf numFmtId="0" fontId="9" fillId="24" borderId="20" xfId="0" applyFont="1" applyFill="1" applyBorder="1"/>
    <xf numFmtId="0" fontId="9" fillId="24" borderId="25" xfId="0" applyFont="1" applyFill="1" applyBorder="1"/>
    <xf numFmtId="0" fontId="9" fillId="24" borderId="19" xfId="0" applyFont="1" applyFill="1" applyBorder="1"/>
    <xf numFmtId="0" fontId="9" fillId="0" borderId="26" xfId="0" applyFont="1" applyBorder="1" applyAlignment="1">
      <alignment horizontal="center" vertical="top"/>
    </xf>
    <xf numFmtId="0" fontId="9" fillId="0" borderId="27" xfId="0" applyFont="1" applyBorder="1" applyAlignment="1">
      <alignment vertical="top"/>
    </xf>
    <xf numFmtId="0" fontId="22" fillId="25" borderId="10" xfId="0" applyFont="1" applyFill="1" applyBorder="1" applyAlignment="1">
      <alignment horizontal="center" vertical="top" wrapText="1"/>
    </xf>
    <xf numFmtId="0" fontId="22" fillId="25" borderId="3" xfId="0" applyFont="1" applyFill="1" applyBorder="1" applyAlignment="1">
      <alignment horizontal="center" vertical="top" wrapText="1"/>
    </xf>
    <xf numFmtId="0" fontId="22" fillId="26" borderId="26" xfId="0" applyFont="1" applyFill="1" applyBorder="1" applyAlignment="1">
      <alignment horizontal="center" vertical="top" wrapText="1"/>
    </xf>
    <xf numFmtId="0" fontId="22" fillId="27" borderId="1" xfId="0" applyFont="1" applyFill="1" applyBorder="1" applyAlignment="1">
      <alignment horizontal="center" vertical="top" wrapText="1"/>
    </xf>
    <xf numFmtId="0" fontId="9" fillId="23" borderId="27" xfId="0" applyFont="1" applyFill="1" applyBorder="1"/>
    <xf numFmtId="0" fontId="9" fillId="24" borderId="10" xfId="0" applyFont="1" applyFill="1" applyBorder="1"/>
    <xf numFmtId="0" fontId="9" fillId="24" borderId="1" xfId="0" applyFont="1" applyFill="1" applyBorder="1"/>
    <xf numFmtId="0" fontId="9" fillId="24" borderId="27" xfId="0" applyFont="1" applyFill="1" applyBorder="1"/>
    <xf numFmtId="0" fontId="9" fillId="0" borderId="28" xfId="0" applyFont="1" applyBorder="1" applyAlignment="1">
      <alignment horizontal="center" vertical="top"/>
    </xf>
    <xf numFmtId="0" fontId="9" fillId="0" borderId="29" xfId="0" applyFont="1" applyBorder="1" applyAlignment="1">
      <alignment vertical="top"/>
    </xf>
    <xf numFmtId="0" fontId="22" fillId="25" borderId="30" xfId="0" applyFont="1" applyFill="1" applyBorder="1" applyAlignment="1">
      <alignment horizontal="center" vertical="top" wrapText="1"/>
    </xf>
    <xf numFmtId="0" fontId="22" fillId="25" borderId="31" xfId="0" applyFont="1" applyFill="1" applyBorder="1" applyAlignment="1">
      <alignment horizontal="center" vertical="top" wrapText="1"/>
    </xf>
    <xf numFmtId="14" fontId="22" fillId="22" borderId="32" xfId="0" applyNumberFormat="1" applyFont="1" applyFill="1" applyBorder="1" applyAlignment="1">
      <alignment vertical="top" wrapText="1"/>
    </xf>
    <xf numFmtId="14" fontId="22" fillId="22" borderId="2" xfId="0" applyNumberFormat="1" applyFont="1" applyFill="1" applyBorder="1" applyAlignment="1">
      <alignment vertical="top" wrapText="1"/>
    </xf>
    <xf numFmtId="0" fontId="22" fillId="22" borderId="2" xfId="0" applyFont="1" applyFill="1" applyBorder="1" applyAlignment="1">
      <alignment vertical="top" wrapText="1"/>
    </xf>
    <xf numFmtId="164" fontId="22" fillId="22" borderId="33" xfId="0" applyNumberFormat="1" applyFont="1" applyFill="1" applyBorder="1" applyAlignment="1">
      <alignment vertical="top" wrapText="1"/>
    </xf>
    <xf numFmtId="0" fontId="22" fillId="26" borderId="32" xfId="0" applyFont="1" applyFill="1" applyBorder="1" applyAlignment="1">
      <alignment horizontal="center" vertical="top" wrapText="1"/>
    </xf>
    <xf numFmtId="0" fontId="22" fillId="23" borderId="2" xfId="0" applyFont="1" applyFill="1" applyBorder="1" applyAlignment="1">
      <alignment horizontal="center" vertical="top"/>
    </xf>
    <xf numFmtId="0" fontId="22" fillId="23" borderId="33" xfId="0" applyFont="1" applyFill="1" applyBorder="1" applyAlignment="1">
      <alignment horizontal="center" vertical="top" wrapText="1"/>
    </xf>
    <xf numFmtId="0" fontId="22" fillId="24" borderId="12" xfId="0" applyFont="1" applyFill="1" applyBorder="1" applyAlignment="1">
      <alignment vertical="top" wrapText="1"/>
    </xf>
    <xf numFmtId="0" fontId="22" fillId="24" borderId="2" xfId="0" applyFont="1" applyFill="1" applyBorder="1" applyAlignment="1">
      <alignment vertical="top" wrapText="1"/>
    </xf>
    <xf numFmtId="0" fontId="22" fillId="24" borderId="33" xfId="0" applyFont="1" applyFill="1" applyBorder="1" applyAlignment="1">
      <alignment horizontal="center" vertical="top" wrapText="1"/>
    </xf>
    <xf numFmtId="0" fontId="9" fillId="2" borderId="20" xfId="0" applyFont="1" applyFill="1" applyBorder="1"/>
    <xf numFmtId="0" fontId="9" fillId="2" borderId="21" xfId="0" applyFont="1" applyFill="1" applyBorder="1"/>
    <xf numFmtId="0" fontId="10" fillId="0" borderId="18" xfId="0" applyFont="1" applyBorder="1"/>
    <xf numFmtId="0" fontId="10" fillId="0" borderId="25" xfId="0" applyFont="1" applyBorder="1"/>
    <xf numFmtId="166" fontId="10" fillId="0" borderId="21" xfId="0" applyNumberFormat="1" applyFont="1" applyBorder="1"/>
    <xf numFmtId="0" fontId="9" fillId="2" borderId="18" xfId="0" applyFont="1" applyFill="1" applyBorder="1"/>
    <xf numFmtId="0" fontId="9" fillId="0" borderId="25" xfId="0" applyFont="1" applyBorder="1"/>
    <xf numFmtId="166" fontId="9" fillId="0" borderId="21" xfId="0" applyNumberFormat="1" applyFont="1" applyBorder="1"/>
    <xf numFmtId="166" fontId="9" fillId="0" borderId="19" xfId="0" applyNumberFormat="1" applyFont="1" applyBorder="1"/>
    <xf numFmtId="0" fontId="9" fillId="0" borderId="26" xfId="0" applyFont="1" applyBorder="1"/>
    <xf numFmtId="0" fontId="9" fillId="0" borderId="27" xfId="0" applyFont="1" applyBorder="1"/>
    <xf numFmtId="0" fontId="9" fillId="2" borderId="10" xfId="0" applyFont="1" applyFill="1" applyBorder="1"/>
    <xf numFmtId="0" fontId="9" fillId="2" borderId="3" xfId="0" applyFont="1" applyFill="1" applyBorder="1"/>
    <xf numFmtId="0" fontId="10" fillId="0" borderId="26" xfId="0" applyFont="1" applyBorder="1"/>
    <xf numFmtId="0" fontId="10" fillId="0" borderId="1" xfId="0" applyFont="1" applyBorder="1"/>
    <xf numFmtId="166" fontId="10" fillId="0" borderId="3" xfId="0" applyNumberFormat="1" applyFont="1" applyBorder="1"/>
    <xf numFmtId="0" fontId="9" fillId="2" borderId="26" xfId="0" applyFont="1" applyFill="1" applyBorder="1"/>
    <xf numFmtId="0" fontId="9" fillId="0" borderId="1" xfId="0" applyFont="1" applyBorder="1"/>
    <xf numFmtId="166" fontId="9" fillId="0" borderId="3" xfId="0" applyNumberFormat="1" applyFont="1" applyBorder="1"/>
    <xf numFmtId="166" fontId="9" fillId="0" borderId="27" xfId="0" applyNumberFormat="1" applyFont="1" applyBorder="1"/>
    <xf numFmtId="0" fontId="10" fillId="0" borderId="27" xfId="0" applyFont="1" applyBorder="1"/>
    <xf numFmtId="0" fontId="9" fillId="0" borderId="10" xfId="0" applyFont="1" applyBorder="1"/>
    <xf numFmtId="0" fontId="9" fillId="0" borderId="32" xfId="0" applyFont="1" applyBorder="1"/>
    <xf numFmtId="0" fontId="9" fillId="0" borderId="33" xfId="0" applyFont="1" applyBorder="1"/>
    <xf numFmtId="0" fontId="9" fillId="2" borderId="12" xfId="0" applyFont="1" applyFill="1" applyBorder="1"/>
    <xf numFmtId="0" fontId="9" fillId="2" borderId="11" xfId="0" applyFont="1" applyFill="1" applyBorder="1"/>
    <xf numFmtId="0" fontId="10" fillId="0" borderId="28" xfId="0" applyFont="1" applyBorder="1"/>
    <xf numFmtId="0" fontId="9" fillId="0" borderId="34" xfId="0" applyFont="1" applyBorder="1"/>
    <xf numFmtId="0" fontId="10" fillId="0" borderId="34" xfId="0" applyFont="1" applyBorder="1"/>
    <xf numFmtId="166" fontId="10" fillId="0" borderId="31" xfId="0" applyNumberFormat="1" applyFont="1" applyBorder="1"/>
    <xf numFmtId="0" fontId="9" fillId="2" borderId="28" xfId="0" applyFont="1" applyFill="1" applyBorder="1"/>
    <xf numFmtId="166" fontId="9" fillId="0" borderId="31" xfId="0" applyNumberFormat="1" applyFont="1" applyBorder="1"/>
    <xf numFmtId="0" fontId="9" fillId="0" borderId="2" xfId="0" applyFont="1" applyBorder="1"/>
    <xf numFmtId="166" fontId="9" fillId="0" borderId="33" xfId="0" applyNumberFormat="1" applyFont="1" applyBorder="1"/>
    <xf numFmtId="0" fontId="22" fillId="28" borderId="35" xfId="0" applyFont="1" applyFill="1" applyBorder="1"/>
    <xf numFmtId="0" fontId="22" fillId="28" borderId="36" xfId="0" applyFont="1" applyFill="1" applyBorder="1"/>
    <xf numFmtId="0" fontId="22" fillId="28" borderId="37" xfId="0" applyFont="1" applyFill="1" applyBorder="1" applyAlignment="1">
      <alignment horizontal="right" vertical="center"/>
    </xf>
    <xf numFmtId="0" fontId="22" fillId="28" borderId="38" xfId="0" applyFont="1" applyFill="1" applyBorder="1" applyAlignment="1">
      <alignment horizontal="right" vertical="center"/>
    </xf>
    <xf numFmtId="0" fontId="22" fillId="28" borderId="39" xfId="0" applyFont="1" applyFill="1" applyBorder="1" applyAlignment="1">
      <alignment horizontal="right" vertical="center"/>
    </xf>
    <xf numFmtId="0" fontId="22" fillId="28" borderId="40" xfId="0" applyFont="1" applyFill="1" applyBorder="1" applyAlignment="1">
      <alignment horizontal="right" vertical="center"/>
    </xf>
    <xf numFmtId="166" fontId="23" fillId="28" borderId="41" xfId="0" applyNumberFormat="1" applyFont="1" applyFill="1" applyBorder="1"/>
    <xf numFmtId="166" fontId="22" fillId="28" borderId="42" xfId="0" applyNumberFormat="1" applyFont="1" applyFill="1" applyBorder="1"/>
    <xf numFmtId="0" fontId="22" fillId="28" borderId="43" xfId="0" applyFont="1" applyFill="1" applyBorder="1"/>
    <xf numFmtId="0" fontId="22" fillId="28" borderId="44" xfId="0" applyFont="1" applyFill="1" applyBorder="1"/>
    <xf numFmtId="166" fontId="22" fillId="28" borderId="45" xfId="0" applyNumberFormat="1" applyFont="1" applyFill="1" applyBorder="1"/>
    <xf numFmtId="0" fontId="22" fillId="28" borderId="45" xfId="0" applyFont="1" applyFill="1" applyBorder="1"/>
    <xf numFmtId="0" fontId="22" fillId="28" borderId="46" xfId="0" applyFont="1" applyFill="1" applyBorder="1" applyAlignment="1">
      <alignment horizontal="right" vertical="center"/>
    </xf>
    <xf numFmtId="0" fontId="22" fillId="28" borderId="47" xfId="0" applyFont="1" applyFill="1" applyBorder="1" applyAlignment="1">
      <alignment horizontal="right" vertical="center"/>
    </xf>
    <xf numFmtId="0" fontId="22" fillId="28" borderId="43" xfId="0" applyFont="1" applyFill="1" applyBorder="1" applyAlignment="1">
      <alignment horizontal="right" vertical="center"/>
    </xf>
    <xf numFmtId="166" fontId="23" fillId="28" borderId="45" xfId="0" applyNumberFormat="1" applyFont="1" applyFill="1" applyBorder="1"/>
    <xf numFmtId="0" fontId="22" fillId="28" borderId="39" xfId="0" applyFont="1" applyFill="1" applyBorder="1"/>
    <xf numFmtId="0" fontId="22" fillId="28" borderId="48" xfId="0" applyFont="1" applyFill="1" applyBorder="1"/>
    <xf numFmtId="166" fontId="22" fillId="28" borderId="41" xfId="0" applyNumberFormat="1" applyFont="1" applyFill="1" applyBorder="1"/>
    <xf numFmtId="0" fontId="9" fillId="0" borderId="49" xfId="0" applyFont="1" applyBorder="1"/>
    <xf numFmtId="0" fontId="9" fillId="0" borderId="50" xfId="0" applyFont="1" applyBorder="1"/>
    <xf numFmtId="0" fontId="9" fillId="2" borderId="51" xfId="0" applyFont="1" applyFill="1" applyBorder="1"/>
    <xf numFmtId="0" fontId="9" fillId="2" borderId="14" xfId="0" applyFont="1" applyFill="1" applyBorder="1"/>
    <xf numFmtId="0" fontId="10" fillId="0" borderId="49" xfId="0" applyFont="1" applyBorder="1"/>
    <xf numFmtId="0" fontId="10" fillId="0" borderId="13" xfId="0" applyFont="1" applyBorder="1"/>
    <xf numFmtId="166" fontId="10" fillId="0" borderId="50" xfId="0" applyNumberFormat="1" applyFont="1" applyBorder="1"/>
    <xf numFmtId="0" fontId="9" fillId="2" borderId="49" xfId="0" applyFont="1" applyFill="1" applyBorder="1"/>
    <xf numFmtId="0" fontId="9" fillId="0" borderId="13" xfId="0" applyFont="1" applyBorder="1"/>
    <xf numFmtId="166" fontId="9" fillId="0" borderId="14" xfId="0" applyNumberFormat="1" applyFont="1" applyBorder="1"/>
    <xf numFmtId="166" fontId="9" fillId="0" borderId="50" xfId="0" applyNumberFormat="1" applyFont="1" applyBorder="1"/>
    <xf numFmtId="166" fontId="10" fillId="0" borderId="52" xfId="0" applyNumberFormat="1" applyFont="1" applyBorder="1"/>
    <xf numFmtId="0" fontId="9" fillId="2" borderId="32" xfId="0" applyFont="1" applyFill="1" applyBorder="1"/>
    <xf numFmtId="166" fontId="9" fillId="0" borderId="15" xfId="0" applyNumberFormat="1" applyFont="1" applyBorder="1"/>
    <xf numFmtId="0" fontId="22" fillId="29" borderId="43" xfId="0" applyFont="1" applyFill="1" applyBorder="1"/>
    <xf numFmtId="0" fontId="22" fillId="29" borderId="46" xfId="0" applyFont="1" applyFill="1" applyBorder="1"/>
    <xf numFmtId="0" fontId="22" fillId="29" borderId="47" xfId="0" applyFont="1" applyFill="1" applyBorder="1"/>
    <xf numFmtId="166" fontId="22" fillId="28" borderId="53" xfId="0" applyNumberFormat="1" applyFont="1" applyFill="1" applyBorder="1"/>
    <xf numFmtId="0" fontId="9" fillId="0" borderId="27" xfId="0" applyFont="1" applyBorder="1" applyAlignment="1">
      <alignment wrapText="1"/>
    </xf>
    <xf numFmtId="0" fontId="10" fillId="0" borderId="2" xfId="0" applyFont="1" applyBorder="1"/>
    <xf numFmtId="0" fontId="22" fillId="30" borderId="35" xfId="0" applyFont="1" applyFill="1" applyBorder="1"/>
    <xf numFmtId="0" fontId="22" fillId="30" borderId="37" xfId="0" applyFont="1" applyFill="1" applyBorder="1"/>
    <xf numFmtId="0" fontId="22" fillId="30" borderId="38" xfId="0" applyFont="1" applyFill="1" applyBorder="1"/>
    <xf numFmtId="0" fontId="22" fillId="30" borderId="43" xfId="0" applyFont="1" applyFill="1" applyBorder="1"/>
    <xf numFmtId="0" fontId="22" fillId="30" borderId="46" xfId="0" applyFont="1" applyFill="1" applyBorder="1"/>
    <xf numFmtId="0" fontId="22" fillId="30" borderId="47" xfId="0" applyFont="1" applyFill="1" applyBorder="1"/>
    <xf numFmtId="0" fontId="11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/>
    <xf numFmtId="0" fontId="22" fillId="0" borderId="43" xfId="0" applyFont="1" applyBorder="1"/>
    <xf numFmtId="0" fontId="22" fillId="0" borderId="45" xfId="0" applyFont="1" applyBorder="1"/>
    <xf numFmtId="0" fontId="22" fillId="22" borderId="46" xfId="0" applyFont="1" applyFill="1" applyBorder="1"/>
    <xf numFmtId="0" fontId="22" fillId="22" borderId="53" xfId="0" applyFont="1" applyFill="1" applyBorder="1"/>
    <xf numFmtId="0" fontId="22" fillId="22" borderId="54" xfId="0" applyFont="1" applyFill="1" applyBorder="1"/>
    <xf numFmtId="0" fontId="22" fillId="22" borderId="55" xfId="0" applyFont="1" applyFill="1" applyBorder="1"/>
    <xf numFmtId="0" fontId="9" fillId="0" borderId="49" xfId="0" applyFont="1" applyBorder="1" applyAlignment="1">
      <alignment horizontal="center" vertical="top"/>
    </xf>
    <xf numFmtId="0" fontId="9" fillId="0" borderId="50" xfId="0" applyFont="1" applyBorder="1" applyAlignment="1">
      <alignment vertical="top"/>
    </xf>
    <xf numFmtId="0" fontId="22" fillId="25" borderId="51" xfId="0" applyFont="1" applyFill="1" applyBorder="1" applyAlignment="1">
      <alignment horizontal="center" vertical="top" wrapText="1"/>
    </xf>
    <xf numFmtId="0" fontId="22" fillId="25" borderId="14" xfId="0" applyFont="1" applyFill="1" applyBorder="1" applyAlignment="1">
      <alignment horizontal="center" vertical="top" wrapText="1"/>
    </xf>
    <xf numFmtId="0" fontId="9" fillId="24" borderId="51" xfId="0" applyFont="1" applyFill="1" applyBorder="1"/>
    <xf numFmtId="0" fontId="9" fillId="24" borderId="13" xfId="0" applyFont="1" applyFill="1" applyBorder="1"/>
    <xf numFmtId="0" fontId="9" fillId="24" borderId="50" xfId="0" applyFont="1" applyFill="1" applyBorder="1"/>
    <xf numFmtId="0" fontId="22" fillId="22" borderId="28" xfId="0" applyFont="1" applyFill="1" applyBorder="1" applyAlignment="1">
      <alignment vertical="top" wrapText="1"/>
    </xf>
    <xf numFmtId="164" fontId="22" fillId="22" borderId="29" xfId="0" applyNumberFormat="1" applyFont="1" applyFill="1" applyBorder="1" applyAlignment="1">
      <alignment vertical="top" wrapText="1"/>
    </xf>
    <xf numFmtId="0" fontId="22" fillId="22" borderId="34" xfId="0" applyFont="1" applyFill="1" applyBorder="1" applyAlignment="1">
      <alignment vertical="top" wrapText="1"/>
    </xf>
    <xf numFmtId="0" fontId="22" fillId="23" borderId="34" xfId="0" applyFont="1" applyFill="1" applyBorder="1" applyAlignment="1">
      <alignment horizontal="center" vertical="top"/>
    </xf>
    <xf numFmtId="0" fontId="22" fillId="23" borderId="29" xfId="0" applyFont="1" applyFill="1" applyBorder="1" applyAlignment="1">
      <alignment horizontal="center" vertical="top" wrapText="1"/>
    </xf>
    <xf numFmtId="0" fontId="22" fillId="24" borderId="30" xfId="0" applyFont="1" applyFill="1" applyBorder="1" applyAlignment="1">
      <alignment vertical="top" wrapText="1"/>
    </xf>
    <xf numFmtId="0" fontId="22" fillId="24" borderId="34" xfId="0" applyFont="1" applyFill="1" applyBorder="1" applyAlignment="1">
      <alignment vertical="top" wrapText="1"/>
    </xf>
    <xf numFmtId="0" fontId="22" fillId="24" borderId="29" xfId="0" applyFont="1" applyFill="1" applyBorder="1" applyAlignment="1">
      <alignment horizontal="center" vertical="top" wrapText="1"/>
    </xf>
    <xf numFmtId="0" fontId="9" fillId="0" borderId="51" xfId="0" applyFont="1" applyBorder="1"/>
    <xf numFmtId="0" fontId="10" fillId="0" borderId="58" xfId="0" applyFont="1" applyBorder="1"/>
    <xf numFmtId="0" fontId="10" fillId="0" borderId="7" xfId="0" applyFont="1" applyBorder="1"/>
    <xf numFmtId="0" fontId="9" fillId="0" borderId="7" xfId="0" applyFont="1" applyBorder="1"/>
    <xf numFmtId="166" fontId="9" fillId="0" borderId="52" xfId="0" applyNumberFormat="1" applyFont="1" applyBorder="1"/>
    <xf numFmtId="0" fontId="9" fillId="0" borderId="59" xfId="0" applyFont="1" applyBorder="1"/>
    <xf numFmtId="0" fontId="23" fillId="28" borderId="43" xfId="0" applyFont="1" applyFill="1" applyBorder="1"/>
    <xf numFmtId="0" fontId="23" fillId="28" borderId="44" xfId="0" applyFont="1" applyFill="1" applyBorder="1"/>
    <xf numFmtId="0" fontId="22" fillId="28" borderId="46" xfId="0" applyFont="1" applyFill="1" applyBorder="1"/>
    <xf numFmtId="0" fontId="22" fillId="28" borderId="53" xfId="0" applyFont="1" applyFill="1" applyBorder="1" applyAlignment="1">
      <alignment horizontal="right" vertical="center"/>
    </xf>
    <xf numFmtId="0" fontId="22" fillId="29" borderId="53" xfId="0" applyFont="1" applyFill="1" applyBorder="1"/>
    <xf numFmtId="0" fontId="22" fillId="30" borderId="60" xfId="0" applyFont="1" applyFill="1" applyBorder="1"/>
    <xf numFmtId="0" fontId="3" fillId="0" borderId="4" xfId="0" applyFont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3" fillId="7" borderId="8" xfId="0" applyFont="1" applyFill="1" applyBorder="1" applyAlignment="1">
      <alignment horizontal="center" vertical="top" wrapText="1"/>
    </xf>
    <xf numFmtId="0" fontId="3" fillId="9" borderId="9" xfId="0" applyFont="1" applyFill="1" applyBorder="1" applyAlignment="1">
      <alignment horizontal="center" vertical="top" wrapText="1"/>
    </xf>
    <xf numFmtId="0" fontId="3" fillId="8" borderId="4" xfId="0" applyFont="1" applyFill="1" applyBorder="1" applyAlignment="1">
      <alignment horizontal="center" vertical="top" wrapText="1"/>
    </xf>
    <xf numFmtId="0" fontId="3" fillId="9" borderId="4" xfId="0" applyFont="1" applyFill="1" applyBorder="1" applyAlignment="1">
      <alignment horizontal="center" vertical="top" wrapText="1"/>
    </xf>
    <xf numFmtId="0" fontId="9" fillId="22" borderId="22" xfId="0" applyFont="1" applyFill="1" applyBorder="1" applyAlignment="1">
      <alignment horizontal="center"/>
    </xf>
    <xf numFmtId="0" fontId="9" fillId="22" borderId="23" xfId="0" applyFont="1" applyFill="1" applyBorder="1" applyAlignment="1">
      <alignment horizontal="center"/>
    </xf>
    <xf numFmtId="0" fontId="9" fillId="22" borderId="24" xfId="0" applyFont="1" applyFill="1" applyBorder="1" applyAlignment="1">
      <alignment horizontal="center"/>
    </xf>
    <xf numFmtId="0" fontId="22" fillId="22" borderId="26" xfId="0" applyFont="1" applyFill="1" applyBorder="1" applyAlignment="1">
      <alignment horizontal="center" vertical="top" wrapText="1"/>
    </xf>
    <xf numFmtId="0" fontId="22" fillId="22" borderId="1" xfId="0" applyFont="1" applyFill="1" applyBorder="1" applyAlignment="1">
      <alignment horizontal="center" vertical="top" wrapText="1"/>
    </xf>
    <xf numFmtId="0" fontId="22" fillId="22" borderId="27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22" fillId="23" borderId="53" xfId="0" applyFont="1" applyFill="1" applyBorder="1" applyAlignment="1">
      <alignment horizontal="center"/>
    </xf>
    <xf numFmtId="0" fontId="22" fillId="23" borderId="55" xfId="0" applyFont="1" applyFill="1" applyBorder="1" applyAlignment="1">
      <alignment horizontal="center"/>
    </xf>
    <xf numFmtId="0" fontId="22" fillId="24" borderId="54" xfId="0" applyFont="1" applyFill="1" applyBorder="1" applyAlignment="1">
      <alignment horizontal="center"/>
    </xf>
    <xf numFmtId="0" fontId="22" fillId="24" borderId="47" xfId="0" applyFont="1" applyFill="1" applyBorder="1" applyAlignment="1">
      <alignment horizontal="center"/>
    </xf>
    <xf numFmtId="0" fontId="22" fillId="24" borderId="55" xfId="0" applyFont="1" applyFill="1" applyBorder="1" applyAlignment="1">
      <alignment horizontal="center"/>
    </xf>
    <xf numFmtId="0" fontId="22" fillId="22" borderId="22" xfId="0" applyFont="1" applyFill="1" applyBorder="1" applyAlignment="1">
      <alignment horizontal="center" vertical="top" wrapText="1"/>
    </xf>
    <xf numFmtId="0" fontId="22" fillId="22" borderId="24" xfId="0" applyFont="1" applyFill="1" applyBorder="1" applyAlignment="1">
      <alignment horizontal="center" vertical="top" wrapText="1"/>
    </xf>
    <xf numFmtId="0" fontId="22" fillId="22" borderId="14" xfId="0" applyFont="1" applyFill="1" applyBorder="1" applyAlignment="1">
      <alignment horizontal="center" vertical="top" wrapText="1"/>
    </xf>
    <xf numFmtId="0" fontId="22" fillId="22" borderId="56" xfId="0" applyFont="1" applyFill="1" applyBorder="1" applyAlignment="1">
      <alignment horizontal="center" vertical="top" wrapText="1"/>
    </xf>
    <xf numFmtId="0" fontId="22" fillId="27" borderId="57" xfId="0" applyFont="1" applyFill="1" applyBorder="1" applyAlignment="1">
      <alignment horizontal="center" vertical="top" wrapText="1"/>
    </xf>
    <xf numFmtId="0" fontId="22" fillId="27" borderId="56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16"/>
  <sheetViews>
    <sheetView tabSelected="1" zoomScaleNormal="100" workbookViewId="0">
      <pane xSplit="2" ySplit="4" topLeftCell="H5" activePane="bottomRight" state="frozen"/>
      <selection pane="topRight"/>
      <selection pane="bottomLeft"/>
      <selection pane="bottomRight" activeCell="B2" sqref="B2"/>
    </sheetView>
  </sheetViews>
  <sheetFormatPr defaultColWidth="15.25" defaultRowHeight="14.25" x14ac:dyDescent="0.2"/>
  <cols>
    <col min="1" max="1" width="4.375" customWidth="1"/>
    <col min="2" max="2" width="26" customWidth="1"/>
    <col min="3" max="3" width="14" customWidth="1"/>
    <col min="4" max="7" width="12" customWidth="1"/>
    <col min="8" max="8" width="11.25" customWidth="1"/>
    <col min="9" max="9" width="10.125" customWidth="1"/>
    <col min="10" max="10" width="9.375" customWidth="1"/>
    <col min="11" max="11" width="8.375" customWidth="1"/>
    <col min="12" max="20" width="9.375" customWidth="1"/>
    <col min="21" max="21" width="9.75" customWidth="1"/>
    <col min="22" max="22" width="11.125" customWidth="1"/>
    <col min="23" max="23" width="9.375" customWidth="1"/>
    <col min="24" max="24" width="8.875" customWidth="1"/>
    <col min="25" max="25" width="9.75" customWidth="1"/>
    <col min="26" max="26" width="10.625" customWidth="1"/>
    <col min="27" max="28" width="9.375" customWidth="1"/>
    <col min="29" max="30" width="9.125" customWidth="1"/>
    <col min="31" max="31" width="10.25" customWidth="1"/>
    <col min="32" max="34" width="9.75" customWidth="1"/>
    <col min="35" max="35" width="8.875" customWidth="1"/>
    <col min="36" max="36" width="11.125" customWidth="1"/>
    <col min="37" max="37" width="12" customWidth="1"/>
    <col min="38" max="38" width="17.25" customWidth="1"/>
    <col min="39" max="39" width="10.875" customWidth="1"/>
    <col min="40" max="41" width="9.125" customWidth="1"/>
    <col min="42" max="42" width="9.875" customWidth="1"/>
    <col min="43" max="46" width="9.125" customWidth="1"/>
    <col min="47" max="47" width="9.375" customWidth="1"/>
    <col min="48" max="48" width="8.875" customWidth="1"/>
  </cols>
  <sheetData>
    <row r="1" spans="1:50" ht="12.75" customHeigh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</row>
    <row r="2" spans="1:50" ht="71.25" customHeight="1" x14ac:dyDescent="0.2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6" t="s">
        <v>5</v>
      </c>
      <c r="G2" s="7" t="s">
        <v>6</v>
      </c>
      <c r="H2" s="8" t="s">
        <v>7</v>
      </c>
      <c r="I2" s="441" t="s">
        <v>433</v>
      </c>
      <c r="J2" s="441"/>
      <c r="K2" s="441"/>
      <c r="L2" s="441"/>
      <c r="M2" s="441"/>
      <c r="N2" s="441" t="s">
        <v>434</v>
      </c>
      <c r="O2" s="441"/>
      <c r="P2" s="441"/>
      <c r="Q2" s="441"/>
      <c r="R2" s="441"/>
      <c r="S2" s="10" t="s">
        <v>8</v>
      </c>
      <c r="T2" s="11" t="s">
        <v>9</v>
      </c>
      <c r="U2" s="12" t="s">
        <v>10</v>
      </c>
      <c r="V2" s="12" t="s">
        <v>11</v>
      </c>
      <c r="W2" s="9" t="s">
        <v>12</v>
      </c>
      <c r="X2" s="9" t="s">
        <v>13</v>
      </c>
      <c r="Y2" s="442" t="s">
        <v>14</v>
      </c>
      <c r="Z2" s="442"/>
      <c r="AA2" s="13"/>
      <c r="AB2" s="13"/>
      <c r="AC2" s="14" t="s">
        <v>15</v>
      </c>
      <c r="AD2" s="15" t="s">
        <v>16</v>
      </c>
      <c r="AE2" s="16" t="s">
        <v>17</v>
      </c>
      <c r="AF2" s="17" t="s">
        <v>18</v>
      </c>
      <c r="AG2" s="17" t="s">
        <v>19</v>
      </c>
      <c r="AH2" s="443" t="s">
        <v>20</v>
      </c>
      <c r="AI2" s="443"/>
      <c r="AJ2" s="18" t="s">
        <v>21</v>
      </c>
      <c r="AK2" s="18" t="s">
        <v>22</v>
      </c>
      <c r="AL2" s="19"/>
      <c r="AM2" s="20" t="s">
        <v>23</v>
      </c>
      <c r="AN2" s="20"/>
      <c r="AO2" s="20"/>
      <c r="AP2" s="21" t="s">
        <v>24</v>
      </c>
      <c r="AQ2" s="21"/>
      <c r="AR2" s="22" t="s">
        <v>25</v>
      </c>
      <c r="AS2" s="22"/>
      <c r="AT2" s="22"/>
      <c r="AU2" s="23" t="s">
        <v>26</v>
      </c>
      <c r="AV2" s="23"/>
      <c r="AW2" s="19"/>
      <c r="AX2" s="19"/>
    </row>
    <row r="3" spans="1:50" ht="41.25" customHeight="1" x14ac:dyDescent="0.2">
      <c r="A3" s="2"/>
      <c r="B3" s="24"/>
      <c r="C3" s="25"/>
      <c r="D3" s="5"/>
      <c r="E3" s="26"/>
      <c r="F3" s="26"/>
      <c r="G3" s="7"/>
      <c r="H3" s="8"/>
      <c r="I3" s="444" t="s">
        <v>27</v>
      </c>
      <c r="J3" s="444"/>
      <c r="K3" s="444"/>
      <c r="L3" s="445" t="s">
        <v>28</v>
      </c>
      <c r="M3" s="445"/>
      <c r="N3" s="446" t="s">
        <v>27</v>
      </c>
      <c r="O3" s="446"/>
      <c r="P3" s="446"/>
      <c r="Q3" s="447" t="s">
        <v>29</v>
      </c>
      <c r="R3" s="447"/>
      <c r="S3" s="10"/>
      <c r="T3" s="11"/>
      <c r="U3" s="12"/>
      <c r="V3" s="12"/>
      <c r="W3" s="9"/>
      <c r="X3" s="9"/>
      <c r="Y3" s="27" t="s">
        <v>30</v>
      </c>
      <c r="Z3" s="28" t="s">
        <v>31</v>
      </c>
      <c r="AA3" s="17" t="s">
        <v>32</v>
      </c>
      <c r="AB3" s="17" t="s">
        <v>33</v>
      </c>
      <c r="AC3" s="14"/>
      <c r="AD3" s="15"/>
      <c r="AE3" s="16"/>
      <c r="AF3" s="17"/>
      <c r="AG3" s="17"/>
      <c r="AH3" s="29" t="s">
        <v>30</v>
      </c>
      <c r="AI3" s="29" t="s">
        <v>31</v>
      </c>
      <c r="AJ3" s="18"/>
      <c r="AK3" s="18"/>
      <c r="AL3" s="19"/>
      <c r="AM3" s="5" t="s">
        <v>34</v>
      </c>
      <c r="AN3" s="5" t="s">
        <v>35</v>
      </c>
      <c r="AO3" s="30" t="s">
        <v>36</v>
      </c>
      <c r="AP3" s="31" t="s">
        <v>34</v>
      </c>
      <c r="AQ3" s="31" t="s">
        <v>35</v>
      </c>
      <c r="AR3" s="32" t="s">
        <v>34</v>
      </c>
      <c r="AS3" s="33" t="s">
        <v>35</v>
      </c>
      <c r="AT3" s="34" t="s">
        <v>36</v>
      </c>
      <c r="AU3" s="34" t="s">
        <v>34</v>
      </c>
      <c r="AV3" s="34" t="s">
        <v>35</v>
      </c>
      <c r="AW3" s="19"/>
      <c r="AX3" s="19"/>
    </row>
    <row r="4" spans="1:50" ht="39.75" customHeight="1" x14ac:dyDescent="0.2">
      <c r="A4" s="2"/>
      <c r="B4" s="35"/>
      <c r="C4" s="36"/>
      <c r="D4" s="5"/>
      <c r="E4" s="37"/>
      <c r="F4" s="37"/>
      <c r="G4" s="7"/>
      <c r="H4" s="8"/>
      <c r="I4" s="38" t="s">
        <v>37</v>
      </c>
      <c r="J4" s="39" t="s">
        <v>38</v>
      </c>
      <c r="K4" s="39" t="s">
        <v>39</v>
      </c>
      <c r="L4" s="40" t="s">
        <v>34</v>
      </c>
      <c r="M4" s="41" t="s">
        <v>40</v>
      </c>
      <c r="N4" s="42" t="s">
        <v>34</v>
      </c>
      <c r="O4" s="42" t="s">
        <v>40</v>
      </c>
      <c r="P4" s="42" t="s">
        <v>39</v>
      </c>
      <c r="Q4" s="43" t="s">
        <v>34</v>
      </c>
      <c r="R4" s="43" t="s">
        <v>40</v>
      </c>
      <c r="S4" s="10"/>
      <c r="T4" s="11"/>
      <c r="U4" s="12"/>
      <c r="V4" s="12"/>
      <c r="W4" s="9"/>
      <c r="X4" s="9"/>
      <c r="Y4" s="27"/>
      <c r="Z4" s="28"/>
      <c r="AA4" s="17"/>
      <c r="AB4" s="17"/>
      <c r="AC4" s="14"/>
      <c r="AD4" s="15"/>
      <c r="AE4" s="16"/>
      <c r="AF4" s="17"/>
      <c r="AG4" s="17"/>
      <c r="AH4" s="29"/>
      <c r="AI4" s="29"/>
      <c r="AJ4" s="18"/>
      <c r="AK4" s="18"/>
      <c r="AL4" s="19"/>
      <c r="AM4" s="5"/>
      <c r="AN4" s="5"/>
      <c r="AO4" s="30"/>
      <c r="AP4" s="31"/>
      <c r="AQ4" s="31"/>
      <c r="AR4" s="32"/>
      <c r="AS4" s="33"/>
      <c r="AT4" s="34"/>
      <c r="AU4" s="34"/>
      <c r="AV4" s="34"/>
      <c r="AW4" s="19"/>
      <c r="AX4" s="19"/>
    </row>
    <row r="5" spans="1:50" ht="15" customHeight="1" x14ac:dyDescent="0.25">
      <c r="A5" s="44">
        <v>1</v>
      </c>
      <c r="B5" s="45" t="s">
        <v>41</v>
      </c>
      <c r="C5" s="46">
        <v>64640</v>
      </c>
      <c r="D5" s="46">
        <v>14560</v>
      </c>
      <c r="E5" s="46">
        <v>2810</v>
      </c>
      <c r="F5" s="46">
        <v>1110</v>
      </c>
      <c r="G5" s="47">
        <v>0</v>
      </c>
      <c r="H5" s="48">
        <f t="shared" ref="H5:H30" si="0">C5+D5+E5+F5+G5</f>
        <v>83120</v>
      </c>
      <c r="I5" s="49">
        <v>42958</v>
      </c>
      <c r="J5" s="49">
        <v>41051</v>
      </c>
      <c r="K5" s="49">
        <v>8274</v>
      </c>
      <c r="L5" s="50">
        <v>0</v>
      </c>
      <c r="M5" s="50">
        <v>0</v>
      </c>
      <c r="N5" s="51">
        <v>14455</v>
      </c>
      <c r="O5" s="51">
        <v>11553</v>
      </c>
      <c r="P5" s="51">
        <v>6286</v>
      </c>
      <c r="Q5" s="52">
        <v>0</v>
      </c>
      <c r="R5" s="52">
        <v>0</v>
      </c>
      <c r="S5" s="53">
        <v>288</v>
      </c>
      <c r="T5" s="54">
        <v>71</v>
      </c>
      <c r="U5" s="55">
        <f t="shared" ref="U5:U30" si="1">H5-I5-N5-W5-K5-P5-L5-Q5</f>
        <v>7835</v>
      </c>
      <c r="V5" s="55">
        <f t="shared" ref="V5:V30" si="2">H5-J5-X5-O5-K5-P5-M5-R5</f>
        <v>7317</v>
      </c>
      <c r="W5" s="56">
        <v>3312</v>
      </c>
      <c r="X5" s="57">
        <v>8639</v>
      </c>
      <c r="Y5" s="49">
        <v>73658</v>
      </c>
      <c r="Z5" s="49">
        <v>68237</v>
      </c>
      <c r="AA5" s="58">
        <f>(I5+K5+N5+P5+L5+Q5)-Y5</f>
        <v>-1685</v>
      </c>
      <c r="AB5" s="58">
        <f>(J5+K5+O5+P5+M5+R5)-Z5</f>
        <v>-1073</v>
      </c>
      <c r="AC5" s="59">
        <v>2</v>
      </c>
      <c r="AD5" s="60"/>
      <c r="AE5" s="61">
        <v>0</v>
      </c>
      <c r="AF5" s="60"/>
      <c r="AG5" s="60"/>
      <c r="AH5" s="61">
        <v>26297</v>
      </c>
      <c r="AI5" s="61">
        <v>24740</v>
      </c>
      <c r="AJ5" s="62">
        <v>54034.2</v>
      </c>
      <c r="AK5" s="63">
        <f>(I5+K5)/AJ5*100</f>
        <v>94.814025191452828</v>
      </c>
      <c r="AL5" s="64"/>
      <c r="AM5" s="65">
        <v>0</v>
      </c>
      <c r="AN5" s="66">
        <v>0</v>
      </c>
      <c r="AO5" s="66">
        <v>0</v>
      </c>
      <c r="AP5" s="67">
        <v>0</v>
      </c>
      <c r="AQ5" s="67">
        <v>0</v>
      </c>
      <c r="AR5" s="68">
        <v>15</v>
      </c>
      <c r="AS5" s="68">
        <v>19</v>
      </c>
      <c r="AT5" s="69">
        <v>0</v>
      </c>
      <c r="AU5" s="70">
        <v>0</v>
      </c>
      <c r="AV5" s="70">
        <v>0</v>
      </c>
      <c r="AW5" s="19"/>
      <c r="AX5" s="19"/>
    </row>
    <row r="6" spans="1:50" ht="15" customHeight="1" x14ac:dyDescent="0.25">
      <c r="A6" s="44">
        <v>2</v>
      </c>
      <c r="B6" s="71" t="s">
        <v>42</v>
      </c>
      <c r="C6" s="46">
        <v>0</v>
      </c>
      <c r="D6" s="46">
        <v>0</v>
      </c>
      <c r="E6" s="46">
        <v>0</v>
      </c>
      <c r="F6" s="46">
        <v>0</v>
      </c>
      <c r="G6" s="47">
        <v>445</v>
      </c>
      <c r="H6" s="48">
        <f t="shared" si="0"/>
        <v>445</v>
      </c>
      <c r="I6" s="49">
        <v>0</v>
      </c>
      <c r="J6" s="49">
        <v>0</v>
      </c>
      <c r="K6" s="49">
        <v>0</v>
      </c>
      <c r="L6" s="50">
        <v>332</v>
      </c>
      <c r="M6" s="50">
        <v>322</v>
      </c>
      <c r="N6" s="72">
        <v>0</v>
      </c>
      <c r="O6" s="72">
        <v>0</v>
      </c>
      <c r="P6" s="72"/>
      <c r="Q6" s="52"/>
      <c r="R6" s="52"/>
      <c r="S6" s="53"/>
      <c r="T6" s="73"/>
      <c r="U6" s="74">
        <f t="shared" si="1"/>
        <v>113</v>
      </c>
      <c r="V6" s="74">
        <f t="shared" si="2"/>
        <v>123</v>
      </c>
      <c r="W6" s="48">
        <v>0</v>
      </c>
      <c r="X6" s="75">
        <v>0</v>
      </c>
      <c r="Y6" s="49">
        <v>1354</v>
      </c>
      <c r="Z6" s="49">
        <v>1333</v>
      </c>
      <c r="AA6" s="58">
        <f>(L6+Q6+L7+Q7)-Y6</f>
        <v>-14</v>
      </c>
      <c r="AB6" s="58">
        <f>(M6+R6+M7+R7)-Z6</f>
        <v>-3</v>
      </c>
      <c r="AC6" s="48"/>
      <c r="AD6" s="60">
        <v>1</v>
      </c>
      <c r="AE6" s="61">
        <v>0</v>
      </c>
      <c r="AF6" s="60"/>
      <c r="AG6" s="60"/>
      <c r="AH6" s="61">
        <v>0</v>
      </c>
      <c r="AI6" s="61">
        <v>0</v>
      </c>
      <c r="AJ6" s="62"/>
      <c r="AK6" s="63"/>
      <c r="AL6" s="64"/>
      <c r="AM6" s="65">
        <v>0</v>
      </c>
      <c r="AN6" s="66">
        <v>0</v>
      </c>
      <c r="AO6" s="66">
        <v>0</v>
      </c>
      <c r="AP6" s="67">
        <v>0</v>
      </c>
      <c r="AQ6" s="67">
        <v>0</v>
      </c>
      <c r="AR6" s="68">
        <v>0</v>
      </c>
      <c r="AS6" s="68">
        <v>0</v>
      </c>
      <c r="AT6" s="76">
        <v>0</v>
      </c>
      <c r="AU6" s="77">
        <v>0</v>
      </c>
      <c r="AV6" s="77">
        <v>0</v>
      </c>
      <c r="AW6" s="19"/>
      <c r="AX6" s="19"/>
    </row>
    <row r="7" spans="1:50" ht="15" customHeight="1" x14ac:dyDescent="0.25">
      <c r="A7" s="44">
        <v>2</v>
      </c>
      <c r="B7" s="71" t="s">
        <v>43</v>
      </c>
      <c r="C7" s="46">
        <v>0</v>
      </c>
      <c r="D7" s="46">
        <v>0</v>
      </c>
      <c r="E7" s="46">
        <v>0</v>
      </c>
      <c r="F7" s="46">
        <v>0</v>
      </c>
      <c r="G7" s="47">
        <v>890</v>
      </c>
      <c r="H7" s="48">
        <f t="shared" si="0"/>
        <v>890</v>
      </c>
      <c r="I7" s="49">
        <v>0</v>
      </c>
      <c r="J7" s="49">
        <v>0</v>
      </c>
      <c r="K7" s="49">
        <v>0</v>
      </c>
      <c r="L7" s="50">
        <v>1008</v>
      </c>
      <c r="M7" s="50">
        <v>1008</v>
      </c>
      <c r="N7" s="72">
        <v>0</v>
      </c>
      <c r="O7" s="72">
        <v>0</v>
      </c>
      <c r="P7" s="72"/>
      <c r="Q7" s="52"/>
      <c r="R7" s="52"/>
      <c r="S7" s="53"/>
      <c r="T7" s="73"/>
      <c r="U7" s="74">
        <f t="shared" si="1"/>
        <v>-126</v>
      </c>
      <c r="V7" s="74">
        <f t="shared" si="2"/>
        <v>-118</v>
      </c>
      <c r="W7" s="48">
        <v>8</v>
      </c>
      <c r="X7" s="75">
        <v>0</v>
      </c>
      <c r="Y7" s="49"/>
      <c r="Z7" s="49"/>
      <c r="AA7" s="58"/>
      <c r="AB7" s="58"/>
      <c r="AC7" s="48"/>
      <c r="AD7" s="60"/>
      <c r="AE7" s="61">
        <v>0</v>
      </c>
      <c r="AF7" s="60"/>
      <c r="AG7" s="60"/>
      <c r="AH7" s="61"/>
      <c r="AI7" s="61"/>
      <c r="AJ7" s="62"/>
      <c r="AK7" s="63"/>
      <c r="AL7" s="64"/>
      <c r="AM7" s="65">
        <v>0</v>
      </c>
      <c r="AN7" s="66">
        <v>0</v>
      </c>
      <c r="AO7" s="66">
        <v>0</v>
      </c>
      <c r="AP7" s="67">
        <v>0</v>
      </c>
      <c r="AQ7" s="67">
        <v>0</v>
      </c>
      <c r="AR7" s="68">
        <v>0</v>
      </c>
      <c r="AS7" s="68">
        <v>0</v>
      </c>
      <c r="AT7" s="76">
        <v>0</v>
      </c>
      <c r="AU7" s="77">
        <v>0</v>
      </c>
      <c r="AV7" s="77">
        <v>0</v>
      </c>
      <c r="AW7" s="19"/>
      <c r="AX7" s="19"/>
    </row>
    <row r="8" spans="1:50" ht="15" customHeight="1" x14ac:dyDescent="0.25">
      <c r="A8" s="44">
        <v>3</v>
      </c>
      <c r="B8" s="45" t="s">
        <v>44</v>
      </c>
      <c r="C8" s="46">
        <v>105190</v>
      </c>
      <c r="D8" s="46">
        <v>21910</v>
      </c>
      <c r="E8" s="46">
        <v>2910</v>
      </c>
      <c r="F8" s="46">
        <v>1690</v>
      </c>
      <c r="G8" s="47">
        <v>0</v>
      </c>
      <c r="H8" s="48">
        <f t="shared" si="0"/>
        <v>131700</v>
      </c>
      <c r="I8" s="49">
        <v>71217</v>
      </c>
      <c r="J8" s="49">
        <v>64864</v>
      </c>
      <c r="K8" s="49">
        <v>18355</v>
      </c>
      <c r="L8" s="78">
        <v>0</v>
      </c>
      <c r="M8" s="78">
        <v>0</v>
      </c>
      <c r="N8" s="72">
        <v>28669</v>
      </c>
      <c r="O8" s="72">
        <v>24067</v>
      </c>
      <c r="P8" s="72">
        <v>3600</v>
      </c>
      <c r="Q8" s="79">
        <v>0</v>
      </c>
      <c r="R8" s="79">
        <v>0</v>
      </c>
      <c r="S8" s="80">
        <v>431</v>
      </c>
      <c r="T8" s="73">
        <v>162</v>
      </c>
      <c r="U8" s="74">
        <f t="shared" si="1"/>
        <v>1956</v>
      </c>
      <c r="V8" s="74">
        <f t="shared" si="2"/>
        <v>5811</v>
      </c>
      <c r="W8" s="48">
        <v>7903</v>
      </c>
      <c r="X8" s="75">
        <v>15003</v>
      </c>
      <c r="Y8" s="49">
        <v>122926</v>
      </c>
      <c r="Z8" s="49">
        <v>110854</v>
      </c>
      <c r="AA8" s="58">
        <f>(I8+K8+N8+P8+L8+Q8)-Y8</f>
        <v>-1085</v>
      </c>
      <c r="AB8" s="58">
        <f>(J8+K8+O8+P8+M8+R8)-Z8</f>
        <v>32</v>
      </c>
      <c r="AC8" s="59">
        <v>3</v>
      </c>
      <c r="AD8" s="60"/>
      <c r="AE8" s="61">
        <v>100</v>
      </c>
      <c r="AF8" s="60">
        <v>2</v>
      </c>
      <c r="AG8" s="60">
        <v>2</v>
      </c>
      <c r="AH8" s="61">
        <v>29080</v>
      </c>
      <c r="AI8" s="61">
        <v>27082</v>
      </c>
      <c r="AJ8" s="62">
        <v>96288.6</v>
      </c>
      <c r="AK8" s="63">
        <f>(I8+K8)/AJ8*100</f>
        <v>93.024511728283514</v>
      </c>
      <c r="AL8" s="64"/>
      <c r="AM8" s="81">
        <v>0</v>
      </c>
      <c r="AN8" s="82">
        <v>0</v>
      </c>
      <c r="AO8" s="82">
        <v>0</v>
      </c>
      <c r="AP8" s="83">
        <v>0</v>
      </c>
      <c r="AQ8" s="83">
        <v>0</v>
      </c>
      <c r="AR8" s="68">
        <v>213</v>
      </c>
      <c r="AS8" s="68">
        <v>65</v>
      </c>
      <c r="AT8" s="68">
        <v>0</v>
      </c>
      <c r="AU8" s="68">
        <v>0</v>
      </c>
      <c r="AV8" s="84">
        <v>0</v>
      </c>
      <c r="AW8" s="19"/>
      <c r="AX8" s="19"/>
    </row>
    <row r="9" spans="1:50" ht="15" customHeight="1" x14ac:dyDescent="0.25">
      <c r="A9" s="44">
        <v>4</v>
      </c>
      <c r="B9" s="71" t="s">
        <v>45</v>
      </c>
      <c r="C9" s="46">
        <v>0</v>
      </c>
      <c r="D9" s="46">
        <v>0</v>
      </c>
      <c r="E9" s="46">
        <v>0</v>
      </c>
      <c r="F9" s="46">
        <v>0</v>
      </c>
      <c r="G9" s="47">
        <v>512</v>
      </c>
      <c r="H9" s="48">
        <f t="shared" si="0"/>
        <v>512</v>
      </c>
      <c r="I9" s="49">
        <v>0</v>
      </c>
      <c r="J9" s="49">
        <v>0</v>
      </c>
      <c r="K9" s="49">
        <v>0</v>
      </c>
      <c r="L9" s="78">
        <v>512</v>
      </c>
      <c r="M9" s="78">
        <v>508</v>
      </c>
      <c r="N9" s="72">
        <v>0</v>
      </c>
      <c r="O9" s="72">
        <v>0</v>
      </c>
      <c r="P9" s="72"/>
      <c r="Q9" s="79"/>
      <c r="R9" s="79"/>
      <c r="S9" s="80">
        <v>0</v>
      </c>
      <c r="T9" s="73">
        <v>0</v>
      </c>
      <c r="U9" s="74">
        <f t="shared" si="1"/>
        <v>0</v>
      </c>
      <c r="V9" s="74">
        <f t="shared" si="2"/>
        <v>0</v>
      </c>
      <c r="W9" s="48">
        <v>0</v>
      </c>
      <c r="X9" s="75">
        <v>4</v>
      </c>
      <c r="Y9" s="49"/>
      <c r="Z9" s="49"/>
      <c r="AA9" s="58">
        <f>(L9+Q9+L10+Q10)-Y9</f>
        <v>1017</v>
      </c>
      <c r="AB9" s="58">
        <f>(M9+R9+M10+R10)-Z9</f>
        <v>1005</v>
      </c>
      <c r="AC9" s="48"/>
      <c r="AD9" s="85">
        <v>1</v>
      </c>
      <c r="AE9" s="61">
        <v>0</v>
      </c>
      <c r="AF9" s="60"/>
      <c r="AG9" s="60">
        <v>1</v>
      </c>
      <c r="AH9" s="61"/>
      <c r="AI9" s="61"/>
      <c r="AJ9" s="62"/>
      <c r="AK9" s="63"/>
      <c r="AL9" s="64"/>
      <c r="AM9" s="83">
        <v>0</v>
      </c>
      <c r="AN9" s="75">
        <v>0</v>
      </c>
      <c r="AO9" s="75">
        <v>0</v>
      </c>
      <c r="AP9" s="67">
        <v>0</v>
      </c>
      <c r="AQ9" s="67">
        <v>0</v>
      </c>
      <c r="AR9" s="68">
        <v>0</v>
      </c>
      <c r="AS9" s="68">
        <v>0</v>
      </c>
      <c r="AT9" s="76">
        <v>0</v>
      </c>
      <c r="AU9" s="77">
        <v>0</v>
      </c>
      <c r="AV9" s="77">
        <v>0</v>
      </c>
      <c r="AW9" s="19"/>
      <c r="AX9" s="19"/>
    </row>
    <row r="10" spans="1:50" ht="15" customHeight="1" x14ac:dyDescent="0.25">
      <c r="A10" s="44">
        <v>4</v>
      </c>
      <c r="B10" s="71" t="s">
        <v>46</v>
      </c>
      <c r="C10" s="46">
        <v>0</v>
      </c>
      <c r="D10" s="46">
        <v>0</v>
      </c>
      <c r="E10" s="46">
        <v>0</v>
      </c>
      <c r="F10" s="46">
        <v>0</v>
      </c>
      <c r="G10" s="47">
        <v>508</v>
      </c>
      <c r="H10" s="48">
        <f t="shared" si="0"/>
        <v>508</v>
      </c>
      <c r="I10" s="49">
        <v>0</v>
      </c>
      <c r="J10" s="49">
        <v>0</v>
      </c>
      <c r="K10" s="49">
        <v>0</v>
      </c>
      <c r="L10" s="78">
        <v>504</v>
      </c>
      <c r="M10" s="78">
        <v>496</v>
      </c>
      <c r="N10" s="72">
        <v>0</v>
      </c>
      <c r="O10" s="72">
        <v>0</v>
      </c>
      <c r="P10" s="72"/>
      <c r="Q10" s="79">
        <v>1</v>
      </c>
      <c r="R10" s="79">
        <v>1</v>
      </c>
      <c r="S10" s="80">
        <v>0</v>
      </c>
      <c r="T10" s="73">
        <v>0</v>
      </c>
      <c r="U10" s="74">
        <f t="shared" si="1"/>
        <v>0</v>
      </c>
      <c r="V10" s="74">
        <f t="shared" si="2"/>
        <v>0</v>
      </c>
      <c r="W10" s="48">
        <v>3</v>
      </c>
      <c r="X10" s="75">
        <v>11</v>
      </c>
      <c r="Y10" s="49"/>
      <c r="Z10" s="49"/>
      <c r="AA10" s="58"/>
      <c r="AB10" s="58"/>
      <c r="AC10" s="48"/>
      <c r="AD10" s="85">
        <v>1</v>
      </c>
      <c r="AE10" s="61">
        <v>0</v>
      </c>
      <c r="AF10" s="60"/>
      <c r="AG10" s="60">
        <v>1</v>
      </c>
      <c r="AH10" s="61"/>
      <c r="AI10" s="61"/>
      <c r="AJ10" s="62"/>
      <c r="AK10" s="63"/>
      <c r="AL10" s="64"/>
      <c r="AM10" s="83">
        <v>0</v>
      </c>
      <c r="AN10" s="75">
        <v>0</v>
      </c>
      <c r="AO10" s="75">
        <v>0</v>
      </c>
      <c r="AP10" s="86">
        <v>0</v>
      </c>
      <c r="AQ10" s="86">
        <v>0</v>
      </c>
      <c r="AR10" s="68">
        <v>0</v>
      </c>
      <c r="AS10" s="68">
        <v>0</v>
      </c>
      <c r="AT10" s="76">
        <v>0</v>
      </c>
      <c r="AU10" s="77">
        <v>0</v>
      </c>
      <c r="AV10" s="77">
        <v>0</v>
      </c>
      <c r="AW10" s="19"/>
      <c r="AX10" s="19"/>
    </row>
    <row r="11" spans="1:50" ht="15" customHeight="1" x14ac:dyDescent="0.25">
      <c r="A11" s="44">
        <v>5</v>
      </c>
      <c r="B11" s="45" t="s">
        <v>47</v>
      </c>
      <c r="C11" s="46">
        <v>93474</v>
      </c>
      <c r="D11" s="46">
        <v>22130</v>
      </c>
      <c r="E11" s="46">
        <v>3560</v>
      </c>
      <c r="F11" s="46">
        <v>2365</v>
      </c>
      <c r="G11" s="47">
        <v>0</v>
      </c>
      <c r="H11" s="48">
        <f t="shared" si="0"/>
        <v>121529</v>
      </c>
      <c r="I11" s="49">
        <v>68095</v>
      </c>
      <c r="J11" s="49">
        <v>65957</v>
      </c>
      <c r="K11" s="49">
        <v>15998</v>
      </c>
      <c r="L11" s="78">
        <v>0</v>
      </c>
      <c r="M11" s="78">
        <v>0</v>
      </c>
      <c r="N11" s="72">
        <v>25222</v>
      </c>
      <c r="O11" s="72">
        <v>15648</v>
      </c>
      <c r="P11" s="72">
        <v>6008</v>
      </c>
      <c r="Q11" s="79">
        <v>0</v>
      </c>
      <c r="R11" s="79">
        <v>0</v>
      </c>
      <c r="S11" s="80">
        <v>191</v>
      </c>
      <c r="T11" s="73">
        <v>195</v>
      </c>
      <c r="U11" s="74">
        <f t="shared" si="1"/>
        <v>6206</v>
      </c>
      <c r="V11" s="74">
        <f t="shared" si="2"/>
        <v>17918</v>
      </c>
      <c r="W11" s="48">
        <v>0</v>
      </c>
      <c r="X11" s="75">
        <v>0</v>
      </c>
      <c r="Y11" s="49">
        <v>119008</v>
      </c>
      <c r="Z11" s="49">
        <v>105255</v>
      </c>
      <c r="AA11" s="58">
        <f t="shared" ref="AA11:AA42" si="3">(I11+K11+N11+P11+L11+Q11)-Y11</f>
        <v>-3685</v>
      </c>
      <c r="AB11" s="58">
        <f t="shared" ref="AB11:AB42" si="4">(J11+K11+O11+P11+M11+R11)-Z11</f>
        <v>-1644</v>
      </c>
      <c r="AC11" s="59">
        <v>5</v>
      </c>
      <c r="AD11" s="60"/>
      <c r="AE11" s="61">
        <v>163</v>
      </c>
      <c r="AF11" s="60"/>
      <c r="AG11" s="60"/>
      <c r="AH11" s="61">
        <v>29534</v>
      </c>
      <c r="AI11" s="61">
        <v>26265</v>
      </c>
      <c r="AJ11" s="62">
        <v>67695.600000000006</v>
      </c>
      <c r="AK11" s="63">
        <f>(I11+K11)/AJ11*100</f>
        <v>124.22225373584101</v>
      </c>
      <c r="AL11" s="64"/>
      <c r="AM11" s="81">
        <v>0</v>
      </c>
      <c r="AN11" s="81">
        <v>0</v>
      </c>
      <c r="AO11" s="81">
        <v>0</v>
      </c>
      <c r="AP11" s="81">
        <v>0</v>
      </c>
      <c r="AQ11" s="81">
        <v>0</v>
      </c>
      <c r="AR11" s="68">
        <v>20</v>
      </c>
      <c r="AS11" s="68">
        <v>10</v>
      </c>
      <c r="AT11" s="68">
        <v>0</v>
      </c>
      <c r="AU11" s="68">
        <v>0</v>
      </c>
      <c r="AV11" s="68">
        <v>0</v>
      </c>
      <c r="AW11" s="19"/>
      <c r="AX11" s="19"/>
    </row>
    <row r="12" spans="1:50" ht="15" customHeight="1" x14ac:dyDescent="0.25">
      <c r="A12" s="87">
        <v>6</v>
      </c>
      <c r="B12" s="88" t="s">
        <v>48</v>
      </c>
      <c r="C12" s="89">
        <v>0</v>
      </c>
      <c r="D12" s="89">
        <v>0</v>
      </c>
      <c r="E12" s="89">
        <v>0</v>
      </c>
      <c r="F12" s="89">
        <v>0</v>
      </c>
      <c r="G12" s="47">
        <v>470</v>
      </c>
      <c r="H12" s="48">
        <f t="shared" si="0"/>
        <v>470</v>
      </c>
      <c r="I12" s="49">
        <v>0</v>
      </c>
      <c r="J12" s="49">
        <v>0</v>
      </c>
      <c r="K12" s="49">
        <v>0</v>
      </c>
      <c r="L12" s="78">
        <v>470</v>
      </c>
      <c r="M12" s="78">
        <v>458</v>
      </c>
      <c r="N12" s="72">
        <v>0</v>
      </c>
      <c r="O12" s="72">
        <v>0</v>
      </c>
      <c r="P12" s="72"/>
      <c r="Q12" s="79"/>
      <c r="R12" s="79"/>
      <c r="S12" s="80">
        <v>0</v>
      </c>
      <c r="T12" s="73">
        <v>0</v>
      </c>
      <c r="U12" s="74">
        <f t="shared" si="1"/>
        <v>-1</v>
      </c>
      <c r="V12" s="74">
        <f t="shared" si="2"/>
        <v>0</v>
      </c>
      <c r="W12" s="61">
        <v>1</v>
      </c>
      <c r="X12" s="66">
        <v>12</v>
      </c>
      <c r="Y12" s="49">
        <v>465</v>
      </c>
      <c r="Z12" s="49">
        <v>454</v>
      </c>
      <c r="AA12" s="58">
        <f t="shared" si="3"/>
        <v>5</v>
      </c>
      <c r="AB12" s="58">
        <f t="shared" si="4"/>
        <v>4</v>
      </c>
      <c r="AC12" s="61"/>
      <c r="AD12" s="58">
        <v>1</v>
      </c>
      <c r="AE12" s="61">
        <v>0</v>
      </c>
      <c r="AF12" s="58"/>
      <c r="AG12" s="58"/>
      <c r="AH12" s="61">
        <v>0</v>
      </c>
      <c r="AI12" s="61">
        <v>0</v>
      </c>
      <c r="AJ12" s="90"/>
      <c r="AK12" s="91"/>
      <c r="AL12" s="92"/>
      <c r="AM12" s="65">
        <v>0</v>
      </c>
      <c r="AN12" s="65">
        <v>0</v>
      </c>
      <c r="AO12" s="65">
        <v>0</v>
      </c>
      <c r="AP12" s="93">
        <v>0</v>
      </c>
      <c r="AQ12" s="93">
        <v>0</v>
      </c>
      <c r="AR12" s="68">
        <v>0</v>
      </c>
      <c r="AS12" s="68">
        <v>0</v>
      </c>
      <c r="AT12" s="76">
        <v>0</v>
      </c>
      <c r="AU12" s="77">
        <v>0</v>
      </c>
      <c r="AV12" s="77">
        <v>0</v>
      </c>
      <c r="AW12" s="19"/>
      <c r="AX12" s="19"/>
    </row>
    <row r="13" spans="1:50" ht="15" customHeight="1" x14ac:dyDescent="0.25">
      <c r="A13" s="44">
        <v>7</v>
      </c>
      <c r="B13" s="45" t="s">
        <v>49</v>
      </c>
      <c r="C13" s="46">
        <v>114150</v>
      </c>
      <c r="D13" s="46">
        <v>31410</v>
      </c>
      <c r="E13" s="46">
        <v>2810</v>
      </c>
      <c r="F13" s="46">
        <v>1165</v>
      </c>
      <c r="G13" s="47">
        <v>0</v>
      </c>
      <c r="H13" s="48">
        <f t="shared" si="0"/>
        <v>149535</v>
      </c>
      <c r="I13" s="49">
        <v>84299</v>
      </c>
      <c r="J13" s="49">
        <v>77804</v>
      </c>
      <c r="K13" s="49">
        <v>25198</v>
      </c>
      <c r="L13" s="78">
        <v>0</v>
      </c>
      <c r="M13" s="78">
        <v>0</v>
      </c>
      <c r="N13" s="72">
        <v>27949</v>
      </c>
      <c r="O13" s="72">
        <v>23553</v>
      </c>
      <c r="P13" s="72">
        <v>7098</v>
      </c>
      <c r="Q13" s="79">
        <v>0</v>
      </c>
      <c r="R13" s="79">
        <v>0</v>
      </c>
      <c r="S13" s="80">
        <v>721</v>
      </c>
      <c r="T13" s="73">
        <v>190</v>
      </c>
      <c r="U13" s="74">
        <f t="shared" si="1"/>
        <v>-1054</v>
      </c>
      <c r="V13" s="74">
        <f t="shared" si="2"/>
        <v>13983</v>
      </c>
      <c r="W13" s="48">
        <v>6045</v>
      </c>
      <c r="X13" s="75">
        <v>1899</v>
      </c>
      <c r="Y13" s="49">
        <v>154004</v>
      </c>
      <c r="Z13" s="49">
        <v>140670</v>
      </c>
      <c r="AA13" s="58">
        <f t="shared" si="3"/>
        <v>-9460</v>
      </c>
      <c r="AB13" s="58">
        <f t="shared" si="4"/>
        <v>-7017</v>
      </c>
      <c r="AC13" s="59">
        <v>3</v>
      </c>
      <c r="AD13" s="60"/>
      <c r="AE13" s="61">
        <v>0</v>
      </c>
      <c r="AF13" s="60"/>
      <c r="AG13" s="60">
        <v>1</v>
      </c>
      <c r="AH13" s="61">
        <v>39340</v>
      </c>
      <c r="AI13" s="61">
        <v>36814</v>
      </c>
      <c r="AJ13" s="94">
        <v>108153</v>
      </c>
      <c r="AK13" s="63">
        <f>(I13+K13)/AJ13*100</f>
        <v>101.24268397547918</v>
      </c>
      <c r="AL13" s="64"/>
      <c r="AM13" s="65">
        <v>1</v>
      </c>
      <c r="AN13" s="65">
        <v>0</v>
      </c>
      <c r="AO13" s="65">
        <v>0</v>
      </c>
      <c r="AP13" s="95">
        <v>0</v>
      </c>
      <c r="AQ13" s="95">
        <v>0</v>
      </c>
      <c r="AR13" s="84">
        <v>73</v>
      </c>
      <c r="AS13" s="84">
        <v>67</v>
      </c>
      <c r="AT13" s="96">
        <v>0</v>
      </c>
      <c r="AU13" s="97">
        <v>0</v>
      </c>
      <c r="AV13" s="97">
        <v>0</v>
      </c>
      <c r="AW13" s="19"/>
      <c r="AX13" s="19"/>
    </row>
    <row r="14" spans="1:50" ht="15" customHeight="1" x14ac:dyDescent="0.25">
      <c r="A14" s="44">
        <v>8</v>
      </c>
      <c r="B14" s="71" t="s">
        <v>50</v>
      </c>
      <c r="C14" s="46">
        <v>0</v>
      </c>
      <c r="D14" s="46">
        <v>0</v>
      </c>
      <c r="E14" s="46">
        <v>0</v>
      </c>
      <c r="F14" s="46">
        <v>0</v>
      </c>
      <c r="G14" s="47">
        <v>130</v>
      </c>
      <c r="H14" s="48">
        <f t="shared" si="0"/>
        <v>130</v>
      </c>
      <c r="I14" s="49">
        <v>0</v>
      </c>
      <c r="J14" s="49">
        <v>0</v>
      </c>
      <c r="K14" s="49">
        <v>0</v>
      </c>
      <c r="L14" s="78">
        <v>81</v>
      </c>
      <c r="M14" s="78">
        <v>77</v>
      </c>
      <c r="N14" s="72">
        <v>0</v>
      </c>
      <c r="O14" s="72">
        <v>0</v>
      </c>
      <c r="P14" s="72">
        <v>0</v>
      </c>
      <c r="Q14" s="79">
        <v>0</v>
      </c>
      <c r="R14" s="79">
        <v>0</v>
      </c>
      <c r="S14" s="80">
        <v>0</v>
      </c>
      <c r="T14" s="73">
        <v>0</v>
      </c>
      <c r="U14" s="74">
        <f t="shared" si="1"/>
        <v>10</v>
      </c>
      <c r="V14" s="74">
        <f t="shared" si="2"/>
        <v>-9</v>
      </c>
      <c r="W14" s="48">
        <v>39</v>
      </c>
      <c r="X14" s="75">
        <v>62</v>
      </c>
      <c r="Y14" s="49"/>
      <c r="Z14" s="49"/>
      <c r="AA14" s="58">
        <f t="shared" si="3"/>
        <v>81</v>
      </c>
      <c r="AB14" s="58">
        <f t="shared" si="4"/>
        <v>77</v>
      </c>
      <c r="AC14" s="48"/>
      <c r="AD14" s="60">
        <v>1</v>
      </c>
      <c r="AE14" s="61">
        <v>0</v>
      </c>
      <c r="AF14" s="60"/>
      <c r="AG14" s="60"/>
      <c r="AH14" s="61"/>
      <c r="AI14" s="61"/>
      <c r="AJ14" s="94"/>
      <c r="AK14" s="63"/>
      <c r="AL14" s="64"/>
      <c r="AM14" s="65">
        <v>0</v>
      </c>
      <c r="AN14" s="66">
        <v>0</v>
      </c>
      <c r="AO14" s="66">
        <v>0</v>
      </c>
      <c r="AP14" s="98">
        <v>0</v>
      </c>
      <c r="AQ14" s="98">
        <v>0</v>
      </c>
      <c r="AR14" s="84">
        <v>0</v>
      </c>
      <c r="AS14" s="84">
        <v>0</v>
      </c>
      <c r="AT14" s="96">
        <v>0</v>
      </c>
      <c r="AU14" s="97">
        <v>0</v>
      </c>
      <c r="AV14" s="97">
        <v>0</v>
      </c>
      <c r="AW14" s="19"/>
      <c r="AX14" s="19"/>
    </row>
    <row r="15" spans="1:50" ht="15" customHeight="1" x14ac:dyDescent="0.25">
      <c r="A15" s="44">
        <v>9</v>
      </c>
      <c r="B15" s="45" t="s">
        <v>51</v>
      </c>
      <c r="C15" s="46">
        <v>111930</v>
      </c>
      <c r="D15" s="46">
        <v>28580</v>
      </c>
      <c r="E15" s="46">
        <v>2950</v>
      </c>
      <c r="F15" s="46">
        <v>1135</v>
      </c>
      <c r="G15" s="47">
        <v>0</v>
      </c>
      <c r="H15" s="48">
        <f t="shared" si="0"/>
        <v>144595</v>
      </c>
      <c r="I15" s="49">
        <v>91120</v>
      </c>
      <c r="J15" s="49">
        <v>91090</v>
      </c>
      <c r="K15" s="49">
        <v>18387</v>
      </c>
      <c r="L15" s="78">
        <v>0</v>
      </c>
      <c r="M15" s="78">
        <v>0</v>
      </c>
      <c r="N15" s="72">
        <v>25001</v>
      </c>
      <c r="O15" s="72">
        <v>17321</v>
      </c>
      <c r="P15" s="72">
        <v>11502</v>
      </c>
      <c r="Q15" s="79">
        <v>0</v>
      </c>
      <c r="R15" s="79">
        <v>0</v>
      </c>
      <c r="S15" s="80">
        <v>799</v>
      </c>
      <c r="T15" s="73">
        <v>375</v>
      </c>
      <c r="U15" s="74">
        <f t="shared" si="1"/>
        <v>-1415</v>
      </c>
      <c r="V15" s="74">
        <f t="shared" si="2"/>
        <v>6295</v>
      </c>
      <c r="W15" s="48">
        <v>0</v>
      </c>
      <c r="X15" s="75">
        <v>0</v>
      </c>
      <c r="Y15" s="49">
        <v>146051</v>
      </c>
      <c r="Z15" s="49">
        <v>138331</v>
      </c>
      <c r="AA15" s="58">
        <f t="shared" si="3"/>
        <v>-41</v>
      </c>
      <c r="AB15" s="58">
        <f t="shared" si="4"/>
        <v>-31</v>
      </c>
      <c r="AC15" s="59">
        <v>2</v>
      </c>
      <c r="AD15" s="60"/>
      <c r="AE15" s="61">
        <v>33</v>
      </c>
      <c r="AF15" s="60">
        <v>2</v>
      </c>
      <c r="AG15" s="58">
        <v>5</v>
      </c>
      <c r="AH15" s="61">
        <v>41751</v>
      </c>
      <c r="AI15" s="61">
        <v>39897</v>
      </c>
      <c r="AJ15" s="62">
        <v>101197.2</v>
      </c>
      <c r="AK15" s="63">
        <f>(I15+K15)/AJ15*100</f>
        <v>108.2114920175657</v>
      </c>
      <c r="AL15" s="64"/>
      <c r="AM15" s="65">
        <v>0</v>
      </c>
      <c r="AN15" s="66">
        <v>0</v>
      </c>
      <c r="AO15" s="66">
        <v>0</v>
      </c>
      <c r="AP15" s="99">
        <v>0</v>
      </c>
      <c r="AQ15" s="100">
        <v>0</v>
      </c>
      <c r="AR15" s="84">
        <v>0</v>
      </c>
      <c r="AS15" s="84">
        <v>0</v>
      </c>
      <c r="AT15" s="96">
        <v>0</v>
      </c>
      <c r="AU15" s="97">
        <v>0</v>
      </c>
      <c r="AV15" s="97">
        <v>0</v>
      </c>
      <c r="AW15" s="19"/>
      <c r="AX15" s="19"/>
    </row>
    <row r="16" spans="1:50" ht="14.25" customHeight="1" x14ac:dyDescent="0.25">
      <c r="A16" s="44">
        <v>10</v>
      </c>
      <c r="B16" s="45" t="s">
        <v>52</v>
      </c>
      <c r="C16" s="46">
        <v>114340</v>
      </c>
      <c r="D16" s="48">
        <v>32630</v>
      </c>
      <c r="E16" s="48">
        <v>2700</v>
      </c>
      <c r="F16" s="48">
        <v>1085</v>
      </c>
      <c r="G16" s="101">
        <v>0</v>
      </c>
      <c r="H16" s="48">
        <f t="shared" si="0"/>
        <v>150755</v>
      </c>
      <c r="I16" s="49">
        <v>86154</v>
      </c>
      <c r="J16" s="49">
        <v>78115</v>
      </c>
      <c r="K16" s="49">
        <v>26454</v>
      </c>
      <c r="L16" s="78">
        <v>0</v>
      </c>
      <c r="M16" s="78">
        <v>0</v>
      </c>
      <c r="N16" s="72">
        <v>24866</v>
      </c>
      <c r="O16" s="72">
        <v>21681</v>
      </c>
      <c r="P16" s="72">
        <v>6910</v>
      </c>
      <c r="Q16" s="79">
        <v>0</v>
      </c>
      <c r="R16" s="79">
        <v>0</v>
      </c>
      <c r="S16" s="80">
        <v>1341</v>
      </c>
      <c r="T16" s="73">
        <v>88</v>
      </c>
      <c r="U16" s="74">
        <f t="shared" si="1"/>
        <v>6371</v>
      </c>
      <c r="V16" s="74">
        <f t="shared" si="2"/>
        <v>9400</v>
      </c>
      <c r="W16" s="48">
        <v>0</v>
      </c>
      <c r="X16" s="60">
        <v>8195</v>
      </c>
      <c r="Y16" s="49">
        <v>149111</v>
      </c>
      <c r="Z16" s="49">
        <v>137802</v>
      </c>
      <c r="AA16" s="58">
        <f t="shared" si="3"/>
        <v>-4727</v>
      </c>
      <c r="AB16" s="58">
        <f t="shared" si="4"/>
        <v>-4642</v>
      </c>
      <c r="AC16" s="59">
        <v>2</v>
      </c>
      <c r="AD16" s="60"/>
      <c r="AE16" s="61">
        <v>0</v>
      </c>
      <c r="AF16" s="60"/>
      <c r="AG16" s="60">
        <v>2</v>
      </c>
      <c r="AH16" s="61">
        <v>38354</v>
      </c>
      <c r="AI16" s="61">
        <v>36289</v>
      </c>
      <c r="AJ16" s="62">
        <v>83492.399999999994</v>
      </c>
      <c r="AK16" s="63">
        <f>(I16+K16)/AJ16*100</f>
        <v>134.87215602857268</v>
      </c>
      <c r="AL16" s="64"/>
      <c r="AM16" s="81">
        <v>0</v>
      </c>
      <c r="AN16" s="81">
        <v>0</v>
      </c>
      <c r="AO16" s="81">
        <v>0</v>
      </c>
      <c r="AP16" s="102">
        <v>0</v>
      </c>
      <c r="AQ16" s="103">
        <v>0</v>
      </c>
      <c r="AR16" s="68">
        <v>0</v>
      </c>
      <c r="AS16" s="68">
        <v>0</v>
      </c>
      <c r="AT16" s="68">
        <v>0</v>
      </c>
      <c r="AU16" s="68">
        <v>0</v>
      </c>
      <c r="AV16" s="68">
        <v>0</v>
      </c>
      <c r="AW16" s="19"/>
      <c r="AX16" s="19"/>
    </row>
    <row r="17" spans="1:50" ht="14.25" customHeight="1" x14ac:dyDescent="0.25">
      <c r="A17" s="44">
        <v>11</v>
      </c>
      <c r="B17" s="71" t="s">
        <v>53</v>
      </c>
      <c r="C17" s="46">
        <v>0</v>
      </c>
      <c r="D17" s="48">
        <v>0</v>
      </c>
      <c r="E17" s="48">
        <v>0</v>
      </c>
      <c r="F17" s="48">
        <v>0</v>
      </c>
      <c r="G17" s="101">
        <v>800</v>
      </c>
      <c r="H17" s="48">
        <f t="shared" si="0"/>
        <v>800</v>
      </c>
      <c r="I17" s="49">
        <v>0</v>
      </c>
      <c r="J17" s="49">
        <v>0</v>
      </c>
      <c r="K17" s="49">
        <v>0</v>
      </c>
      <c r="L17" s="78">
        <v>800</v>
      </c>
      <c r="M17" s="78">
        <v>788</v>
      </c>
      <c r="N17" s="72">
        <v>0</v>
      </c>
      <c r="O17" s="72">
        <v>0</v>
      </c>
      <c r="P17" s="72">
        <v>0</v>
      </c>
      <c r="Q17" s="79">
        <v>0</v>
      </c>
      <c r="R17" s="79">
        <v>0</v>
      </c>
      <c r="S17" s="80">
        <v>0</v>
      </c>
      <c r="T17" s="73">
        <v>0</v>
      </c>
      <c r="U17" s="74">
        <f t="shared" si="1"/>
        <v>0</v>
      </c>
      <c r="V17" s="74">
        <f t="shared" si="2"/>
        <v>12</v>
      </c>
      <c r="W17" s="48">
        <v>0</v>
      </c>
      <c r="X17" s="60">
        <v>0</v>
      </c>
      <c r="Y17" s="49">
        <v>801</v>
      </c>
      <c r="Z17" s="49">
        <v>789</v>
      </c>
      <c r="AA17" s="58">
        <f t="shared" si="3"/>
        <v>-1</v>
      </c>
      <c r="AB17" s="58">
        <f t="shared" si="4"/>
        <v>-1</v>
      </c>
      <c r="AC17" s="48"/>
      <c r="AD17" s="60">
        <v>1</v>
      </c>
      <c r="AE17" s="61">
        <v>0</v>
      </c>
      <c r="AF17" s="60"/>
      <c r="AG17" s="60">
        <v>4</v>
      </c>
      <c r="AH17" s="61">
        <v>0</v>
      </c>
      <c r="AI17" s="61">
        <v>0</v>
      </c>
      <c r="AJ17" s="62"/>
      <c r="AK17" s="63"/>
      <c r="AL17" s="64"/>
      <c r="AM17" s="65">
        <v>0</v>
      </c>
      <c r="AN17" s="66">
        <v>0</v>
      </c>
      <c r="AO17" s="66">
        <v>0</v>
      </c>
      <c r="AP17" s="67">
        <v>0</v>
      </c>
      <c r="AQ17" s="67">
        <v>0</v>
      </c>
      <c r="AR17" s="104">
        <v>0</v>
      </c>
      <c r="AS17" s="104">
        <v>0</v>
      </c>
      <c r="AT17" s="105">
        <v>0</v>
      </c>
      <c r="AU17" s="106">
        <v>0</v>
      </c>
      <c r="AV17" s="106">
        <v>0</v>
      </c>
      <c r="AW17" s="19"/>
      <c r="AX17" s="19"/>
    </row>
    <row r="18" spans="1:50" ht="15" customHeight="1" x14ac:dyDescent="0.25">
      <c r="A18" s="44">
        <v>12</v>
      </c>
      <c r="B18" s="45" t="s">
        <v>54</v>
      </c>
      <c r="C18" s="46">
        <v>79570</v>
      </c>
      <c r="D18" s="46">
        <v>14580</v>
      </c>
      <c r="E18" s="46">
        <v>2780</v>
      </c>
      <c r="F18" s="46">
        <v>970</v>
      </c>
      <c r="G18" s="47">
        <v>0</v>
      </c>
      <c r="H18" s="48">
        <f t="shared" si="0"/>
        <v>97900</v>
      </c>
      <c r="I18" s="49">
        <v>60087</v>
      </c>
      <c r="J18" s="49">
        <v>54230</v>
      </c>
      <c r="K18" s="49">
        <v>9314</v>
      </c>
      <c r="L18" s="78">
        <v>0</v>
      </c>
      <c r="M18" s="78">
        <v>0</v>
      </c>
      <c r="N18" s="72">
        <v>17804</v>
      </c>
      <c r="O18" s="72">
        <v>13443</v>
      </c>
      <c r="P18" s="72">
        <v>5267</v>
      </c>
      <c r="Q18" s="79">
        <v>0</v>
      </c>
      <c r="R18" s="79">
        <v>0</v>
      </c>
      <c r="S18" s="80">
        <v>347</v>
      </c>
      <c r="T18" s="73">
        <v>252</v>
      </c>
      <c r="U18" s="74">
        <f t="shared" si="1"/>
        <v>-2600</v>
      </c>
      <c r="V18" s="74">
        <f t="shared" si="2"/>
        <v>11380</v>
      </c>
      <c r="W18" s="60">
        <v>8028</v>
      </c>
      <c r="X18" s="75">
        <v>4266</v>
      </c>
      <c r="Y18" s="49">
        <v>89601</v>
      </c>
      <c r="Z18" s="49">
        <v>82110</v>
      </c>
      <c r="AA18" s="58">
        <f t="shared" si="3"/>
        <v>2871</v>
      </c>
      <c r="AB18" s="58">
        <f t="shared" si="4"/>
        <v>144</v>
      </c>
      <c r="AC18" s="59">
        <v>3</v>
      </c>
      <c r="AD18" s="60"/>
      <c r="AE18" s="61">
        <v>0</v>
      </c>
      <c r="AF18" s="60">
        <v>1</v>
      </c>
      <c r="AG18" s="60">
        <v>4</v>
      </c>
      <c r="AH18" s="61">
        <v>22353</v>
      </c>
      <c r="AI18" s="61">
        <v>20999</v>
      </c>
      <c r="AJ18" s="62">
        <v>46779.6</v>
      </c>
      <c r="AK18" s="63">
        <f>(I18+K18)/AJ18*100</f>
        <v>148.35740365458449</v>
      </c>
      <c r="AL18" s="64"/>
      <c r="AM18" s="65">
        <v>0</v>
      </c>
      <c r="AN18" s="65">
        <v>0</v>
      </c>
      <c r="AO18" s="65">
        <v>0</v>
      </c>
      <c r="AP18" s="65">
        <v>0</v>
      </c>
      <c r="AQ18" s="65">
        <v>0</v>
      </c>
      <c r="AR18" s="68">
        <v>13</v>
      </c>
      <c r="AS18" s="68">
        <v>6</v>
      </c>
      <c r="AT18" s="68">
        <v>0</v>
      </c>
      <c r="AU18" s="68">
        <v>0</v>
      </c>
      <c r="AV18" s="68">
        <v>0</v>
      </c>
      <c r="AW18" s="19"/>
      <c r="AX18" s="19"/>
    </row>
    <row r="19" spans="1:50" ht="15" customHeight="1" x14ac:dyDescent="0.25">
      <c r="A19" s="44">
        <v>13</v>
      </c>
      <c r="B19" s="71" t="s">
        <v>55</v>
      </c>
      <c r="C19" s="46">
        <v>63790</v>
      </c>
      <c r="D19" s="46">
        <v>14760</v>
      </c>
      <c r="E19" s="46">
        <v>2475</v>
      </c>
      <c r="F19" s="46">
        <v>930</v>
      </c>
      <c r="G19" s="47">
        <v>0</v>
      </c>
      <c r="H19" s="48">
        <f t="shared" si="0"/>
        <v>81955</v>
      </c>
      <c r="I19" s="49">
        <v>42979</v>
      </c>
      <c r="J19" s="49">
        <v>41245</v>
      </c>
      <c r="K19" s="49">
        <v>9373</v>
      </c>
      <c r="L19" s="78">
        <v>0</v>
      </c>
      <c r="M19" s="78">
        <v>0</v>
      </c>
      <c r="N19" s="72">
        <v>14897</v>
      </c>
      <c r="O19" s="72">
        <v>14118</v>
      </c>
      <c r="P19" s="72">
        <v>5376</v>
      </c>
      <c r="Q19" s="79">
        <v>0</v>
      </c>
      <c r="R19" s="79">
        <v>0</v>
      </c>
      <c r="S19" s="80">
        <v>392</v>
      </c>
      <c r="T19" s="73">
        <v>68</v>
      </c>
      <c r="U19" s="74">
        <f t="shared" si="1"/>
        <v>3843</v>
      </c>
      <c r="V19" s="74">
        <f t="shared" si="2"/>
        <v>3945</v>
      </c>
      <c r="W19" s="48">
        <v>5487</v>
      </c>
      <c r="X19" s="75">
        <v>7898</v>
      </c>
      <c r="Y19" s="49">
        <v>77671</v>
      </c>
      <c r="Z19" s="49">
        <v>70373</v>
      </c>
      <c r="AA19" s="58">
        <f t="shared" si="3"/>
        <v>-5046</v>
      </c>
      <c r="AB19" s="58">
        <f t="shared" si="4"/>
        <v>-261</v>
      </c>
      <c r="AC19" s="48">
        <v>1</v>
      </c>
      <c r="AD19" s="60"/>
      <c r="AE19" s="61">
        <v>123</v>
      </c>
      <c r="AF19" s="60">
        <v>1</v>
      </c>
      <c r="AG19" s="60">
        <v>2</v>
      </c>
      <c r="AH19" s="61">
        <v>23141</v>
      </c>
      <c r="AI19" s="61">
        <v>21563</v>
      </c>
      <c r="AJ19" s="62">
        <v>51611.4</v>
      </c>
      <c r="AK19" s="63">
        <f>(I19+K19)/AJ19*100</f>
        <v>101.43495429304379</v>
      </c>
      <c r="AL19" s="64"/>
      <c r="AM19" s="65">
        <v>0</v>
      </c>
      <c r="AN19" s="66">
        <v>0</v>
      </c>
      <c r="AO19" s="66">
        <v>0</v>
      </c>
      <c r="AP19" s="99">
        <v>0</v>
      </c>
      <c r="AQ19" s="100">
        <v>0</v>
      </c>
      <c r="AR19" s="68">
        <v>14</v>
      </c>
      <c r="AS19" s="68">
        <v>26</v>
      </c>
      <c r="AT19" s="76">
        <v>0</v>
      </c>
      <c r="AU19" s="97">
        <v>0</v>
      </c>
      <c r="AV19" s="97">
        <v>0</v>
      </c>
      <c r="AW19" s="19"/>
      <c r="AX19" s="19"/>
    </row>
    <row r="20" spans="1:50" ht="15.75" customHeight="1" x14ac:dyDescent="0.25">
      <c r="A20" s="44">
        <v>14</v>
      </c>
      <c r="B20" s="45" t="s">
        <v>56</v>
      </c>
      <c r="C20" s="46">
        <v>126870</v>
      </c>
      <c r="D20" s="46">
        <v>22680</v>
      </c>
      <c r="E20" s="46">
        <v>2890</v>
      </c>
      <c r="F20" s="46">
        <v>1020</v>
      </c>
      <c r="G20" s="47">
        <v>0</v>
      </c>
      <c r="H20" s="48">
        <f t="shared" si="0"/>
        <v>153460</v>
      </c>
      <c r="I20" s="49">
        <v>96822</v>
      </c>
      <c r="J20" s="49">
        <v>89708</v>
      </c>
      <c r="K20" s="49">
        <v>16026</v>
      </c>
      <c r="L20" s="78">
        <v>0</v>
      </c>
      <c r="M20" s="78">
        <v>0</v>
      </c>
      <c r="N20" s="72">
        <v>27476</v>
      </c>
      <c r="O20" s="72">
        <v>24729</v>
      </c>
      <c r="P20" s="72">
        <v>6654</v>
      </c>
      <c r="Q20" s="79">
        <v>0</v>
      </c>
      <c r="R20" s="79">
        <v>0</v>
      </c>
      <c r="S20" s="80">
        <v>8</v>
      </c>
      <c r="T20" s="73">
        <v>217</v>
      </c>
      <c r="U20" s="74">
        <f t="shared" si="1"/>
        <v>6482</v>
      </c>
      <c r="V20" s="74">
        <f t="shared" si="2"/>
        <v>12804</v>
      </c>
      <c r="W20" s="48">
        <v>0</v>
      </c>
      <c r="X20" s="75">
        <v>3539</v>
      </c>
      <c r="Y20" s="49">
        <v>152962</v>
      </c>
      <c r="Z20" s="49">
        <v>142052</v>
      </c>
      <c r="AA20" s="58">
        <f t="shared" si="3"/>
        <v>-5984</v>
      </c>
      <c r="AB20" s="58">
        <f t="shared" si="4"/>
        <v>-4935</v>
      </c>
      <c r="AC20" s="59">
        <v>3</v>
      </c>
      <c r="AD20" s="60"/>
      <c r="AE20" s="61">
        <v>0</v>
      </c>
      <c r="AF20" s="60"/>
      <c r="AG20" s="60">
        <v>2</v>
      </c>
      <c r="AH20" s="61">
        <v>35211</v>
      </c>
      <c r="AI20" s="61">
        <v>33177</v>
      </c>
      <c r="AJ20" s="62">
        <v>88978.8</v>
      </c>
      <c r="AK20" s="63">
        <f>(I20+K20)/AJ20*100</f>
        <v>126.82571578847994</v>
      </c>
      <c r="AL20" s="64"/>
      <c r="AM20" s="65">
        <v>3</v>
      </c>
      <c r="AN20" s="65">
        <v>3</v>
      </c>
      <c r="AO20" s="65">
        <v>0</v>
      </c>
      <c r="AP20" s="102">
        <v>0</v>
      </c>
      <c r="AQ20" s="103">
        <v>0</v>
      </c>
      <c r="AR20" s="68">
        <v>43</v>
      </c>
      <c r="AS20" s="68">
        <v>31</v>
      </c>
      <c r="AT20" s="76">
        <v>0</v>
      </c>
      <c r="AU20" s="97">
        <v>0</v>
      </c>
      <c r="AV20" s="97">
        <v>0</v>
      </c>
      <c r="AW20" s="19"/>
      <c r="AX20" s="19"/>
    </row>
    <row r="21" spans="1:50" ht="15.75" customHeight="1" x14ac:dyDescent="0.25">
      <c r="A21" s="44">
        <v>15</v>
      </c>
      <c r="B21" s="71" t="s">
        <v>57</v>
      </c>
      <c r="C21" s="46">
        <v>0</v>
      </c>
      <c r="D21" s="46">
        <v>0</v>
      </c>
      <c r="E21" s="46">
        <v>0</v>
      </c>
      <c r="F21" s="46">
        <v>0</v>
      </c>
      <c r="G21" s="47">
        <v>855</v>
      </c>
      <c r="H21" s="48">
        <f t="shared" si="0"/>
        <v>855</v>
      </c>
      <c r="I21" s="49">
        <v>0</v>
      </c>
      <c r="J21" s="49">
        <v>0</v>
      </c>
      <c r="K21" s="49">
        <v>0</v>
      </c>
      <c r="L21" s="78">
        <v>859</v>
      </c>
      <c r="M21" s="78">
        <v>844</v>
      </c>
      <c r="N21" s="72">
        <v>0</v>
      </c>
      <c r="O21" s="72">
        <v>0</v>
      </c>
      <c r="P21" s="72"/>
      <c r="Q21" s="79"/>
      <c r="R21" s="79"/>
      <c r="S21" s="80">
        <v>0</v>
      </c>
      <c r="T21" s="73">
        <v>0</v>
      </c>
      <c r="U21" s="74">
        <f t="shared" si="1"/>
        <v>-4</v>
      </c>
      <c r="V21" s="74">
        <f t="shared" si="2"/>
        <v>11</v>
      </c>
      <c r="W21" s="48">
        <v>0</v>
      </c>
      <c r="X21" s="75">
        <v>0</v>
      </c>
      <c r="Y21" s="49">
        <v>861</v>
      </c>
      <c r="Z21" s="49">
        <v>842</v>
      </c>
      <c r="AA21" s="58">
        <f t="shared" si="3"/>
        <v>-2</v>
      </c>
      <c r="AB21" s="58">
        <f t="shared" si="4"/>
        <v>2</v>
      </c>
      <c r="AC21" s="48"/>
      <c r="AD21" s="85">
        <v>2</v>
      </c>
      <c r="AE21" s="61">
        <v>0</v>
      </c>
      <c r="AF21" s="60"/>
      <c r="AG21" s="60">
        <v>4</v>
      </c>
      <c r="AH21" s="61">
        <v>0</v>
      </c>
      <c r="AI21" s="61">
        <v>0</v>
      </c>
      <c r="AJ21" s="90"/>
      <c r="AK21" s="63"/>
      <c r="AL21" s="64"/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68">
        <v>0</v>
      </c>
      <c r="AS21" s="68">
        <v>0</v>
      </c>
      <c r="AT21" s="76">
        <v>0</v>
      </c>
      <c r="AU21" s="77">
        <v>0</v>
      </c>
      <c r="AV21" s="77">
        <v>0</v>
      </c>
      <c r="AW21" s="19"/>
      <c r="AX21" s="19"/>
    </row>
    <row r="22" spans="1:50" ht="14.25" customHeight="1" x14ac:dyDescent="0.25">
      <c r="A22" s="44">
        <v>16</v>
      </c>
      <c r="B22" s="45" t="s">
        <v>58</v>
      </c>
      <c r="C22" s="46">
        <v>30760</v>
      </c>
      <c r="D22" s="48">
        <v>6250</v>
      </c>
      <c r="E22" s="48">
        <v>0</v>
      </c>
      <c r="F22" s="48">
        <v>280</v>
      </c>
      <c r="G22" s="101">
        <v>0</v>
      </c>
      <c r="H22" s="48">
        <f t="shared" si="0"/>
        <v>37290</v>
      </c>
      <c r="I22" s="49">
        <v>23715</v>
      </c>
      <c r="J22" s="49">
        <v>23337</v>
      </c>
      <c r="K22" s="49">
        <v>3747</v>
      </c>
      <c r="L22" s="78">
        <v>0</v>
      </c>
      <c r="M22" s="78">
        <v>0</v>
      </c>
      <c r="N22" s="72">
        <v>6688</v>
      </c>
      <c r="O22" s="72">
        <v>5778</v>
      </c>
      <c r="P22" s="72">
        <v>2502</v>
      </c>
      <c r="Q22" s="79">
        <v>0</v>
      </c>
      <c r="R22" s="79">
        <v>0</v>
      </c>
      <c r="S22" s="80">
        <v>166</v>
      </c>
      <c r="T22" s="73">
        <v>0</v>
      </c>
      <c r="U22" s="74">
        <f t="shared" si="1"/>
        <v>638</v>
      </c>
      <c r="V22" s="74">
        <f t="shared" si="2"/>
        <v>1922</v>
      </c>
      <c r="W22" s="60">
        <v>0</v>
      </c>
      <c r="X22" s="60">
        <v>4</v>
      </c>
      <c r="Y22" s="49">
        <v>38438</v>
      </c>
      <c r="Z22" s="49">
        <v>35699</v>
      </c>
      <c r="AA22" s="58">
        <f t="shared" si="3"/>
        <v>-1786</v>
      </c>
      <c r="AB22" s="58">
        <f t="shared" si="4"/>
        <v>-335</v>
      </c>
      <c r="AC22" s="59">
        <v>2</v>
      </c>
      <c r="AD22" s="60"/>
      <c r="AE22" s="61">
        <v>0</v>
      </c>
      <c r="AF22" s="60"/>
      <c r="AG22" s="60"/>
      <c r="AH22" s="61">
        <v>9031</v>
      </c>
      <c r="AI22" s="61">
        <v>8538</v>
      </c>
      <c r="AJ22" s="80">
        <v>3301</v>
      </c>
      <c r="AK22" s="63">
        <f t="shared" ref="AK22:AK29" si="5">(I22+K22)/AJ22*100</f>
        <v>831.92971826719167</v>
      </c>
      <c r="AL22" s="64"/>
      <c r="AM22" s="81">
        <v>0</v>
      </c>
      <c r="AN22" s="82">
        <v>0</v>
      </c>
      <c r="AO22" s="82">
        <v>0</v>
      </c>
      <c r="AP22" s="66">
        <v>0</v>
      </c>
      <c r="AQ22" s="66">
        <v>0</v>
      </c>
      <c r="AR22" s="68">
        <v>0</v>
      </c>
      <c r="AS22" s="68">
        <v>0</v>
      </c>
      <c r="AT22" s="68">
        <v>0</v>
      </c>
      <c r="AU22" s="68">
        <v>0</v>
      </c>
      <c r="AV22" s="68">
        <v>0</v>
      </c>
      <c r="AW22" s="19"/>
      <c r="AX22" s="19"/>
    </row>
    <row r="23" spans="1:50" ht="15" customHeight="1" x14ac:dyDescent="0.25">
      <c r="A23" s="44">
        <v>17</v>
      </c>
      <c r="B23" s="71" t="s">
        <v>59</v>
      </c>
      <c r="C23" s="46">
        <v>22580</v>
      </c>
      <c r="D23" s="46">
        <v>2600</v>
      </c>
      <c r="E23" s="46">
        <v>400</v>
      </c>
      <c r="F23" s="46">
        <v>350</v>
      </c>
      <c r="G23" s="47">
        <v>0</v>
      </c>
      <c r="H23" s="48">
        <f t="shared" si="0"/>
        <v>25930</v>
      </c>
      <c r="I23" s="49">
        <v>17897</v>
      </c>
      <c r="J23" s="49">
        <v>17205</v>
      </c>
      <c r="K23" s="49">
        <v>1447</v>
      </c>
      <c r="L23" s="78">
        <v>0</v>
      </c>
      <c r="M23" s="78">
        <v>0</v>
      </c>
      <c r="N23" s="72">
        <v>5045</v>
      </c>
      <c r="O23" s="72">
        <v>4432</v>
      </c>
      <c r="P23" s="72">
        <v>1147</v>
      </c>
      <c r="Q23" s="79">
        <v>0</v>
      </c>
      <c r="R23" s="79">
        <v>0</v>
      </c>
      <c r="S23" s="80">
        <v>1355</v>
      </c>
      <c r="T23" s="73">
        <v>28</v>
      </c>
      <c r="U23" s="74">
        <f t="shared" si="1"/>
        <v>118</v>
      </c>
      <c r="V23" s="74">
        <f t="shared" si="2"/>
        <v>-206</v>
      </c>
      <c r="W23" s="60">
        <v>276</v>
      </c>
      <c r="X23" s="75">
        <v>1905</v>
      </c>
      <c r="Y23" s="49">
        <v>25905</v>
      </c>
      <c r="Z23" s="49">
        <v>24506</v>
      </c>
      <c r="AA23" s="58">
        <f t="shared" si="3"/>
        <v>-369</v>
      </c>
      <c r="AB23" s="58">
        <f t="shared" si="4"/>
        <v>-275</v>
      </c>
      <c r="AC23" s="48">
        <v>1</v>
      </c>
      <c r="AD23" s="60"/>
      <c r="AE23" s="61">
        <v>19</v>
      </c>
      <c r="AF23" s="60"/>
      <c r="AG23" s="60"/>
      <c r="AH23" s="61">
        <v>9566</v>
      </c>
      <c r="AI23" s="61">
        <v>9122</v>
      </c>
      <c r="AJ23" s="90">
        <v>13995.6</v>
      </c>
      <c r="AK23" s="63">
        <f t="shared" si="5"/>
        <v>138.21486752979507</v>
      </c>
      <c r="AL23" s="64"/>
      <c r="AM23" s="81">
        <v>0</v>
      </c>
      <c r="AN23" s="82">
        <v>0</v>
      </c>
      <c r="AO23" s="82">
        <v>0</v>
      </c>
      <c r="AP23" s="95">
        <v>0</v>
      </c>
      <c r="AQ23" s="109">
        <v>0</v>
      </c>
      <c r="AR23" s="68">
        <v>19</v>
      </c>
      <c r="AS23" s="68">
        <v>12</v>
      </c>
      <c r="AT23" s="76">
        <v>0</v>
      </c>
      <c r="AU23" s="77">
        <v>0</v>
      </c>
      <c r="AV23" s="97">
        <v>0</v>
      </c>
      <c r="AW23" s="19"/>
      <c r="AX23" s="19"/>
    </row>
    <row r="24" spans="1:50" ht="15" customHeight="1" x14ac:dyDescent="0.25">
      <c r="A24" s="44">
        <v>18</v>
      </c>
      <c r="B24" s="71" t="s">
        <v>60</v>
      </c>
      <c r="C24" s="46">
        <v>1500</v>
      </c>
      <c r="D24" s="46">
        <v>0</v>
      </c>
      <c r="E24" s="46">
        <v>0</v>
      </c>
      <c r="F24" s="46">
        <v>0</v>
      </c>
      <c r="G24" s="47">
        <v>0</v>
      </c>
      <c r="H24" s="48">
        <f t="shared" si="0"/>
        <v>1500</v>
      </c>
      <c r="I24" s="49">
        <v>486</v>
      </c>
      <c r="J24" s="49">
        <v>486</v>
      </c>
      <c r="K24" s="49">
        <v>0</v>
      </c>
      <c r="L24" s="110">
        <v>0</v>
      </c>
      <c r="M24" s="110">
        <v>0</v>
      </c>
      <c r="N24" s="72">
        <v>0</v>
      </c>
      <c r="O24" s="72">
        <v>0</v>
      </c>
      <c r="P24" s="111"/>
      <c r="Q24" s="112"/>
      <c r="R24" s="112"/>
      <c r="S24" s="80">
        <v>17</v>
      </c>
      <c r="T24" s="73">
        <v>0</v>
      </c>
      <c r="U24" s="74">
        <f t="shared" si="1"/>
        <v>1014</v>
      </c>
      <c r="V24" s="74">
        <f t="shared" si="2"/>
        <v>1014</v>
      </c>
      <c r="W24" s="60">
        <v>0</v>
      </c>
      <c r="X24" s="60">
        <v>0</v>
      </c>
      <c r="Y24" s="49">
        <v>491</v>
      </c>
      <c r="Z24" s="49">
        <v>487</v>
      </c>
      <c r="AA24" s="58">
        <f t="shared" si="3"/>
        <v>-5</v>
      </c>
      <c r="AB24" s="58">
        <f t="shared" si="4"/>
        <v>-1</v>
      </c>
      <c r="AC24" s="60">
        <v>1</v>
      </c>
      <c r="AD24" s="60"/>
      <c r="AE24" s="61">
        <v>0</v>
      </c>
      <c r="AF24" s="60"/>
      <c r="AG24" s="60"/>
      <c r="AH24" s="61">
        <v>180</v>
      </c>
      <c r="AI24" s="61">
        <v>180</v>
      </c>
      <c r="AJ24" s="80">
        <v>486</v>
      </c>
      <c r="AK24" s="63">
        <f t="shared" si="5"/>
        <v>100</v>
      </c>
      <c r="AL24" s="64"/>
      <c r="AM24" s="65">
        <v>0</v>
      </c>
      <c r="AN24" s="66">
        <v>0</v>
      </c>
      <c r="AO24" s="66">
        <v>0</v>
      </c>
      <c r="AP24" s="66">
        <v>0</v>
      </c>
      <c r="AQ24" s="100">
        <v>0</v>
      </c>
      <c r="AR24" s="68">
        <v>0</v>
      </c>
      <c r="AS24" s="68">
        <v>0</v>
      </c>
      <c r="AT24" s="76">
        <v>0</v>
      </c>
      <c r="AU24" s="97">
        <v>0</v>
      </c>
      <c r="AV24" s="97">
        <v>0</v>
      </c>
      <c r="AW24" s="19" t="s">
        <v>61</v>
      </c>
      <c r="AX24" s="19"/>
    </row>
    <row r="25" spans="1:50" ht="14.25" customHeight="1" x14ac:dyDescent="0.25">
      <c r="A25" s="44">
        <v>19</v>
      </c>
      <c r="B25" s="71" t="s">
        <v>62</v>
      </c>
      <c r="C25" s="46">
        <v>12442</v>
      </c>
      <c r="D25" s="48">
        <v>2550</v>
      </c>
      <c r="E25" s="48">
        <v>530</v>
      </c>
      <c r="F25" s="48">
        <v>2130</v>
      </c>
      <c r="G25" s="101">
        <v>0</v>
      </c>
      <c r="H25" s="48">
        <f t="shared" si="0"/>
        <v>17652</v>
      </c>
      <c r="I25" s="49">
        <v>11118</v>
      </c>
      <c r="J25" s="49">
        <v>10787</v>
      </c>
      <c r="K25" s="49">
        <v>1368</v>
      </c>
      <c r="L25" s="78">
        <v>0</v>
      </c>
      <c r="M25" s="78">
        <v>0</v>
      </c>
      <c r="N25" s="72">
        <v>3014</v>
      </c>
      <c r="O25" s="72">
        <v>2702</v>
      </c>
      <c r="P25" s="72">
        <v>1168</v>
      </c>
      <c r="Q25" s="79">
        <v>0</v>
      </c>
      <c r="R25" s="79">
        <v>0</v>
      </c>
      <c r="S25" s="80">
        <v>364</v>
      </c>
      <c r="T25" s="73">
        <v>1</v>
      </c>
      <c r="U25" s="74">
        <f t="shared" si="1"/>
        <v>968</v>
      </c>
      <c r="V25" s="74">
        <f t="shared" si="2"/>
        <v>1563</v>
      </c>
      <c r="W25" s="60">
        <v>16</v>
      </c>
      <c r="X25" s="60">
        <v>64</v>
      </c>
      <c r="Y25" s="49">
        <v>17031</v>
      </c>
      <c r="Z25" s="49">
        <v>16292</v>
      </c>
      <c r="AA25" s="58">
        <f t="shared" si="3"/>
        <v>-363</v>
      </c>
      <c r="AB25" s="58">
        <f t="shared" si="4"/>
        <v>-267</v>
      </c>
      <c r="AC25" s="60">
        <v>1</v>
      </c>
      <c r="AD25" s="60"/>
      <c r="AE25" s="61">
        <v>0</v>
      </c>
      <c r="AF25" s="60"/>
      <c r="AG25" s="60"/>
      <c r="AH25" s="61">
        <v>4911</v>
      </c>
      <c r="AI25" s="61">
        <v>4675</v>
      </c>
      <c r="AJ25" s="80"/>
      <c r="AK25" s="63" t="e">
        <f t="shared" si="5"/>
        <v>#DIV/0!</v>
      </c>
      <c r="AL25" s="64"/>
      <c r="AM25" s="81">
        <v>0</v>
      </c>
      <c r="AN25" s="81">
        <v>0</v>
      </c>
      <c r="AO25" s="81">
        <v>0</v>
      </c>
      <c r="AP25" s="65">
        <v>0</v>
      </c>
      <c r="AQ25" s="65">
        <v>0</v>
      </c>
      <c r="AR25" s="68">
        <v>0</v>
      </c>
      <c r="AS25" s="68">
        <v>0</v>
      </c>
      <c r="AT25" s="68">
        <v>0</v>
      </c>
      <c r="AU25" s="68">
        <v>0</v>
      </c>
      <c r="AV25" s="68">
        <v>0</v>
      </c>
      <c r="AW25" s="19"/>
      <c r="AX25" s="19"/>
    </row>
    <row r="26" spans="1:50" ht="14.25" customHeight="1" x14ac:dyDescent="0.25">
      <c r="A26" s="44">
        <v>20</v>
      </c>
      <c r="B26" s="71" t="s">
        <v>63</v>
      </c>
      <c r="C26" s="46">
        <v>11300</v>
      </c>
      <c r="D26" s="46">
        <v>5900</v>
      </c>
      <c r="E26" s="46">
        <v>0</v>
      </c>
      <c r="F26" s="46">
        <v>0</v>
      </c>
      <c r="G26" s="47">
        <v>0</v>
      </c>
      <c r="H26" s="48">
        <f t="shared" si="0"/>
        <v>17200</v>
      </c>
      <c r="I26" s="49">
        <v>8970</v>
      </c>
      <c r="J26" s="49">
        <v>9134</v>
      </c>
      <c r="K26" s="49">
        <v>4321</v>
      </c>
      <c r="L26" s="110">
        <v>0</v>
      </c>
      <c r="M26" s="110">
        <v>0</v>
      </c>
      <c r="N26" s="72">
        <v>2704</v>
      </c>
      <c r="O26" s="72">
        <v>2508</v>
      </c>
      <c r="P26" s="111">
        <v>1579</v>
      </c>
      <c r="Q26" s="112">
        <v>0</v>
      </c>
      <c r="R26" s="112">
        <v>0</v>
      </c>
      <c r="S26" s="80">
        <v>0</v>
      </c>
      <c r="T26" s="73">
        <v>0</v>
      </c>
      <c r="U26" s="74">
        <f t="shared" si="1"/>
        <v>-484</v>
      </c>
      <c r="V26" s="74">
        <f t="shared" si="2"/>
        <v>-426</v>
      </c>
      <c r="W26" s="60">
        <v>110</v>
      </c>
      <c r="X26" s="75">
        <v>84</v>
      </c>
      <c r="Y26" s="49">
        <v>18390</v>
      </c>
      <c r="Z26" s="49">
        <v>17581</v>
      </c>
      <c r="AA26" s="58">
        <f t="shared" si="3"/>
        <v>-816</v>
      </c>
      <c r="AB26" s="58">
        <f t="shared" si="4"/>
        <v>-39</v>
      </c>
      <c r="AC26" s="60">
        <v>1</v>
      </c>
      <c r="AD26" s="60"/>
      <c r="AE26" s="61">
        <v>0</v>
      </c>
      <c r="AF26" s="60"/>
      <c r="AG26" s="60"/>
      <c r="AH26" s="61">
        <v>4315</v>
      </c>
      <c r="AI26" s="61">
        <v>4187</v>
      </c>
      <c r="AJ26" s="80">
        <v>7725</v>
      </c>
      <c r="AK26" s="63">
        <f t="shared" si="5"/>
        <v>172.05177993527508</v>
      </c>
      <c r="AL26" s="64"/>
      <c r="AM26" s="82">
        <v>0</v>
      </c>
      <c r="AN26" s="82">
        <v>0</v>
      </c>
      <c r="AO26" s="82">
        <v>0</v>
      </c>
      <c r="AP26" s="66">
        <v>0</v>
      </c>
      <c r="AQ26" s="66">
        <v>0</v>
      </c>
      <c r="AR26" s="68">
        <v>0</v>
      </c>
      <c r="AS26" s="68">
        <v>0</v>
      </c>
      <c r="AT26" s="68">
        <v>0</v>
      </c>
      <c r="AU26" s="68">
        <v>0</v>
      </c>
      <c r="AV26" s="68">
        <v>0</v>
      </c>
      <c r="AW26" s="19"/>
      <c r="AX26" s="19"/>
    </row>
    <row r="27" spans="1:50" ht="15" customHeight="1" x14ac:dyDescent="0.25">
      <c r="A27" s="44">
        <v>21</v>
      </c>
      <c r="B27" s="45" t="s">
        <v>64</v>
      </c>
      <c r="C27" s="46">
        <v>38550</v>
      </c>
      <c r="D27" s="46">
        <v>7900</v>
      </c>
      <c r="E27" s="46">
        <v>870</v>
      </c>
      <c r="F27" s="46">
        <v>0</v>
      </c>
      <c r="G27" s="47">
        <v>0</v>
      </c>
      <c r="H27" s="48">
        <f t="shared" si="0"/>
        <v>47320</v>
      </c>
      <c r="I27" s="49">
        <v>29186</v>
      </c>
      <c r="J27" s="49">
        <v>28639</v>
      </c>
      <c r="K27" s="49">
        <v>3227</v>
      </c>
      <c r="L27" s="78">
        <v>0</v>
      </c>
      <c r="M27" s="78">
        <v>0</v>
      </c>
      <c r="N27" s="72">
        <v>8161</v>
      </c>
      <c r="O27" s="72">
        <v>7116</v>
      </c>
      <c r="P27" s="72">
        <v>4574</v>
      </c>
      <c r="Q27" s="79">
        <v>0</v>
      </c>
      <c r="R27" s="79">
        <v>0</v>
      </c>
      <c r="S27" s="80">
        <v>681</v>
      </c>
      <c r="T27" s="73">
        <v>0</v>
      </c>
      <c r="U27" s="74">
        <f t="shared" si="1"/>
        <v>2172</v>
      </c>
      <c r="V27" s="74">
        <f t="shared" si="2"/>
        <v>3764</v>
      </c>
      <c r="W27" s="60">
        <v>0</v>
      </c>
      <c r="X27" s="75">
        <v>0</v>
      </c>
      <c r="Y27" s="49">
        <v>47004</v>
      </c>
      <c r="Z27" s="49">
        <v>44134</v>
      </c>
      <c r="AA27" s="58">
        <f t="shared" si="3"/>
        <v>-1856</v>
      </c>
      <c r="AB27" s="58">
        <f t="shared" si="4"/>
        <v>-578</v>
      </c>
      <c r="AC27" s="59">
        <v>4</v>
      </c>
      <c r="AD27" s="60"/>
      <c r="AE27" s="61">
        <v>0</v>
      </c>
      <c r="AF27" s="60">
        <v>2</v>
      </c>
      <c r="AG27" s="60">
        <v>2</v>
      </c>
      <c r="AH27" s="61">
        <v>10921</v>
      </c>
      <c r="AI27" s="61">
        <v>10381</v>
      </c>
      <c r="AJ27" s="80">
        <v>24183</v>
      </c>
      <c r="AK27" s="63">
        <f t="shared" si="5"/>
        <v>134.03217136004631</v>
      </c>
      <c r="AL27" s="64"/>
      <c r="AM27" s="81">
        <v>0</v>
      </c>
      <c r="AN27" s="82">
        <v>0</v>
      </c>
      <c r="AO27" s="82">
        <v>0</v>
      </c>
      <c r="AP27" s="66">
        <v>0</v>
      </c>
      <c r="AQ27" s="66">
        <v>0</v>
      </c>
      <c r="AR27" s="68">
        <v>0</v>
      </c>
      <c r="AS27" s="68">
        <v>0</v>
      </c>
      <c r="AT27" s="68">
        <v>0</v>
      </c>
      <c r="AU27" s="68">
        <v>0</v>
      </c>
      <c r="AV27" s="68">
        <v>0</v>
      </c>
      <c r="AW27" s="19"/>
      <c r="AX27" s="19"/>
    </row>
    <row r="28" spans="1:50" ht="15" customHeight="1" x14ac:dyDescent="0.25">
      <c r="A28" s="44">
        <v>22</v>
      </c>
      <c r="B28" s="45" t="s">
        <v>65</v>
      </c>
      <c r="C28" s="46">
        <v>26750</v>
      </c>
      <c r="D28" s="46">
        <v>6400</v>
      </c>
      <c r="E28" s="46">
        <v>650</v>
      </c>
      <c r="F28" s="46">
        <v>160</v>
      </c>
      <c r="G28" s="47">
        <v>0</v>
      </c>
      <c r="H28" s="48">
        <f t="shared" si="0"/>
        <v>33960</v>
      </c>
      <c r="I28" s="49">
        <v>24866</v>
      </c>
      <c r="J28" s="49">
        <v>23725</v>
      </c>
      <c r="K28" s="49">
        <v>1030</v>
      </c>
      <c r="L28" s="78">
        <v>0</v>
      </c>
      <c r="M28" s="78">
        <v>0</v>
      </c>
      <c r="N28" s="72">
        <v>3272</v>
      </c>
      <c r="O28" s="72">
        <v>4152</v>
      </c>
      <c r="P28" s="72">
        <v>3595</v>
      </c>
      <c r="Q28" s="79">
        <v>0</v>
      </c>
      <c r="R28" s="79">
        <v>0</v>
      </c>
      <c r="S28" s="80">
        <v>0</v>
      </c>
      <c r="T28" s="73">
        <v>0</v>
      </c>
      <c r="U28" s="74">
        <f t="shared" si="1"/>
        <v>1082</v>
      </c>
      <c r="V28" s="74">
        <f t="shared" si="2"/>
        <v>333</v>
      </c>
      <c r="W28" s="60">
        <v>115</v>
      </c>
      <c r="X28" s="75">
        <v>1125</v>
      </c>
      <c r="Y28" s="49">
        <v>30727</v>
      </c>
      <c r="Z28" s="49">
        <v>29545</v>
      </c>
      <c r="AA28" s="58">
        <f t="shared" si="3"/>
        <v>2036</v>
      </c>
      <c r="AB28" s="58">
        <f t="shared" si="4"/>
        <v>2957</v>
      </c>
      <c r="AC28" s="59">
        <v>2</v>
      </c>
      <c r="AD28" s="60"/>
      <c r="AE28" s="61">
        <v>0</v>
      </c>
      <c r="AF28" s="60">
        <v>2</v>
      </c>
      <c r="AG28" s="60">
        <v>0</v>
      </c>
      <c r="AH28" s="61">
        <v>5077</v>
      </c>
      <c r="AI28" s="61">
        <v>4889</v>
      </c>
      <c r="AJ28" s="80">
        <v>15250</v>
      </c>
      <c r="AK28" s="63">
        <f t="shared" si="5"/>
        <v>169.80983606557376</v>
      </c>
      <c r="AL28" s="64"/>
      <c r="AM28" s="81">
        <v>0</v>
      </c>
      <c r="AN28" s="82">
        <v>0</v>
      </c>
      <c r="AO28" s="82">
        <v>0</v>
      </c>
      <c r="AP28" s="82">
        <v>0</v>
      </c>
      <c r="AQ28" s="82">
        <v>0</v>
      </c>
      <c r="AR28" s="68">
        <v>0</v>
      </c>
      <c r="AS28" s="68">
        <v>0</v>
      </c>
      <c r="AT28" s="68">
        <v>0</v>
      </c>
      <c r="AU28" s="68">
        <v>0</v>
      </c>
      <c r="AV28" s="68">
        <v>0</v>
      </c>
      <c r="AW28" s="19"/>
      <c r="AX28" s="19"/>
    </row>
    <row r="29" spans="1:50" ht="15" customHeight="1" x14ac:dyDescent="0.25">
      <c r="A29" s="44">
        <v>23</v>
      </c>
      <c r="B29" s="71" t="s">
        <v>66</v>
      </c>
      <c r="C29" s="46">
        <v>1200</v>
      </c>
      <c r="D29" s="46">
        <v>600</v>
      </c>
      <c r="E29" s="46">
        <v>0</v>
      </c>
      <c r="F29" s="46">
        <v>0</v>
      </c>
      <c r="G29" s="47">
        <v>0</v>
      </c>
      <c r="H29" s="48">
        <f t="shared" si="0"/>
        <v>1800</v>
      </c>
      <c r="I29" s="49">
        <v>1046</v>
      </c>
      <c r="J29" s="49">
        <v>988</v>
      </c>
      <c r="K29" s="49">
        <v>564</v>
      </c>
      <c r="L29" s="110">
        <v>0</v>
      </c>
      <c r="M29" s="110">
        <v>0</v>
      </c>
      <c r="N29" s="72">
        <v>72</v>
      </c>
      <c r="O29" s="72">
        <v>67</v>
      </c>
      <c r="P29" s="111"/>
      <c r="Q29" s="112"/>
      <c r="R29" s="112"/>
      <c r="S29" s="94">
        <v>0</v>
      </c>
      <c r="T29" s="113">
        <v>0</v>
      </c>
      <c r="U29" s="74">
        <f t="shared" si="1"/>
        <v>118</v>
      </c>
      <c r="V29" s="74">
        <f t="shared" si="2"/>
        <v>181</v>
      </c>
      <c r="W29" s="60">
        <v>0</v>
      </c>
      <c r="X29" s="75">
        <v>0</v>
      </c>
      <c r="Y29" s="49">
        <v>1729</v>
      </c>
      <c r="Z29" s="49">
        <v>1650</v>
      </c>
      <c r="AA29" s="58">
        <f t="shared" si="3"/>
        <v>-47</v>
      </c>
      <c r="AB29" s="58">
        <f t="shared" si="4"/>
        <v>-31</v>
      </c>
      <c r="AC29" s="48">
        <v>1</v>
      </c>
      <c r="AD29" s="60"/>
      <c r="AE29" s="48">
        <v>0</v>
      </c>
      <c r="AF29" s="60"/>
      <c r="AG29" s="60"/>
      <c r="AH29" s="61">
        <v>218</v>
      </c>
      <c r="AI29" s="61">
        <v>206</v>
      </c>
      <c r="AJ29" s="80">
        <v>694</v>
      </c>
      <c r="AK29" s="63">
        <f t="shared" si="5"/>
        <v>231.98847262247838</v>
      </c>
      <c r="AL29" s="64"/>
      <c r="AM29" s="81">
        <v>0</v>
      </c>
      <c r="AN29" s="82">
        <v>0</v>
      </c>
      <c r="AO29" s="82">
        <v>0</v>
      </c>
      <c r="AP29" s="82">
        <v>0</v>
      </c>
      <c r="AQ29" s="82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9"/>
      <c r="AX29" s="19"/>
    </row>
    <row r="30" spans="1:50" ht="15" customHeight="1" x14ac:dyDescent="0.25">
      <c r="A30" s="44">
        <v>24</v>
      </c>
      <c r="B30" s="71" t="s">
        <v>67</v>
      </c>
      <c r="C30" s="46">
        <v>590</v>
      </c>
      <c r="D30" s="46">
        <v>510</v>
      </c>
      <c r="E30" s="46">
        <v>0</v>
      </c>
      <c r="F30" s="46">
        <v>270</v>
      </c>
      <c r="G30" s="47">
        <v>0</v>
      </c>
      <c r="H30" s="48">
        <f t="shared" si="0"/>
        <v>1370</v>
      </c>
      <c r="I30" s="49">
        <v>556</v>
      </c>
      <c r="J30" s="49">
        <v>553</v>
      </c>
      <c r="K30" s="49">
        <v>380</v>
      </c>
      <c r="L30" s="110">
        <v>0</v>
      </c>
      <c r="M30" s="110">
        <v>0</v>
      </c>
      <c r="N30" s="72">
        <v>308</v>
      </c>
      <c r="O30" s="72">
        <v>286</v>
      </c>
      <c r="P30" s="111">
        <v>127</v>
      </c>
      <c r="Q30" s="112">
        <v>0</v>
      </c>
      <c r="R30" s="112">
        <v>0</v>
      </c>
      <c r="S30" s="94">
        <v>0</v>
      </c>
      <c r="T30" s="54">
        <v>0</v>
      </c>
      <c r="U30" s="74">
        <f t="shared" si="1"/>
        <v>-1</v>
      </c>
      <c r="V30" s="74">
        <f t="shared" si="2"/>
        <v>24</v>
      </c>
      <c r="W30" s="60">
        <v>0</v>
      </c>
      <c r="X30" s="75">
        <v>0</v>
      </c>
      <c r="Y30" s="49">
        <v>1396</v>
      </c>
      <c r="Z30" s="49">
        <v>1355</v>
      </c>
      <c r="AA30" s="58">
        <f t="shared" si="3"/>
        <v>-25</v>
      </c>
      <c r="AB30" s="58">
        <f t="shared" si="4"/>
        <v>-9</v>
      </c>
      <c r="AC30" s="48">
        <v>1</v>
      </c>
      <c r="AD30" s="60"/>
      <c r="AE30" s="48">
        <v>0</v>
      </c>
      <c r="AF30" s="60"/>
      <c r="AG30" s="60"/>
      <c r="AH30" s="61">
        <v>177</v>
      </c>
      <c r="AI30" s="61">
        <v>175</v>
      </c>
      <c r="AJ30" s="114"/>
      <c r="AK30" s="63"/>
      <c r="AL30" s="64"/>
      <c r="AM30" s="83">
        <v>0</v>
      </c>
      <c r="AN30" s="75">
        <v>0</v>
      </c>
      <c r="AO30" s="75">
        <v>0</v>
      </c>
      <c r="AP30" s="66">
        <v>0</v>
      </c>
      <c r="AQ30" s="66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0</v>
      </c>
      <c r="AW30" s="19" t="s">
        <v>68</v>
      </c>
      <c r="AX30" s="19"/>
    </row>
    <row r="31" spans="1:50" ht="15.75" customHeight="1" x14ac:dyDescent="0.25">
      <c r="A31" s="115"/>
      <c r="B31" s="116" t="s">
        <v>69</v>
      </c>
      <c r="C31" s="117">
        <f t="shared" ref="C31:Z31" si="6">SUM(C5:C30)</f>
        <v>1019626</v>
      </c>
      <c r="D31" s="117">
        <f t="shared" si="6"/>
        <v>235950</v>
      </c>
      <c r="E31" s="117">
        <f t="shared" si="6"/>
        <v>28335</v>
      </c>
      <c r="F31" s="117">
        <f t="shared" si="6"/>
        <v>14660</v>
      </c>
      <c r="G31" s="117">
        <f t="shared" si="6"/>
        <v>4610</v>
      </c>
      <c r="H31" s="117">
        <f t="shared" si="6"/>
        <v>1303181</v>
      </c>
      <c r="I31" s="117">
        <f t="shared" si="6"/>
        <v>761571</v>
      </c>
      <c r="J31" s="117">
        <f t="shared" si="6"/>
        <v>718918</v>
      </c>
      <c r="K31" s="117">
        <f t="shared" si="6"/>
        <v>163463</v>
      </c>
      <c r="L31" s="117">
        <f t="shared" si="6"/>
        <v>4566</v>
      </c>
      <c r="M31" s="117">
        <f t="shared" si="6"/>
        <v>4501</v>
      </c>
      <c r="N31" s="117">
        <f t="shared" si="6"/>
        <v>235603</v>
      </c>
      <c r="O31" s="117">
        <f t="shared" si="6"/>
        <v>193154</v>
      </c>
      <c r="P31" s="117">
        <f t="shared" si="6"/>
        <v>73393</v>
      </c>
      <c r="Q31" s="117">
        <f t="shared" si="6"/>
        <v>1</v>
      </c>
      <c r="R31" s="117">
        <f t="shared" si="6"/>
        <v>1</v>
      </c>
      <c r="S31" s="117">
        <f t="shared" si="6"/>
        <v>7101</v>
      </c>
      <c r="T31" s="117">
        <f t="shared" si="6"/>
        <v>1647</v>
      </c>
      <c r="U31" s="118">
        <f t="shared" si="6"/>
        <v>33241</v>
      </c>
      <c r="V31" s="118">
        <f t="shared" si="6"/>
        <v>97041</v>
      </c>
      <c r="W31" s="118">
        <f t="shared" si="6"/>
        <v>31343</v>
      </c>
      <c r="X31" s="118">
        <f t="shared" si="6"/>
        <v>52710</v>
      </c>
      <c r="Y31" s="118">
        <f t="shared" si="6"/>
        <v>1269584</v>
      </c>
      <c r="Z31" s="118">
        <f t="shared" si="6"/>
        <v>1170351</v>
      </c>
      <c r="AA31" s="118">
        <f t="shared" si="3"/>
        <v>-30987</v>
      </c>
      <c r="AB31" s="118">
        <f t="shared" si="4"/>
        <v>-16921</v>
      </c>
      <c r="AC31" s="119">
        <f t="shared" ref="AC31:AI31" si="7">SUM(AC5:AC30)</f>
        <v>38</v>
      </c>
      <c r="AD31" s="119">
        <f t="shared" si="7"/>
        <v>8</v>
      </c>
      <c r="AE31" s="119">
        <f t="shared" si="7"/>
        <v>438</v>
      </c>
      <c r="AF31" s="119">
        <f t="shared" si="7"/>
        <v>10</v>
      </c>
      <c r="AG31" s="119">
        <f t="shared" si="7"/>
        <v>30</v>
      </c>
      <c r="AH31" s="119">
        <f t="shared" si="7"/>
        <v>329457</v>
      </c>
      <c r="AI31" s="119">
        <f t="shared" si="7"/>
        <v>309179</v>
      </c>
      <c r="AJ31" s="120">
        <f>SUM(AJ5:AJ29)</f>
        <v>763865.4</v>
      </c>
      <c r="AK31" s="121">
        <f t="shared" ref="AK31:AK53" si="8">(I31+K31)/AJ31*100</f>
        <v>121.09908368673328</v>
      </c>
      <c r="AL31" s="64"/>
      <c r="AM31" s="122">
        <f t="shared" ref="AM31:AV31" si="9">SUM(AM5:AM30)</f>
        <v>4</v>
      </c>
      <c r="AN31" s="122">
        <f t="shared" si="9"/>
        <v>3</v>
      </c>
      <c r="AO31" s="122">
        <f t="shared" si="9"/>
        <v>0</v>
      </c>
      <c r="AP31" s="123">
        <f t="shared" si="9"/>
        <v>0</v>
      </c>
      <c r="AQ31" s="123">
        <f t="shared" si="9"/>
        <v>0</v>
      </c>
      <c r="AR31" s="122">
        <f t="shared" si="9"/>
        <v>410</v>
      </c>
      <c r="AS31" s="122">
        <f t="shared" si="9"/>
        <v>236</v>
      </c>
      <c r="AT31" s="123">
        <f t="shared" si="9"/>
        <v>0</v>
      </c>
      <c r="AU31" s="123">
        <f t="shared" si="9"/>
        <v>0</v>
      </c>
      <c r="AV31" s="123">
        <f t="shared" si="9"/>
        <v>0</v>
      </c>
      <c r="AW31" s="19"/>
      <c r="AX31" s="19"/>
    </row>
    <row r="32" spans="1:50" ht="15.75" customHeight="1" x14ac:dyDescent="0.25">
      <c r="A32" s="124"/>
      <c r="B32" s="125" t="s">
        <v>70</v>
      </c>
      <c r="C32" s="126">
        <f t="shared" ref="C32:Z32" si="10">SUM(C33:C46)</f>
        <v>301515</v>
      </c>
      <c r="D32" s="126">
        <f t="shared" si="10"/>
        <v>74410</v>
      </c>
      <c r="E32" s="126">
        <f t="shared" si="10"/>
        <v>21515</v>
      </c>
      <c r="F32" s="126">
        <f t="shared" si="10"/>
        <v>4530</v>
      </c>
      <c r="G32" s="126">
        <f t="shared" si="10"/>
        <v>1060</v>
      </c>
      <c r="H32" s="126">
        <f t="shared" si="10"/>
        <v>403030</v>
      </c>
      <c r="I32" s="127">
        <f t="shared" si="10"/>
        <v>197500</v>
      </c>
      <c r="J32" s="127">
        <f t="shared" si="10"/>
        <v>181230</v>
      </c>
      <c r="K32" s="127">
        <f t="shared" si="10"/>
        <v>32381</v>
      </c>
      <c r="L32" s="127">
        <f t="shared" si="10"/>
        <v>987</v>
      </c>
      <c r="M32" s="127">
        <f t="shared" si="10"/>
        <v>967</v>
      </c>
      <c r="N32" s="127">
        <f t="shared" si="10"/>
        <v>109485</v>
      </c>
      <c r="O32" s="127">
        <f t="shared" si="10"/>
        <v>85149</v>
      </c>
      <c r="P32" s="127">
        <f t="shared" si="10"/>
        <v>40700</v>
      </c>
      <c r="Q32" s="127">
        <f t="shared" si="10"/>
        <v>48</v>
      </c>
      <c r="R32" s="127">
        <f t="shared" si="10"/>
        <v>17</v>
      </c>
      <c r="S32" s="127">
        <f t="shared" si="10"/>
        <v>3450</v>
      </c>
      <c r="T32" s="127">
        <f t="shared" si="10"/>
        <v>536</v>
      </c>
      <c r="U32" s="128">
        <f t="shared" si="10"/>
        <v>16288</v>
      </c>
      <c r="V32" s="128">
        <f t="shared" si="10"/>
        <v>49242</v>
      </c>
      <c r="W32" s="127">
        <f t="shared" si="10"/>
        <v>5641</v>
      </c>
      <c r="X32" s="127">
        <f t="shared" si="10"/>
        <v>13344</v>
      </c>
      <c r="Y32" s="127">
        <f t="shared" si="10"/>
        <v>388381</v>
      </c>
      <c r="Z32" s="127">
        <f t="shared" si="10"/>
        <v>352654</v>
      </c>
      <c r="AA32" s="129">
        <f t="shared" si="3"/>
        <v>-7280</v>
      </c>
      <c r="AB32" s="129">
        <f t="shared" si="4"/>
        <v>-12210</v>
      </c>
      <c r="AC32" s="127">
        <f t="shared" ref="AC32:AJ32" si="11">SUM(AC33:AC46)</f>
        <v>24</v>
      </c>
      <c r="AD32" s="127">
        <f t="shared" si="11"/>
        <v>4</v>
      </c>
      <c r="AE32" s="127">
        <f t="shared" si="11"/>
        <v>0</v>
      </c>
      <c r="AF32" s="127">
        <f t="shared" si="11"/>
        <v>3</v>
      </c>
      <c r="AG32" s="127">
        <f t="shared" si="11"/>
        <v>6</v>
      </c>
      <c r="AH32" s="127">
        <f t="shared" si="11"/>
        <v>141609</v>
      </c>
      <c r="AI32" s="127">
        <f t="shared" si="11"/>
        <v>129064</v>
      </c>
      <c r="AJ32" s="130">
        <f t="shared" si="11"/>
        <v>213106.20000000004</v>
      </c>
      <c r="AK32" s="131">
        <f t="shared" si="8"/>
        <v>107.87156826033215</v>
      </c>
      <c r="AL32" s="64"/>
      <c r="AM32" s="132">
        <f t="shared" ref="AM32:AV32" si="12">SUM(AM33:AM46)</f>
        <v>16</v>
      </c>
      <c r="AN32" s="132">
        <f t="shared" si="12"/>
        <v>1</v>
      </c>
      <c r="AO32" s="132">
        <f t="shared" si="12"/>
        <v>0</v>
      </c>
      <c r="AP32" s="133">
        <f t="shared" si="12"/>
        <v>0</v>
      </c>
      <c r="AQ32" s="133">
        <f t="shared" si="12"/>
        <v>0</v>
      </c>
      <c r="AR32" s="132">
        <f t="shared" si="12"/>
        <v>77</v>
      </c>
      <c r="AS32" s="132">
        <f t="shared" si="12"/>
        <v>106</v>
      </c>
      <c r="AT32" s="133">
        <f t="shared" si="12"/>
        <v>0</v>
      </c>
      <c r="AU32" s="133">
        <f t="shared" si="12"/>
        <v>0</v>
      </c>
      <c r="AV32" s="133">
        <f t="shared" si="12"/>
        <v>0</v>
      </c>
      <c r="AW32" s="19"/>
      <c r="AX32" s="19"/>
    </row>
    <row r="33" spans="1:50" ht="15.75" customHeight="1" x14ac:dyDescent="0.25">
      <c r="A33" s="44">
        <v>25</v>
      </c>
      <c r="B33" s="71" t="s">
        <v>71</v>
      </c>
      <c r="C33" s="48">
        <v>28735</v>
      </c>
      <c r="D33" s="48">
        <v>7100</v>
      </c>
      <c r="E33" s="48">
        <v>2280</v>
      </c>
      <c r="F33" s="48">
        <v>770</v>
      </c>
      <c r="G33" s="85">
        <v>30</v>
      </c>
      <c r="H33" s="48">
        <f t="shared" ref="H33:H46" si="13">C33+D33+E33+F33+G33</f>
        <v>38915</v>
      </c>
      <c r="I33" s="49">
        <v>20392</v>
      </c>
      <c r="J33" s="49">
        <v>19059</v>
      </c>
      <c r="K33" s="49">
        <v>2180</v>
      </c>
      <c r="L33" s="78">
        <v>30</v>
      </c>
      <c r="M33" s="78">
        <v>30</v>
      </c>
      <c r="N33" s="72">
        <v>8933</v>
      </c>
      <c r="O33" s="72">
        <v>3973</v>
      </c>
      <c r="P33" s="72">
        <v>4597</v>
      </c>
      <c r="Q33" s="79">
        <v>0</v>
      </c>
      <c r="R33" s="79">
        <v>0</v>
      </c>
      <c r="S33" s="80">
        <v>153</v>
      </c>
      <c r="T33" s="73">
        <v>38</v>
      </c>
      <c r="U33" s="74">
        <f t="shared" ref="U33:U46" si="14">H33-I33-N33-W33-K33-P33-L33-Q33</f>
        <v>2583</v>
      </c>
      <c r="V33" s="74">
        <f t="shared" ref="V33:V46" si="15">H33-J33-X33-O33-K33-P33-M33-R33</f>
        <v>8876</v>
      </c>
      <c r="W33" s="60">
        <v>200</v>
      </c>
      <c r="X33" s="75">
        <v>200</v>
      </c>
      <c r="Y33" s="49">
        <v>36522</v>
      </c>
      <c r="Z33" s="49">
        <v>30293</v>
      </c>
      <c r="AA33" s="58">
        <f t="shared" si="3"/>
        <v>-390</v>
      </c>
      <c r="AB33" s="58">
        <f t="shared" si="4"/>
        <v>-454</v>
      </c>
      <c r="AC33" s="60">
        <v>1</v>
      </c>
      <c r="AD33" s="60"/>
      <c r="AE33" s="58">
        <v>0</v>
      </c>
      <c r="AF33" s="60"/>
      <c r="AG33" s="60"/>
      <c r="AH33" s="61">
        <v>13027</v>
      </c>
      <c r="AI33" s="61">
        <v>10656</v>
      </c>
      <c r="AJ33" s="62">
        <v>19642.2</v>
      </c>
      <c r="AK33" s="63">
        <f t="shared" si="8"/>
        <v>114.91584445734185</v>
      </c>
      <c r="AL33" s="64"/>
      <c r="AM33" s="81">
        <v>0</v>
      </c>
      <c r="AN33" s="82">
        <v>0</v>
      </c>
      <c r="AO33" s="82">
        <v>0</v>
      </c>
      <c r="AP33" s="67">
        <v>0</v>
      </c>
      <c r="AQ33" s="134">
        <v>0</v>
      </c>
      <c r="AR33" s="104">
        <v>0</v>
      </c>
      <c r="AS33" s="104">
        <v>0</v>
      </c>
      <c r="AT33" s="104">
        <v>0</v>
      </c>
      <c r="AU33" s="68">
        <v>0</v>
      </c>
      <c r="AV33" s="68">
        <v>0</v>
      </c>
      <c r="AW33" s="19"/>
      <c r="AX33" s="19"/>
    </row>
    <row r="34" spans="1:50" ht="15.75" customHeight="1" x14ac:dyDescent="0.25">
      <c r="A34" s="44">
        <v>26</v>
      </c>
      <c r="B34" s="71" t="s">
        <v>72</v>
      </c>
      <c r="C34" s="48">
        <v>14590</v>
      </c>
      <c r="D34" s="48">
        <v>3350</v>
      </c>
      <c r="E34" s="48">
        <v>1650</v>
      </c>
      <c r="F34" s="48">
        <v>250</v>
      </c>
      <c r="G34" s="85">
        <v>60</v>
      </c>
      <c r="H34" s="48">
        <f t="shared" si="13"/>
        <v>19900</v>
      </c>
      <c r="I34" s="49">
        <v>10033</v>
      </c>
      <c r="J34" s="49">
        <v>9366</v>
      </c>
      <c r="K34" s="49">
        <v>2002</v>
      </c>
      <c r="L34" s="78">
        <v>48</v>
      </c>
      <c r="M34" s="78">
        <v>43</v>
      </c>
      <c r="N34" s="72">
        <v>5064</v>
      </c>
      <c r="O34" s="72">
        <v>3864</v>
      </c>
      <c r="P34" s="72">
        <v>1349</v>
      </c>
      <c r="Q34" s="79">
        <v>0</v>
      </c>
      <c r="R34" s="79">
        <v>0</v>
      </c>
      <c r="S34" s="80">
        <v>56</v>
      </c>
      <c r="T34" s="73">
        <v>39</v>
      </c>
      <c r="U34" s="74">
        <f t="shared" si="14"/>
        <v>-39</v>
      </c>
      <c r="V34" s="74">
        <f t="shared" si="15"/>
        <v>1069</v>
      </c>
      <c r="W34" s="60">
        <v>1443</v>
      </c>
      <c r="X34" s="75">
        <v>2207</v>
      </c>
      <c r="Y34" s="49">
        <v>18483</v>
      </c>
      <c r="Z34" s="49">
        <v>17002</v>
      </c>
      <c r="AA34" s="58">
        <f t="shared" si="3"/>
        <v>13</v>
      </c>
      <c r="AB34" s="58">
        <f t="shared" si="4"/>
        <v>-378</v>
      </c>
      <c r="AC34" s="60">
        <v>1</v>
      </c>
      <c r="AD34" s="60"/>
      <c r="AE34" s="58">
        <v>0</v>
      </c>
      <c r="AF34" s="60"/>
      <c r="AG34" s="60">
        <v>1</v>
      </c>
      <c r="AH34" s="61">
        <v>6813</v>
      </c>
      <c r="AI34" s="61">
        <v>6299</v>
      </c>
      <c r="AJ34" s="62">
        <v>11340.6</v>
      </c>
      <c r="AK34" s="63">
        <f t="shared" si="8"/>
        <v>106.12313281484225</v>
      </c>
      <c r="AL34" s="64"/>
      <c r="AM34" s="81">
        <v>0</v>
      </c>
      <c r="AN34" s="82">
        <v>0</v>
      </c>
      <c r="AO34" s="82">
        <v>0</v>
      </c>
      <c r="AP34" s="67">
        <v>0</v>
      </c>
      <c r="AQ34" s="134">
        <v>0</v>
      </c>
      <c r="AR34" s="68">
        <v>0</v>
      </c>
      <c r="AS34" s="68">
        <v>0</v>
      </c>
      <c r="AT34" s="76">
        <v>0</v>
      </c>
      <c r="AU34" s="77">
        <v>0</v>
      </c>
      <c r="AV34" s="77">
        <v>0</v>
      </c>
      <c r="AW34" s="19"/>
      <c r="AX34" s="19"/>
    </row>
    <row r="35" spans="1:50" ht="15.75" customHeight="1" x14ac:dyDescent="0.25">
      <c r="A35" s="44">
        <v>27</v>
      </c>
      <c r="B35" s="71" t="s">
        <v>73</v>
      </c>
      <c r="C35" s="48">
        <v>30445</v>
      </c>
      <c r="D35" s="48">
        <v>7910</v>
      </c>
      <c r="E35" s="48">
        <v>1680</v>
      </c>
      <c r="F35" s="48">
        <v>420</v>
      </c>
      <c r="G35" s="85">
        <v>160</v>
      </c>
      <c r="H35" s="48">
        <f t="shared" si="13"/>
        <v>40615</v>
      </c>
      <c r="I35" s="49">
        <v>22073</v>
      </c>
      <c r="J35" s="49">
        <v>21088</v>
      </c>
      <c r="K35" s="49">
        <v>2546</v>
      </c>
      <c r="L35" s="78">
        <v>150</v>
      </c>
      <c r="M35" s="78">
        <v>140</v>
      </c>
      <c r="N35" s="72">
        <v>10135</v>
      </c>
      <c r="O35" s="72">
        <v>8889</v>
      </c>
      <c r="P35" s="72">
        <v>5364</v>
      </c>
      <c r="Q35" s="79">
        <v>0</v>
      </c>
      <c r="R35" s="79">
        <v>0</v>
      </c>
      <c r="S35" s="80">
        <v>241</v>
      </c>
      <c r="T35" s="73">
        <v>67</v>
      </c>
      <c r="U35" s="74">
        <f t="shared" si="14"/>
        <v>55</v>
      </c>
      <c r="V35" s="74">
        <f t="shared" si="15"/>
        <v>1453</v>
      </c>
      <c r="W35" s="60">
        <v>292</v>
      </c>
      <c r="X35" s="75">
        <v>1135</v>
      </c>
      <c r="Y35" s="49">
        <v>40714</v>
      </c>
      <c r="Z35" s="49">
        <v>38546</v>
      </c>
      <c r="AA35" s="58">
        <f t="shared" si="3"/>
        <v>-446</v>
      </c>
      <c r="AB35" s="58">
        <f t="shared" si="4"/>
        <v>-519</v>
      </c>
      <c r="AC35" s="59">
        <v>2</v>
      </c>
      <c r="AD35" s="60">
        <v>1</v>
      </c>
      <c r="AE35" s="58">
        <v>0</v>
      </c>
      <c r="AF35" s="60">
        <v>1</v>
      </c>
      <c r="AG35" s="60">
        <v>1</v>
      </c>
      <c r="AH35" s="61">
        <v>15193</v>
      </c>
      <c r="AI35" s="61">
        <v>14480</v>
      </c>
      <c r="AJ35" s="62">
        <v>23226</v>
      </c>
      <c r="AK35" s="63">
        <f t="shared" si="8"/>
        <v>105.99758890898133</v>
      </c>
      <c r="AL35" s="64"/>
      <c r="AM35" s="81">
        <v>2</v>
      </c>
      <c r="AN35" s="82">
        <v>1</v>
      </c>
      <c r="AO35" s="82">
        <v>0</v>
      </c>
      <c r="AP35" s="67">
        <v>0</v>
      </c>
      <c r="AQ35" s="134">
        <v>0</v>
      </c>
      <c r="AR35" s="68">
        <v>10</v>
      </c>
      <c r="AS35" s="68">
        <v>19</v>
      </c>
      <c r="AT35" s="76">
        <v>0</v>
      </c>
      <c r="AU35" s="77">
        <v>0</v>
      </c>
      <c r="AV35" s="77">
        <v>0</v>
      </c>
      <c r="AW35" s="19"/>
      <c r="AX35" s="19"/>
    </row>
    <row r="36" spans="1:50" ht="15.75" customHeight="1" x14ac:dyDescent="0.25">
      <c r="A36" s="44">
        <v>28</v>
      </c>
      <c r="B36" s="71" t="s">
        <v>74</v>
      </c>
      <c r="C36" s="48">
        <v>11860</v>
      </c>
      <c r="D36" s="48">
        <v>1950</v>
      </c>
      <c r="E36" s="48">
        <v>1100</v>
      </c>
      <c r="F36" s="48">
        <v>50</v>
      </c>
      <c r="G36" s="85">
        <v>20</v>
      </c>
      <c r="H36" s="48">
        <f t="shared" si="13"/>
        <v>14980</v>
      </c>
      <c r="I36" s="49">
        <v>7318</v>
      </c>
      <c r="J36" s="49">
        <v>6821</v>
      </c>
      <c r="K36" s="49">
        <v>423</v>
      </c>
      <c r="L36" s="78">
        <v>20</v>
      </c>
      <c r="M36" s="78">
        <v>20</v>
      </c>
      <c r="N36" s="72">
        <v>4715</v>
      </c>
      <c r="O36" s="72">
        <v>4307</v>
      </c>
      <c r="P36" s="72">
        <v>1527</v>
      </c>
      <c r="Q36" s="79">
        <v>0</v>
      </c>
      <c r="R36" s="79">
        <v>0</v>
      </c>
      <c r="S36" s="80">
        <v>25</v>
      </c>
      <c r="T36" s="73">
        <v>26</v>
      </c>
      <c r="U36" s="74">
        <f t="shared" si="14"/>
        <v>394</v>
      </c>
      <c r="V36" s="74">
        <f t="shared" si="15"/>
        <v>75</v>
      </c>
      <c r="W36" s="60">
        <v>583</v>
      </c>
      <c r="X36" s="75">
        <v>1807</v>
      </c>
      <c r="Y36" s="49">
        <v>14065</v>
      </c>
      <c r="Z36" s="49">
        <v>12879</v>
      </c>
      <c r="AA36" s="58">
        <f t="shared" si="3"/>
        <v>-62</v>
      </c>
      <c r="AB36" s="58">
        <f t="shared" si="4"/>
        <v>219</v>
      </c>
      <c r="AC36" s="60">
        <v>1</v>
      </c>
      <c r="AD36" s="60"/>
      <c r="AE36" s="58">
        <v>0</v>
      </c>
      <c r="AF36" s="60"/>
      <c r="AG36" s="60"/>
      <c r="AH36" s="61">
        <v>5641</v>
      </c>
      <c r="AI36" s="61">
        <v>5228</v>
      </c>
      <c r="AJ36" s="62">
        <v>7108.8</v>
      </c>
      <c r="AK36" s="63">
        <f t="shared" si="8"/>
        <v>108.89320279090704</v>
      </c>
      <c r="AL36" s="64"/>
      <c r="AM36" s="81">
        <v>1</v>
      </c>
      <c r="AN36" s="82">
        <v>0</v>
      </c>
      <c r="AO36" s="82">
        <v>0</v>
      </c>
      <c r="AP36" s="67">
        <v>0</v>
      </c>
      <c r="AQ36" s="134">
        <v>0</v>
      </c>
      <c r="AR36" s="68">
        <v>1</v>
      </c>
      <c r="AS36" s="68">
        <v>2</v>
      </c>
      <c r="AT36" s="76">
        <v>0</v>
      </c>
      <c r="AU36" s="77">
        <v>0</v>
      </c>
      <c r="AV36" s="77">
        <v>0</v>
      </c>
      <c r="AW36" s="19"/>
      <c r="AX36" s="19"/>
    </row>
    <row r="37" spans="1:50" ht="15.75" customHeight="1" x14ac:dyDescent="0.25">
      <c r="A37" s="44">
        <v>29</v>
      </c>
      <c r="B37" s="71" t="s">
        <v>75</v>
      </c>
      <c r="C37" s="48">
        <v>41560</v>
      </c>
      <c r="D37" s="48">
        <v>10350</v>
      </c>
      <c r="E37" s="48">
        <v>3070</v>
      </c>
      <c r="F37" s="48">
        <v>770</v>
      </c>
      <c r="G37" s="85">
        <v>150</v>
      </c>
      <c r="H37" s="48">
        <f t="shared" si="13"/>
        <v>55900</v>
      </c>
      <c r="I37" s="49">
        <v>28385</v>
      </c>
      <c r="J37" s="49">
        <v>26551</v>
      </c>
      <c r="K37" s="49">
        <v>4211</v>
      </c>
      <c r="L37" s="78">
        <v>131</v>
      </c>
      <c r="M37" s="78">
        <v>144</v>
      </c>
      <c r="N37" s="72">
        <v>16551</v>
      </c>
      <c r="O37" s="72">
        <v>13533</v>
      </c>
      <c r="P37" s="72">
        <v>6139</v>
      </c>
      <c r="Q37" s="79">
        <v>0</v>
      </c>
      <c r="R37" s="79">
        <v>0</v>
      </c>
      <c r="S37" s="80">
        <v>63</v>
      </c>
      <c r="T37" s="73">
        <v>36</v>
      </c>
      <c r="U37" s="74">
        <f t="shared" si="14"/>
        <v>483</v>
      </c>
      <c r="V37" s="74">
        <f t="shared" si="15"/>
        <v>5317</v>
      </c>
      <c r="W37" s="60">
        <v>0</v>
      </c>
      <c r="X37" s="60">
        <v>5</v>
      </c>
      <c r="Y37" s="49">
        <v>55763</v>
      </c>
      <c r="Z37" s="49">
        <v>51785</v>
      </c>
      <c r="AA37" s="58">
        <f t="shared" si="3"/>
        <v>-346</v>
      </c>
      <c r="AB37" s="58">
        <f t="shared" si="4"/>
        <v>-1207</v>
      </c>
      <c r="AC37" s="59">
        <v>4</v>
      </c>
      <c r="AD37" s="60">
        <v>1</v>
      </c>
      <c r="AE37" s="58">
        <v>0</v>
      </c>
      <c r="AF37" s="60"/>
      <c r="AG37" s="60"/>
      <c r="AH37" s="61">
        <v>20007</v>
      </c>
      <c r="AI37" s="61">
        <v>18805</v>
      </c>
      <c r="AJ37" s="62">
        <v>30968.400000000001</v>
      </c>
      <c r="AK37" s="63">
        <f t="shared" si="8"/>
        <v>105.255679983467</v>
      </c>
      <c r="AL37" s="64"/>
      <c r="AM37" s="81">
        <v>11</v>
      </c>
      <c r="AN37" s="82">
        <v>0</v>
      </c>
      <c r="AO37" s="82">
        <v>0</v>
      </c>
      <c r="AP37" s="67">
        <v>0</v>
      </c>
      <c r="AQ37" s="134">
        <v>0</v>
      </c>
      <c r="AR37" s="68">
        <v>24</v>
      </c>
      <c r="AS37" s="68">
        <v>48</v>
      </c>
      <c r="AT37" s="76">
        <v>0</v>
      </c>
      <c r="AU37" s="77">
        <v>0</v>
      </c>
      <c r="AV37" s="77">
        <v>0</v>
      </c>
      <c r="AW37" s="19"/>
      <c r="AX37" s="19"/>
    </row>
    <row r="38" spans="1:50" ht="15.75" customHeight="1" x14ac:dyDescent="0.25">
      <c r="A38" s="44">
        <v>30</v>
      </c>
      <c r="B38" s="45" t="s">
        <v>76</v>
      </c>
      <c r="C38" s="48">
        <v>33580</v>
      </c>
      <c r="D38" s="48">
        <v>9450</v>
      </c>
      <c r="E38" s="48">
        <v>1800</v>
      </c>
      <c r="F38" s="48">
        <v>520</v>
      </c>
      <c r="G38" s="85">
        <v>210</v>
      </c>
      <c r="H38" s="48">
        <f t="shared" si="13"/>
        <v>45560</v>
      </c>
      <c r="I38" s="49">
        <v>21895</v>
      </c>
      <c r="J38" s="49">
        <v>19567</v>
      </c>
      <c r="K38" s="49">
        <v>5507</v>
      </c>
      <c r="L38" s="110">
        <v>175</v>
      </c>
      <c r="M38" s="110">
        <v>194</v>
      </c>
      <c r="N38" s="72">
        <v>13952</v>
      </c>
      <c r="O38" s="72">
        <v>12374</v>
      </c>
      <c r="P38" s="111">
        <v>3795</v>
      </c>
      <c r="Q38" s="112">
        <v>35</v>
      </c>
      <c r="R38" s="112">
        <v>16</v>
      </c>
      <c r="S38" s="80">
        <v>1756</v>
      </c>
      <c r="T38" s="73">
        <v>74</v>
      </c>
      <c r="U38" s="74">
        <f t="shared" si="14"/>
        <v>201</v>
      </c>
      <c r="V38" s="74">
        <f t="shared" si="15"/>
        <v>4107</v>
      </c>
      <c r="W38" s="60">
        <v>0</v>
      </c>
      <c r="X38" s="75">
        <v>0</v>
      </c>
      <c r="Y38" s="49">
        <v>48466</v>
      </c>
      <c r="Z38" s="49">
        <v>45058</v>
      </c>
      <c r="AA38" s="58">
        <f t="shared" si="3"/>
        <v>-3107</v>
      </c>
      <c r="AB38" s="58">
        <f t="shared" si="4"/>
        <v>-3605</v>
      </c>
      <c r="AC38" s="59">
        <v>2</v>
      </c>
      <c r="AD38" s="60">
        <v>1</v>
      </c>
      <c r="AE38" s="58">
        <v>0</v>
      </c>
      <c r="AF38" s="60">
        <v>1</v>
      </c>
      <c r="AG38" s="60">
        <v>3</v>
      </c>
      <c r="AH38" s="61">
        <v>12247</v>
      </c>
      <c r="AI38" s="61">
        <v>11359</v>
      </c>
      <c r="AJ38" s="62">
        <v>21825</v>
      </c>
      <c r="AK38" s="63">
        <f t="shared" si="8"/>
        <v>125.55326460481101</v>
      </c>
      <c r="AL38" s="64"/>
      <c r="AM38" s="81">
        <v>0</v>
      </c>
      <c r="AN38" s="82">
        <v>0</v>
      </c>
      <c r="AO38" s="82">
        <v>0</v>
      </c>
      <c r="AP38" s="66">
        <v>0</v>
      </c>
      <c r="AQ38" s="66">
        <v>0</v>
      </c>
      <c r="AR38" s="68">
        <v>0</v>
      </c>
      <c r="AS38" s="68">
        <v>0</v>
      </c>
      <c r="AT38" s="68">
        <v>0</v>
      </c>
      <c r="AU38" s="68">
        <v>0</v>
      </c>
      <c r="AV38" s="68">
        <v>0</v>
      </c>
      <c r="AW38" s="19"/>
      <c r="AX38" s="19"/>
    </row>
    <row r="39" spans="1:50" ht="15.75" customHeight="1" x14ac:dyDescent="0.25">
      <c r="A39" s="44">
        <v>31</v>
      </c>
      <c r="B39" s="71" t="s">
        <v>77</v>
      </c>
      <c r="C39" s="48">
        <v>4880</v>
      </c>
      <c r="D39" s="48">
        <v>850</v>
      </c>
      <c r="E39" s="48">
        <v>320</v>
      </c>
      <c r="F39" s="48">
        <v>0</v>
      </c>
      <c r="G39" s="85">
        <v>20</v>
      </c>
      <c r="H39" s="48">
        <f t="shared" si="13"/>
        <v>6070</v>
      </c>
      <c r="I39" s="49">
        <v>2974</v>
      </c>
      <c r="J39" s="49">
        <v>2687</v>
      </c>
      <c r="K39" s="49">
        <v>237</v>
      </c>
      <c r="L39" s="78">
        <v>29</v>
      </c>
      <c r="M39" s="78">
        <v>17</v>
      </c>
      <c r="N39" s="72">
        <v>1714</v>
      </c>
      <c r="O39" s="72">
        <v>1415</v>
      </c>
      <c r="P39" s="72">
        <v>567</v>
      </c>
      <c r="Q39" s="79">
        <v>0</v>
      </c>
      <c r="R39" s="79">
        <v>1</v>
      </c>
      <c r="S39" s="80">
        <v>6</v>
      </c>
      <c r="T39" s="73">
        <v>4</v>
      </c>
      <c r="U39" s="74">
        <f t="shared" si="14"/>
        <v>421</v>
      </c>
      <c r="V39" s="74">
        <f t="shared" si="15"/>
        <v>1043</v>
      </c>
      <c r="W39" s="60">
        <v>128</v>
      </c>
      <c r="X39" s="60">
        <v>103</v>
      </c>
      <c r="Y39" s="49">
        <v>5847</v>
      </c>
      <c r="Z39" s="49">
        <v>5382</v>
      </c>
      <c r="AA39" s="58">
        <f t="shared" si="3"/>
        <v>-326</v>
      </c>
      <c r="AB39" s="58">
        <f t="shared" si="4"/>
        <v>-458</v>
      </c>
      <c r="AC39" s="60">
        <v>1</v>
      </c>
      <c r="AD39" s="60"/>
      <c r="AE39" s="58">
        <v>0</v>
      </c>
      <c r="AF39" s="60"/>
      <c r="AG39" s="60"/>
      <c r="AH39" s="61">
        <v>2579</v>
      </c>
      <c r="AI39" s="61">
        <v>2388</v>
      </c>
      <c r="AJ39" s="62">
        <v>2561.4</v>
      </c>
      <c r="AK39" s="63">
        <f t="shared" si="8"/>
        <v>125.3611306316858</v>
      </c>
      <c r="AL39" s="64"/>
      <c r="AM39" s="81">
        <v>0</v>
      </c>
      <c r="AN39" s="82">
        <v>0</v>
      </c>
      <c r="AO39" s="82">
        <v>0</v>
      </c>
      <c r="AP39" s="66">
        <v>0</v>
      </c>
      <c r="AQ39" s="66">
        <v>0</v>
      </c>
      <c r="AR39" s="68">
        <v>0</v>
      </c>
      <c r="AS39" s="68">
        <v>0</v>
      </c>
      <c r="AT39" s="68">
        <v>0</v>
      </c>
      <c r="AU39" s="68">
        <v>0</v>
      </c>
      <c r="AV39" s="68">
        <v>0</v>
      </c>
      <c r="AW39" s="19"/>
      <c r="AX39" s="19"/>
    </row>
    <row r="40" spans="1:50" ht="15.75" customHeight="1" x14ac:dyDescent="0.25">
      <c r="A40" s="44">
        <v>32</v>
      </c>
      <c r="B40" s="71" t="s">
        <v>78</v>
      </c>
      <c r="C40" s="48">
        <v>11840</v>
      </c>
      <c r="D40" s="48">
        <v>3150</v>
      </c>
      <c r="E40" s="48">
        <v>1010</v>
      </c>
      <c r="F40" s="48">
        <v>160</v>
      </c>
      <c r="G40" s="85">
        <v>30</v>
      </c>
      <c r="H40" s="48">
        <f t="shared" si="13"/>
        <v>16190</v>
      </c>
      <c r="I40" s="49">
        <v>7689</v>
      </c>
      <c r="J40" s="49">
        <v>7496</v>
      </c>
      <c r="K40" s="49">
        <v>1787</v>
      </c>
      <c r="L40" s="110">
        <v>30</v>
      </c>
      <c r="M40" s="110">
        <v>27</v>
      </c>
      <c r="N40" s="72">
        <v>4736</v>
      </c>
      <c r="O40" s="72">
        <v>4254</v>
      </c>
      <c r="P40" s="111">
        <v>1363</v>
      </c>
      <c r="Q40" s="112">
        <v>0</v>
      </c>
      <c r="R40" s="112">
        <v>0</v>
      </c>
      <c r="S40" s="80">
        <v>92</v>
      </c>
      <c r="T40" s="73">
        <v>11</v>
      </c>
      <c r="U40" s="74">
        <f t="shared" si="14"/>
        <v>583</v>
      </c>
      <c r="V40" s="74">
        <f t="shared" si="15"/>
        <v>1025</v>
      </c>
      <c r="W40" s="60">
        <v>2</v>
      </c>
      <c r="X40" s="75">
        <v>238</v>
      </c>
      <c r="Y40" s="49">
        <v>15657</v>
      </c>
      <c r="Z40" s="49">
        <v>14867</v>
      </c>
      <c r="AA40" s="58">
        <f t="shared" si="3"/>
        <v>-52</v>
      </c>
      <c r="AB40" s="58">
        <f t="shared" si="4"/>
        <v>60</v>
      </c>
      <c r="AC40" s="48">
        <v>1</v>
      </c>
      <c r="AD40" s="60"/>
      <c r="AE40" s="58">
        <v>0</v>
      </c>
      <c r="AF40" s="60"/>
      <c r="AG40" s="60"/>
      <c r="AH40" s="61">
        <v>6385</v>
      </c>
      <c r="AI40" s="61">
        <v>6097</v>
      </c>
      <c r="AJ40" s="62">
        <v>8041.8</v>
      </c>
      <c r="AK40" s="63">
        <f t="shared" si="8"/>
        <v>117.83431570046507</v>
      </c>
      <c r="AL40" s="64"/>
      <c r="AM40" s="81">
        <v>0</v>
      </c>
      <c r="AN40" s="82">
        <v>0</v>
      </c>
      <c r="AO40" s="82">
        <v>0</v>
      </c>
      <c r="AP40" s="65">
        <v>0</v>
      </c>
      <c r="AQ40" s="65">
        <v>0</v>
      </c>
      <c r="AR40" s="68">
        <v>0</v>
      </c>
      <c r="AS40" s="68">
        <v>0</v>
      </c>
      <c r="AT40" s="76">
        <v>0</v>
      </c>
      <c r="AU40" s="77">
        <v>0</v>
      </c>
      <c r="AV40" s="77">
        <v>0</v>
      </c>
      <c r="AW40" s="19"/>
      <c r="AX40" s="19"/>
    </row>
    <row r="41" spans="1:50" ht="15.75" customHeight="1" x14ac:dyDescent="0.25">
      <c r="A41" s="44">
        <v>33</v>
      </c>
      <c r="B41" s="71" t="s">
        <v>79</v>
      </c>
      <c r="C41" s="48">
        <v>30040</v>
      </c>
      <c r="D41" s="48">
        <v>5900</v>
      </c>
      <c r="E41" s="48">
        <v>1630</v>
      </c>
      <c r="F41" s="48">
        <v>370</v>
      </c>
      <c r="G41" s="85">
        <v>130</v>
      </c>
      <c r="H41" s="48">
        <f t="shared" si="13"/>
        <v>38070</v>
      </c>
      <c r="I41" s="49">
        <v>18447</v>
      </c>
      <c r="J41" s="49">
        <v>15920</v>
      </c>
      <c r="K41" s="49">
        <v>2401</v>
      </c>
      <c r="L41" s="78">
        <v>130</v>
      </c>
      <c r="M41" s="78">
        <v>130</v>
      </c>
      <c r="N41" s="72">
        <v>10473</v>
      </c>
      <c r="O41" s="72">
        <v>8258</v>
      </c>
      <c r="P41" s="72">
        <v>3499</v>
      </c>
      <c r="Q41" s="79">
        <v>0</v>
      </c>
      <c r="R41" s="79">
        <v>0</v>
      </c>
      <c r="S41" s="80">
        <v>355</v>
      </c>
      <c r="T41" s="73">
        <v>59</v>
      </c>
      <c r="U41" s="74">
        <f t="shared" si="14"/>
        <v>3026</v>
      </c>
      <c r="V41" s="74">
        <f t="shared" si="15"/>
        <v>7407</v>
      </c>
      <c r="W41" s="60">
        <v>94</v>
      </c>
      <c r="X41" s="75">
        <v>455</v>
      </c>
      <c r="Y41" s="49">
        <v>35798</v>
      </c>
      <c r="Z41" s="49">
        <v>33586</v>
      </c>
      <c r="AA41" s="58">
        <f t="shared" si="3"/>
        <v>-848</v>
      </c>
      <c r="AB41" s="58">
        <f t="shared" si="4"/>
        <v>-3378</v>
      </c>
      <c r="AC41" s="60">
        <v>1</v>
      </c>
      <c r="AD41" s="60">
        <v>1</v>
      </c>
      <c r="AE41" s="58">
        <v>0</v>
      </c>
      <c r="AF41" s="60"/>
      <c r="AG41" s="60"/>
      <c r="AH41" s="61">
        <v>14750</v>
      </c>
      <c r="AI41" s="61">
        <v>13950</v>
      </c>
      <c r="AJ41" s="62">
        <v>21556.799999999999</v>
      </c>
      <c r="AK41" s="63">
        <f t="shared" si="8"/>
        <v>96.711942403325168</v>
      </c>
      <c r="AL41" s="64"/>
      <c r="AM41" s="65">
        <v>0</v>
      </c>
      <c r="AN41" s="66">
        <v>0</v>
      </c>
      <c r="AO41" s="66">
        <v>0</v>
      </c>
      <c r="AP41" s="66">
        <v>0</v>
      </c>
      <c r="AQ41" s="66">
        <v>0</v>
      </c>
      <c r="AR41" s="68">
        <v>0</v>
      </c>
      <c r="AS41" s="68">
        <v>23</v>
      </c>
      <c r="AT41" s="76">
        <v>0</v>
      </c>
      <c r="AU41" s="77">
        <v>0</v>
      </c>
      <c r="AV41" s="77">
        <v>0</v>
      </c>
      <c r="AW41" s="19"/>
      <c r="AX41" s="19"/>
    </row>
    <row r="42" spans="1:50" ht="15.75" customHeight="1" x14ac:dyDescent="0.25">
      <c r="A42" s="44">
        <v>34</v>
      </c>
      <c r="B42" s="71" t="s">
        <v>80</v>
      </c>
      <c r="C42" s="48">
        <v>12510</v>
      </c>
      <c r="D42" s="48">
        <v>2150</v>
      </c>
      <c r="E42" s="48">
        <v>715</v>
      </c>
      <c r="F42" s="48">
        <v>190</v>
      </c>
      <c r="G42" s="85">
        <v>30</v>
      </c>
      <c r="H42" s="48">
        <f t="shared" si="13"/>
        <v>15595</v>
      </c>
      <c r="I42" s="49">
        <v>6932</v>
      </c>
      <c r="J42" s="49">
        <v>6595</v>
      </c>
      <c r="K42" s="49">
        <v>772</v>
      </c>
      <c r="L42" s="78">
        <v>30</v>
      </c>
      <c r="M42" s="78">
        <v>30</v>
      </c>
      <c r="N42" s="72">
        <v>5610</v>
      </c>
      <c r="O42" s="72">
        <v>4988</v>
      </c>
      <c r="P42" s="72">
        <v>1376</v>
      </c>
      <c r="Q42" s="79">
        <v>0</v>
      </c>
      <c r="R42" s="79">
        <v>0</v>
      </c>
      <c r="S42" s="80">
        <v>37</v>
      </c>
      <c r="T42" s="73">
        <v>17</v>
      </c>
      <c r="U42" s="74">
        <f t="shared" si="14"/>
        <v>313</v>
      </c>
      <c r="V42" s="74">
        <f t="shared" si="15"/>
        <v>733</v>
      </c>
      <c r="W42" s="60">
        <v>562</v>
      </c>
      <c r="X42" s="75">
        <v>1101</v>
      </c>
      <c r="Y42" s="49">
        <v>14862</v>
      </c>
      <c r="Z42" s="49">
        <v>13780</v>
      </c>
      <c r="AA42" s="58">
        <f t="shared" si="3"/>
        <v>-142</v>
      </c>
      <c r="AB42" s="58">
        <f t="shared" si="4"/>
        <v>-19</v>
      </c>
      <c r="AC42" s="60">
        <v>1</v>
      </c>
      <c r="AD42" s="60"/>
      <c r="AE42" s="58">
        <v>0</v>
      </c>
      <c r="AF42" s="60"/>
      <c r="AG42" s="60"/>
      <c r="AH42" s="61">
        <v>5514</v>
      </c>
      <c r="AI42" s="61">
        <v>5154</v>
      </c>
      <c r="AJ42" s="62">
        <v>6172.2</v>
      </c>
      <c r="AK42" s="63">
        <f t="shared" si="8"/>
        <v>124.81773111694372</v>
      </c>
      <c r="AL42" s="64"/>
      <c r="AM42" s="81">
        <v>0</v>
      </c>
      <c r="AN42" s="81">
        <v>0</v>
      </c>
      <c r="AO42" s="81">
        <v>0</v>
      </c>
      <c r="AP42" s="65">
        <v>0</v>
      </c>
      <c r="AQ42" s="65">
        <v>0</v>
      </c>
      <c r="AR42" s="68">
        <v>0</v>
      </c>
      <c r="AS42" s="68">
        <v>0</v>
      </c>
      <c r="AT42" s="76">
        <v>0</v>
      </c>
      <c r="AU42" s="77">
        <v>0</v>
      </c>
      <c r="AV42" s="77">
        <v>0</v>
      </c>
      <c r="AW42" s="19"/>
      <c r="AX42" s="19"/>
    </row>
    <row r="43" spans="1:50" ht="15.75" customHeight="1" x14ac:dyDescent="0.25">
      <c r="A43" s="44">
        <v>35</v>
      </c>
      <c r="B43" s="45" t="s">
        <v>81</v>
      </c>
      <c r="C43" s="48">
        <v>24480</v>
      </c>
      <c r="D43" s="48">
        <v>5450</v>
      </c>
      <c r="E43" s="48">
        <v>1680</v>
      </c>
      <c r="F43" s="48">
        <v>270</v>
      </c>
      <c r="G43" s="85">
        <v>30</v>
      </c>
      <c r="H43" s="48">
        <f t="shared" si="13"/>
        <v>31910</v>
      </c>
      <c r="I43" s="49">
        <v>15248</v>
      </c>
      <c r="J43" s="49">
        <v>13645</v>
      </c>
      <c r="K43" s="49">
        <v>2298</v>
      </c>
      <c r="L43" s="78">
        <v>25</v>
      </c>
      <c r="M43" s="78">
        <v>12</v>
      </c>
      <c r="N43" s="72">
        <v>6796</v>
      </c>
      <c r="O43" s="72">
        <v>5008</v>
      </c>
      <c r="P43" s="72">
        <v>2822</v>
      </c>
      <c r="Q43" s="79">
        <v>0</v>
      </c>
      <c r="R43" s="79">
        <v>0</v>
      </c>
      <c r="S43" s="80">
        <v>416</v>
      </c>
      <c r="T43" s="73">
        <v>27</v>
      </c>
      <c r="U43" s="74">
        <f t="shared" si="14"/>
        <v>4721</v>
      </c>
      <c r="V43" s="74">
        <f t="shared" si="15"/>
        <v>8125</v>
      </c>
      <c r="W43" s="60">
        <v>0</v>
      </c>
      <c r="X43" s="75">
        <v>0</v>
      </c>
      <c r="Y43" s="49">
        <v>28258</v>
      </c>
      <c r="Z43" s="49">
        <v>24994</v>
      </c>
      <c r="AA43" s="58">
        <f t="shared" ref="AA43:AA74" si="16">(I43+K43+N43+P43+L43+Q43)-Y43</f>
        <v>-1069</v>
      </c>
      <c r="AB43" s="58">
        <f t="shared" ref="AB43:AB74" si="17">(J43+K43+O43+P43+M43+R43)-Z43</f>
        <v>-1209</v>
      </c>
      <c r="AC43" s="59">
        <v>3</v>
      </c>
      <c r="AD43" s="60"/>
      <c r="AE43" s="58">
        <v>0</v>
      </c>
      <c r="AF43" s="60">
        <v>1</v>
      </c>
      <c r="AG43" s="60">
        <v>1</v>
      </c>
      <c r="AH43" s="61">
        <v>10923</v>
      </c>
      <c r="AI43" s="61">
        <v>9824</v>
      </c>
      <c r="AJ43" s="62">
        <v>18616.2</v>
      </c>
      <c r="AK43" s="63">
        <f t="shared" si="8"/>
        <v>94.251243540572176</v>
      </c>
      <c r="AL43" s="64"/>
      <c r="AM43" s="81">
        <v>2</v>
      </c>
      <c r="AN43" s="82">
        <v>0</v>
      </c>
      <c r="AO43" s="82">
        <v>0</v>
      </c>
      <c r="AP43" s="67">
        <v>0</v>
      </c>
      <c r="AQ43" s="134">
        <v>0</v>
      </c>
      <c r="AR43" s="68">
        <v>28</v>
      </c>
      <c r="AS43" s="68">
        <v>14</v>
      </c>
      <c r="AT43" s="68">
        <v>0</v>
      </c>
      <c r="AU43" s="68">
        <v>0</v>
      </c>
      <c r="AV43" s="68">
        <v>0</v>
      </c>
      <c r="AW43" s="19"/>
      <c r="AX43" s="19"/>
    </row>
    <row r="44" spans="1:50" ht="15.75" customHeight="1" x14ac:dyDescent="0.25">
      <c r="A44" s="44">
        <v>36</v>
      </c>
      <c r="B44" s="45" t="s">
        <v>82</v>
      </c>
      <c r="C44" s="48">
        <v>28660</v>
      </c>
      <c r="D44" s="48">
        <v>8900</v>
      </c>
      <c r="E44" s="48">
        <v>1620</v>
      </c>
      <c r="F44" s="48">
        <v>320</v>
      </c>
      <c r="G44" s="85">
        <v>50</v>
      </c>
      <c r="H44" s="48">
        <f t="shared" si="13"/>
        <v>39550</v>
      </c>
      <c r="I44" s="49">
        <v>18022</v>
      </c>
      <c r="J44" s="49">
        <v>15168</v>
      </c>
      <c r="K44" s="49">
        <v>4161</v>
      </c>
      <c r="L44" s="78">
        <v>50</v>
      </c>
      <c r="M44" s="78">
        <v>45</v>
      </c>
      <c r="N44" s="72">
        <v>9610</v>
      </c>
      <c r="O44" s="72">
        <v>7005</v>
      </c>
      <c r="P44" s="72">
        <v>4306</v>
      </c>
      <c r="Q44" s="79">
        <v>13</v>
      </c>
      <c r="R44" s="79">
        <v>0</v>
      </c>
      <c r="S44" s="80">
        <v>124</v>
      </c>
      <c r="T44" s="73">
        <v>52</v>
      </c>
      <c r="U44" s="74">
        <f t="shared" si="14"/>
        <v>3388</v>
      </c>
      <c r="V44" s="74">
        <f t="shared" si="15"/>
        <v>8865</v>
      </c>
      <c r="W44" s="60">
        <v>0</v>
      </c>
      <c r="X44" s="75">
        <v>0</v>
      </c>
      <c r="Y44" s="49">
        <v>36600</v>
      </c>
      <c r="Z44" s="49">
        <v>31923</v>
      </c>
      <c r="AA44" s="58">
        <f t="shared" si="16"/>
        <v>-438</v>
      </c>
      <c r="AB44" s="58">
        <f t="shared" si="17"/>
        <v>-1238</v>
      </c>
      <c r="AC44" s="59">
        <v>3</v>
      </c>
      <c r="AD44" s="60"/>
      <c r="AE44" s="58">
        <v>0</v>
      </c>
      <c r="AF44" s="60"/>
      <c r="AG44" s="60"/>
      <c r="AH44" s="61">
        <v>14118</v>
      </c>
      <c r="AI44" s="61">
        <v>12275</v>
      </c>
      <c r="AJ44" s="62">
        <v>21237</v>
      </c>
      <c r="AK44" s="63">
        <f t="shared" si="8"/>
        <v>104.4544898055281</v>
      </c>
      <c r="AL44" s="64"/>
      <c r="AM44" s="81">
        <v>0</v>
      </c>
      <c r="AN44" s="82">
        <v>0</v>
      </c>
      <c r="AO44" s="82">
        <v>0</v>
      </c>
      <c r="AP44" s="66">
        <v>0</v>
      </c>
      <c r="AQ44" s="66">
        <v>0</v>
      </c>
      <c r="AR44" s="68">
        <v>0</v>
      </c>
      <c r="AS44" s="68">
        <v>0</v>
      </c>
      <c r="AT44" s="68">
        <v>0</v>
      </c>
      <c r="AU44" s="68">
        <v>0</v>
      </c>
      <c r="AV44" s="68">
        <v>0</v>
      </c>
      <c r="AW44" s="19"/>
      <c r="AX44" s="19"/>
    </row>
    <row r="45" spans="1:50" ht="15.75" customHeight="1" x14ac:dyDescent="0.25">
      <c r="A45" s="44">
        <v>37</v>
      </c>
      <c r="B45" s="71" t="s">
        <v>83</v>
      </c>
      <c r="C45" s="48">
        <v>10930</v>
      </c>
      <c r="D45" s="48">
        <v>3500</v>
      </c>
      <c r="E45" s="48">
        <v>1620</v>
      </c>
      <c r="F45" s="48">
        <v>200</v>
      </c>
      <c r="G45" s="85">
        <v>40</v>
      </c>
      <c r="H45" s="48">
        <f t="shared" si="13"/>
        <v>16290</v>
      </c>
      <c r="I45" s="49">
        <v>7834</v>
      </c>
      <c r="J45" s="49">
        <v>7179</v>
      </c>
      <c r="K45" s="49">
        <v>1895</v>
      </c>
      <c r="L45" s="78">
        <v>40</v>
      </c>
      <c r="M45" s="78">
        <v>40</v>
      </c>
      <c r="N45" s="72">
        <v>3902</v>
      </c>
      <c r="O45" s="72">
        <v>3348</v>
      </c>
      <c r="P45" s="72">
        <v>1605</v>
      </c>
      <c r="Q45" s="79">
        <v>0</v>
      </c>
      <c r="R45" s="79">
        <v>0</v>
      </c>
      <c r="S45" s="80">
        <v>58</v>
      </c>
      <c r="T45" s="73">
        <v>29</v>
      </c>
      <c r="U45" s="74">
        <f t="shared" si="14"/>
        <v>159</v>
      </c>
      <c r="V45" s="74">
        <f t="shared" si="15"/>
        <v>388</v>
      </c>
      <c r="W45" s="60">
        <v>855</v>
      </c>
      <c r="X45" s="75">
        <v>1835</v>
      </c>
      <c r="Y45" s="49">
        <v>15288</v>
      </c>
      <c r="Z45" s="49">
        <v>14066</v>
      </c>
      <c r="AA45" s="58">
        <f t="shared" si="16"/>
        <v>-12</v>
      </c>
      <c r="AB45" s="58">
        <f t="shared" si="17"/>
        <v>1</v>
      </c>
      <c r="AC45" s="60">
        <v>1</v>
      </c>
      <c r="AD45" s="60"/>
      <c r="AE45" s="58">
        <v>0</v>
      </c>
      <c r="AF45" s="60"/>
      <c r="AG45" s="60"/>
      <c r="AH45" s="61">
        <v>5488</v>
      </c>
      <c r="AI45" s="61">
        <v>5079</v>
      </c>
      <c r="AJ45" s="62">
        <v>8917.2000000000007</v>
      </c>
      <c r="AK45" s="63">
        <f t="shared" si="8"/>
        <v>109.1037545417844</v>
      </c>
      <c r="AL45" s="64"/>
      <c r="AM45" s="81">
        <v>0</v>
      </c>
      <c r="AN45" s="82">
        <v>0</v>
      </c>
      <c r="AO45" s="82">
        <v>0</v>
      </c>
      <c r="AP45" s="66">
        <v>0</v>
      </c>
      <c r="AQ45" s="66">
        <v>0</v>
      </c>
      <c r="AR45" s="104">
        <v>0</v>
      </c>
      <c r="AS45" s="104">
        <v>0</v>
      </c>
      <c r="AT45" s="104">
        <v>0</v>
      </c>
      <c r="AU45" s="68">
        <v>0</v>
      </c>
      <c r="AV45" s="68">
        <v>0</v>
      </c>
      <c r="AW45" s="19"/>
      <c r="AX45" s="19"/>
    </row>
    <row r="46" spans="1:50" ht="15.75" customHeight="1" x14ac:dyDescent="0.25">
      <c r="A46" s="44">
        <v>38</v>
      </c>
      <c r="B46" s="45" t="s">
        <v>84</v>
      </c>
      <c r="C46" s="48">
        <v>17405</v>
      </c>
      <c r="D46" s="48">
        <v>4400</v>
      </c>
      <c r="E46" s="48">
        <v>1340</v>
      </c>
      <c r="F46" s="48">
        <v>240</v>
      </c>
      <c r="G46" s="85">
        <v>100</v>
      </c>
      <c r="H46" s="48">
        <f t="shared" si="13"/>
        <v>23485</v>
      </c>
      <c r="I46" s="49">
        <v>10258</v>
      </c>
      <c r="J46" s="49">
        <v>10088</v>
      </c>
      <c r="K46" s="49">
        <v>1961</v>
      </c>
      <c r="L46" s="110">
        <v>99</v>
      </c>
      <c r="M46" s="110">
        <v>95</v>
      </c>
      <c r="N46" s="72">
        <v>7294</v>
      </c>
      <c r="O46" s="72">
        <v>3933</v>
      </c>
      <c r="P46" s="111">
        <v>2391</v>
      </c>
      <c r="Q46" s="112">
        <v>0</v>
      </c>
      <c r="R46" s="112">
        <v>0</v>
      </c>
      <c r="S46" s="80">
        <v>68</v>
      </c>
      <c r="T46" s="73">
        <v>57</v>
      </c>
      <c r="U46" s="74">
        <f t="shared" si="14"/>
        <v>0</v>
      </c>
      <c r="V46" s="74">
        <f t="shared" si="15"/>
        <v>759</v>
      </c>
      <c r="W46" s="60">
        <v>1482</v>
      </c>
      <c r="X46" s="75">
        <v>4258</v>
      </c>
      <c r="Y46" s="49">
        <v>22058</v>
      </c>
      <c r="Z46" s="49">
        <v>18493</v>
      </c>
      <c r="AA46" s="58">
        <f t="shared" si="16"/>
        <v>-55</v>
      </c>
      <c r="AB46" s="58">
        <f t="shared" si="17"/>
        <v>-25</v>
      </c>
      <c r="AC46" s="59">
        <v>2</v>
      </c>
      <c r="AD46" s="60"/>
      <c r="AE46" s="60">
        <v>0</v>
      </c>
      <c r="AF46" s="60"/>
      <c r="AG46" s="60"/>
      <c r="AH46" s="61">
        <v>8924</v>
      </c>
      <c r="AI46" s="61">
        <v>7470</v>
      </c>
      <c r="AJ46" s="62">
        <v>11892.6</v>
      </c>
      <c r="AK46" s="63">
        <f t="shared" si="8"/>
        <v>102.74456384642549</v>
      </c>
      <c r="AL46" s="64"/>
      <c r="AM46" s="81">
        <v>0</v>
      </c>
      <c r="AN46" s="82">
        <v>0</v>
      </c>
      <c r="AO46" s="82">
        <v>0</v>
      </c>
      <c r="AP46" s="67">
        <v>0</v>
      </c>
      <c r="AQ46" s="100">
        <v>0</v>
      </c>
      <c r="AR46" s="68">
        <v>14</v>
      </c>
      <c r="AS46" s="68">
        <v>0</v>
      </c>
      <c r="AT46" s="76">
        <v>0</v>
      </c>
      <c r="AU46" s="97">
        <v>0</v>
      </c>
      <c r="AV46" s="97">
        <v>0</v>
      </c>
      <c r="AW46" s="19"/>
      <c r="AX46" s="19"/>
    </row>
    <row r="47" spans="1:50" ht="15.75" customHeight="1" x14ac:dyDescent="0.25">
      <c r="A47" s="124"/>
      <c r="B47" s="125" t="s">
        <v>85</v>
      </c>
      <c r="C47" s="135">
        <f t="shared" ref="C47:Z47" si="18">SUM(C48:C61)</f>
        <v>339315</v>
      </c>
      <c r="D47" s="135">
        <f t="shared" si="18"/>
        <v>94890</v>
      </c>
      <c r="E47" s="135">
        <f t="shared" si="18"/>
        <v>20960</v>
      </c>
      <c r="F47" s="135">
        <f t="shared" si="18"/>
        <v>3690</v>
      </c>
      <c r="G47" s="135">
        <f t="shared" si="18"/>
        <v>970</v>
      </c>
      <c r="H47" s="135">
        <f t="shared" si="18"/>
        <v>459825</v>
      </c>
      <c r="I47" s="127">
        <f t="shared" si="18"/>
        <v>242725</v>
      </c>
      <c r="J47" s="127">
        <f t="shared" si="18"/>
        <v>228987</v>
      </c>
      <c r="K47" s="127">
        <f t="shared" si="18"/>
        <v>47725</v>
      </c>
      <c r="L47" s="127">
        <f t="shared" si="18"/>
        <v>982</v>
      </c>
      <c r="M47" s="127">
        <f t="shared" si="18"/>
        <v>922</v>
      </c>
      <c r="N47" s="127">
        <f t="shared" si="18"/>
        <v>91043</v>
      </c>
      <c r="O47" s="127">
        <f t="shared" si="18"/>
        <v>81196</v>
      </c>
      <c r="P47" s="127">
        <f t="shared" si="18"/>
        <v>46487</v>
      </c>
      <c r="Q47" s="127">
        <f t="shared" si="18"/>
        <v>1</v>
      </c>
      <c r="R47" s="127">
        <f t="shared" si="18"/>
        <v>4</v>
      </c>
      <c r="S47" s="127">
        <f t="shared" si="18"/>
        <v>5898</v>
      </c>
      <c r="T47" s="127">
        <f t="shared" si="18"/>
        <v>661</v>
      </c>
      <c r="U47" s="128">
        <f t="shared" si="18"/>
        <v>23917</v>
      </c>
      <c r="V47" s="128">
        <f t="shared" si="18"/>
        <v>34247</v>
      </c>
      <c r="W47" s="127">
        <f t="shared" si="18"/>
        <v>6945</v>
      </c>
      <c r="X47" s="127">
        <f t="shared" si="18"/>
        <v>20257</v>
      </c>
      <c r="Y47" s="127">
        <f t="shared" si="18"/>
        <v>417838</v>
      </c>
      <c r="Z47" s="127">
        <f t="shared" si="18"/>
        <v>387447</v>
      </c>
      <c r="AA47" s="129">
        <f t="shared" si="16"/>
        <v>11125</v>
      </c>
      <c r="AB47" s="129">
        <f t="shared" si="17"/>
        <v>17874</v>
      </c>
      <c r="AC47" s="127">
        <f t="shared" ref="AC47:AJ47" si="19">SUM(AC48:AC61)</f>
        <v>24</v>
      </c>
      <c r="AD47" s="127">
        <f t="shared" si="19"/>
        <v>5</v>
      </c>
      <c r="AE47" s="127">
        <f t="shared" si="19"/>
        <v>2</v>
      </c>
      <c r="AF47" s="127">
        <f t="shared" si="19"/>
        <v>7</v>
      </c>
      <c r="AG47" s="127">
        <f t="shared" si="19"/>
        <v>10</v>
      </c>
      <c r="AH47" s="127">
        <f t="shared" si="19"/>
        <v>146035</v>
      </c>
      <c r="AI47" s="127">
        <f t="shared" si="19"/>
        <v>137230</v>
      </c>
      <c r="AJ47" s="127">
        <f t="shared" si="19"/>
        <v>270872.99999999994</v>
      </c>
      <c r="AK47" s="131">
        <f t="shared" si="8"/>
        <v>107.22737223717391</v>
      </c>
      <c r="AL47" s="136"/>
      <c r="AM47" s="132">
        <f t="shared" ref="AM47:AV47" si="20">SUM(AM48:AM61)</f>
        <v>0</v>
      </c>
      <c r="AN47" s="132">
        <f t="shared" si="20"/>
        <v>0</v>
      </c>
      <c r="AO47" s="132">
        <f t="shared" si="20"/>
        <v>0</v>
      </c>
      <c r="AP47" s="133">
        <f t="shared" si="20"/>
        <v>0</v>
      </c>
      <c r="AQ47" s="133">
        <f t="shared" si="20"/>
        <v>0</v>
      </c>
      <c r="AR47" s="132">
        <f t="shared" si="20"/>
        <v>40</v>
      </c>
      <c r="AS47" s="132">
        <f t="shared" si="20"/>
        <v>132</v>
      </c>
      <c r="AT47" s="133">
        <f t="shared" si="20"/>
        <v>0</v>
      </c>
      <c r="AU47" s="133">
        <f t="shared" si="20"/>
        <v>0</v>
      </c>
      <c r="AV47" s="133">
        <f t="shared" si="20"/>
        <v>0</v>
      </c>
      <c r="AW47" s="19"/>
      <c r="AX47" s="19"/>
    </row>
    <row r="48" spans="1:50" ht="15.75" customHeight="1" x14ac:dyDescent="0.25">
      <c r="A48" s="44">
        <v>39</v>
      </c>
      <c r="B48" s="71" t="s">
        <v>86</v>
      </c>
      <c r="C48" s="48">
        <v>22560</v>
      </c>
      <c r="D48" s="48">
        <v>6040</v>
      </c>
      <c r="E48" s="48">
        <v>1720</v>
      </c>
      <c r="F48" s="48">
        <v>150</v>
      </c>
      <c r="G48" s="85">
        <v>0</v>
      </c>
      <c r="H48" s="48">
        <f t="shared" ref="H48:H61" si="21">C48+D48+E48+F48+G48</f>
        <v>30470</v>
      </c>
      <c r="I48" s="49">
        <v>15614</v>
      </c>
      <c r="J48" s="49">
        <v>15199</v>
      </c>
      <c r="K48" s="49">
        <v>4265</v>
      </c>
      <c r="L48" s="78">
        <v>0</v>
      </c>
      <c r="M48" s="78">
        <v>0</v>
      </c>
      <c r="N48" s="72">
        <v>8550</v>
      </c>
      <c r="O48" s="72">
        <v>8452</v>
      </c>
      <c r="P48" s="72">
        <v>1775</v>
      </c>
      <c r="Q48" s="79">
        <v>0</v>
      </c>
      <c r="R48" s="79">
        <v>0</v>
      </c>
      <c r="S48" s="80">
        <v>45</v>
      </c>
      <c r="T48" s="73">
        <v>102</v>
      </c>
      <c r="U48" s="74">
        <f t="shared" ref="U48:U61" si="22">H48-I48-N48-W48-K48-P48-L48-Q48</f>
        <v>62</v>
      </c>
      <c r="V48" s="74">
        <f t="shared" ref="V48:V61" si="23">H48-J48-X48-O48-K48-P48-M48-R48</f>
        <v>779</v>
      </c>
      <c r="W48" s="60">
        <v>204</v>
      </c>
      <c r="X48" s="75">
        <v>0</v>
      </c>
      <c r="Y48" s="49">
        <v>31729</v>
      </c>
      <c r="Z48" s="49">
        <v>30134</v>
      </c>
      <c r="AA48" s="58">
        <f t="shared" si="16"/>
        <v>-1525</v>
      </c>
      <c r="AB48" s="58">
        <f t="shared" si="17"/>
        <v>-443</v>
      </c>
      <c r="AC48" s="60">
        <v>1</v>
      </c>
      <c r="AD48" s="60"/>
      <c r="AE48" s="58">
        <v>0</v>
      </c>
      <c r="AF48" s="60"/>
      <c r="AG48" s="60"/>
      <c r="AH48" s="61">
        <v>6583</v>
      </c>
      <c r="AI48" s="61">
        <v>6299</v>
      </c>
      <c r="AJ48" s="62">
        <v>9680.4</v>
      </c>
      <c r="AK48" s="63">
        <f t="shared" si="8"/>
        <v>205.35308458328169</v>
      </c>
      <c r="AL48" s="64"/>
      <c r="AM48" s="81">
        <v>0</v>
      </c>
      <c r="AN48" s="81">
        <v>0</v>
      </c>
      <c r="AO48" s="81">
        <v>0</v>
      </c>
      <c r="AP48" s="65">
        <v>0</v>
      </c>
      <c r="AQ48" s="65">
        <v>0</v>
      </c>
      <c r="AR48" s="68">
        <v>6</v>
      </c>
      <c r="AS48" s="68">
        <v>33</v>
      </c>
      <c r="AT48" s="76">
        <v>0</v>
      </c>
      <c r="AU48" s="97">
        <v>0</v>
      </c>
      <c r="AV48" s="97">
        <v>0</v>
      </c>
      <c r="AW48" s="19"/>
      <c r="AX48" s="19"/>
    </row>
    <row r="49" spans="1:50" ht="15.75" customHeight="1" x14ac:dyDescent="0.25">
      <c r="A49" s="44">
        <v>40</v>
      </c>
      <c r="B49" s="45" t="s">
        <v>87</v>
      </c>
      <c r="C49" s="48">
        <v>40330</v>
      </c>
      <c r="D49" s="48">
        <v>11300</v>
      </c>
      <c r="E49" s="48">
        <v>2420</v>
      </c>
      <c r="F49" s="48">
        <v>550</v>
      </c>
      <c r="G49" s="85">
        <v>140</v>
      </c>
      <c r="H49" s="48">
        <f t="shared" si="21"/>
        <v>54740</v>
      </c>
      <c r="I49" s="49">
        <v>28595</v>
      </c>
      <c r="J49" s="49">
        <v>25979</v>
      </c>
      <c r="K49" s="49">
        <v>4710</v>
      </c>
      <c r="L49" s="78">
        <v>140</v>
      </c>
      <c r="M49" s="78">
        <v>141</v>
      </c>
      <c r="N49" s="72">
        <v>11409</v>
      </c>
      <c r="O49" s="72">
        <v>10045</v>
      </c>
      <c r="P49" s="72">
        <v>6590</v>
      </c>
      <c r="Q49" s="79">
        <v>0</v>
      </c>
      <c r="R49" s="79">
        <v>0</v>
      </c>
      <c r="S49" s="80">
        <v>2257</v>
      </c>
      <c r="T49" s="73">
        <v>83</v>
      </c>
      <c r="U49" s="74">
        <f t="shared" si="22"/>
        <v>3296</v>
      </c>
      <c r="V49" s="74">
        <f t="shared" si="23"/>
        <v>7275</v>
      </c>
      <c r="W49" s="60">
        <v>0</v>
      </c>
      <c r="X49" s="75">
        <v>0</v>
      </c>
      <c r="Y49" s="49">
        <v>56288</v>
      </c>
      <c r="Z49" s="49">
        <v>51782</v>
      </c>
      <c r="AA49" s="58">
        <f t="shared" si="16"/>
        <v>-4844</v>
      </c>
      <c r="AB49" s="58">
        <f t="shared" si="17"/>
        <v>-4317</v>
      </c>
      <c r="AC49" s="59">
        <v>2</v>
      </c>
      <c r="AD49" s="60">
        <v>1</v>
      </c>
      <c r="AE49" s="58">
        <v>0</v>
      </c>
      <c r="AF49" s="58">
        <v>2</v>
      </c>
      <c r="AG49" s="58">
        <v>2</v>
      </c>
      <c r="AH49" s="61">
        <v>19987</v>
      </c>
      <c r="AI49" s="61">
        <v>18817</v>
      </c>
      <c r="AJ49" s="62">
        <v>30006.6</v>
      </c>
      <c r="AK49" s="63">
        <f t="shared" si="8"/>
        <v>110.99224837202483</v>
      </c>
      <c r="AL49" s="64"/>
      <c r="AM49" s="81">
        <v>0</v>
      </c>
      <c r="AN49" s="82">
        <v>0</v>
      </c>
      <c r="AO49" s="82">
        <v>0</v>
      </c>
      <c r="AP49" s="65">
        <v>0</v>
      </c>
      <c r="AQ49" s="66">
        <v>0</v>
      </c>
      <c r="AR49" s="68">
        <v>28</v>
      </c>
      <c r="AS49" s="68">
        <v>27</v>
      </c>
      <c r="AT49" s="68">
        <v>0</v>
      </c>
      <c r="AU49" s="68">
        <v>0</v>
      </c>
      <c r="AV49" s="68">
        <v>0</v>
      </c>
      <c r="AW49" s="19"/>
      <c r="AX49" s="19"/>
    </row>
    <row r="50" spans="1:50" ht="15.75" customHeight="1" x14ac:dyDescent="0.25">
      <c r="A50" s="44">
        <v>41</v>
      </c>
      <c r="B50" s="71" t="s">
        <v>88</v>
      </c>
      <c r="C50" s="48">
        <v>22910</v>
      </c>
      <c r="D50" s="48">
        <v>5530</v>
      </c>
      <c r="E50" s="48">
        <v>1320</v>
      </c>
      <c r="F50" s="48">
        <v>250</v>
      </c>
      <c r="G50" s="85">
        <v>40</v>
      </c>
      <c r="H50" s="48">
        <f t="shared" si="21"/>
        <v>30050</v>
      </c>
      <c r="I50" s="49">
        <v>19490</v>
      </c>
      <c r="J50" s="49">
        <v>16566</v>
      </c>
      <c r="K50" s="49">
        <v>1305</v>
      </c>
      <c r="L50" s="78">
        <v>21</v>
      </c>
      <c r="M50" s="78">
        <v>12</v>
      </c>
      <c r="N50" s="72">
        <v>5326</v>
      </c>
      <c r="O50" s="72">
        <v>5813</v>
      </c>
      <c r="P50" s="72">
        <v>4225</v>
      </c>
      <c r="Q50" s="79">
        <v>1</v>
      </c>
      <c r="R50" s="79">
        <v>0</v>
      </c>
      <c r="S50" s="80">
        <v>845</v>
      </c>
      <c r="T50" s="73">
        <v>30</v>
      </c>
      <c r="U50" s="74">
        <f t="shared" si="22"/>
        <v>-318</v>
      </c>
      <c r="V50" s="74">
        <f t="shared" si="23"/>
        <v>2129</v>
      </c>
      <c r="W50" s="60">
        <v>0</v>
      </c>
      <c r="X50" s="75">
        <v>0</v>
      </c>
      <c r="Y50" s="49">
        <v>30374</v>
      </c>
      <c r="Z50" s="49">
        <v>28459</v>
      </c>
      <c r="AA50" s="58">
        <f t="shared" si="16"/>
        <v>-6</v>
      </c>
      <c r="AB50" s="58">
        <f t="shared" si="17"/>
        <v>-538</v>
      </c>
      <c r="AC50" s="60">
        <v>1</v>
      </c>
      <c r="AD50" s="60"/>
      <c r="AE50" s="58">
        <v>0</v>
      </c>
      <c r="AF50" s="58"/>
      <c r="AG50" s="58"/>
      <c r="AH50" s="61">
        <v>11040</v>
      </c>
      <c r="AI50" s="61">
        <v>10345</v>
      </c>
      <c r="AJ50" s="62">
        <v>18720.599999999999</v>
      </c>
      <c r="AK50" s="63">
        <f t="shared" si="8"/>
        <v>111.08084142602269</v>
      </c>
      <c r="AL50" s="64"/>
      <c r="AM50" s="81">
        <v>0</v>
      </c>
      <c r="AN50" s="82">
        <v>0</v>
      </c>
      <c r="AO50" s="82">
        <v>0</v>
      </c>
      <c r="AP50" s="67">
        <v>0</v>
      </c>
      <c r="AQ50" s="134">
        <v>0</v>
      </c>
      <c r="AR50" s="68">
        <v>0</v>
      </c>
      <c r="AS50" s="68">
        <v>0</v>
      </c>
      <c r="AT50" s="68">
        <v>0</v>
      </c>
      <c r="AU50" s="68">
        <v>0</v>
      </c>
      <c r="AV50" s="68">
        <v>0</v>
      </c>
      <c r="AW50" s="19"/>
      <c r="AX50" s="19"/>
    </row>
    <row r="51" spans="1:50" ht="15" customHeight="1" x14ac:dyDescent="0.25">
      <c r="A51" s="44">
        <v>42</v>
      </c>
      <c r="B51" s="71" t="s">
        <v>89</v>
      </c>
      <c r="C51" s="48">
        <v>40360</v>
      </c>
      <c r="D51" s="48">
        <v>11750</v>
      </c>
      <c r="E51" s="48">
        <v>2380</v>
      </c>
      <c r="F51" s="48">
        <v>400</v>
      </c>
      <c r="G51" s="85">
        <v>120</v>
      </c>
      <c r="H51" s="48">
        <f t="shared" si="21"/>
        <v>55010</v>
      </c>
      <c r="I51" s="49">
        <v>28059</v>
      </c>
      <c r="J51" s="49">
        <v>27248</v>
      </c>
      <c r="K51" s="49">
        <v>7870</v>
      </c>
      <c r="L51" s="78">
        <v>127</v>
      </c>
      <c r="M51" s="78">
        <v>119</v>
      </c>
      <c r="N51" s="72">
        <v>10781</v>
      </c>
      <c r="O51" s="72">
        <v>8183</v>
      </c>
      <c r="P51" s="72">
        <v>3880</v>
      </c>
      <c r="Q51" s="79">
        <v>0</v>
      </c>
      <c r="R51" s="79">
        <v>0</v>
      </c>
      <c r="S51" s="80">
        <v>298</v>
      </c>
      <c r="T51" s="73">
        <v>26</v>
      </c>
      <c r="U51" s="74">
        <f t="shared" si="22"/>
        <v>2293</v>
      </c>
      <c r="V51" s="74">
        <f t="shared" si="23"/>
        <v>2330</v>
      </c>
      <c r="W51" s="60">
        <v>2000</v>
      </c>
      <c r="X51" s="75">
        <v>5380</v>
      </c>
      <c r="Y51" s="49">
        <v>50731</v>
      </c>
      <c r="Z51" s="49">
        <v>47290</v>
      </c>
      <c r="AA51" s="58">
        <f t="shared" si="16"/>
        <v>-14</v>
      </c>
      <c r="AB51" s="58">
        <f t="shared" si="17"/>
        <v>10</v>
      </c>
      <c r="AC51" s="59">
        <v>3</v>
      </c>
      <c r="AD51" s="60">
        <v>1</v>
      </c>
      <c r="AE51" s="58">
        <v>0</v>
      </c>
      <c r="AF51" s="58">
        <v>3</v>
      </c>
      <c r="AG51" s="58">
        <v>3</v>
      </c>
      <c r="AH51" s="61">
        <v>16851</v>
      </c>
      <c r="AI51" s="61">
        <v>15982</v>
      </c>
      <c r="AJ51" s="62">
        <v>33510</v>
      </c>
      <c r="AK51" s="63">
        <f t="shared" si="8"/>
        <v>107.21874067442553</v>
      </c>
      <c r="AL51" s="64"/>
      <c r="AM51" s="81">
        <v>0</v>
      </c>
      <c r="AN51" s="82">
        <v>0</v>
      </c>
      <c r="AO51" s="82">
        <v>0</v>
      </c>
      <c r="AP51" s="66">
        <v>0</v>
      </c>
      <c r="AQ51" s="66">
        <v>0</v>
      </c>
      <c r="AR51" s="68">
        <v>0</v>
      </c>
      <c r="AS51" s="68">
        <v>0</v>
      </c>
      <c r="AT51" s="68">
        <v>0</v>
      </c>
      <c r="AU51" s="68">
        <v>0</v>
      </c>
      <c r="AV51" s="68">
        <v>0</v>
      </c>
      <c r="AW51" s="19"/>
      <c r="AX51" s="19"/>
    </row>
    <row r="52" spans="1:50" ht="15.75" customHeight="1" x14ac:dyDescent="0.25">
      <c r="A52" s="44">
        <v>43</v>
      </c>
      <c r="B52" s="71" t="s">
        <v>90</v>
      </c>
      <c r="C52" s="48">
        <v>20640</v>
      </c>
      <c r="D52" s="48">
        <v>5450</v>
      </c>
      <c r="E52" s="48">
        <v>2120</v>
      </c>
      <c r="F52" s="48">
        <v>350</v>
      </c>
      <c r="G52" s="85">
        <v>60</v>
      </c>
      <c r="H52" s="48">
        <f t="shared" si="21"/>
        <v>28620</v>
      </c>
      <c r="I52" s="49">
        <v>14825</v>
      </c>
      <c r="J52" s="49">
        <v>13513</v>
      </c>
      <c r="K52" s="49">
        <v>4445</v>
      </c>
      <c r="L52" s="110">
        <v>60</v>
      </c>
      <c r="M52" s="110">
        <v>60</v>
      </c>
      <c r="N52" s="72">
        <v>5596</v>
      </c>
      <c r="O52" s="72">
        <v>4996</v>
      </c>
      <c r="P52" s="111">
        <v>1005</v>
      </c>
      <c r="Q52" s="112">
        <v>0</v>
      </c>
      <c r="R52" s="112">
        <v>2</v>
      </c>
      <c r="S52" s="80">
        <v>662</v>
      </c>
      <c r="T52" s="73">
        <v>49</v>
      </c>
      <c r="U52" s="74">
        <f t="shared" si="22"/>
        <v>1082</v>
      </c>
      <c r="V52" s="74">
        <f t="shared" si="23"/>
        <v>1475</v>
      </c>
      <c r="W52" s="60">
        <v>1607</v>
      </c>
      <c r="X52" s="75">
        <v>3124</v>
      </c>
      <c r="Y52" s="49">
        <v>25982</v>
      </c>
      <c r="Z52" s="49">
        <v>24058</v>
      </c>
      <c r="AA52" s="58">
        <f t="shared" si="16"/>
        <v>-51</v>
      </c>
      <c r="AB52" s="58">
        <f t="shared" si="17"/>
        <v>-37</v>
      </c>
      <c r="AC52" s="60">
        <v>1</v>
      </c>
      <c r="AD52" s="60"/>
      <c r="AE52" s="58">
        <v>2</v>
      </c>
      <c r="AF52" s="58"/>
      <c r="AG52" s="58"/>
      <c r="AH52" s="61">
        <v>9638</v>
      </c>
      <c r="AI52" s="61">
        <v>8918</v>
      </c>
      <c r="AJ52" s="62">
        <v>20427.599999999999</v>
      </c>
      <c r="AK52" s="63">
        <f t="shared" si="8"/>
        <v>94.333157101176852</v>
      </c>
      <c r="AL52" s="64"/>
      <c r="AM52" s="65">
        <v>0</v>
      </c>
      <c r="AN52" s="65">
        <v>0</v>
      </c>
      <c r="AO52" s="65">
        <v>0</v>
      </c>
      <c r="AP52" s="65">
        <v>0</v>
      </c>
      <c r="AQ52" s="65">
        <v>0</v>
      </c>
      <c r="AR52" s="68">
        <v>2</v>
      </c>
      <c r="AS52" s="68">
        <v>2</v>
      </c>
      <c r="AT52" s="68">
        <v>0</v>
      </c>
      <c r="AU52" s="68">
        <v>0</v>
      </c>
      <c r="AV52" s="68">
        <v>0</v>
      </c>
      <c r="AW52" s="19"/>
      <c r="AX52" s="19"/>
    </row>
    <row r="53" spans="1:50" ht="15.75" customHeight="1" x14ac:dyDescent="0.25">
      <c r="A53" s="44">
        <v>44</v>
      </c>
      <c r="B53" s="45" t="s">
        <v>91</v>
      </c>
      <c r="C53" s="48">
        <v>84865</v>
      </c>
      <c r="D53" s="48">
        <v>24670</v>
      </c>
      <c r="E53" s="48">
        <v>4420</v>
      </c>
      <c r="F53" s="48">
        <v>750</v>
      </c>
      <c r="G53" s="85">
        <v>0</v>
      </c>
      <c r="H53" s="48">
        <f t="shared" si="21"/>
        <v>114705</v>
      </c>
      <c r="I53" s="49">
        <v>60757</v>
      </c>
      <c r="J53" s="49">
        <v>57255</v>
      </c>
      <c r="K53" s="49">
        <v>11203</v>
      </c>
      <c r="L53" s="78">
        <v>0</v>
      </c>
      <c r="M53" s="78">
        <v>0</v>
      </c>
      <c r="N53" s="72">
        <v>19174</v>
      </c>
      <c r="O53" s="72">
        <v>18153</v>
      </c>
      <c r="P53" s="72">
        <v>13449</v>
      </c>
      <c r="Q53" s="79">
        <v>0</v>
      </c>
      <c r="R53" s="79">
        <v>0</v>
      </c>
      <c r="S53" s="80">
        <v>923</v>
      </c>
      <c r="T53" s="73">
        <v>82</v>
      </c>
      <c r="U53" s="74">
        <f t="shared" si="22"/>
        <v>8316</v>
      </c>
      <c r="V53" s="74">
        <f t="shared" si="23"/>
        <v>5724</v>
      </c>
      <c r="W53" s="60">
        <v>1806</v>
      </c>
      <c r="X53" s="60">
        <v>8921</v>
      </c>
      <c r="Y53" s="49">
        <v>82889</v>
      </c>
      <c r="Z53" s="49">
        <v>75595</v>
      </c>
      <c r="AA53" s="58">
        <f t="shared" si="16"/>
        <v>21694</v>
      </c>
      <c r="AB53" s="58">
        <f t="shared" si="17"/>
        <v>24465</v>
      </c>
      <c r="AC53" s="59">
        <v>8</v>
      </c>
      <c r="AD53" s="60"/>
      <c r="AE53" s="58">
        <v>0</v>
      </c>
      <c r="AF53" s="58"/>
      <c r="AG53" s="58"/>
      <c r="AH53" s="61">
        <v>34012</v>
      </c>
      <c r="AI53" s="61">
        <v>31593</v>
      </c>
      <c r="AJ53" s="62">
        <v>80323.8</v>
      </c>
      <c r="AK53" s="63">
        <f t="shared" si="8"/>
        <v>89.587395018661965</v>
      </c>
      <c r="AL53" s="64"/>
      <c r="AM53" s="65">
        <v>0</v>
      </c>
      <c r="AN53" s="66">
        <v>0</v>
      </c>
      <c r="AO53" s="66">
        <v>0</v>
      </c>
      <c r="AP53" s="99">
        <v>0</v>
      </c>
      <c r="AQ53" s="100">
        <v>0</v>
      </c>
      <c r="AR53" s="68">
        <v>1</v>
      </c>
      <c r="AS53" s="68">
        <v>62</v>
      </c>
      <c r="AT53" s="76">
        <v>0</v>
      </c>
      <c r="AU53" s="97">
        <v>0</v>
      </c>
      <c r="AV53" s="97">
        <v>0</v>
      </c>
      <c r="AW53" s="19"/>
      <c r="AX53" s="19"/>
    </row>
    <row r="54" spans="1:50" ht="15.75" customHeight="1" x14ac:dyDescent="0.25">
      <c r="A54" s="44">
        <v>45</v>
      </c>
      <c r="B54" s="71" t="s">
        <v>92</v>
      </c>
      <c r="C54" s="48">
        <v>0</v>
      </c>
      <c r="D54" s="48">
        <v>0</v>
      </c>
      <c r="E54" s="48">
        <v>0</v>
      </c>
      <c r="F54" s="48">
        <v>0</v>
      </c>
      <c r="G54" s="85">
        <v>180</v>
      </c>
      <c r="H54" s="48">
        <f t="shared" si="21"/>
        <v>180</v>
      </c>
      <c r="I54" s="49">
        <v>0</v>
      </c>
      <c r="J54" s="49">
        <v>0</v>
      </c>
      <c r="K54" s="49">
        <v>0</v>
      </c>
      <c r="L54" s="78">
        <v>180</v>
      </c>
      <c r="M54" s="78">
        <v>170</v>
      </c>
      <c r="N54" s="72">
        <v>0</v>
      </c>
      <c r="O54" s="72">
        <v>0</v>
      </c>
      <c r="P54" s="72"/>
      <c r="Q54" s="79"/>
      <c r="R54" s="79"/>
      <c r="S54" s="80">
        <v>0</v>
      </c>
      <c r="T54" s="73">
        <v>0</v>
      </c>
      <c r="U54" s="74">
        <f t="shared" si="22"/>
        <v>0</v>
      </c>
      <c r="V54" s="74">
        <f t="shared" si="23"/>
        <v>5</v>
      </c>
      <c r="W54" s="60">
        <v>0</v>
      </c>
      <c r="X54" s="60">
        <v>5</v>
      </c>
      <c r="Y54" s="49">
        <v>180</v>
      </c>
      <c r="Z54" s="49">
        <v>175</v>
      </c>
      <c r="AA54" s="58">
        <f t="shared" si="16"/>
        <v>0</v>
      </c>
      <c r="AB54" s="58">
        <f t="shared" si="17"/>
        <v>-5</v>
      </c>
      <c r="AC54" s="59"/>
      <c r="AD54" s="60">
        <v>1</v>
      </c>
      <c r="AE54" s="58">
        <v>0</v>
      </c>
      <c r="AF54" s="58"/>
      <c r="AG54" s="58"/>
      <c r="AH54" s="61">
        <v>0</v>
      </c>
      <c r="AI54" s="61">
        <v>0</v>
      </c>
      <c r="AJ54" s="62"/>
      <c r="AK54" s="63"/>
      <c r="AL54" s="64"/>
      <c r="AM54" s="65">
        <v>0</v>
      </c>
      <c r="AN54" s="65">
        <v>0</v>
      </c>
      <c r="AO54" s="65">
        <v>0</v>
      </c>
      <c r="AP54" s="65">
        <v>0</v>
      </c>
      <c r="AQ54" s="65">
        <v>0</v>
      </c>
      <c r="AR54" s="68">
        <v>0</v>
      </c>
      <c r="AS54" s="68">
        <v>0</v>
      </c>
      <c r="AT54" s="68">
        <v>0</v>
      </c>
      <c r="AU54" s="68">
        <v>0</v>
      </c>
      <c r="AV54" s="68">
        <v>0</v>
      </c>
      <c r="AW54" s="19"/>
      <c r="AX54" s="19"/>
    </row>
    <row r="55" spans="1:50" ht="15.75" customHeight="1" x14ac:dyDescent="0.25">
      <c r="A55" s="44">
        <v>46</v>
      </c>
      <c r="B55" s="71" t="s">
        <v>93</v>
      </c>
      <c r="C55" s="48">
        <v>14420</v>
      </c>
      <c r="D55" s="48">
        <v>4150</v>
      </c>
      <c r="E55" s="48">
        <v>1200</v>
      </c>
      <c r="F55" s="48">
        <v>100</v>
      </c>
      <c r="G55" s="85">
        <v>90</v>
      </c>
      <c r="H55" s="48">
        <f t="shared" si="21"/>
        <v>19960</v>
      </c>
      <c r="I55" s="49">
        <v>11138</v>
      </c>
      <c r="J55" s="49">
        <v>10755</v>
      </c>
      <c r="K55" s="49">
        <v>1362</v>
      </c>
      <c r="L55" s="78">
        <v>90</v>
      </c>
      <c r="M55" s="78">
        <v>92</v>
      </c>
      <c r="N55" s="72">
        <v>3951</v>
      </c>
      <c r="O55" s="72">
        <v>3660</v>
      </c>
      <c r="P55" s="72">
        <v>2538</v>
      </c>
      <c r="Q55" s="79">
        <v>0</v>
      </c>
      <c r="R55" s="79">
        <v>0</v>
      </c>
      <c r="S55" s="80">
        <v>269</v>
      </c>
      <c r="T55" s="73">
        <v>33</v>
      </c>
      <c r="U55" s="74">
        <f t="shared" si="22"/>
        <v>306</v>
      </c>
      <c r="V55" s="74">
        <f t="shared" si="23"/>
        <v>47</v>
      </c>
      <c r="W55" s="60">
        <v>575</v>
      </c>
      <c r="X55" s="75">
        <v>1506</v>
      </c>
      <c r="Y55" s="49">
        <v>19064</v>
      </c>
      <c r="Z55" s="49">
        <v>18212</v>
      </c>
      <c r="AA55" s="58">
        <f t="shared" si="16"/>
        <v>15</v>
      </c>
      <c r="AB55" s="58">
        <f t="shared" si="17"/>
        <v>195</v>
      </c>
      <c r="AC55" s="60">
        <v>1</v>
      </c>
      <c r="AD55" s="60"/>
      <c r="AE55" s="58">
        <v>0</v>
      </c>
      <c r="AF55" s="58"/>
      <c r="AG55" s="58"/>
      <c r="AH55" s="61">
        <v>8494</v>
      </c>
      <c r="AI55" s="61">
        <v>8149</v>
      </c>
      <c r="AJ55" s="62">
        <v>11613.6</v>
      </c>
      <c r="AK55" s="63">
        <f t="shared" ref="AK55:AK70" si="24">(I55+K55)/AJ55*100</f>
        <v>107.6324309430323</v>
      </c>
      <c r="AL55" s="64"/>
      <c r="AM55" s="65">
        <v>0</v>
      </c>
      <c r="AN55" s="66">
        <v>0</v>
      </c>
      <c r="AO55" s="66">
        <v>0</v>
      </c>
      <c r="AP55" s="99">
        <v>0</v>
      </c>
      <c r="AQ55" s="100">
        <v>0</v>
      </c>
      <c r="AR55" s="68">
        <v>0</v>
      </c>
      <c r="AS55" s="68">
        <v>0</v>
      </c>
      <c r="AT55" s="68">
        <v>0</v>
      </c>
      <c r="AU55" s="68">
        <v>0</v>
      </c>
      <c r="AV55" s="68">
        <v>0</v>
      </c>
      <c r="AW55" s="19"/>
      <c r="AX55" s="19"/>
    </row>
    <row r="56" spans="1:50" ht="15.75" customHeight="1" x14ac:dyDescent="0.25">
      <c r="A56" s="44">
        <v>47</v>
      </c>
      <c r="B56" s="71" t="s">
        <v>94</v>
      </c>
      <c r="C56" s="48">
        <v>9770</v>
      </c>
      <c r="D56" s="48">
        <v>1800</v>
      </c>
      <c r="E56" s="48">
        <v>550</v>
      </c>
      <c r="F56" s="48">
        <v>150</v>
      </c>
      <c r="G56" s="85">
        <v>40</v>
      </c>
      <c r="H56" s="48">
        <f t="shared" si="21"/>
        <v>12310</v>
      </c>
      <c r="I56" s="49">
        <v>5500</v>
      </c>
      <c r="J56" s="49">
        <v>5801</v>
      </c>
      <c r="K56" s="49">
        <v>805</v>
      </c>
      <c r="L56" s="78">
        <v>35</v>
      </c>
      <c r="M56" s="78">
        <v>37</v>
      </c>
      <c r="N56" s="72">
        <v>4127</v>
      </c>
      <c r="O56" s="72">
        <v>3612</v>
      </c>
      <c r="P56" s="72">
        <v>995</v>
      </c>
      <c r="Q56" s="79">
        <v>0</v>
      </c>
      <c r="R56" s="79">
        <v>2</v>
      </c>
      <c r="S56" s="80">
        <v>29</v>
      </c>
      <c r="T56" s="73">
        <v>5</v>
      </c>
      <c r="U56" s="74">
        <f t="shared" si="22"/>
        <v>214</v>
      </c>
      <c r="V56" s="74">
        <f t="shared" si="23"/>
        <v>356</v>
      </c>
      <c r="W56" s="60">
        <v>634</v>
      </c>
      <c r="X56" s="75">
        <v>702</v>
      </c>
      <c r="Y56" s="49">
        <v>11452</v>
      </c>
      <c r="Z56" s="49">
        <v>10908</v>
      </c>
      <c r="AA56" s="58">
        <f t="shared" si="16"/>
        <v>10</v>
      </c>
      <c r="AB56" s="58">
        <f t="shared" si="17"/>
        <v>344</v>
      </c>
      <c r="AC56" s="60">
        <v>1</v>
      </c>
      <c r="AD56" s="60"/>
      <c r="AE56" s="58">
        <v>0</v>
      </c>
      <c r="AF56" s="58">
        <v>0</v>
      </c>
      <c r="AG56" s="58">
        <v>1</v>
      </c>
      <c r="AH56" s="61">
        <v>4127</v>
      </c>
      <c r="AI56" s="61">
        <v>3919</v>
      </c>
      <c r="AJ56" s="62">
        <v>4782.6000000000004</v>
      </c>
      <c r="AK56" s="63">
        <f t="shared" si="24"/>
        <v>131.83205787646887</v>
      </c>
      <c r="AL56" s="64"/>
      <c r="AM56" s="81">
        <v>0</v>
      </c>
      <c r="AN56" s="81">
        <v>0</v>
      </c>
      <c r="AO56" s="81">
        <v>0</v>
      </c>
      <c r="AP56" s="65">
        <v>0</v>
      </c>
      <c r="AQ56" s="65">
        <v>0</v>
      </c>
      <c r="AR56" s="68">
        <v>0</v>
      </c>
      <c r="AS56" s="68">
        <v>0</v>
      </c>
      <c r="AT56" s="68">
        <v>0</v>
      </c>
      <c r="AU56" s="68">
        <v>0</v>
      </c>
      <c r="AV56" s="68">
        <v>0</v>
      </c>
      <c r="AW56" s="19"/>
      <c r="AX56" s="19"/>
    </row>
    <row r="57" spans="1:50" ht="15.75" customHeight="1" x14ac:dyDescent="0.25">
      <c r="A57" s="44">
        <v>48</v>
      </c>
      <c r="B57" s="71" t="s">
        <v>95</v>
      </c>
      <c r="C57" s="48">
        <v>11000</v>
      </c>
      <c r="D57" s="48">
        <v>3250</v>
      </c>
      <c r="E57" s="48">
        <v>960</v>
      </c>
      <c r="F57" s="48">
        <v>140</v>
      </c>
      <c r="G57" s="85">
        <v>30</v>
      </c>
      <c r="H57" s="48">
        <f t="shared" si="21"/>
        <v>15380</v>
      </c>
      <c r="I57" s="49">
        <v>7395</v>
      </c>
      <c r="J57" s="49">
        <v>6984</v>
      </c>
      <c r="K57" s="49">
        <v>1567</v>
      </c>
      <c r="L57" s="78">
        <v>25</v>
      </c>
      <c r="M57" s="78">
        <v>29</v>
      </c>
      <c r="N57" s="72">
        <v>4909</v>
      </c>
      <c r="O57" s="72">
        <v>3910</v>
      </c>
      <c r="P57" s="72">
        <v>1683</v>
      </c>
      <c r="Q57" s="79">
        <v>0</v>
      </c>
      <c r="R57" s="79">
        <v>0</v>
      </c>
      <c r="S57" s="80">
        <v>41</v>
      </c>
      <c r="T57" s="73">
        <v>25</v>
      </c>
      <c r="U57" s="74">
        <f t="shared" si="22"/>
        <v>-298</v>
      </c>
      <c r="V57" s="74">
        <f t="shared" si="23"/>
        <v>716</v>
      </c>
      <c r="W57" s="60">
        <v>99</v>
      </c>
      <c r="X57" s="75">
        <v>491</v>
      </c>
      <c r="Y57" s="49">
        <v>15890</v>
      </c>
      <c r="Z57" s="49">
        <v>14470</v>
      </c>
      <c r="AA57" s="58">
        <f t="shared" si="16"/>
        <v>-311</v>
      </c>
      <c r="AB57" s="58">
        <f t="shared" si="17"/>
        <v>-297</v>
      </c>
      <c r="AC57" s="60">
        <v>1</v>
      </c>
      <c r="AD57" s="60"/>
      <c r="AE57" s="58">
        <v>0</v>
      </c>
      <c r="AF57" s="58"/>
      <c r="AG57" s="58"/>
      <c r="AH57" s="61">
        <v>4683</v>
      </c>
      <c r="AI57" s="61">
        <v>4411</v>
      </c>
      <c r="AJ57" s="62">
        <v>7265.4</v>
      </c>
      <c r="AK57" s="63">
        <f t="shared" si="24"/>
        <v>123.35177691524211</v>
      </c>
      <c r="AL57" s="64"/>
      <c r="AM57" s="81">
        <v>0</v>
      </c>
      <c r="AN57" s="81">
        <v>0</v>
      </c>
      <c r="AO57" s="81">
        <v>0</v>
      </c>
      <c r="AP57" s="65">
        <v>0</v>
      </c>
      <c r="AQ57" s="65">
        <v>0</v>
      </c>
      <c r="AR57" s="68">
        <v>0</v>
      </c>
      <c r="AS57" s="68">
        <v>0</v>
      </c>
      <c r="AT57" s="68">
        <v>0</v>
      </c>
      <c r="AU57" s="68">
        <v>0</v>
      </c>
      <c r="AV57" s="68">
        <v>0</v>
      </c>
      <c r="AW57" s="19"/>
      <c r="AX57" s="19"/>
    </row>
    <row r="58" spans="1:50" ht="16.5" customHeight="1" x14ac:dyDescent="0.25">
      <c r="A58" s="44">
        <v>49</v>
      </c>
      <c r="B58" s="45" t="s">
        <v>96</v>
      </c>
      <c r="C58" s="48">
        <v>29570</v>
      </c>
      <c r="D58" s="48">
        <v>6700</v>
      </c>
      <c r="E58" s="48">
        <v>1690</v>
      </c>
      <c r="F58" s="48">
        <v>370</v>
      </c>
      <c r="G58" s="85">
        <v>130</v>
      </c>
      <c r="H58" s="48">
        <f t="shared" si="21"/>
        <v>38460</v>
      </c>
      <c r="I58" s="49">
        <v>21108</v>
      </c>
      <c r="J58" s="49">
        <v>21134</v>
      </c>
      <c r="K58" s="49">
        <v>1609</v>
      </c>
      <c r="L58" s="78">
        <v>132</v>
      </c>
      <c r="M58" s="78">
        <v>124</v>
      </c>
      <c r="N58" s="72">
        <v>6840</v>
      </c>
      <c r="O58" s="72">
        <v>5637</v>
      </c>
      <c r="P58" s="72">
        <v>5091</v>
      </c>
      <c r="Q58" s="79">
        <v>0</v>
      </c>
      <c r="R58" s="79">
        <v>0</v>
      </c>
      <c r="S58" s="80">
        <v>481</v>
      </c>
      <c r="T58" s="73">
        <v>118</v>
      </c>
      <c r="U58" s="74">
        <f t="shared" si="22"/>
        <v>3680</v>
      </c>
      <c r="V58" s="74">
        <f t="shared" si="23"/>
        <v>4865</v>
      </c>
      <c r="W58" s="60">
        <v>0</v>
      </c>
      <c r="X58" s="75">
        <v>0</v>
      </c>
      <c r="Y58" s="49">
        <v>36502</v>
      </c>
      <c r="Z58" s="49">
        <v>33472</v>
      </c>
      <c r="AA58" s="58">
        <f t="shared" si="16"/>
        <v>-1722</v>
      </c>
      <c r="AB58" s="58">
        <f t="shared" si="17"/>
        <v>123</v>
      </c>
      <c r="AC58" s="59">
        <v>2</v>
      </c>
      <c r="AD58" s="60">
        <v>1</v>
      </c>
      <c r="AE58" s="58">
        <v>0</v>
      </c>
      <c r="AF58" s="58">
        <v>1</v>
      </c>
      <c r="AG58" s="58">
        <v>2</v>
      </c>
      <c r="AH58" s="61">
        <v>12248</v>
      </c>
      <c r="AI58" s="61">
        <v>11413</v>
      </c>
      <c r="AJ58" s="62">
        <v>21314.400000000001</v>
      </c>
      <c r="AK58" s="63">
        <f t="shared" si="24"/>
        <v>106.58052771835003</v>
      </c>
      <c r="AL58" s="64"/>
      <c r="AM58" s="81">
        <v>0</v>
      </c>
      <c r="AN58" s="81">
        <v>0</v>
      </c>
      <c r="AO58" s="81">
        <v>0</v>
      </c>
      <c r="AP58" s="65">
        <v>0</v>
      </c>
      <c r="AQ58" s="65">
        <v>0</v>
      </c>
      <c r="AR58" s="68">
        <v>0</v>
      </c>
      <c r="AS58" s="68">
        <v>0</v>
      </c>
      <c r="AT58" s="68">
        <v>0</v>
      </c>
      <c r="AU58" s="68">
        <v>0</v>
      </c>
      <c r="AV58" s="68">
        <v>0</v>
      </c>
      <c r="AW58" s="19"/>
      <c r="AX58" s="19"/>
    </row>
    <row r="59" spans="1:50" ht="15.75" customHeight="1" x14ac:dyDescent="0.25">
      <c r="A59" s="44">
        <v>50</v>
      </c>
      <c r="B59" s="71" t="s">
        <v>97</v>
      </c>
      <c r="C59" s="48">
        <v>33070</v>
      </c>
      <c r="D59" s="48">
        <v>11100</v>
      </c>
      <c r="E59" s="48">
        <v>1780</v>
      </c>
      <c r="F59" s="48">
        <v>480</v>
      </c>
      <c r="G59" s="85">
        <v>140</v>
      </c>
      <c r="H59" s="48">
        <f t="shared" si="21"/>
        <v>46570</v>
      </c>
      <c r="I59" s="49">
        <v>23370</v>
      </c>
      <c r="J59" s="49">
        <v>22028</v>
      </c>
      <c r="K59" s="49">
        <v>6458</v>
      </c>
      <c r="L59" s="78">
        <v>172</v>
      </c>
      <c r="M59" s="78">
        <v>138</v>
      </c>
      <c r="N59" s="72">
        <v>9145</v>
      </c>
      <c r="O59" s="72">
        <v>7752</v>
      </c>
      <c r="P59" s="72">
        <v>4026</v>
      </c>
      <c r="Q59" s="79">
        <v>0</v>
      </c>
      <c r="R59" s="79">
        <v>0</v>
      </c>
      <c r="S59" s="80">
        <v>48</v>
      </c>
      <c r="T59" s="73">
        <v>106</v>
      </c>
      <c r="U59" s="74">
        <f t="shared" si="22"/>
        <v>3399</v>
      </c>
      <c r="V59" s="74">
        <f t="shared" si="23"/>
        <v>6168</v>
      </c>
      <c r="W59" s="60">
        <v>0</v>
      </c>
      <c r="X59" s="75">
        <v>0</v>
      </c>
      <c r="Y59" s="49">
        <v>43013</v>
      </c>
      <c r="Z59" s="49">
        <v>40285</v>
      </c>
      <c r="AA59" s="58">
        <f t="shared" si="16"/>
        <v>158</v>
      </c>
      <c r="AB59" s="58">
        <f t="shared" si="17"/>
        <v>117</v>
      </c>
      <c r="AC59" s="60">
        <v>1</v>
      </c>
      <c r="AD59" s="60">
        <v>1</v>
      </c>
      <c r="AE59" s="58">
        <v>0</v>
      </c>
      <c r="AF59" s="58">
        <v>1</v>
      </c>
      <c r="AG59" s="58">
        <v>2</v>
      </c>
      <c r="AH59" s="61">
        <v>16088</v>
      </c>
      <c r="AI59" s="61">
        <v>15224</v>
      </c>
      <c r="AJ59" s="62">
        <v>29223.599999999999</v>
      </c>
      <c r="AK59" s="63">
        <f t="shared" si="24"/>
        <v>102.06819146169535</v>
      </c>
      <c r="AL59" s="64"/>
      <c r="AM59" s="81">
        <v>0</v>
      </c>
      <c r="AN59" s="81">
        <v>0</v>
      </c>
      <c r="AO59" s="81">
        <v>0</v>
      </c>
      <c r="AP59" s="65">
        <v>0</v>
      </c>
      <c r="AQ59" s="65">
        <v>0</v>
      </c>
      <c r="AR59" s="68">
        <v>3</v>
      </c>
      <c r="AS59" s="68">
        <v>8</v>
      </c>
      <c r="AT59" s="76">
        <v>0</v>
      </c>
      <c r="AU59" s="77">
        <v>0</v>
      </c>
      <c r="AV59" s="77">
        <v>0</v>
      </c>
      <c r="AW59" s="19"/>
      <c r="AX59" s="19"/>
    </row>
    <row r="60" spans="1:50" ht="15.75" customHeight="1" x14ac:dyDescent="0.25">
      <c r="A60" s="44">
        <v>51</v>
      </c>
      <c r="B60" s="71" t="s">
        <v>98</v>
      </c>
      <c r="C60" s="48">
        <v>6600</v>
      </c>
      <c r="D60" s="48">
        <v>1950</v>
      </c>
      <c r="E60" s="48">
        <v>400</v>
      </c>
      <c r="F60" s="48">
        <v>0</v>
      </c>
      <c r="G60" s="85">
        <v>0</v>
      </c>
      <c r="H60" s="48">
        <f t="shared" si="21"/>
        <v>8950</v>
      </c>
      <c r="I60" s="49">
        <v>4169</v>
      </c>
      <c r="J60" s="49">
        <v>3932</v>
      </c>
      <c r="K60" s="49">
        <v>1252</v>
      </c>
      <c r="L60" s="110">
        <v>0</v>
      </c>
      <c r="M60" s="110">
        <v>0</v>
      </c>
      <c r="N60" s="72">
        <v>663</v>
      </c>
      <c r="O60" s="72">
        <v>473</v>
      </c>
      <c r="P60" s="111">
        <v>685</v>
      </c>
      <c r="Q60" s="112">
        <v>0</v>
      </c>
      <c r="R60" s="112">
        <v>0</v>
      </c>
      <c r="S60" s="80">
        <v>0</v>
      </c>
      <c r="T60" s="73">
        <v>1</v>
      </c>
      <c r="U60" s="74">
        <f t="shared" si="22"/>
        <v>2181</v>
      </c>
      <c r="V60" s="74">
        <f t="shared" si="23"/>
        <v>2608</v>
      </c>
      <c r="W60" s="60">
        <v>0</v>
      </c>
      <c r="X60" s="75">
        <v>0</v>
      </c>
      <c r="Y60" s="49">
        <v>9371</v>
      </c>
      <c r="Z60" s="49">
        <v>8477</v>
      </c>
      <c r="AA60" s="58">
        <f t="shared" si="16"/>
        <v>-2602</v>
      </c>
      <c r="AB60" s="58">
        <f t="shared" si="17"/>
        <v>-2135</v>
      </c>
      <c r="AC60" s="48">
        <v>1</v>
      </c>
      <c r="AD60" s="60"/>
      <c r="AE60" s="58">
        <v>0</v>
      </c>
      <c r="AF60" s="58"/>
      <c r="AG60" s="58"/>
      <c r="AH60" s="61">
        <v>1424</v>
      </c>
      <c r="AI60" s="61">
        <v>1335</v>
      </c>
      <c r="AJ60" s="62">
        <v>2838.6</v>
      </c>
      <c r="AK60" s="63">
        <f t="shared" si="24"/>
        <v>190.97442401183682</v>
      </c>
      <c r="AL60" s="64"/>
      <c r="AM60" s="81">
        <v>0</v>
      </c>
      <c r="AN60" s="82">
        <v>0</v>
      </c>
      <c r="AO60" s="82">
        <v>0</v>
      </c>
      <c r="AP60" s="66">
        <v>0</v>
      </c>
      <c r="AQ60" s="66">
        <v>0</v>
      </c>
      <c r="AR60" s="104">
        <v>0</v>
      </c>
      <c r="AS60" s="104">
        <v>0</v>
      </c>
      <c r="AT60" s="104">
        <v>0</v>
      </c>
      <c r="AU60" s="68">
        <v>0</v>
      </c>
      <c r="AV60" s="68">
        <v>0</v>
      </c>
      <c r="AW60" s="19"/>
      <c r="AX60" s="19"/>
    </row>
    <row r="61" spans="1:50" ht="15.75" customHeight="1" x14ac:dyDescent="0.25">
      <c r="A61" s="44">
        <v>52</v>
      </c>
      <c r="B61" s="71" t="s">
        <v>99</v>
      </c>
      <c r="C61" s="48">
        <v>3220</v>
      </c>
      <c r="D61" s="48">
        <v>1200</v>
      </c>
      <c r="E61" s="48">
        <v>0</v>
      </c>
      <c r="F61" s="48">
        <v>0</v>
      </c>
      <c r="G61" s="85">
        <v>0</v>
      </c>
      <c r="H61" s="48">
        <f t="shared" si="21"/>
        <v>4420</v>
      </c>
      <c r="I61" s="49">
        <v>2705</v>
      </c>
      <c r="J61" s="49">
        <v>2593</v>
      </c>
      <c r="K61" s="49">
        <v>874</v>
      </c>
      <c r="L61" s="110">
        <v>0</v>
      </c>
      <c r="M61" s="110">
        <v>0</v>
      </c>
      <c r="N61" s="72">
        <v>572</v>
      </c>
      <c r="O61" s="72">
        <v>510</v>
      </c>
      <c r="P61" s="111">
        <v>545</v>
      </c>
      <c r="Q61" s="112">
        <v>0</v>
      </c>
      <c r="R61" s="112">
        <v>0</v>
      </c>
      <c r="S61" s="80">
        <v>0</v>
      </c>
      <c r="T61" s="73">
        <v>1</v>
      </c>
      <c r="U61" s="74">
        <f t="shared" si="22"/>
        <v>-296</v>
      </c>
      <c r="V61" s="74">
        <f t="shared" si="23"/>
        <v>-230</v>
      </c>
      <c r="W61" s="60">
        <v>20</v>
      </c>
      <c r="X61" s="75">
        <v>128</v>
      </c>
      <c r="Y61" s="49">
        <v>4373</v>
      </c>
      <c r="Z61" s="49">
        <v>4130</v>
      </c>
      <c r="AA61" s="58">
        <f t="shared" si="16"/>
        <v>323</v>
      </c>
      <c r="AB61" s="58">
        <f t="shared" si="17"/>
        <v>392</v>
      </c>
      <c r="AC61" s="48">
        <v>1</v>
      </c>
      <c r="AD61" s="60"/>
      <c r="AE61" s="58">
        <v>0</v>
      </c>
      <c r="AF61" s="58"/>
      <c r="AG61" s="58"/>
      <c r="AH61" s="61">
        <v>860</v>
      </c>
      <c r="AI61" s="61">
        <v>825</v>
      </c>
      <c r="AJ61" s="62">
        <v>1165.8</v>
      </c>
      <c r="AK61" s="63">
        <f t="shared" si="24"/>
        <v>306.9994853319609</v>
      </c>
      <c r="AL61" s="64"/>
      <c r="AM61" s="81">
        <v>0</v>
      </c>
      <c r="AN61" s="81">
        <v>0</v>
      </c>
      <c r="AO61" s="81">
        <v>0</v>
      </c>
      <c r="AP61" s="81">
        <v>0</v>
      </c>
      <c r="AQ61" s="81">
        <v>0</v>
      </c>
      <c r="AR61" s="104">
        <v>0</v>
      </c>
      <c r="AS61" s="104">
        <v>0</v>
      </c>
      <c r="AT61" s="104">
        <v>0</v>
      </c>
      <c r="AU61" s="104">
        <v>0</v>
      </c>
      <c r="AV61" s="104">
        <v>0</v>
      </c>
      <c r="AW61" s="19"/>
      <c r="AX61" s="19"/>
    </row>
    <row r="62" spans="1:50" ht="15.75" customHeight="1" x14ac:dyDescent="0.25">
      <c r="A62" s="124"/>
      <c r="B62" s="125" t="s">
        <v>100</v>
      </c>
      <c r="C62" s="135">
        <f t="shared" ref="C62:Z62" si="25">SUM(C63:C79)</f>
        <v>332680</v>
      </c>
      <c r="D62" s="135">
        <f t="shared" si="25"/>
        <v>94240</v>
      </c>
      <c r="E62" s="135">
        <f t="shared" si="25"/>
        <v>25450</v>
      </c>
      <c r="F62" s="135">
        <f t="shared" si="25"/>
        <v>4010</v>
      </c>
      <c r="G62" s="135">
        <f t="shared" si="25"/>
        <v>700</v>
      </c>
      <c r="H62" s="135">
        <f t="shared" si="25"/>
        <v>457080</v>
      </c>
      <c r="I62" s="127">
        <f t="shared" si="25"/>
        <v>231982</v>
      </c>
      <c r="J62" s="127">
        <f t="shared" si="25"/>
        <v>216669</v>
      </c>
      <c r="K62" s="127">
        <f t="shared" si="25"/>
        <v>41304</v>
      </c>
      <c r="L62" s="127">
        <f t="shared" si="25"/>
        <v>674</v>
      </c>
      <c r="M62" s="127">
        <f t="shared" si="25"/>
        <v>654</v>
      </c>
      <c r="N62" s="127">
        <f t="shared" si="25"/>
        <v>90969</v>
      </c>
      <c r="O62" s="127">
        <f t="shared" si="25"/>
        <v>71944</v>
      </c>
      <c r="P62" s="127">
        <f t="shared" si="25"/>
        <v>48891</v>
      </c>
      <c r="Q62" s="127">
        <f t="shared" si="25"/>
        <v>9</v>
      </c>
      <c r="R62" s="127">
        <f t="shared" si="25"/>
        <v>1</v>
      </c>
      <c r="S62" s="127">
        <f t="shared" si="25"/>
        <v>3206</v>
      </c>
      <c r="T62" s="127">
        <f t="shared" si="25"/>
        <v>368</v>
      </c>
      <c r="U62" s="128">
        <f t="shared" si="25"/>
        <v>27766</v>
      </c>
      <c r="V62" s="128">
        <f t="shared" si="25"/>
        <v>48258</v>
      </c>
      <c r="W62" s="127">
        <f t="shared" si="25"/>
        <v>15485</v>
      </c>
      <c r="X62" s="127">
        <f t="shared" si="25"/>
        <v>29359</v>
      </c>
      <c r="Y62" s="127">
        <f t="shared" si="25"/>
        <v>427124</v>
      </c>
      <c r="Z62" s="127">
        <f t="shared" si="25"/>
        <v>393955</v>
      </c>
      <c r="AA62" s="129">
        <f t="shared" si="16"/>
        <v>-13295</v>
      </c>
      <c r="AB62" s="129">
        <f t="shared" si="17"/>
        <v>-14492</v>
      </c>
      <c r="AC62" s="127">
        <f t="shared" ref="AC62:AJ62" si="26">SUM(AC63:AC79)</f>
        <v>23</v>
      </c>
      <c r="AD62" s="127">
        <f t="shared" si="26"/>
        <v>7</v>
      </c>
      <c r="AE62" s="127">
        <f t="shared" si="26"/>
        <v>0</v>
      </c>
      <c r="AF62" s="127">
        <f t="shared" si="26"/>
        <v>7</v>
      </c>
      <c r="AG62" s="127">
        <f t="shared" si="26"/>
        <v>5</v>
      </c>
      <c r="AH62" s="127">
        <f t="shared" si="26"/>
        <v>142263</v>
      </c>
      <c r="AI62" s="127">
        <f t="shared" si="26"/>
        <v>132421</v>
      </c>
      <c r="AJ62" s="127">
        <f t="shared" si="26"/>
        <v>263029.79999999993</v>
      </c>
      <c r="AK62" s="131">
        <f t="shared" si="24"/>
        <v>103.89925400087749</v>
      </c>
      <c r="AL62" s="64"/>
      <c r="AM62" s="137">
        <f t="shared" ref="AM62:AV62" si="27">SUM(AM63:AM79)</f>
        <v>13</v>
      </c>
      <c r="AN62" s="137">
        <f t="shared" si="27"/>
        <v>13</v>
      </c>
      <c r="AO62" s="137">
        <f t="shared" si="27"/>
        <v>0</v>
      </c>
      <c r="AP62" s="138">
        <f t="shared" si="27"/>
        <v>0</v>
      </c>
      <c r="AQ62" s="138">
        <f t="shared" si="27"/>
        <v>0</v>
      </c>
      <c r="AR62" s="137">
        <f t="shared" si="27"/>
        <v>116</v>
      </c>
      <c r="AS62" s="137">
        <f t="shared" si="27"/>
        <v>95</v>
      </c>
      <c r="AT62" s="138">
        <f t="shared" si="27"/>
        <v>0</v>
      </c>
      <c r="AU62" s="138">
        <f t="shared" si="27"/>
        <v>0</v>
      </c>
      <c r="AV62" s="138">
        <f t="shared" si="27"/>
        <v>0</v>
      </c>
      <c r="AW62" s="19"/>
      <c r="AX62" s="19"/>
    </row>
    <row r="63" spans="1:50" ht="15.75" customHeight="1" x14ac:dyDescent="0.25">
      <c r="A63" s="44">
        <v>53</v>
      </c>
      <c r="B63" s="71" t="s">
        <v>101</v>
      </c>
      <c r="C63" s="48">
        <v>18390</v>
      </c>
      <c r="D63" s="48">
        <v>4770</v>
      </c>
      <c r="E63" s="48">
        <v>1520</v>
      </c>
      <c r="F63" s="48">
        <v>100</v>
      </c>
      <c r="G63" s="85">
        <v>70</v>
      </c>
      <c r="H63" s="48">
        <f t="shared" ref="H63:H79" si="28">C63+D63+E63+F63+G63</f>
        <v>24850</v>
      </c>
      <c r="I63" s="49">
        <v>12097</v>
      </c>
      <c r="J63" s="49">
        <v>11018</v>
      </c>
      <c r="K63" s="49">
        <v>3068</v>
      </c>
      <c r="L63" s="78">
        <v>70</v>
      </c>
      <c r="M63" s="78">
        <v>53</v>
      </c>
      <c r="N63" s="72">
        <v>4327</v>
      </c>
      <c r="O63" s="72">
        <v>3564</v>
      </c>
      <c r="P63" s="72">
        <v>1600</v>
      </c>
      <c r="Q63" s="79">
        <v>0</v>
      </c>
      <c r="R63" s="79">
        <v>0</v>
      </c>
      <c r="S63" s="80">
        <v>24</v>
      </c>
      <c r="T63" s="73">
        <v>22</v>
      </c>
      <c r="U63" s="74">
        <f t="shared" ref="U63:U79" si="29">H63-I63-N63-W63-K63-P63-L63-Q63</f>
        <v>3688</v>
      </c>
      <c r="V63" s="74">
        <f t="shared" ref="V63:V79" si="30">H63-J63-X63-O63-K63-P63-M63-R63</f>
        <v>5547</v>
      </c>
      <c r="W63" s="60">
        <v>0</v>
      </c>
      <c r="X63" s="60">
        <v>0</v>
      </c>
      <c r="Y63" s="49">
        <v>22519</v>
      </c>
      <c r="Z63" s="49">
        <v>21050</v>
      </c>
      <c r="AA63" s="58">
        <f t="shared" si="16"/>
        <v>-1357</v>
      </c>
      <c r="AB63" s="58">
        <f t="shared" si="17"/>
        <v>-1747</v>
      </c>
      <c r="AC63" s="60">
        <v>1</v>
      </c>
      <c r="AD63" s="60">
        <v>1</v>
      </c>
      <c r="AE63" s="58">
        <v>0</v>
      </c>
      <c r="AF63" s="60"/>
      <c r="AG63" s="60"/>
      <c r="AH63" s="61">
        <v>8538</v>
      </c>
      <c r="AI63" s="61">
        <v>8091</v>
      </c>
      <c r="AJ63" s="62">
        <v>10166.4</v>
      </c>
      <c r="AK63" s="63">
        <f t="shared" si="24"/>
        <v>149.16784702549575</v>
      </c>
      <c r="AL63" s="64"/>
      <c r="AM63" s="81">
        <v>0</v>
      </c>
      <c r="AN63" s="82">
        <v>0</v>
      </c>
      <c r="AO63" s="82">
        <v>0</v>
      </c>
      <c r="AP63" s="67">
        <v>0</v>
      </c>
      <c r="AQ63" s="100">
        <v>0</v>
      </c>
      <c r="AR63" s="68">
        <v>0</v>
      </c>
      <c r="AS63" s="68">
        <v>0</v>
      </c>
      <c r="AT63" s="68">
        <v>0</v>
      </c>
      <c r="AU63" s="68">
        <v>0</v>
      </c>
      <c r="AV63" s="68">
        <v>0</v>
      </c>
      <c r="AW63" s="19"/>
      <c r="AX63" s="19"/>
    </row>
    <row r="64" spans="1:50" ht="15.75" customHeight="1" x14ac:dyDescent="0.25">
      <c r="A64" s="44">
        <v>54</v>
      </c>
      <c r="B64" s="71" t="s">
        <v>102</v>
      </c>
      <c r="C64" s="48">
        <v>5820</v>
      </c>
      <c r="D64" s="48">
        <v>2600</v>
      </c>
      <c r="E64" s="48">
        <v>700</v>
      </c>
      <c r="F64" s="48">
        <v>50</v>
      </c>
      <c r="G64" s="85">
        <v>0</v>
      </c>
      <c r="H64" s="48">
        <f t="shared" si="28"/>
        <v>9170</v>
      </c>
      <c r="I64" s="49">
        <v>3381</v>
      </c>
      <c r="J64" s="49">
        <v>2847</v>
      </c>
      <c r="K64" s="49">
        <v>997</v>
      </c>
      <c r="L64" s="78">
        <v>0</v>
      </c>
      <c r="M64" s="78">
        <v>0</v>
      </c>
      <c r="N64" s="72">
        <v>1681</v>
      </c>
      <c r="O64" s="72">
        <v>1611</v>
      </c>
      <c r="P64" s="72">
        <v>1612</v>
      </c>
      <c r="Q64" s="79">
        <v>0</v>
      </c>
      <c r="R64" s="79">
        <v>0</v>
      </c>
      <c r="S64" s="80">
        <v>18</v>
      </c>
      <c r="T64" s="73">
        <v>6</v>
      </c>
      <c r="U64" s="74">
        <f t="shared" si="29"/>
        <v>1499</v>
      </c>
      <c r="V64" s="74">
        <f t="shared" si="30"/>
        <v>2103</v>
      </c>
      <c r="W64" s="60">
        <v>0</v>
      </c>
      <c r="X64" s="75">
        <v>0</v>
      </c>
      <c r="Y64" s="49">
        <v>7912</v>
      </c>
      <c r="Z64" s="49">
        <v>7501</v>
      </c>
      <c r="AA64" s="58">
        <f t="shared" si="16"/>
        <v>-241</v>
      </c>
      <c r="AB64" s="58">
        <f t="shared" si="17"/>
        <v>-434</v>
      </c>
      <c r="AC64" s="60">
        <v>1</v>
      </c>
      <c r="AD64" s="60"/>
      <c r="AE64" s="58">
        <v>0</v>
      </c>
      <c r="AF64" s="60"/>
      <c r="AG64" s="60"/>
      <c r="AH64" s="61">
        <v>2178</v>
      </c>
      <c r="AI64" s="61">
        <v>2108</v>
      </c>
      <c r="AJ64" s="62">
        <v>2022.6</v>
      </c>
      <c r="AK64" s="63">
        <f t="shared" si="24"/>
        <v>216.45406902007318</v>
      </c>
      <c r="AL64" s="64"/>
      <c r="AM64" s="81">
        <v>0</v>
      </c>
      <c r="AN64" s="81">
        <v>0</v>
      </c>
      <c r="AO64" s="81">
        <v>0</v>
      </c>
      <c r="AP64" s="65">
        <v>0</v>
      </c>
      <c r="AQ64" s="65">
        <v>0</v>
      </c>
      <c r="AR64" s="68">
        <v>0</v>
      </c>
      <c r="AS64" s="68">
        <v>0</v>
      </c>
      <c r="AT64" s="68">
        <v>0</v>
      </c>
      <c r="AU64" s="68">
        <v>0</v>
      </c>
      <c r="AV64" s="68">
        <v>0</v>
      </c>
      <c r="AW64" s="19"/>
      <c r="AX64" s="19"/>
    </row>
    <row r="65" spans="1:50" ht="15.75" customHeight="1" x14ac:dyDescent="0.25">
      <c r="A65" s="44">
        <v>0</v>
      </c>
      <c r="B65" s="71" t="s">
        <v>103</v>
      </c>
      <c r="C65" s="48">
        <v>8750</v>
      </c>
      <c r="D65" s="48">
        <v>2400</v>
      </c>
      <c r="E65" s="48">
        <v>1010</v>
      </c>
      <c r="F65" s="48">
        <v>150</v>
      </c>
      <c r="G65" s="85">
        <v>0</v>
      </c>
      <c r="H65" s="48">
        <f t="shared" si="28"/>
        <v>12310</v>
      </c>
      <c r="I65" s="49">
        <v>5888</v>
      </c>
      <c r="J65" s="49">
        <v>5669</v>
      </c>
      <c r="K65" s="49">
        <v>587</v>
      </c>
      <c r="L65" s="78">
        <v>0</v>
      </c>
      <c r="M65" s="78">
        <v>0</v>
      </c>
      <c r="N65" s="72">
        <v>2306</v>
      </c>
      <c r="O65" s="72">
        <v>1999</v>
      </c>
      <c r="P65" s="72">
        <v>1813</v>
      </c>
      <c r="Q65" s="79">
        <v>0</v>
      </c>
      <c r="R65" s="79">
        <v>0</v>
      </c>
      <c r="S65" s="80">
        <v>5</v>
      </c>
      <c r="T65" s="73">
        <v>7</v>
      </c>
      <c r="U65" s="74">
        <f t="shared" si="29"/>
        <v>1666</v>
      </c>
      <c r="V65" s="74">
        <f t="shared" si="30"/>
        <v>2160</v>
      </c>
      <c r="W65" s="60">
        <v>50</v>
      </c>
      <c r="X65" s="75">
        <v>82</v>
      </c>
      <c r="Y65" s="49">
        <v>10676</v>
      </c>
      <c r="Z65" s="49">
        <v>10216</v>
      </c>
      <c r="AA65" s="58">
        <f t="shared" si="16"/>
        <v>-82</v>
      </c>
      <c r="AB65" s="58">
        <f t="shared" si="17"/>
        <v>-148</v>
      </c>
      <c r="AC65" s="60">
        <v>1</v>
      </c>
      <c r="AD65" s="60"/>
      <c r="AE65" s="58">
        <v>0</v>
      </c>
      <c r="AF65" s="60"/>
      <c r="AG65" s="60"/>
      <c r="AH65" s="61">
        <v>4077</v>
      </c>
      <c r="AI65" s="61">
        <v>3960</v>
      </c>
      <c r="AJ65" s="62">
        <v>6073.8</v>
      </c>
      <c r="AK65" s="63">
        <f t="shared" si="24"/>
        <v>106.60542000065855</v>
      </c>
      <c r="AL65" s="64"/>
      <c r="AM65" s="81">
        <v>0</v>
      </c>
      <c r="AN65" s="82">
        <v>0</v>
      </c>
      <c r="AO65" s="82">
        <v>0</v>
      </c>
      <c r="AP65" s="66">
        <v>0</v>
      </c>
      <c r="AQ65" s="66">
        <v>0</v>
      </c>
      <c r="AR65" s="104">
        <v>0</v>
      </c>
      <c r="AS65" s="104">
        <v>0</v>
      </c>
      <c r="AT65" s="104">
        <v>0</v>
      </c>
      <c r="AU65" s="68">
        <v>0</v>
      </c>
      <c r="AV65" s="68">
        <v>0</v>
      </c>
      <c r="AW65" s="19"/>
      <c r="AX65" s="19"/>
    </row>
    <row r="66" spans="1:50" ht="15.75" customHeight="1" x14ac:dyDescent="0.25">
      <c r="A66" s="44">
        <v>56</v>
      </c>
      <c r="B66" s="71" t="s">
        <v>104</v>
      </c>
      <c r="C66" s="48">
        <v>7750</v>
      </c>
      <c r="D66" s="48">
        <v>2500</v>
      </c>
      <c r="E66" s="48">
        <v>1130</v>
      </c>
      <c r="F66" s="48">
        <v>100</v>
      </c>
      <c r="G66" s="85">
        <v>0</v>
      </c>
      <c r="H66" s="48">
        <f t="shared" si="28"/>
        <v>11480</v>
      </c>
      <c r="I66" s="49">
        <v>3808</v>
      </c>
      <c r="J66" s="49">
        <v>3624</v>
      </c>
      <c r="K66" s="49">
        <v>272</v>
      </c>
      <c r="L66" s="78">
        <v>0</v>
      </c>
      <c r="M66" s="78">
        <v>0</v>
      </c>
      <c r="N66" s="72">
        <v>858</v>
      </c>
      <c r="O66" s="72">
        <v>744</v>
      </c>
      <c r="P66" s="72">
        <v>2228</v>
      </c>
      <c r="Q66" s="79">
        <v>1</v>
      </c>
      <c r="R66" s="79">
        <v>1</v>
      </c>
      <c r="S66" s="80">
        <v>78</v>
      </c>
      <c r="T66" s="73">
        <v>6</v>
      </c>
      <c r="U66" s="74">
        <f t="shared" si="29"/>
        <v>3256</v>
      </c>
      <c r="V66" s="74">
        <f t="shared" si="30"/>
        <v>2937</v>
      </c>
      <c r="W66" s="60">
        <v>1057</v>
      </c>
      <c r="X66" s="75">
        <v>1674</v>
      </c>
      <c r="Y66" s="49">
        <v>7170</v>
      </c>
      <c r="Z66" s="49">
        <v>6878</v>
      </c>
      <c r="AA66" s="58">
        <f t="shared" si="16"/>
        <v>-3</v>
      </c>
      <c r="AB66" s="58">
        <f t="shared" si="17"/>
        <v>-9</v>
      </c>
      <c r="AC66" s="60">
        <v>1</v>
      </c>
      <c r="AD66" s="60"/>
      <c r="AE66" s="58">
        <v>0</v>
      </c>
      <c r="AF66" s="60"/>
      <c r="AG66" s="60">
        <v>1</v>
      </c>
      <c r="AH66" s="61">
        <v>2516</v>
      </c>
      <c r="AI66" s="61">
        <v>2439</v>
      </c>
      <c r="AJ66" s="62">
        <v>4006.2</v>
      </c>
      <c r="AK66" s="63">
        <f t="shared" si="24"/>
        <v>101.84214467575259</v>
      </c>
      <c r="AL66" s="64"/>
      <c r="AM66" s="65">
        <v>0</v>
      </c>
      <c r="AN66" s="66">
        <v>0</v>
      </c>
      <c r="AO66" s="66">
        <v>0</v>
      </c>
      <c r="AP66" s="67">
        <v>0</v>
      </c>
      <c r="AQ66" s="134">
        <v>0</v>
      </c>
      <c r="AR66" s="68">
        <v>0</v>
      </c>
      <c r="AS66" s="68">
        <v>0</v>
      </c>
      <c r="AT66" s="68">
        <v>0</v>
      </c>
      <c r="AU66" s="68">
        <v>0</v>
      </c>
      <c r="AV66" s="68">
        <v>0</v>
      </c>
      <c r="AW66" s="19"/>
      <c r="AX66" s="19"/>
    </row>
    <row r="67" spans="1:50" ht="15.75" customHeight="1" x14ac:dyDescent="0.25">
      <c r="A67" s="44">
        <v>57</v>
      </c>
      <c r="B67" s="71" t="s">
        <v>105</v>
      </c>
      <c r="C67" s="48">
        <v>50020</v>
      </c>
      <c r="D67" s="48">
        <v>12800</v>
      </c>
      <c r="E67" s="48">
        <v>3020</v>
      </c>
      <c r="F67" s="48">
        <v>540</v>
      </c>
      <c r="G67" s="85">
        <v>0</v>
      </c>
      <c r="H67" s="48">
        <f t="shared" si="28"/>
        <v>66380</v>
      </c>
      <c r="I67" s="49">
        <v>37787</v>
      </c>
      <c r="J67" s="49">
        <v>36886</v>
      </c>
      <c r="K67" s="49">
        <v>2778</v>
      </c>
      <c r="L67" s="78">
        <v>0</v>
      </c>
      <c r="M67" s="78">
        <v>0</v>
      </c>
      <c r="N67" s="72">
        <v>12118</v>
      </c>
      <c r="O67" s="72">
        <v>6482</v>
      </c>
      <c r="P67" s="72">
        <v>9991</v>
      </c>
      <c r="Q67" s="79">
        <v>0</v>
      </c>
      <c r="R67" s="79">
        <v>0</v>
      </c>
      <c r="S67" s="80">
        <v>653</v>
      </c>
      <c r="T67" s="73">
        <v>70</v>
      </c>
      <c r="U67" s="74">
        <f t="shared" si="29"/>
        <v>-1078</v>
      </c>
      <c r="V67" s="74">
        <f t="shared" si="30"/>
        <v>24</v>
      </c>
      <c r="W67" s="60">
        <v>4784</v>
      </c>
      <c r="X67" s="75">
        <v>10219</v>
      </c>
      <c r="Y67" s="49">
        <v>62684</v>
      </c>
      <c r="Z67" s="49">
        <v>56137</v>
      </c>
      <c r="AA67" s="58">
        <f t="shared" si="16"/>
        <v>-10</v>
      </c>
      <c r="AB67" s="58">
        <f t="shared" si="17"/>
        <v>0</v>
      </c>
      <c r="AC67" s="60">
        <v>1</v>
      </c>
      <c r="AD67" s="60"/>
      <c r="AE67" s="58">
        <v>0</v>
      </c>
      <c r="AF67" s="60"/>
      <c r="AG67" s="60"/>
      <c r="AH67" s="61">
        <v>22170</v>
      </c>
      <c r="AI67" s="61">
        <v>19585</v>
      </c>
      <c r="AJ67" s="62">
        <v>52529.4</v>
      </c>
      <c r="AK67" s="63">
        <f t="shared" si="24"/>
        <v>77.223421550598331</v>
      </c>
      <c r="AL67" s="64"/>
      <c r="AM67" s="65">
        <v>6</v>
      </c>
      <c r="AN67" s="66">
        <v>9</v>
      </c>
      <c r="AO67" s="66">
        <v>0</v>
      </c>
      <c r="AP67" s="67">
        <v>0</v>
      </c>
      <c r="AQ67" s="134">
        <v>0</v>
      </c>
      <c r="AR67" s="68">
        <v>30</v>
      </c>
      <c r="AS67" s="68">
        <v>10</v>
      </c>
      <c r="AT67" s="68">
        <v>0</v>
      </c>
      <c r="AU67" s="97">
        <v>0</v>
      </c>
      <c r="AV67" s="97">
        <v>0</v>
      </c>
      <c r="AW67" s="19"/>
      <c r="AX67" s="19"/>
    </row>
    <row r="68" spans="1:50" ht="15.75" customHeight="1" x14ac:dyDescent="0.25">
      <c r="A68" s="44">
        <v>58</v>
      </c>
      <c r="B68" s="45" t="s">
        <v>106</v>
      </c>
      <c r="C68" s="48">
        <v>32410</v>
      </c>
      <c r="D68" s="48">
        <v>8700</v>
      </c>
      <c r="E68" s="48">
        <v>2520</v>
      </c>
      <c r="F68" s="48">
        <v>340</v>
      </c>
      <c r="G68" s="85">
        <v>0</v>
      </c>
      <c r="H68" s="48">
        <f t="shared" si="28"/>
        <v>43970</v>
      </c>
      <c r="I68" s="49">
        <v>22369</v>
      </c>
      <c r="J68" s="49">
        <v>20293</v>
      </c>
      <c r="K68" s="49">
        <v>2285</v>
      </c>
      <c r="L68" s="78">
        <v>0</v>
      </c>
      <c r="M68" s="78">
        <v>0</v>
      </c>
      <c r="N68" s="72">
        <v>9404</v>
      </c>
      <c r="O68" s="72">
        <v>7889</v>
      </c>
      <c r="P68" s="72">
        <v>6415</v>
      </c>
      <c r="Q68" s="79">
        <v>0</v>
      </c>
      <c r="R68" s="79">
        <v>0</v>
      </c>
      <c r="S68" s="80">
        <v>814</v>
      </c>
      <c r="T68" s="73">
        <v>6</v>
      </c>
      <c r="U68" s="74">
        <f t="shared" si="29"/>
        <v>3460</v>
      </c>
      <c r="V68" s="74">
        <f t="shared" si="30"/>
        <v>7060</v>
      </c>
      <c r="W68" s="60">
        <v>37</v>
      </c>
      <c r="X68" s="75">
        <v>28</v>
      </c>
      <c r="Y68" s="49">
        <v>43440</v>
      </c>
      <c r="Z68" s="49">
        <v>40532</v>
      </c>
      <c r="AA68" s="58">
        <f t="shared" si="16"/>
        <v>-2967</v>
      </c>
      <c r="AB68" s="58">
        <f t="shared" si="17"/>
        <v>-3650</v>
      </c>
      <c r="AC68" s="59">
        <v>2</v>
      </c>
      <c r="AD68" s="60"/>
      <c r="AE68" s="58">
        <v>0</v>
      </c>
      <c r="AF68" s="60"/>
      <c r="AG68" s="60"/>
      <c r="AH68" s="61">
        <v>8954</v>
      </c>
      <c r="AI68" s="61">
        <v>8312</v>
      </c>
      <c r="AJ68" s="62">
        <v>17317.2</v>
      </c>
      <c r="AK68" s="63">
        <f t="shared" si="24"/>
        <v>142.36712632527198</v>
      </c>
      <c r="AL68" s="64"/>
      <c r="AM68" s="81">
        <v>1</v>
      </c>
      <c r="AN68" s="81">
        <v>0</v>
      </c>
      <c r="AO68" s="81">
        <v>0</v>
      </c>
      <c r="AP68" s="65">
        <v>0</v>
      </c>
      <c r="AQ68" s="65">
        <v>0</v>
      </c>
      <c r="AR68" s="68">
        <v>7</v>
      </c>
      <c r="AS68" s="68">
        <v>1</v>
      </c>
      <c r="AT68" s="68">
        <v>0</v>
      </c>
      <c r="AU68" s="68">
        <v>0</v>
      </c>
      <c r="AV68" s="68">
        <v>0</v>
      </c>
      <c r="AW68" s="19"/>
      <c r="AX68" s="19"/>
    </row>
    <row r="69" spans="1:50" ht="15.75" customHeight="1" x14ac:dyDescent="0.25">
      <c r="A69" s="44">
        <v>59</v>
      </c>
      <c r="B69" s="71" t="s">
        <v>107</v>
      </c>
      <c r="C69" s="48">
        <v>30825</v>
      </c>
      <c r="D69" s="48">
        <v>7910</v>
      </c>
      <c r="E69" s="48">
        <v>2420</v>
      </c>
      <c r="F69" s="48">
        <v>750</v>
      </c>
      <c r="G69" s="85">
        <v>0</v>
      </c>
      <c r="H69" s="48">
        <f t="shared" si="28"/>
        <v>41905</v>
      </c>
      <c r="I69" s="49">
        <v>21879</v>
      </c>
      <c r="J69" s="49">
        <v>20088</v>
      </c>
      <c r="K69" s="49">
        <v>3509</v>
      </c>
      <c r="L69" s="78">
        <v>0</v>
      </c>
      <c r="M69" s="78">
        <v>0</v>
      </c>
      <c r="N69" s="72">
        <v>8618</v>
      </c>
      <c r="O69" s="72">
        <v>7179</v>
      </c>
      <c r="P69" s="72">
        <v>4411</v>
      </c>
      <c r="Q69" s="79">
        <v>0</v>
      </c>
      <c r="R69" s="79">
        <v>0</v>
      </c>
      <c r="S69" s="80">
        <v>0</v>
      </c>
      <c r="T69" s="73">
        <v>0</v>
      </c>
      <c r="U69" s="74">
        <f t="shared" si="29"/>
        <v>909</v>
      </c>
      <c r="V69" s="74">
        <f t="shared" si="30"/>
        <v>2380</v>
      </c>
      <c r="W69" s="60">
        <v>2579</v>
      </c>
      <c r="X69" s="60">
        <v>4338</v>
      </c>
      <c r="Y69" s="49">
        <v>38447</v>
      </c>
      <c r="Z69" s="49">
        <v>35198</v>
      </c>
      <c r="AA69" s="58">
        <f t="shared" si="16"/>
        <v>-30</v>
      </c>
      <c r="AB69" s="58">
        <f t="shared" si="17"/>
        <v>-11</v>
      </c>
      <c r="AC69" s="60">
        <v>1</v>
      </c>
      <c r="AD69" s="60"/>
      <c r="AE69" s="58">
        <v>0</v>
      </c>
      <c r="AF69" s="60"/>
      <c r="AG69" s="60"/>
      <c r="AH69" s="61">
        <v>12692</v>
      </c>
      <c r="AI69" s="61">
        <v>11951</v>
      </c>
      <c r="AJ69" s="62">
        <v>26724</v>
      </c>
      <c r="AK69" s="63">
        <f t="shared" si="24"/>
        <v>95.00074839095943</v>
      </c>
      <c r="AL69" s="64"/>
      <c r="AM69" s="65">
        <v>6</v>
      </c>
      <c r="AN69" s="66">
        <v>0</v>
      </c>
      <c r="AO69" s="66">
        <v>0</v>
      </c>
      <c r="AP69" s="66">
        <v>0</v>
      </c>
      <c r="AQ69" s="66">
        <v>0</v>
      </c>
      <c r="AR69" s="68">
        <v>30</v>
      </c>
      <c r="AS69" s="68">
        <v>5</v>
      </c>
      <c r="AT69" s="68">
        <v>0</v>
      </c>
      <c r="AU69" s="68">
        <v>0</v>
      </c>
      <c r="AV69" s="68">
        <v>0</v>
      </c>
      <c r="AW69" s="19"/>
      <c r="AX69" s="19"/>
    </row>
    <row r="70" spans="1:50" ht="15.75" customHeight="1" x14ac:dyDescent="0.25">
      <c r="A70" s="44">
        <v>60</v>
      </c>
      <c r="B70" s="45" t="s">
        <v>108</v>
      </c>
      <c r="C70" s="48">
        <v>50885</v>
      </c>
      <c r="D70" s="48">
        <v>10400</v>
      </c>
      <c r="E70" s="48">
        <v>2910</v>
      </c>
      <c r="F70" s="48">
        <v>450</v>
      </c>
      <c r="G70" s="85">
        <v>0</v>
      </c>
      <c r="H70" s="48">
        <f t="shared" si="28"/>
        <v>64645</v>
      </c>
      <c r="I70" s="49">
        <v>34509</v>
      </c>
      <c r="J70" s="49">
        <v>32038</v>
      </c>
      <c r="K70" s="49">
        <v>2620</v>
      </c>
      <c r="L70" s="78">
        <v>0</v>
      </c>
      <c r="M70" s="78">
        <v>0</v>
      </c>
      <c r="N70" s="72">
        <v>16809</v>
      </c>
      <c r="O70" s="72">
        <v>12165</v>
      </c>
      <c r="P70" s="72">
        <v>7780</v>
      </c>
      <c r="Q70" s="79">
        <v>0</v>
      </c>
      <c r="R70" s="79">
        <v>0</v>
      </c>
      <c r="S70" s="80">
        <v>0</v>
      </c>
      <c r="T70" s="73">
        <v>5</v>
      </c>
      <c r="U70" s="74">
        <f t="shared" si="29"/>
        <v>1172</v>
      </c>
      <c r="V70" s="74">
        <f t="shared" si="30"/>
        <v>4657</v>
      </c>
      <c r="W70" s="60">
        <v>1755</v>
      </c>
      <c r="X70" s="75">
        <v>5385</v>
      </c>
      <c r="Y70" s="49">
        <v>63693</v>
      </c>
      <c r="Z70" s="49">
        <v>56428</v>
      </c>
      <c r="AA70" s="58">
        <f t="shared" si="16"/>
        <v>-1975</v>
      </c>
      <c r="AB70" s="58">
        <f t="shared" si="17"/>
        <v>-1825</v>
      </c>
      <c r="AC70" s="59">
        <v>2</v>
      </c>
      <c r="AD70" s="60"/>
      <c r="AE70" s="58">
        <v>0</v>
      </c>
      <c r="AF70" s="60"/>
      <c r="AG70" s="60"/>
      <c r="AH70" s="61">
        <v>24388</v>
      </c>
      <c r="AI70" s="61">
        <v>22408</v>
      </c>
      <c r="AJ70" s="62">
        <v>52783.199999999997</v>
      </c>
      <c r="AK70" s="63">
        <f t="shared" si="24"/>
        <v>70.342457448582124</v>
      </c>
      <c r="AL70" s="64"/>
      <c r="AM70" s="65">
        <v>0</v>
      </c>
      <c r="AN70" s="66">
        <v>4</v>
      </c>
      <c r="AO70" s="66">
        <v>0</v>
      </c>
      <c r="AP70" s="67">
        <v>0</v>
      </c>
      <c r="AQ70" s="134">
        <v>0</v>
      </c>
      <c r="AR70" s="68">
        <v>49</v>
      </c>
      <c r="AS70" s="68">
        <v>79</v>
      </c>
      <c r="AT70" s="68">
        <v>0</v>
      </c>
      <c r="AU70" s="97">
        <v>0</v>
      </c>
      <c r="AV70" s="97">
        <v>0</v>
      </c>
      <c r="AW70" s="19"/>
      <c r="AX70" s="19"/>
    </row>
    <row r="71" spans="1:50" ht="15.75" customHeight="1" x14ac:dyDescent="0.25">
      <c r="A71" s="44">
        <v>61</v>
      </c>
      <c r="B71" s="71" t="s">
        <v>109</v>
      </c>
      <c r="C71" s="48">
        <v>0</v>
      </c>
      <c r="D71" s="48">
        <v>0</v>
      </c>
      <c r="E71" s="48">
        <v>0</v>
      </c>
      <c r="F71" s="48">
        <v>0</v>
      </c>
      <c r="G71" s="85">
        <v>350</v>
      </c>
      <c r="H71" s="48">
        <f t="shared" si="28"/>
        <v>350</v>
      </c>
      <c r="I71" s="49">
        <v>0</v>
      </c>
      <c r="J71" s="49">
        <v>0</v>
      </c>
      <c r="K71" s="49">
        <v>0</v>
      </c>
      <c r="L71" s="78">
        <v>350</v>
      </c>
      <c r="M71" s="78">
        <v>349</v>
      </c>
      <c r="N71" s="72">
        <v>0</v>
      </c>
      <c r="O71" s="72">
        <v>0</v>
      </c>
      <c r="P71" s="72"/>
      <c r="Q71" s="79"/>
      <c r="R71" s="79"/>
      <c r="S71" s="80">
        <v>0</v>
      </c>
      <c r="T71" s="73">
        <v>0</v>
      </c>
      <c r="U71" s="74">
        <f t="shared" si="29"/>
        <v>0</v>
      </c>
      <c r="V71" s="74">
        <f t="shared" si="30"/>
        <v>1</v>
      </c>
      <c r="W71" s="60">
        <v>0</v>
      </c>
      <c r="X71" s="75">
        <v>0</v>
      </c>
      <c r="Y71" s="49">
        <v>360</v>
      </c>
      <c r="Z71" s="49">
        <v>350</v>
      </c>
      <c r="AA71" s="58">
        <f t="shared" si="16"/>
        <v>-10</v>
      </c>
      <c r="AB71" s="58">
        <f t="shared" si="17"/>
        <v>-1</v>
      </c>
      <c r="AC71" s="48"/>
      <c r="AD71" s="85">
        <v>2</v>
      </c>
      <c r="AE71" s="58">
        <v>0</v>
      </c>
      <c r="AF71" s="60"/>
      <c r="AG71" s="60"/>
      <c r="AH71" s="61">
        <v>0</v>
      </c>
      <c r="AI71" s="61">
        <v>0</v>
      </c>
      <c r="AJ71" s="62"/>
      <c r="AK71" s="63"/>
      <c r="AL71" s="64"/>
      <c r="AM71" s="139">
        <v>0</v>
      </c>
      <c r="AN71" s="140">
        <v>0</v>
      </c>
      <c r="AO71" s="140">
        <v>0</v>
      </c>
      <c r="AP71" s="141">
        <v>0</v>
      </c>
      <c r="AQ71" s="141">
        <v>0</v>
      </c>
      <c r="AR71" s="142">
        <v>0</v>
      </c>
      <c r="AS71" s="142">
        <v>0</v>
      </c>
      <c r="AT71" s="143">
        <v>0</v>
      </c>
      <c r="AU71" s="144">
        <v>0</v>
      </c>
      <c r="AV71" s="144">
        <v>0</v>
      </c>
      <c r="AW71" s="19"/>
      <c r="AX71" s="19"/>
    </row>
    <row r="72" spans="1:50" ht="15.75" customHeight="1" x14ac:dyDescent="0.25">
      <c r="A72" s="44">
        <v>62</v>
      </c>
      <c r="B72" s="45" t="s">
        <v>110</v>
      </c>
      <c r="C72" s="48">
        <v>16560</v>
      </c>
      <c r="D72" s="48">
        <v>5650</v>
      </c>
      <c r="E72" s="48">
        <v>1370</v>
      </c>
      <c r="F72" s="48">
        <v>160</v>
      </c>
      <c r="G72" s="85">
        <v>0</v>
      </c>
      <c r="H72" s="48">
        <f t="shared" si="28"/>
        <v>23740</v>
      </c>
      <c r="I72" s="49">
        <v>10471</v>
      </c>
      <c r="J72" s="49">
        <v>9311</v>
      </c>
      <c r="K72" s="49">
        <v>3711</v>
      </c>
      <c r="L72" s="78">
        <v>0</v>
      </c>
      <c r="M72" s="78">
        <v>0</v>
      </c>
      <c r="N72" s="72">
        <v>5516</v>
      </c>
      <c r="O72" s="72">
        <v>4981</v>
      </c>
      <c r="P72" s="72">
        <v>1901</v>
      </c>
      <c r="Q72" s="79">
        <v>7</v>
      </c>
      <c r="R72" s="79">
        <v>0</v>
      </c>
      <c r="S72" s="80">
        <v>0</v>
      </c>
      <c r="T72" s="73">
        <v>8</v>
      </c>
      <c r="U72" s="74">
        <f t="shared" si="29"/>
        <v>1799</v>
      </c>
      <c r="V72" s="74">
        <f t="shared" si="30"/>
        <v>3381</v>
      </c>
      <c r="W72" s="60">
        <v>335</v>
      </c>
      <c r="X72" s="60">
        <v>455</v>
      </c>
      <c r="Y72" s="49">
        <v>21987</v>
      </c>
      <c r="Z72" s="49">
        <v>20191</v>
      </c>
      <c r="AA72" s="58">
        <f t="shared" si="16"/>
        <v>-381</v>
      </c>
      <c r="AB72" s="58">
        <f t="shared" si="17"/>
        <v>-287</v>
      </c>
      <c r="AC72" s="59">
        <v>4</v>
      </c>
      <c r="AD72" s="60"/>
      <c r="AE72" s="58">
        <v>0</v>
      </c>
      <c r="AF72" s="60">
        <v>2</v>
      </c>
      <c r="AG72" s="60">
        <v>2</v>
      </c>
      <c r="AH72" s="61">
        <v>8514</v>
      </c>
      <c r="AI72" s="61">
        <v>7820</v>
      </c>
      <c r="AJ72" s="94">
        <v>11940</v>
      </c>
      <c r="AK72" s="63">
        <f t="shared" ref="AK72:AK88" si="31">(I72+K72)/AJ72*100</f>
        <v>118.77721943048576</v>
      </c>
      <c r="AL72" s="64"/>
      <c r="AM72" s="81">
        <v>0</v>
      </c>
      <c r="AN72" s="82">
        <v>0</v>
      </c>
      <c r="AO72" s="82">
        <v>0</v>
      </c>
      <c r="AP72" s="66">
        <v>0</v>
      </c>
      <c r="AQ72" s="66">
        <v>0</v>
      </c>
      <c r="AR72" s="68">
        <v>0</v>
      </c>
      <c r="AS72" s="68">
        <v>0</v>
      </c>
      <c r="AT72" s="68">
        <v>0</v>
      </c>
      <c r="AU72" s="68">
        <v>0</v>
      </c>
      <c r="AV72" s="68">
        <v>0</v>
      </c>
      <c r="AW72" s="19"/>
      <c r="AX72" s="19"/>
    </row>
    <row r="73" spans="1:50" ht="16.5" customHeight="1" x14ac:dyDescent="0.25">
      <c r="A73" s="44">
        <v>63</v>
      </c>
      <c r="B73" s="45" t="s">
        <v>111</v>
      </c>
      <c r="C73" s="48">
        <v>29690</v>
      </c>
      <c r="D73" s="48">
        <v>16100</v>
      </c>
      <c r="E73" s="48">
        <v>2270</v>
      </c>
      <c r="F73" s="48">
        <v>370</v>
      </c>
      <c r="G73" s="85">
        <v>0</v>
      </c>
      <c r="H73" s="48">
        <f t="shared" si="28"/>
        <v>48430</v>
      </c>
      <c r="I73" s="49">
        <v>22240</v>
      </c>
      <c r="J73" s="49">
        <v>20651</v>
      </c>
      <c r="K73" s="49">
        <v>10991</v>
      </c>
      <c r="L73" s="78">
        <v>0</v>
      </c>
      <c r="M73" s="78">
        <v>0</v>
      </c>
      <c r="N73" s="72">
        <v>4410</v>
      </c>
      <c r="O73" s="72">
        <v>3630</v>
      </c>
      <c r="P73" s="72">
        <v>1820</v>
      </c>
      <c r="Q73" s="79">
        <v>0</v>
      </c>
      <c r="R73" s="79">
        <v>0</v>
      </c>
      <c r="S73" s="80">
        <v>1021</v>
      </c>
      <c r="T73" s="73">
        <v>141</v>
      </c>
      <c r="U73" s="74">
        <f t="shared" si="29"/>
        <v>7720</v>
      </c>
      <c r="V73" s="74">
        <f t="shared" si="30"/>
        <v>9527</v>
      </c>
      <c r="W73" s="60">
        <v>1249</v>
      </c>
      <c r="X73" s="75">
        <v>1811</v>
      </c>
      <c r="Y73" s="49">
        <v>44325</v>
      </c>
      <c r="Z73" s="49">
        <v>42035</v>
      </c>
      <c r="AA73" s="58">
        <f t="shared" si="16"/>
        <v>-4864</v>
      </c>
      <c r="AB73" s="58">
        <f t="shared" si="17"/>
        <v>-4943</v>
      </c>
      <c r="AC73" s="59">
        <v>2</v>
      </c>
      <c r="AD73" s="60"/>
      <c r="AE73" s="58">
        <v>0</v>
      </c>
      <c r="AF73" s="60">
        <v>1</v>
      </c>
      <c r="AG73" s="60">
        <v>1</v>
      </c>
      <c r="AH73" s="61">
        <v>11824</v>
      </c>
      <c r="AI73" s="61">
        <v>11239</v>
      </c>
      <c r="AJ73" s="62">
        <v>12229.8</v>
      </c>
      <c r="AK73" s="63">
        <f t="shared" si="31"/>
        <v>271.72153264975714</v>
      </c>
      <c r="AL73" s="64"/>
      <c r="AM73" s="81">
        <v>0</v>
      </c>
      <c r="AN73" s="82">
        <v>0</v>
      </c>
      <c r="AO73" s="82">
        <v>0</v>
      </c>
      <c r="AP73" s="66">
        <v>0</v>
      </c>
      <c r="AQ73" s="66">
        <v>0</v>
      </c>
      <c r="AR73" s="68">
        <v>0</v>
      </c>
      <c r="AS73" s="68">
        <v>0</v>
      </c>
      <c r="AT73" s="68">
        <v>0</v>
      </c>
      <c r="AU73" s="68">
        <v>0</v>
      </c>
      <c r="AV73" s="68">
        <v>0</v>
      </c>
      <c r="AW73" s="19"/>
      <c r="AX73" s="19"/>
    </row>
    <row r="74" spans="1:50" ht="15.75" customHeight="1" x14ac:dyDescent="0.25">
      <c r="A74" s="44">
        <v>64</v>
      </c>
      <c r="B74" s="71" t="s">
        <v>112</v>
      </c>
      <c r="C74" s="48">
        <v>17790</v>
      </c>
      <c r="D74" s="48">
        <v>4300</v>
      </c>
      <c r="E74" s="48">
        <v>1660</v>
      </c>
      <c r="F74" s="48">
        <v>300</v>
      </c>
      <c r="G74" s="85">
        <v>80</v>
      </c>
      <c r="H74" s="48">
        <f t="shared" si="28"/>
        <v>24130</v>
      </c>
      <c r="I74" s="49">
        <v>11116</v>
      </c>
      <c r="J74" s="49">
        <v>10442</v>
      </c>
      <c r="K74" s="49">
        <v>2678</v>
      </c>
      <c r="L74" s="78">
        <v>70</v>
      </c>
      <c r="M74" s="78">
        <v>68</v>
      </c>
      <c r="N74" s="72">
        <v>5763</v>
      </c>
      <c r="O74" s="72">
        <v>5136</v>
      </c>
      <c r="P74" s="72">
        <v>1578</v>
      </c>
      <c r="Q74" s="79">
        <v>0</v>
      </c>
      <c r="R74" s="79">
        <v>0</v>
      </c>
      <c r="S74" s="80">
        <v>143</v>
      </c>
      <c r="T74" s="73">
        <v>13</v>
      </c>
      <c r="U74" s="74">
        <f t="shared" si="29"/>
        <v>2924</v>
      </c>
      <c r="V74" s="74">
        <f t="shared" si="30"/>
        <v>4228</v>
      </c>
      <c r="W74" s="60">
        <v>1</v>
      </c>
      <c r="X74" s="75">
        <v>0</v>
      </c>
      <c r="Y74" s="49">
        <v>22086</v>
      </c>
      <c r="Z74" s="49">
        <v>20987</v>
      </c>
      <c r="AA74" s="58">
        <f t="shared" si="16"/>
        <v>-881</v>
      </c>
      <c r="AB74" s="58">
        <f t="shared" si="17"/>
        <v>-1085</v>
      </c>
      <c r="AC74" s="60">
        <v>1</v>
      </c>
      <c r="AD74" s="60">
        <v>1</v>
      </c>
      <c r="AE74" s="58">
        <v>0</v>
      </c>
      <c r="AF74" s="60">
        <v>3</v>
      </c>
      <c r="AG74" s="60">
        <v>0</v>
      </c>
      <c r="AH74" s="61">
        <v>8229</v>
      </c>
      <c r="AI74" s="61">
        <v>7920</v>
      </c>
      <c r="AJ74" s="62">
        <v>12503.4</v>
      </c>
      <c r="AK74" s="63">
        <f t="shared" si="31"/>
        <v>110.32199241806228</v>
      </c>
      <c r="AL74" s="64"/>
      <c r="AM74" s="81">
        <v>0</v>
      </c>
      <c r="AN74" s="82">
        <v>0</v>
      </c>
      <c r="AO74" s="82">
        <v>0</v>
      </c>
      <c r="AP74" s="65">
        <v>0</v>
      </c>
      <c r="AQ74" s="66">
        <v>0</v>
      </c>
      <c r="AR74" s="68">
        <v>0</v>
      </c>
      <c r="AS74" s="68">
        <v>0</v>
      </c>
      <c r="AT74" s="68">
        <v>0</v>
      </c>
      <c r="AU74" s="68">
        <v>0</v>
      </c>
      <c r="AV74" s="68">
        <v>0</v>
      </c>
      <c r="AW74" s="19"/>
      <c r="AX74" s="19"/>
    </row>
    <row r="75" spans="1:50" ht="15.75" customHeight="1" x14ac:dyDescent="0.25">
      <c r="A75" s="44">
        <v>65</v>
      </c>
      <c r="B75" s="45" t="s">
        <v>113</v>
      </c>
      <c r="C75" s="48">
        <v>20460</v>
      </c>
      <c r="D75" s="48">
        <v>5010</v>
      </c>
      <c r="E75" s="48">
        <v>1990</v>
      </c>
      <c r="F75" s="48">
        <v>350</v>
      </c>
      <c r="G75" s="85">
        <v>100</v>
      </c>
      <c r="H75" s="48">
        <f t="shared" si="28"/>
        <v>27910</v>
      </c>
      <c r="I75" s="49">
        <v>14036</v>
      </c>
      <c r="J75" s="49">
        <v>12948</v>
      </c>
      <c r="K75" s="49">
        <v>3533</v>
      </c>
      <c r="L75" s="78">
        <v>85</v>
      </c>
      <c r="M75" s="78">
        <v>85</v>
      </c>
      <c r="N75" s="72">
        <v>5588</v>
      </c>
      <c r="O75" s="72">
        <v>4811</v>
      </c>
      <c r="P75" s="72">
        <v>1477</v>
      </c>
      <c r="Q75" s="79">
        <v>0</v>
      </c>
      <c r="R75" s="79">
        <v>0</v>
      </c>
      <c r="S75" s="80">
        <v>193</v>
      </c>
      <c r="T75" s="73">
        <v>37</v>
      </c>
      <c r="U75" s="74">
        <f t="shared" si="29"/>
        <v>62</v>
      </c>
      <c r="V75" s="74">
        <f t="shared" si="30"/>
        <v>542</v>
      </c>
      <c r="W75" s="60">
        <v>3129</v>
      </c>
      <c r="X75" s="75">
        <v>4514</v>
      </c>
      <c r="Y75" s="49">
        <v>24630</v>
      </c>
      <c r="Z75" s="49">
        <v>22940</v>
      </c>
      <c r="AA75" s="58">
        <f t="shared" ref="AA75:AA109" si="32">(I75+K75+N75+P75+L75+Q75)-Y75</f>
        <v>89</v>
      </c>
      <c r="AB75" s="58">
        <f t="shared" ref="AB75:AB109" si="33">(J75+K75+O75+P75+M75+R75)-Z75</f>
        <v>-86</v>
      </c>
      <c r="AC75" s="59">
        <v>2</v>
      </c>
      <c r="AD75" s="101">
        <v>2</v>
      </c>
      <c r="AE75" s="58">
        <v>0</v>
      </c>
      <c r="AF75" s="60">
        <v>1</v>
      </c>
      <c r="AG75" s="60">
        <v>1</v>
      </c>
      <c r="AH75" s="61">
        <v>9878</v>
      </c>
      <c r="AI75" s="61">
        <v>9383</v>
      </c>
      <c r="AJ75" s="62">
        <v>17953.8</v>
      </c>
      <c r="AK75" s="63">
        <f t="shared" si="31"/>
        <v>97.856721139814411</v>
      </c>
      <c r="AL75" s="64"/>
      <c r="AM75" s="81">
        <v>0</v>
      </c>
      <c r="AN75" s="82">
        <v>0</v>
      </c>
      <c r="AO75" s="82">
        <v>0</v>
      </c>
      <c r="AP75" s="65">
        <v>0</v>
      </c>
      <c r="AQ75" s="65">
        <v>0</v>
      </c>
      <c r="AR75" s="68">
        <v>0</v>
      </c>
      <c r="AS75" s="68">
        <v>0</v>
      </c>
      <c r="AT75" s="68">
        <v>0</v>
      </c>
      <c r="AU75" s="68">
        <v>0</v>
      </c>
      <c r="AV75" s="68">
        <v>0</v>
      </c>
      <c r="AW75" s="19"/>
      <c r="AX75" s="19"/>
    </row>
    <row r="76" spans="1:50" ht="15.75" customHeight="1" x14ac:dyDescent="0.25">
      <c r="A76" s="44">
        <v>66</v>
      </c>
      <c r="B76" s="71" t="s">
        <v>114</v>
      </c>
      <c r="C76" s="48">
        <v>24150</v>
      </c>
      <c r="D76" s="48">
        <v>4450</v>
      </c>
      <c r="E76" s="48">
        <v>1700</v>
      </c>
      <c r="F76" s="48">
        <v>150</v>
      </c>
      <c r="G76" s="85">
        <v>70</v>
      </c>
      <c r="H76" s="48">
        <f t="shared" si="28"/>
        <v>30520</v>
      </c>
      <c r="I76" s="49">
        <v>17826</v>
      </c>
      <c r="J76" s="49">
        <v>17115</v>
      </c>
      <c r="K76" s="49">
        <v>2412</v>
      </c>
      <c r="L76" s="78">
        <v>69</v>
      </c>
      <c r="M76" s="78">
        <v>69</v>
      </c>
      <c r="N76" s="72">
        <v>8423</v>
      </c>
      <c r="O76" s="72">
        <v>7253</v>
      </c>
      <c r="P76" s="72">
        <v>1970</v>
      </c>
      <c r="Q76" s="79">
        <v>0</v>
      </c>
      <c r="R76" s="79">
        <v>0</v>
      </c>
      <c r="S76" s="80">
        <v>108</v>
      </c>
      <c r="T76" s="73">
        <v>10</v>
      </c>
      <c r="U76" s="74">
        <f t="shared" si="29"/>
        <v>-560</v>
      </c>
      <c r="V76" s="74">
        <f t="shared" si="30"/>
        <v>1224</v>
      </c>
      <c r="W76" s="60">
        <v>380</v>
      </c>
      <c r="X76" s="75">
        <v>477</v>
      </c>
      <c r="Y76" s="49">
        <v>30711</v>
      </c>
      <c r="Z76" s="49">
        <v>28804</v>
      </c>
      <c r="AA76" s="58">
        <f t="shared" si="32"/>
        <v>-11</v>
      </c>
      <c r="AB76" s="58">
        <f t="shared" si="33"/>
        <v>15</v>
      </c>
      <c r="AC76" s="60">
        <v>1</v>
      </c>
      <c r="AD76" s="60">
        <v>1</v>
      </c>
      <c r="AE76" s="58">
        <v>0</v>
      </c>
      <c r="AF76" s="60"/>
      <c r="AG76" s="60"/>
      <c r="AH76" s="61">
        <v>10796</v>
      </c>
      <c r="AI76" s="61">
        <v>10235</v>
      </c>
      <c r="AJ76" s="62">
        <v>18499.8</v>
      </c>
      <c r="AK76" s="63">
        <f t="shared" si="31"/>
        <v>109.39577725164598</v>
      </c>
      <c r="AL76" s="64"/>
      <c r="AM76" s="65">
        <v>0</v>
      </c>
      <c r="AN76" s="65">
        <v>0</v>
      </c>
      <c r="AO76" s="65">
        <v>0</v>
      </c>
      <c r="AP76" s="65">
        <v>0</v>
      </c>
      <c r="AQ76" s="65">
        <v>0</v>
      </c>
      <c r="AR76" s="68">
        <v>0</v>
      </c>
      <c r="AS76" s="68">
        <v>0</v>
      </c>
      <c r="AT76" s="68">
        <v>0</v>
      </c>
      <c r="AU76" s="77">
        <v>0</v>
      </c>
      <c r="AV76" s="77">
        <v>0</v>
      </c>
      <c r="AW76" s="19"/>
      <c r="AX76" s="19"/>
    </row>
    <row r="77" spans="1:50" ht="16.5" customHeight="1" x14ac:dyDescent="0.25">
      <c r="A77" s="44">
        <v>67</v>
      </c>
      <c r="B77" s="71" t="s">
        <v>115</v>
      </c>
      <c r="C77" s="48">
        <v>7820</v>
      </c>
      <c r="D77" s="48">
        <v>2650</v>
      </c>
      <c r="E77" s="48">
        <v>680</v>
      </c>
      <c r="F77" s="48">
        <v>100</v>
      </c>
      <c r="G77" s="85">
        <v>30</v>
      </c>
      <c r="H77" s="48">
        <f t="shared" si="28"/>
        <v>11280</v>
      </c>
      <c r="I77" s="49">
        <v>6433</v>
      </c>
      <c r="J77" s="49">
        <v>5886</v>
      </c>
      <c r="K77" s="49">
        <v>742</v>
      </c>
      <c r="L77" s="110">
        <v>30</v>
      </c>
      <c r="M77" s="110">
        <v>30</v>
      </c>
      <c r="N77" s="72">
        <v>1629</v>
      </c>
      <c r="O77" s="72">
        <v>1457</v>
      </c>
      <c r="P77" s="111">
        <v>1560</v>
      </c>
      <c r="Q77" s="112">
        <v>1</v>
      </c>
      <c r="R77" s="112">
        <v>0</v>
      </c>
      <c r="S77" s="80">
        <v>88</v>
      </c>
      <c r="T77" s="73">
        <v>9</v>
      </c>
      <c r="U77" s="74">
        <f t="shared" si="29"/>
        <v>885</v>
      </c>
      <c r="V77" s="74">
        <f t="shared" si="30"/>
        <v>1605</v>
      </c>
      <c r="W77" s="60">
        <v>0</v>
      </c>
      <c r="X77" s="75">
        <v>0</v>
      </c>
      <c r="Y77" s="49">
        <v>10540</v>
      </c>
      <c r="Z77" s="49">
        <v>9921</v>
      </c>
      <c r="AA77" s="58">
        <f t="shared" si="32"/>
        <v>-145</v>
      </c>
      <c r="AB77" s="58">
        <f t="shared" si="33"/>
        <v>-246</v>
      </c>
      <c r="AC77" s="60">
        <v>1</v>
      </c>
      <c r="AD77" s="60"/>
      <c r="AE77" s="58">
        <v>0</v>
      </c>
      <c r="AF77" s="60"/>
      <c r="AG77" s="60"/>
      <c r="AH77" s="61">
        <v>3710</v>
      </c>
      <c r="AI77" s="61">
        <v>3483</v>
      </c>
      <c r="AJ77" s="62">
        <v>3673.2</v>
      </c>
      <c r="AK77" s="63">
        <f t="shared" si="31"/>
        <v>195.33376892083197</v>
      </c>
      <c r="AL77" s="64"/>
      <c r="AM77" s="81">
        <v>0</v>
      </c>
      <c r="AN77" s="82">
        <v>0</v>
      </c>
      <c r="AO77" s="82">
        <v>0</v>
      </c>
      <c r="AP77" s="66">
        <v>0</v>
      </c>
      <c r="AQ77" s="66">
        <v>0</v>
      </c>
      <c r="AR77" s="68">
        <v>0</v>
      </c>
      <c r="AS77" s="68">
        <v>0</v>
      </c>
      <c r="AT77" s="68">
        <v>0</v>
      </c>
      <c r="AU77" s="77">
        <v>0</v>
      </c>
      <c r="AV77" s="77">
        <v>0</v>
      </c>
      <c r="AW77" s="19"/>
      <c r="AX77" s="19"/>
    </row>
    <row r="78" spans="1:50" ht="15.75" customHeight="1" x14ac:dyDescent="0.25">
      <c r="A78" s="44">
        <v>68</v>
      </c>
      <c r="B78" s="71" t="s">
        <v>116</v>
      </c>
      <c r="C78" s="48">
        <v>4710</v>
      </c>
      <c r="D78" s="48">
        <v>1100</v>
      </c>
      <c r="E78" s="48">
        <v>400</v>
      </c>
      <c r="F78" s="48">
        <v>100</v>
      </c>
      <c r="G78" s="85">
        <v>0</v>
      </c>
      <c r="H78" s="48">
        <f t="shared" si="28"/>
        <v>6310</v>
      </c>
      <c r="I78" s="49">
        <v>3447</v>
      </c>
      <c r="J78" s="49">
        <v>3324</v>
      </c>
      <c r="K78" s="49">
        <v>427</v>
      </c>
      <c r="L78" s="78">
        <v>0</v>
      </c>
      <c r="M78" s="78">
        <v>0</v>
      </c>
      <c r="N78" s="72">
        <v>1742</v>
      </c>
      <c r="O78" s="72">
        <v>1481</v>
      </c>
      <c r="P78" s="72">
        <v>673</v>
      </c>
      <c r="Q78" s="79">
        <v>0</v>
      </c>
      <c r="R78" s="79">
        <v>0</v>
      </c>
      <c r="S78" s="80">
        <v>61</v>
      </c>
      <c r="T78" s="73">
        <v>28</v>
      </c>
      <c r="U78" s="74">
        <f t="shared" si="29"/>
        <v>-108</v>
      </c>
      <c r="V78" s="74">
        <f t="shared" si="30"/>
        <v>29</v>
      </c>
      <c r="W78" s="60">
        <v>129</v>
      </c>
      <c r="X78" s="75">
        <v>376</v>
      </c>
      <c r="Y78" s="49">
        <v>6288</v>
      </c>
      <c r="Z78" s="49">
        <v>5909</v>
      </c>
      <c r="AA78" s="58">
        <f t="shared" si="32"/>
        <v>1</v>
      </c>
      <c r="AB78" s="58">
        <f t="shared" si="33"/>
        <v>-4</v>
      </c>
      <c r="AC78" s="60">
        <v>1</v>
      </c>
      <c r="AD78" s="60"/>
      <c r="AE78" s="58">
        <v>0</v>
      </c>
      <c r="AF78" s="60"/>
      <c r="AG78" s="60"/>
      <c r="AH78" s="61">
        <v>994</v>
      </c>
      <c r="AI78" s="61">
        <v>952</v>
      </c>
      <c r="AJ78" s="62">
        <v>2177.4</v>
      </c>
      <c r="AK78" s="63">
        <f t="shared" si="31"/>
        <v>177.91861853586846</v>
      </c>
      <c r="AL78" s="64"/>
      <c r="AM78" s="81">
        <v>0</v>
      </c>
      <c r="AN78" s="82">
        <v>0</v>
      </c>
      <c r="AO78" s="82">
        <v>0</v>
      </c>
      <c r="AP78" s="67">
        <v>0</v>
      </c>
      <c r="AQ78" s="67">
        <v>0</v>
      </c>
      <c r="AR78" s="68">
        <v>0</v>
      </c>
      <c r="AS78" s="68">
        <v>0</v>
      </c>
      <c r="AT78" s="68">
        <v>0</v>
      </c>
      <c r="AU78" s="77">
        <v>0</v>
      </c>
      <c r="AV78" s="77">
        <v>0</v>
      </c>
      <c r="AW78" s="19"/>
      <c r="AX78" s="19"/>
    </row>
    <row r="79" spans="1:50" ht="15.75" customHeight="1" x14ac:dyDescent="0.25">
      <c r="A79" s="44">
        <v>69</v>
      </c>
      <c r="B79" s="71" t="s">
        <v>117</v>
      </c>
      <c r="C79" s="48">
        <v>6650</v>
      </c>
      <c r="D79" s="48">
        <v>2900</v>
      </c>
      <c r="E79" s="48">
        <v>150</v>
      </c>
      <c r="F79" s="48">
        <v>0</v>
      </c>
      <c r="G79" s="85">
        <v>0</v>
      </c>
      <c r="H79" s="48">
        <f t="shared" si="28"/>
        <v>9700</v>
      </c>
      <c r="I79" s="49">
        <v>4695</v>
      </c>
      <c r="J79" s="49">
        <v>4529</v>
      </c>
      <c r="K79" s="49">
        <v>694</v>
      </c>
      <c r="L79" s="78">
        <v>0</v>
      </c>
      <c r="M79" s="78">
        <v>0</v>
      </c>
      <c r="N79" s="72">
        <v>1777</v>
      </c>
      <c r="O79" s="72">
        <v>1562</v>
      </c>
      <c r="P79" s="72">
        <v>2062</v>
      </c>
      <c r="Q79" s="79">
        <v>0</v>
      </c>
      <c r="R79" s="79">
        <v>0</v>
      </c>
      <c r="S79" s="80">
        <v>0</v>
      </c>
      <c r="T79" s="73">
        <v>0</v>
      </c>
      <c r="U79" s="74">
        <f t="shared" si="29"/>
        <v>472</v>
      </c>
      <c r="V79" s="74">
        <f t="shared" si="30"/>
        <v>853</v>
      </c>
      <c r="W79" s="60">
        <v>0</v>
      </c>
      <c r="X79" s="75">
        <v>0</v>
      </c>
      <c r="Y79" s="49">
        <v>9656</v>
      </c>
      <c r="Z79" s="49">
        <v>8878</v>
      </c>
      <c r="AA79" s="58">
        <f t="shared" si="32"/>
        <v>-428</v>
      </c>
      <c r="AB79" s="58">
        <f t="shared" si="33"/>
        <v>-31</v>
      </c>
      <c r="AC79" s="60">
        <v>1</v>
      </c>
      <c r="AD79" s="60"/>
      <c r="AE79" s="58">
        <v>0</v>
      </c>
      <c r="AF79" s="60"/>
      <c r="AG79" s="60"/>
      <c r="AH79" s="61">
        <v>2805</v>
      </c>
      <c r="AI79" s="48">
        <v>2535</v>
      </c>
      <c r="AJ79" s="62">
        <v>12429.6</v>
      </c>
      <c r="AK79" s="63">
        <f t="shared" si="31"/>
        <v>43.356182017120418</v>
      </c>
      <c r="AL79" s="64"/>
      <c r="AM79" s="81">
        <v>0</v>
      </c>
      <c r="AN79" s="82">
        <v>0</v>
      </c>
      <c r="AO79" s="82">
        <v>0</v>
      </c>
      <c r="AP79" s="66">
        <v>0</v>
      </c>
      <c r="AQ79" s="66">
        <v>0</v>
      </c>
      <c r="AR79" s="68">
        <v>0</v>
      </c>
      <c r="AS79" s="68">
        <v>0</v>
      </c>
      <c r="AT79" s="68">
        <v>0</v>
      </c>
      <c r="AU79" s="68">
        <v>0</v>
      </c>
      <c r="AV79" s="68">
        <v>0</v>
      </c>
      <c r="AW79" s="19"/>
      <c r="AX79" s="19"/>
    </row>
    <row r="80" spans="1:50" ht="15.75" customHeight="1" x14ac:dyDescent="0.25">
      <c r="A80" s="145"/>
      <c r="B80" s="125" t="s">
        <v>118</v>
      </c>
      <c r="C80" s="135">
        <f t="shared" ref="C80:Z80" si="34">SUM(C81:C93)</f>
        <v>322432</v>
      </c>
      <c r="D80" s="135">
        <f t="shared" si="34"/>
        <v>88602</v>
      </c>
      <c r="E80" s="135">
        <f t="shared" si="34"/>
        <v>19320</v>
      </c>
      <c r="F80" s="135">
        <f t="shared" si="34"/>
        <v>4350</v>
      </c>
      <c r="G80" s="135">
        <f t="shared" si="34"/>
        <v>1240</v>
      </c>
      <c r="H80" s="135">
        <f t="shared" si="34"/>
        <v>435944</v>
      </c>
      <c r="I80" s="127">
        <f t="shared" si="34"/>
        <v>224711</v>
      </c>
      <c r="J80" s="127">
        <f t="shared" si="34"/>
        <v>212114</v>
      </c>
      <c r="K80" s="127">
        <f t="shared" si="34"/>
        <v>55865</v>
      </c>
      <c r="L80" s="127">
        <f t="shared" si="34"/>
        <v>1238</v>
      </c>
      <c r="M80" s="127">
        <f t="shared" si="34"/>
        <v>1198</v>
      </c>
      <c r="N80" s="127">
        <f t="shared" si="34"/>
        <v>103965</v>
      </c>
      <c r="O80" s="127">
        <f t="shared" si="34"/>
        <v>90510</v>
      </c>
      <c r="P80" s="127">
        <f t="shared" si="34"/>
        <v>34561</v>
      </c>
      <c r="Q80" s="127">
        <f t="shared" si="34"/>
        <v>0</v>
      </c>
      <c r="R80" s="127">
        <f t="shared" si="34"/>
        <v>0</v>
      </c>
      <c r="S80" s="127">
        <f t="shared" si="34"/>
        <v>4284</v>
      </c>
      <c r="T80" s="127">
        <f t="shared" si="34"/>
        <v>633</v>
      </c>
      <c r="U80" s="128">
        <f t="shared" si="34"/>
        <v>6145</v>
      </c>
      <c r="V80" s="128">
        <f t="shared" si="34"/>
        <v>27130</v>
      </c>
      <c r="W80" s="127">
        <f t="shared" si="34"/>
        <v>9459</v>
      </c>
      <c r="X80" s="127">
        <f t="shared" si="34"/>
        <v>14566</v>
      </c>
      <c r="Y80" s="127">
        <f t="shared" si="34"/>
        <v>417253</v>
      </c>
      <c r="Z80" s="127">
        <f t="shared" si="34"/>
        <v>389835</v>
      </c>
      <c r="AA80" s="129">
        <f t="shared" si="32"/>
        <v>3087</v>
      </c>
      <c r="AB80" s="129">
        <f t="shared" si="33"/>
        <v>4413</v>
      </c>
      <c r="AC80" s="127">
        <f t="shared" ref="AC80:AJ80" si="35">SUM(AC81:AC93)</f>
        <v>23</v>
      </c>
      <c r="AD80" s="127">
        <f t="shared" si="35"/>
        <v>6</v>
      </c>
      <c r="AE80" s="127">
        <f t="shared" si="35"/>
        <v>0</v>
      </c>
      <c r="AF80" s="127">
        <f t="shared" si="35"/>
        <v>5</v>
      </c>
      <c r="AG80" s="127">
        <f t="shared" si="35"/>
        <v>8</v>
      </c>
      <c r="AH80" s="127">
        <f t="shared" si="35"/>
        <v>147290</v>
      </c>
      <c r="AI80" s="127">
        <f t="shared" si="35"/>
        <v>138491</v>
      </c>
      <c r="AJ80" s="127">
        <f t="shared" si="35"/>
        <v>270706.19999999995</v>
      </c>
      <c r="AK80" s="131">
        <f t="shared" si="31"/>
        <v>103.64594530897335</v>
      </c>
      <c r="AL80" s="64"/>
      <c r="AM80" s="146">
        <f t="shared" ref="AM80:AV80" si="36">SUM(AM81:AM93)</f>
        <v>8</v>
      </c>
      <c r="AN80" s="146">
        <f t="shared" si="36"/>
        <v>1</v>
      </c>
      <c r="AO80" s="146">
        <f t="shared" si="36"/>
        <v>0</v>
      </c>
      <c r="AP80" s="147">
        <f t="shared" si="36"/>
        <v>0</v>
      </c>
      <c r="AQ80" s="147">
        <f t="shared" si="36"/>
        <v>0</v>
      </c>
      <c r="AR80" s="146">
        <f t="shared" si="36"/>
        <v>30</v>
      </c>
      <c r="AS80" s="146">
        <f t="shared" si="36"/>
        <v>29</v>
      </c>
      <c r="AT80" s="147">
        <f t="shared" si="36"/>
        <v>0</v>
      </c>
      <c r="AU80" s="147">
        <f t="shared" si="36"/>
        <v>0</v>
      </c>
      <c r="AV80" s="147">
        <f t="shared" si="36"/>
        <v>0</v>
      </c>
      <c r="AW80" s="19"/>
      <c r="AX80" s="19"/>
    </row>
    <row r="81" spans="1:50" ht="15.75" customHeight="1" x14ac:dyDescent="0.25">
      <c r="A81" s="44">
        <v>70</v>
      </c>
      <c r="B81" s="71" t="s">
        <v>119</v>
      </c>
      <c r="C81" s="48">
        <v>16000</v>
      </c>
      <c r="D81" s="48">
        <v>3872</v>
      </c>
      <c r="E81" s="48">
        <v>1210</v>
      </c>
      <c r="F81" s="48">
        <v>390</v>
      </c>
      <c r="G81" s="85">
        <v>70</v>
      </c>
      <c r="H81" s="48">
        <f t="shared" ref="H81:H93" si="37">C81+D81+E81+F81+G81</f>
        <v>21542</v>
      </c>
      <c r="I81" s="49">
        <v>10428</v>
      </c>
      <c r="J81" s="49">
        <v>10010</v>
      </c>
      <c r="K81" s="49">
        <v>1464</v>
      </c>
      <c r="L81" s="78">
        <v>70</v>
      </c>
      <c r="M81" s="78">
        <v>69</v>
      </c>
      <c r="N81" s="72">
        <v>5697</v>
      </c>
      <c r="O81" s="72">
        <v>5207</v>
      </c>
      <c r="P81" s="72">
        <v>2408</v>
      </c>
      <c r="Q81" s="79">
        <v>0</v>
      </c>
      <c r="R81" s="79">
        <v>0</v>
      </c>
      <c r="S81" s="80">
        <v>356</v>
      </c>
      <c r="T81" s="73">
        <v>46</v>
      </c>
      <c r="U81" s="74">
        <f t="shared" ref="U81:U93" si="38">H81-I81-N81-W81-K81-P81-L81-Q81</f>
        <v>-182</v>
      </c>
      <c r="V81" s="74">
        <f t="shared" ref="V81:V93" si="39">H81-J81-X81-O81-K81-P81-M81-R81</f>
        <v>-90</v>
      </c>
      <c r="W81" s="60">
        <v>1657</v>
      </c>
      <c r="X81" s="75">
        <v>2474</v>
      </c>
      <c r="Y81" s="49">
        <v>20411</v>
      </c>
      <c r="Z81" s="49">
        <v>18710</v>
      </c>
      <c r="AA81" s="58">
        <f t="shared" si="32"/>
        <v>-344</v>
      </c>
      <c r="AB81" s="58">
        <f t="shared" si="33"/>
        <v>448</v>
      </c>
      <c r="AC81" s="60">
        <v>1</v>
      </c>
      <c r="AD81" s="60"/>
      <c r="AE81" s="58">
        <v>0</v>
      </c>
      <c r="AF81" s="60"/>
      <c r="AG81" s="60"/>
      <c r="AH81" s="61">
        <v>8897</v>
      </c>
      <c r="AI81" s="61">
        <v>8227</v>
      </c>
      <c r="AJ81" s="94">
        <v>12792</v>
      </c>
      <c r="AK81" s="63">
        <f t="shared" si="31"/>
        <v>92.964352720450279</v>
      </c>
      <c r="AL81" s="64"/>
      <c r="AM81" s="81">
        <v>0</v>
      </c>
      <c r="AN81" s="81">
        <v>0</v>
      </c>
      <c r="AO81" s="81">
        <v>0</v>
      </c>
      <c r="AP81" s="65">
        <v>0</v>
      </c>
      <c r="AQ81" s="65">
        <v>0</v>
      </c>
      <c r="AR81" s="68">
        <v>0</v>
      </c>
      <c r="AS81" s="68">
        <v>0</v>
      </c>
      <c r="AT81" s="76">
        <v>0</v>
      </c>
      <c r="AU81" s="77">
        <v>0</v>
      </c>
      <c r="AV81" s="77">
        <v>0</v>
      </c>
      <c r="AW81" s="19"/>
      <c r="AX81" s="19"/>
    </row>
    <row r="82" spans="1:50" ht="15.75" customHeight="1" x14ac:dyDescent="0.25">
      <c r="A82" s="44">
        <v>71</v>
      </c>
      <c r="B82" s="88" t="s">
        <v>120</v>
      </c>
      <c r="C82" s="48">
        <v>9920</v>
      </c>
      <c r="D82" s="48">
        <v>2610</v>
      </c>
      <c r="E82" s="48">
        <v>660</v>
      </c>
      <c r="F82" s="48">
        <v>150</v>
      </c>
      <c r="G82" s="85">
        <v>30</v>
      </c>
      <c r="H82" s="48">
        <f t="shared" si="37"/>
        <v>13370</v>
      </c>
      <c r="I82" s="49">
        <v>6292</v>
      </c>
      <c r="J82" s="49">
        <v>6104</v>
      </c>
      <c r="K82" s="49">
        <v>1553</v>
      </c>
      <c r="L82" s="78">
        <v>28</v>
      </c>
      <c r="M82" s="78">
        <v>26</v>
      </c>
      <c r="N82" s="72">
        <v>4053</v>
      </c>
      <c r="O82" s="72">
        <v>3614</v>
      </c>
      <c r="P82" s="72">
        <v>1057</v>
      </c>
      <c r="Q82" s="79">
        <v>0</v>
      </c>
      <c r="R82" s="79">
        <v>0</v>
      </c>
      <c r="S82" s="80">
        <v>21</v>
      </c>
      <c r="T82" s="73">
        <v>25</v>
      </c>
      <c r="U82" s="74">
        <f t="shared" si="38"/>
        <v>-87</v>
      </c>
      <c r="V82" s="74">
        <f t="shared" si="39"/>
        <v>-50</v>
      </c>
      <c r="W82" s="58">
        <v>474</v>
      </c>
      <c r="X82" s="75">
        <v>1066</v>
      </c>
      <c r="Y82" s="49">
        <v>13537</v>
      </c>
      <c r="Z82" s="49">
        <v>12124</v>
      </c>
      <c r="AA82" s="58">
        <f t="shared" si="32"/>
        <v>-554</v>
      </c>
      <c r="AB82" s="58">
        <f t="shared" si="33"/>
        <v>230</v>
      </c>
      <c r="AC82" s="48">
        <v>1</v>
      </c>
      <c r="AD82" s="60"/>
      <c r="AE82" s="58">
        <v>0</v>
      </c>
      <c r="AF82" s="60"/>
      <c r="AG82" s="60"/>
      <c r="AH82" s="61">
        <v>4915</v>
      </c>
      <c r="AI82" s="61">
        <v>4361</v>
      </c>
      <c r="AJ82" s="62">
        <v>7222.8</v>
      </c>
      <c r="AK82" s="63">
        <f t="shared" si="31"/>
        <v>108.61438777205517</v>
      </c>
      <c r="AL82" s="64"/>
      <c r="AM82" s="81">
        <v>0</v>
      </c>
      <c r="AN82" s="81">
        <v>0</v>
      </c>
      <c r="AO82" s="81">
        <v>0</v>
      </c>
      <c r="AP82" s="65">
        <v>0</v>
      </c>
      <c r="AQ82" s="65">
        <v>0</v>
      </c>
      <c r="AR82" s="68">
        <v>0</v>
      </c>
      <c r="AS82" s="68">
        <v>0</v>
      </c>
      <c r="AT82" s="68">
        <v>0</v>
      </c>
      <c r="AU82" s="68">
        <v>0</v>
      </c>
      <c r="AV82" s="68">
        <v>0</v>
      </c>
      <c r="AW82" s="19"/>
      <c r="AX82" s="19"/>
    </row>
    <row r="83" spans="1:50" ht="15.75" customHeight="1" x14ac:dyDescent="0.25">
      <c r="A83" s="44">
        <v>72</v>
      </c>
      <c r="B83" s="71" t="s">
        <v>121</v>
      </c>
      <c r="C83" s="48">
        <v>8700</v>
      </c>
      <c r="D83" s="48">
        <v>3150</v>
      </c>
      <c r="E83" s="48">
        <v>1010</v>
      </c>
      <c r="F83" s="48">
        <v>250</v>
      </c>
      <c r="G83" s="85">
        <v>40</v>
      </c>
      <c r="H83" s="48">
        <f t="shared" si="37"/>
        <v>13150</v>
      </c>
      <c r="I83" s="49">
        <v>6735</v>
      </c>
      <c r="J83" s="49">
        <v>6302</v>
      </c>
      <c r="K83" s="49">
        <v>1632</v>
      </c>
      <c r="L83" s="110">
        <v>40</v>
      </c>
      <c r="M83" s="110">
        <v>40</v>
      </c>
      <c r="N83" s="72">
        <v>2477</v>
      </c>
      <c r="O83" s="72">
        <v>1665</v>
      </c>
      <c r="P83" s="111">
        <v>1518</v>
      </c>
      <c r="Q83" s="112">
        <v>0</v>
      </c>
      <c r="R83" s="112">
        <v>0</v>
      </c>
      <c r="S83" s="80">
        <v>273</v>
      </c>
      <c r="T83" s="73">
        <v>10</v>
      </c>
      <c r="U83" s="74">
        <f t="shared" si="38"/>
        <v>109</v>
      </c>
      <c r="V83" s="74">
        <f t="shared" si="39"/>
        <v>250</v>
      </c>
      <c r="W83" s="60">
        <v>639</v>
      </c>
      <c r="X83" s="75">
        <v>1743</v>
      </c>
      <c r="Y83" s="49">
        <v>12402</v>
      </c>
      <c r="Z83" s="49">
        <v>11159</v>
      </c>
      <c r="AA83" s="58">
        <f t="shared" si="32"/>
        <v>0</v>
      </c>
      <c r="AB83" s="58">
        <f t="shared" si="33"/>
        <v>-2</v>
      </c>
      <c r="AC83" s="60">
        <v>1</v>
      </c>
      <c r="AD83" s="60"/>
      <c r="AE83" s="58">
        <v>0</v>
      </c>
      <c r="AF83" s="60">
        <v>1</v>
      </c>
      <c r="AG83" s="60">
        <v>1</v>
      </c>
      <c r="AH83" s="61">
        <v>5379</v>
      </c>
      <c r="AI83" s="61">
        <v>4709</v>
      </c>
      <c r="AJ83" s="62">
        <v>6297</v>
      </c>
      <c r="AK83" s="63">
        <f t="shared" si="31"/>
        <v>132.87279656979513</v>
      </c>
      <c r="AL83" s="64"/>
      <c r="AM83" s="81">
        <v>0</v>
      </c>
      <c r="AN83" s="82">
        <v>0</v>
      </c>
      <c r="AO83" s="82">
        <v>0</v>
      </c>
      <c r="AP83" s="66">
        <v>0</v>
      </c>
      <c r="AQ83" s="66">
        <v>0</v>
      </c>
      <c r="AR83" s="68">
        <v>0</v>
      </c>
      <c r="AS83" s="68">
        <v>0</v>
      </c>
      <c r="AT83" s="68">
        <v>0</v>
      </c>
      <c r="AU83" s="68">
        <v>0</v>
      </c>
      <c r="AV83" s="68">
        <v>0</v>
      </c>
      <c r="AW83" s="19"/>
      <c r="AX83" s="19"/>
    </row>
    <row r="84" spans="1:50" ht="15.75" customHeight="1" x14ac:dyDescent="0.25">
      <c r="A84" s="44">
        <v>73</v>
      </c>
      <c r="B84" s="45" t="s">
        <v>122</v>
      </c>
      <c r="C84" s="48">
        <v>56930</v>
      </c>
      <c r="D84" s="48">
        <v>16050</v>
      </c>
      <c r="E84" s="48">
        <v>2610</v>
      </c>
      <c r="F84" s="48">
        <v>490</v>
      </c>
      <c r="G84" s="85">
        <v>260</v>
      </c>
      <c r="H84" s="48">
        <f t="shared" si="37"/>
        <v>76340</v>
      </c>
      <c r="I84" s="49">
        <v>40532</v>
      </c>
      <c r="J84" s="49">
        <v>36502</v>
      </c>
      <c r="K84" s="49">
        <v>12425</v>
      </c>
      <c r="L84" s="78">
        <v>260</v>
      </c>
      <c r="M84" s="78">
        <v>231</v>
      </c>
      <c r="N84" s="72">
        <v>15684</v>
      </c>
      <c r="O84" s="72">
        <v>13914</v>
      </c>
      <c r="P84" s="72">
        <v>4825</v>
      </c>
      <c r="Q84" s="79">
        <v>0</v>
      </c>
      <c r="R84" s="79">
        <v>0</v>
      </c>
      <c r="S84" s="80">
        <v>312</v>
      </c>
      <c r="T84" s="73">
        <v>43</v>
      </c>
      <c r="U84" s="74">
        <f t="shared" si="38"/>
        <v>2614</v>
      </c>
      <c r="V84" s="74">
        <f t="shared" si="39"/>
        <v>8443</v>
      </c>
      <c r="W84" s="60">
        <v>0</v>
      </c>
      <c r="X84" s="60">
        <v>0</v>
      </c>
      <c r="Y84" s="49">
        <v>80083</v>
      </c>
      <c r="Z84" s="49">
        <v>74995</v>
      </c>
      <c r="AA84" s="58">
        <f t="shared" si="32"/>
        <v>-6357</v>
      </c>
      <c r="AB84" s="58">
        <f t="shared" si="33"/>
        <v>-7098</v>
      </c>
      <c r="AC84" s="59">
        <v>3</v>
      </c>
      <c r="AD84" s="85">
        <v>2</v>
      </c>
      <c r="AE84" s="58">
        <v>0</v>
      </c>
      <c r="AF84" s="60"/>
      <c r="AG84" s="60"/>
      <c r="AH84" s="61">
        <v>23931</v>
      </c>
      <c r="AI84" s="61">
        <v>22826</v>
      </c>
      <c r="AJ84" s="62">
        <v>49366.2</v>
      </c>
      <c r="AK84" s="63">
        <f t="shared" si="31"/>
        <v>107.27380272332081</v>
      </c>
      <c r="AL84" s="64"/>
      <c r="AM84" s="81">
        <v>0</v>
      </c>
      <c r="AN84" s="81">
        <v>0</v>
      </c>
      <c r="AO84" s="81">
        <v>0</v>
      </c>
      <c r="AP84" s="65">
        <v>0</v>
      </c>
      <c r="AQ84" s="65">
        <v>0</v>
      </c>
      <c r="AR84" s="68">
        <v>8</v>
      </c>
      <c r="AS84" s="68">
        <v>6</v>
      </c>
      <c r="AT84" s="68">
        <v>0</v>
      </c>
      <c r="AU84" s="68">
        <v>0</v>
      </c>
      <c r="AV84" s="68">
        <v>0</v>
      </c>
      <c r="AW84" s="19"/>
      <c r="AX84" s="19"/>
    </row>
    <row r="85" spans="1:50" ht="15.75" customHeight="1" x14ac:dyDescent="0.25">
      <c r="A85" s="44">
        <v>74</v>
      </c>
      <c r="B85" s="45" t="s">
        <v>123</v>
      </c>
      <c r="C85" s="48">
        <v>9670</v>
      </c>
      <c r="D85" s="48">
        <v>2600</v>
      </c>
      <c r="E85" s="48">
        <v>1230</v>
      </c>
      <c r="F85" s="48">
        <v>100</v>
      </c>
      <c r="G85" s="85">
        <v>0</v>
      </c>
      <c r="H85" s="48">
        <f t="shared" si="37"/>
        <v>13600</v>
      </c>
      <c r="I85" s="49">
        <v>5920</v>
      </c>
      <c r="J85" s="49">
        <v>5711</v>
      </c>
      <c r="K85" s="49">
        <v>767</v>
      </c>
      <c r="L85" s="78">
        <v>0</v>
      </c>
      <c r="M85" s="78">
        <v>0</v>
      </c>
      <c r="N85" s="72">
        <v>1863</v>
      </c>
      <c r="O85" s="72">
        <v>1610</v>
      </c>
      <c r="P85" s="72">
        <v>1792</v>
      </c>
      <c r="Q85" s="79">
        <v>0</v>
      </c>
      <c r="R85" s="79">
        <v>0</v>
      </c>
      <c r="S85" s="80">
        <v>431</v>
      </c>
      <c r="T85" s="73">
        <v>14</v>
      </c>
      <c r="U85" s="74">
        <f t="shared" si="38"/>
        <v>1999</v>
      </c>
      <c r="V85" s="74">
        <f t="shared" si="39"/>
        <v>2855</v>
      </c>
      <c r="W85" s="60">
        <v>1259</v>
      </c>
      <c r="X85" s="75">
        <v>865</v>
      </c>
      <c r="Y85" s="49">
        <v>10701</v>
      </c>
      <c r="Z85" s="49">
        <v>10178</v>
      </c>
      <c r="AA85" s="58">
        <f t="shared" si="32"/>
        <v>-359</v>
      </c>
      <c r="AB85" s="58">
        <f t="shared" si="33"/>
        <v>-298</v>
      </c>
      <c r="AC85" s="59">
        <v>2</v>
      </c>
      <c r="AD85" s="60"/>
      <c r="AE85" s="58">
        <v>0</v>
      </c>
      <c r="AF85" s="60"/>
      <c r="AG85" s="60">
        <v>1</v>
      </c>
      <c r="AH85" s="61">
        <v>4455</v>
      </c>
      <c r="AI85" s="61">
        <v>4293</v>
      </c>
      <c r="AJ85" s="62">
        <v>6482.4</v>
      </c>
      <c r="AK85" s="63">
        <f t="shared" si="31"/>
        <v>103.15623843021105</v>
      </c>
      <c r="AL85" s="64"/>
      <c r="AM85" s="81">
        <v>0</v>
      </c>
      <c r="AN85" s="81">
        <v>0</v>
      </c>
      <c r="AO85" s="81">
        <v>0</v>
      </c>
      <c r="AP85" s="65">
        <v>0</v>
      </c>
      <c r="AQ85" s="65">
        <v>0</v>
      </c>
      <c r="AR85" s="68">
        <v>4</v>
      </c>
      <c r="AS85" s="68">
        <v>1</v>
      </c>
      <c r="AT85" s="76">
        <v>0</v>
      </c>
      <c r="AU85" s="77">
        <v>0</v>
      </c>
      <c r="AV85" s="77">
        <v>0</v>
      </c>
      <c r="AW85" s="19"/>
      <c r="AX85" s="19"/>
    </row>
    <row r="86" spans="1:50" ht="15.75" customHeight="1" x14ac:dyDescent="0.25">
      <c r="A86" s="44">
        <v>75</v>
      </c>
      <c r="B86" s="45" t="s">
        <v>124</v>
      </c>
      <c r="C86" s="48">
        <v>40937</v>
      </c>
      <c r="D86" s="48">
        <v>11400</v>
      </c>
      <c r="E86" s="48">
        <v>1840</v>
      </c>
      <c r="F86" s="48">
        <v>550</v>
      </c>
      <c r="G86" s="85">
        <v>90</v>
      </c>
      <c r="H86" s="48">
        <f t="shared" si="37"/>
        <v>54817</v>
      </c>
      <c r="I86" s="49">
        <v>26480</v>
      </c>
      <c r="J86" s="49">
        <v>25084</v>
      </c>
      <c r="K86" s="49">
        <v>6232</v>
      </c>
      <c r="L86" s="78">
        <v>90</v>
      </c>
      <c r="M86" s="78">
        <v>90</v>
      </c>
      <c r="N86" s="72">
        <v>13111</v>
      </c>
      <c r="O86" s="72">
        <v>11379</v>
      </c>
      <c r="P86" s="72">
        <v>5168</v>
      </c>
      <c r="Q86" s="79">
        <v>0</v>
      </c>
      <c r="R86" s="79">
        <v>0</v>
      </c>
      <c r="S86" s="80">
        <v>350</v>
      </c>
      <c r="T86" s="73">
        <v>94</v>
      </c>
      <c r="U86" s="74">
        <f t="shared" si="38"/>
        <v>899</v>
      </c>
      <c r="V86" s="74">
        <f t="shared" si="39"/>
        <v>4247</v>
      </c>
      <c r="W86" s="60">
        <v>2837</v>
      </c>
      <c r="X86" s="75">
        <v>2617</v>
      </c>
      <c r="Y86" s="49">
        <v>40456</v>
      </c>
      <c r="Z86" s="49">
        <v>37605</v>
      </c>
      <c r="AA86" s="58">
        <f t="shared" si="32"/>
        <v>10625</v>
      </c>
      <c r="AB86" s="58">
        <f t="shared" si="33"/>
        <v>10348</v>
      </c>
      <c r="AC86" s="59">
        <v>2</v>
      </c>
      <c r="AD86" s="60">
        <v>1</v>
      </c>
      <c r="AE86" s="58">
        <v>0</v>
      </c>
      <c r="AF86" s="60"/>
      <c r="AG86" s="60">
        <v>2</v>
      </c>
      <c r="AH86" s="61">
        <v>15421</v>
      </c>
      <c r="AI86" s="61">
        <v>14530</v>
      </c>
      <c r="AJ86" s="62">
        <v>29094.6</v>
      </c>
      <c r="AK86" s="63">
        <f t="shared" si="31"/>
        <v>112.43323503330515</v>
      </c>
      <c r="AL86" s="64"/>
      <c r="AM86" s="65">
        <v>0</v>
      </c>
      <c r="AN86" s="66">
        <v>0</v>
      </c>
      <c r="AO86" s="66">
        <v>0</v>
      </c>
      <c r="AP86" s="67">
        <v>0</v>
      </c>
      <c r="AQ86" s="134">
        <v>0</v>
      </c>
      <c r="AR86" s="68">
        <v>0</v>
      </c>
      <c r="AS86" s="68">
        <v>0</v>
      </c>
      <c r="AT86" s="76">
        <v>0</v>
      </c>
      <c r="AU86" s="77">
        <v>0</v>
      </c>
      <c r="AV86" s="77">
        <v>0</v>
      </c>
      <c r="AW86" s="19"/>
      <c r="AX86" s="19"/>
    </row>
    <row r="87" spans="1:50" ht="16.5" customHeight="1" x14ac:dyDescent="0.25">
      <c r="A87" s="44">
        <v>76</v>
      </c>
      <c r="B87" s="71" t="s">
        <v>125</v>
      </c>
      <c r="C87" s="48">
        <v>17940</v>
      </c>
      <c r="D87" s="48">
        <v>5770</v>
      </c>
      <c r="E87" s="48">
        <v>1660</v>
      </c>
      <c r="F87" s="48">
        <v>300</v>
      </c>
      <c r="G87" s="85">
        <v>110</v>
      </c>
      <c r="H87" s="48">
        <f t="shared" si="37"/>
        <v>25780</v>
      </c>
      <c r="I87" s="49">
        <v>14306</v>
      </c>
      <c r="J87" s="49">
        <v>13805</v>
      </c>
      <c r="K87" s="49">
        <v>3300</v>
      </c>
      <c r="L87" s="78">
        <v>110</v>
      </c>
      <c r="M87" s="78">
        <v>110</v>
      </c>
      <c r="N87" s="72">
        <v>5267</v>
      </c>
      <c r="O87" s="72">
        <v>3202</v>
      </c>
      <c r="P87" s="72">
        <v>2470</v>
      </c>
      <c r="Q87" s="79">
        <v>0</v>
      </c>
      <c r="R87" s="79">
        <v>0</v>
      </c>
      <c r="S87" s="80">
        <v>435</v>
      </c>
      <c r="T87" s="73">
        <v>28</v>
      </c>
      <c r="U87" s="74">
        <f t="shared" si="38"/>
        <v>327</v>
      </c>
      <c r="V87" s="74">
        <f t="shared" si="39"/>
        <v>894</v>
      </c>
      <c r="W87" s="60">
        <v>0</v>
      </c>
      <c r="X87" s="60">
        <v>1999</v>
      </c>
      <c r="Y87" s="49">
        <v>25340</v>
      </c>
      <c r="Z87" s="49">
        <v>22929</v>
      </c>
      <c r="AA87" s="58">
        <f t="shared" si="32"/>
        <v>113</v>
      </c>
      <c r="AB87" s="58">
        <f t="shared" si="33"/>
        <v>-42</v>
      </c>
      <c r="AC87" s="48">
        <v>1</v>
      </c>
      <c r="AD87" s="60">
        <v>1</v>
      </c>
      <c r="AE87" s="58">
        <v>0</v>
      </c>
      <c r="AF87" s="60">
        <v>3</v>
      </c>
      <c r="AG87" s="60">
        <v>3</v>
      </c>
      <c r="AH87" s="61">
        <v>9764</v>
      </c>
      <c r="AI87" s="61">
        <v>8802</v>
      </c>
      <c r="AJ87" s="62">
        <v>16510.8</v>
      </c>
      <c r="AK87" s="63">
        <f t="shared" si="31"/>
        <v>106.63323400440925</v>
      </c>
      <c r="AL87" s="64"/>
      <c r="AM87" s="81">
        <v>0</v>
      </c>
      <c r="AN87" s="81">
        <v>0</v>
      </c>
      <c r="AO87" s="81">
        <v>0</v>
      </c>
      <c r="AP87" s="65">
        <v>0</v>
      </c>
      <c r="AQ87" s="65">
        <v>0</v>
      </c>
      <c r="AR87" s="68">
        <v>0</v>
      </c>
      <c r="AS87" s="68">
        <v>0</v>
      </c>
      <c r="AT87" s="68">
        <v>0</v>
      </c>
      <c r="AU87" s="68">
        <v>0</v>
      </c>
      <c r="AV87" s="68">
        <v>0</v>
      </c>
      <c r="AW87" s="19"/>
      <c r="AX87" s="19"/>
    </row>
    <row r="88" spans="1:50" ht="15.75" customHeight="1" x14ac:dyDescent="0.25">
      <c r="A88" s="44">
        <v>77</v>
      </c>
      <c r="B88" s="45" t="s">
        <v>126</v>
      </c>
      <c r="C88" s="48">
        <v>83550</v>
      </c>
      <c r="D88" s="48">
        <v>22070</v>
      </c>
      <c r="E88" s="48">
        <v>3780</v>
      </c>
      <c r="F88" s="48">
        <v>1100</v>
      </c>
      <c r="G88" s="85">
        <v>0</v>
      </c>
      <c r="H88" s="48">
        <f t="shared" si="37"/>
        <v>110500</v>
      </c>
      <c r="I88" s="49">
        <v>56731</v>
      </c>
      <c r="J88" s="49">
        <v>53188</v>
      </c>
      <c r="K88" s="49">
        <v>17494</v>
      </c>
      <c r="L88" s="78">
        <v>0</v>
      </c>
      <c r="M88" s="78">
        <v>0</v>
      </c>
      <c r="N88" s="72">
        <v>29598</v>
      </c>
      <c r="O88" s="72">
        <v>28006</v>
      </c>
      <c r="P88" s="72">
        <v>5241</v>
      </c>
      <c r="Q88" s="79">
        <v>0</v>
      </c>
      <c r="R88" s="79">
        <v>0</v>
      </c>
      <c r="S88" s="80">
        <v>456</v>
      </c>
      <c r="T88" s="73">
        <v>236</v>
      </c>
      <c r="U88" s="74">
        <f t="shared" si="38"/>
        <v>1436</v>
      </c>
      <c r="V88" s="74">
        <f t="shared" si="39"/>
        <v>6571</v>
      </c>
      <c r="W88" s="60">
        <v>0</v>
      </c>
      <c r="X88" s="75">
        <v>0</v>
      </c>
      <c r="Y88" s="49">
        <v>109165</v>
      </c>
      <c r="Z88" s="49">
        <v>103976</v>
      </c>
      <c r="AA88" s="58">
        <f t="shared" si="32"/>
        <v>-101</v>
      </c>
      <c r="AB88" s="58">
        <f t="shared" si="33"/>
        <v>-47</v>
      </c>
      <c r="AC88" s="59">
        <v>4</v>
      </c>
      <c r="AD88" s="60"/>
      <c r="AE88" s="58">
        <v>0</v>
      </c>
      <c r="AF88" s="60">
        <v>1</v>
      </c>
      <c r="AG88" s="60">
        <v>1</v>
      </c>
      <c r="AH88" s="61">
        <v>35930</v>
      </c>
      <c r="AI88" s="61">
        <v>34204</v>
      </c>
      <c r="AJ88" s="94">
        <v>72027</v>
      </c>
      <c r="AK88" s="63">
        <f t="shared" si="31"/>
        <v>103.05163341524705</v>
      </c>
      <c r="AL88" s="64"/>
      <c r="AM88" s="81">
        <v>4</v>
      </c>
      <c r="AN88" s="81">
        <v>0</v>
      </c>
      <c r="AO88" s="81">
        <v>0</v>
      </c>
      <c r="AP88" s="65">
        <v>0</v>
      </c>
      <c r="AQ88" s="65">
        <v>0</v>
      </c>
      <c r="AR88" s="104">
        <v>0</v>
      </c>
      <c r="AS88" s="104">
        <v>6</v>
      </c>
      <c r="AT88" s="105">
        <v>0</v>
      </c>
      <c r="AU88" s="77">
        <v>0</v>
      </c>
      <c r="AV88" s="77">
        <v>0</v>
      </c>
      <c r="AW88" s="19"/>
      <c r="AX88" s="19"/>
    </row>
    <row r="89" spans="1:50" ht="15.75" customHeight="1" x14ac:dyDescent="0.25">
      <c r="A89" s="44">
        <v>78</v>
      </c>
      <c r="B89" s="71" t="s">
        <v>127</v>
      </c>
      <c r="C89" s="48">
        <v>0</v>
      </c>
      <c r="D89" s="48">
        <v>0</v>
      </c>
      <c r="E89" s="48">
        <v>0</v>
      </c>
      <c r="F89" s="48">
        <v>0</v>
      </c>
      <c r="G89" s="85">
        <v>410</v>
      </c>
      <c r="H89" s="48">
        <f t="shared" si="37"/>
        <v>410</v>
      </c>
      <c r="I89" s="49">
        <v>0</v>
      </c>
      <c r="J89" s="49">
        <v>0</v>
      </c>
      <c r="K89" s="49">
        <v>0</v>
      </c>
      <c r="L89" s="78">
        <v>410</v>
      </c>
      <c r="M89" s="78">
        <v>410</v>
      </c>
      <c r="N89" s="72">
        <v>0</v>
      </c>
      <c r="O89" s="72">
        <v>0</v>
      </c>
      <c r="P89" s="72"/>
      <c r="Q89" s="79"/>
      <c r="R89" s="79"/>
      <c r="S89" s="80">
        <v>0</v>
      </c>
      <c r="T89" s="73">
        <v>0</v>
      </c>
      <c r="U89" s="74">
        <f t="shared" si="38"/>
        <v>0</v>
      </c>
      <c r="V89" s="74">
        <f t="shared" si="39"/>
        <v>0</v>
      </c>
      <c r="W89" s="60">
        <v>0</v>
      </c>
      <c r="X89" s="75">
        <v>0</v>
      </c>
      <c r="Y89" s="49">
        <v>410</v>
      </c>
      <c r="Z89" s="49">
        <v>410</v>
      </c>
      <c r="AA89" s="58">
        <f t="shared" si="32"/>
        <v>0</v>
      </c>
      <c r="AB89" s="58">
        <f t="shared" si="33"/>
        <v>0</v>
      </c>
      <c r="AC89" s="48"/>
      <c r="AD89" s="60">
        <v>1</v>
      </c>
      <c r="AE89" s="58">
        <v>0</v>
      </c>
      <c r="AF89" s="60"/>
      <c r="AG89" s="60"/>
      <c r="AH89" s="61">
        <v>0</v>
      </c>
      <c r="AI89" s="61">
        <v>0</v>
      </c>
      <c r="AJ89" s="94"/>
      <c r="AK89" s="63"/>
      <c r="AL89" s="64"/>
      <c r="AM89" s="65">
        <v>0</v>
      </c>
      <c r="AN89" s="66">
        <v>0</v>
      </c>
      <c r="AO89" s="66">
        <v>0</v>
      </c>
      <c r="AP89" s="66">
        <v>0</v>
      </c>
      <c r="AQ89" s="66">
        <v>0</v>
      </c>
      <c r="AR89" s="68">
        <v>0</v>
      </c>
      <c r="AS89" s="68">
        <v>0</v>
      </c>
      <c r="AT89" s="68">
        <v>0</v>
      </c>
      <c r="AU89" s="68">
        <v>0</v>
      </c>
      <c r="AV89" s="68">
        <v>0</v>
      </c>
      <c r="AW89" s="19"/>
      <c r="AX89" s="19"/>
    </row>
    <row r="90" spans="1:50" ht="15.75" customHeight="1" x14ac:dyDescent="0.25">
      <c r="A90" s="44">
        <v>79</v>
      </c>
      <c r="B90" s="45" t="s">
        <v>128</v>
      </c>
      <c r="C90" s="48">
        <v>29960</v>
      </c>
      <c r="D90" s="48">
        <v>7200</v>
      </c>
      <c r="E90" s="48">
        <v>2050</v>
      </c>
      <c r="F90" s="48">
        <v>430</v>
      </c>
      <c r="G90" s="85">
        <v>30</v>
      </c>
      <c r="H90" s="48">
        <f t="shared" si="37"/>
        <v>39670</v>
      </c>
      <c r="I90" s="49">
        <v>21945</v>
      </c>
      <c r="J90" s="49">
        <v>21240</v>
      </c>
      <c r="K90" s="49">
        <v>4725</v>
      </c>
      <c r="L90" s="78">
        <v>30</v>
      </c>
      <c r="M90" s="78">
        <v>29</v>
      </c>
      <c r="N90" s="72">
        <v>9391</v>
      </c>
      <c r="O90" s="72">
        <v>8678</v>
      </c>
      <c r="P90" s="72">
        <v>2475</v>
      </c>
      <c r="Q90" s="79">
        <v>0</v>
      </c>
      <c r="R90" s="79">
        <v>0</v>
      </c>
      <c r="S90" s="80">
        <v>1000</v>
      </c>
      <c r="T90" s="73">
        <v>65</v>
      </c>
      <c r="U90" s="74">
        <f t="shared" si="38"/>
        <v>344</v>
      </c>
      <c r="V90" s="74">
        <f t="shared" si="39"/>
        <v>2047</v>
      </c>
      <c r="W90" s="60">
        <v>760</v>
      </c>
      <c r="X90" s="75">
        <v>476</v>
      </c>
      <c r="Y90" s="49">
        <v>38467</v>
      </c>
      <c r="Z90" s="49">
        <v>36373</v>
      </c>
      <c r="AA90" s="58">
        <f t="shared" si="32"/>
        <v>99</v>
      </c>
      <c r="AB90" s="58">
        <f t="shared" si="33"/>
        <v>774</v>
      </c>
      <c r="AC90" s="59">
        <v>2</v>
      </c>
      <c r="AD90" s="60"/>
      <c r="AE90" s="58">
        <v>0</v>
      </c>
      <c r="AF90" s="60"/>
      <c r="AG90" s="60"/>
      <c r="AH90" s="61">
        <v>17172</v>
      </c>
      <c r="AI90" s="61">
        <v>16375</v>
      </c>
      <c r="AJ90" s="62">
        <v>29422.799999999999</v>
      </c>
      <c r="AK90" s="63">
        <f t="shared" ref="AK90:AK109" si="40">(I90+K90)/AJ90*100</f>
        <v>90.643990374811381</v>
      </c>
      <c r="AL90" s="64"/>
      <c r="AM90" s="65">
        <v>0</v>
      </c>
      <c r="AN90" s="65">
        <v>0</v>
      </c>
      <c r="AO90" s="65">
        <v>0</v>
      </c>
      <c r="AP90" s="65">
        <v>0</v>
      </c>
      <c r="AQ90" s="65">
        <v>0</v>
      </c>
      <c r="AR90" s="68">
        <v>0</v>
      </c>
      <c r="AS90" s="68">
        <v>0</v>
      </c>
      <c r="AT90" s="68">
        <v>0</v>
      </c>
      <c r="AU90" s="84">
        <v>0</v>
      </c>
      <c r="AV90" s="68">
        <v>0</v>
      </c>
      <c r="AW90" s="19"/>
      <c r="AX90" s="19"/>
    </row>
    <row r="91" spans="1:50" ht="15.75" customHeight="1" x14ac:dyDescent="0.25">
      <c r="A91" s="44">
        <v>80</v>
      </c>
      <c r="B91" s="71" t="s">
        <v>129</v>
      </c>
      <c r="C91" s="48">
        <v>31085</v>
      </c>
      <c r="D91" s="148">
        <v>7620</v>
      </c>
      <c r="E91" s="148">
        <v>1620</v>
      </c>
      <c r="F91" s="148">
        <v>320</v>
      </c>
      <c r="G91" s="149">
        <v>180</v>
      </c>
      <c r="H91" s="48">
        <f t="shared" si="37"/>
        <v>40825</v>
      </c>
      <c r="I91" s="49">
        <v>21015</v>
      </c>
      <c r="J91" s="49">
        <v>20451</v>
      </c>
      <c r="K91" s="49">
        <v>4149</v>
      </c>
      <c r="L91" s="78">
        <v>180</v>
      </c>
      <c r="M91" s="78">
        <v>174</v>
      </c>
      <c r="N91" s="72">
        <v>11969</v>
      </c>
      <c r="O91" s="72">
        <v>9446</v>
      </c>
      <c r="P91" s="72">
        <v>3471</v>
      </c>
      <c r="Q91" s="79">
        <v>0</v>
      </c>
      <c r="R91" s="79">
        <v>0</v>
      </c>
      <c r="S91" s="80">
        <v>369</v>
      </c>
      <c r="T91" s="73">
        <v>43</v>
      </c>
      <c r="U91" s="74">
        <f t="shared" si="38"/>
        <v>-1532</v>
      </c>
      <c r="V91" s="74">
        <f t="shared" si="39"/>
        <v>57</v>
      </c>
      <c r="W91" s="60">
        <v>1573</v>
      </c>
      <c r="X91" s="75">
        <v>3077</v>
      </c>
      <c r="Y91" s="49">
        <v>40681</v>
      </c>
      <c r="Z91" s="49">
        <v>37570</v>
      </c>
      <c r="AA91" s="58">
        <f t="shared" si="32"/>
        <v>103</v>
      </c>
      <c r="AB91" s="58">
        <f t="shared" si="33"/>
        <v>121</v>
      </c>
      <c r="AC91" s="60">
        <v>1</v>
      </c>
      <c r="AD91" s="60">
        <v>1</v>
      </c>
      <c r="AE91" s="58">
        <v>0</v>
      </c>
      <c r="AF91" s="60"/>
      <c r="AG91" s="60"/>
      <c r="AH91" s="61">
        <v>14843</v>
      </c>
      <c r="AI91" s="61">
        <v>14126</v>
      </c>
      <c r="AJ91" s="62">
        <v>28394.400000000001</v>
      </c>
      <c r="AK91" s="63">
        <f t="shared" si="40"/>
        <v>88.623108782013347</v>
      </c>
      <c r="AL91" s="64"/>
      <c r="AM91" s="81">
        <v>4</v>
      </c>
      <c r="AN91" s="82">
        <v>1</v>
      </c>
      <c r="AO91" s="82">
        <v>0</v>
      </c>
      <c r="AP91" s="67">
        <v>0</v>
      </c>
      <c r="AQ91" s="134">
        <v>0</v>
      </c>
      <c r="AR91" s="68">
        <v>18</v>
      </c>
      <c r="AS91" s="68">
        <v>16</v>
      </c>
      <c r="AT91" s="76">
        <v>0</v>
      </c>
      <c r="AU91" s="84">
        <v>0</v>
      </c>
      <c r="AV91" s="97">
        <v>0</v>
      </c>
      <c r="AW91" s="19"/>
      <c r="AX91" s="19"/>
    </row>
    <row r="92" spans="1:50" ht="15.75" customHeight="1" x14ac:dyDescent="0.25">
      <c r="A92" s="44">
        <v>81</v>
      </c>
      <c r="B92" s="45" t="s">
        <v>130</v>
      </c>
      <c r="C92" s="48">
        <v>12630</v>
      </c>
      <c r="D92" s="48">
        <v>4310</v>
      </c>
      <c r="E92" s="48">
        <v>1150</v>
      </c>
      <c r="F92" s="48">
        <v>220</v>
      </c>
      <c r="G92" s="85">
        <v>20</v>
      </c>
      <c r="H92" s="48">
        <f t="shared" si="37"/>
        <v>18330</v>
      </c>
      <c r="I92" s="49">
        <v>10133</v>
      </c>
      <c r="J92" s="49">
        <v>9540</v>
      </c>
      <c r="K92" s="49">
        <v>1194</v>
      </c>
      <c r="L92" s="78">
        <v>20</v>
      </c>
      <c r="M92" s="78">
        <v>19</v>
      </c>
      <c r="N92" s="72">
        <v>3439</v>
      </c>
      <c r="O92" s="72">
        <v>2421</v>
      </c>
      <c r="P92" s="72">
        <v>3116</v>
      </c>
      <c r="Q92" s="79">
        <v>0</v>
      </c>
      <c r="R92" s="79">
        <v>0</v>
      </c>
      <c r="S92" s="80">
        <v>281</v>
      </c>
      <c r="T92" s="73">
        <v>29</v>
      </c>
      <c r="U92" s="74">
        <f t="shared" si="38"/>
        <v>168</v>
      </c>
      <c r="V92" s="74">
        <f t="shared" si="39"/>
        <v>1792</v>
      </c>
      <c r="W92" s="60">
        <v>260</v>
      </c>
      <c r="X92" s="75">
        <v>248</v>
      </c>
      <c r="Y92" s="49">
        <v>17986</v>
      </c>
      <c r="Z92" s="49">
        <v>16336</v>
      </c>
      <c r="AA92" s="58">
        <f t="shared" si="32"/>
        <v>-84</v>
      </c>
      <c r="AB92" s="58">
        <f t="shared" si="33"/>
        <v>-46</v>
      </c>
      <c r="AC92" s="59">
        <v>2</v>
      </c>
      <c r="AD92" s="60"/>
      <c r="AE92" s="58">
        <v>0</v>
      </c>
      <c r="AF92" s="60"/>
      <c r="AG92" s="60"/>
      <c r="AH92" s="61">
        <v>5642</v>
      </c>
      <c r="AI92" s="61">
        <v>5108</v>
      </c>
      <c r="AJ92" s="62">
        <v>8251.2000000000007</v>
      </c>
      <c r="AK92" s="63">
        <f t="shared" si="40"/>
        <v>137.27700213302307</v>
      </c>
      <c r="AL92" s="64"/>
      <c r="AM92" s="81">
        <v>0</v>
      </c>
      <c r="AN92" s="82">
        <v>0</v>
      </c>
      <c r="AO92" s="82">
        <v>0</v>
      </c>
      <c r="AP92" s="66">
        <v>0</v>
      </c>
      <c r="AQ92" s="66">
        <v>0</v>
      </c>
      <c r="AR92" s="68">
        <v>0</v>
      </c>
      <c r="AS92" s="68">
        <v>0</v>
      </c>
      <c r="AT92" s="68">
        <v>0</v>
      </c>
      <c r="AU92" s="68">
        <v>0</v>
      </c>
      <c r="AV92" s="68">
        <v>0</v>
      </c>
      <c r="AW92" s="19"/>
      <c r="AX92" s="19"/>
    </row>
    <row r="93" spans="1:50" ht="15.75" customHeight="1" x14ac:dyDescent="0.25">
      <c r="A93" s="44">
        <v>82</v>
      </c>
      <c r="B93" s="45" t="s">
        <v>131</v>
      </c>
      <c r="C93" s="48">
        <v>5110</v>
      </c>
      <c r="D93" s="48">
        <v>1950</v>
      </c>
      <c r="E93" s="48">
        <v>500</v>
      </c>
      <c r="F93" s="48">
        <v>50</v>
      </c>
      <c r="G93" s="85">
        <v>0</v>
      </c>
      <c r="H93" s="48">
        <f t="shared" si="37"/>
        <v>7610</v>
      </c>
      <c r="I93" s="49">
        <v>4194</v>
      </c>
      <c r="J93" s="49">
        <v>4177</v>
      </c>
      <c r="K93" s="49">
        <v>930</v>
      </c>
      <c r="L93" s="78">
        <v>0</v>
      </c>
      <c r="M93" s="78">
        <v>0</v>
      </c>
      <c r="N93" s="72">
        <v>1416</v>
      </c>
      <c r="O93" s="72">
        <v>1368</v>
      </c>
      <c r="P93" s="72">
        <v>1020</v>
      </c>
      <c r="Q93" s="79">
        <v>0</v>
      </c>
      <c r="R93" s="79">
        <v>0</v>
      </c>
      <c r="S93" s="80">
        <v>0</v>
      </c>
      <c r="T93" s="73">
        <v>0</v>
      </c>
      <c r="U93" s="74">
        <f t="shared" si="38"/>
        <v>50</v>
      </c>
      <c r="V93" s="74">
        <f t="shared" si="39"/>
        <v>114</v>
      </c>
      <c r="W93" s="60">
        <v>0</v>
      </c>
      <c r="X93" s="75">
        <v>1</v>
      </c>
      <c r="Y93" s="49">
        <v>7614</v>
      </c>
      <c r="Z93" s="49">
        <v>7470</v>
      </c>
      <c r="AA93" s="58">
        <f t="shared" si="32"/>
        <v>-54</v>
      </c>
      <c r="AB93" s="58">
        <f t="shared" si="33"/>
        <v>25</v>
      </c>
      <c r="AC93" s="59">
        <v>3</v>
      </c>
      <c r="AD93" s="60"/>
      <c r="AE93" s="58">
        <v>0</v>
      </c>
      <c r="AF93" s="60"/>
      <c r="AG93" s="60"/>
      <c r="AH93" s="61">
        <v>941</v>
      </c>
      <c r="AI93" s="61">
        <v>930</v>
      </c>
      <c r="AJ93" s="62">
        <v>4845</v>
      </c>
      <c r="AK93" s="63">
        <f t="shared" si="40"/>
        <v>105.75851393188856</v>
      </c>
      <c r="AL93" s="64"/>
      <c r="AM93" s="81">
        <v>0</v>
      </c>
      <c r="AN93" s="82">
        <v>0</v>
      </c>
      <c r="AO93" s="82">
        <v>0</v>
      </c>
      <c r="AP93" s="66">
        <v>0</v>
      </c>
      <c r="AQ93" s="66">
        <v>0</v>
      </c>
      <c r="AR93" s="68">
        <v>0</v>
      </c>
      <c r="AS93" s="68">
        <v>0</v>
      </c>
      <c r="AT93" s="68">
        <v>0</v>
      </c>
      <c r="AU93" s="68">
        <v>0</v>
      </c>
      <c r="AV93" s="68">
        <v>0</v>
      </c>
      <c r="AW93" s="19"/>
      <c r="AX93" s="19"/>
    </row>
    <row r="94" spans="1:50" ht="15.75" customHeight="1" x14ac:dyDescent="0.25">
      <c r="A94" s="124"/>
      <c r="B94" s="125" t="s">
        <v>132</v>
      </c>
      <c r="C94" s="135">
        <f t="shared" ref="C94:Z94" si="41">SUM(C95:C107)</f>
        <v>252405</v>
      </c>
      <c r="D94" s="135">
        <f t="shared" si="41"/>
        <v>58800</v>
      </c>
      <c r="E94" s="135">
        <f t="shared" si="41"/>
        <v>18780</v>
      </c>
      <c r="F94" s="135">
        <f t="shared" si="41"/>
        <v>3470</v>
      </c>
      <c r="G94" s="135">
        <f t="shared" si="41"/>
        <v>1010</v>
      </c>
      <c r="H94" s="135">
        <f t="shared" si="41"/>
        <v>334465</v>
      </c>
      <c r="I94" s="127">
        <f t="shared" si="41"/>
        <v>166914</v>
      </c>
      <c r="J94" s="127">
        <f t="shared" si="41"/>
        <v>158974</v>
      </c>
      <c r="K94" s="127">
        <f t="shared" si="41"/>
        <v>25722</v>
      </c>
      <c r="L94" s="127">
        <f t="shared" si="41"/>
        <v>940</v>
      </c>
      <c r="M94" s="127">
        <f t="shared" si="41"/>
        <v>830</v>
      </c>
      <c r="N94" s="127">
        <f t="shared" si="41"/>
        <v>87834</v>
      </c>
      <c r="O94" s="127">
        <f t="shared" si="41"/>
        <v>74846</v>
      </c>
      <c r="P94" s="127">
        <f t="shared" si="41"/>
        <v>32152</v>
      </c>
      <c r="Q94" s="127">
        <f t="shared" si="41"/>
        <v>8</v>
      </c>
      <c r="R94" s="127">
        <f t="shared" si="41"/>
        <v>5</v>
      </c>
      <c r="S94" s="127">
        <f t="shared" si="41"/>
        <v>8322</v>
      </c>
      <c r="T94" s="127">
        <f t="shared" si="41"/>
        <v>506</v>
      </c>
      <c r="U94" s="128">
        <f t="shared" si="41"/>
        <v>12891</v>
      </c>
      <c r="V94" s="128">
        <f t="shared" si="41"/>
        <v>27612</v>
      </c>
      <c r="W94" s="127">
        <f t="shared" si="41"/>
        <v>8004</v>
      </c>
      <c r="X94" s="127">
        <f t="shared" si="41"/>
        <v>14324</v>
      </c>
      <c r="Y94" s="127">
        <f t="shared" si="41"/>
        <v>320340</v>
      </c>
      <c r="Z94" s="127">
        <f t="shared" si="41"/>
        <v>297663</v>
      </c>
      <c r="AA94" s="129">
        <f t="shared" si="32"/>
        <v>-6770</v>
      </c>
      <c r="AB94" s="129">
        <f t="shared" si="33"/>
        <v>-5134</v>
      </c>
      <c r="AC94" s="127">
        <f t="shared" ref="AC94:AJ94" si="42">SUM(AC95:AC107)</f>
        <v>31</v>
      </c>
      <c r="AD94" s="127">
        <f t="shared" si="42"/>
        <v>5</v>
      </c>
      <c r="AE94" s="127">
        <f t="shared" si="42"/>
        <v>21</v>
      </c>
      <c r="AF94" s="127">
        <f t="shared" si="42"/>
        <v>4</v>
      </c>
      <c r="AG94" s="127">
        <f t="shared" si="42"/>
        <v>8</v>
      </c>
      <c r="AH94" s="127">
        <f t="shared" si="42"/>
        <v>100429</v>
      </c>
      <c r="AI94" s="127">
        <f t="shared" si="42"/>
        <v>94666</v>
      </c>
      <c r="AJ94" s="127">
        <f t="shared" si="42"/>
        <v>179115</v>
      </c>
      <c r="AK94" s="131">
        <f t="shared" si="40"/>
        <v>107.54878150908634</v>
      </c>
      <c r="AL94" s="64"/>
      <c r="AM94" s="132">
        <f t="shared" ref="AM94:AV94" si="43">SUM(AM95:AM107)</f>
        <v>2</v>
      </c>
      <c r="AN94" s="132">
        <f t="shared" si="43"/>
        <v>2</v>
      </c>
      <c r="AO94" s="132">
        <f t="shared" si="43"/>
        <v>0</v>
      </c>
      <c r="AP94" s="133">
        <f t="shared" si="43"/>
        <v>0</v>
      </c>
      <c r="AQ94" s="133">
        <f t="shared" si="43"/>
        <v>0</v>
      </c>
      <c r="AR94" s="132">
        <f t="shared" si="43"/>
        <v>109</v>
      </c>
      <c r="AS94" s="132">
        <f t="shared" si="43"/>
        <v>65</v>
      </c>
      <c r="AT94" s="133">
        <f t="shared" si="43"/>
        <v>0</v>
      </c>
      <c r="AU94" s="133">
        <f t="shared" si="43"/>
        <v>0</v>
      </c>
      <c r="AV94" s="133">
        <f t="shared" si="43"/>
        <v>0</v>
      </c>
      <c r="AW94" s="19"/>
      <c r="AX94" s="19"/>
    </row>
    <row r="95" spans="1:50" ht="15.75" customHeight="1" x14ac:dyDescent="0.25">
      <c r="A95" s="44">
        <v>83</v>
      </c>
      <c r="B95" s="45" t="s">
        <v>133</v>
      </c>
      <c r="C95" s="48">
        <v>10260</v>
      </c>
      <c r="D95" s="48">
        <v>3200</v>
      </c>
      <c r="E95" s="48">
        <v>1470</v>
      </c>
      <c r="F95" s="48">
        <v>320</v>
      </c>
      <c r="G95" s="85">
        <v>140</v>
      </c>
      <c r="H95" s="48">
        <f t="shared" ref="H95:H107" si="44">C95+D95+E95+F95+G95</f>
        <v>15390</v>
      </c>
      <c r="I95" s="49">
        <v>6203</v>
      </c>
      <c r="J95" s="49">
        <v>5998</v>
      </c>
      <c r="K95" s="49">
        <v>1342</v>
      </c>
      <c r="L95" s="78">
        <v>140</v>
      </c>
      <c r="M95" s="78">
        <v>139</v>
      </c>
      <c r="N95" s="72">
        <v>4402</v>
      </c>
      <c r="O95" s="72">
        <v>4148</v>
      </c>
      <c r="P95" s="72">
        <v>1840</v>
      </c>
      <c r="Q95" s="79">
        <v>0</v>
      </c>
      <c r="R95" s="79">
        <v>0</v>
      </c>
      <c r="S95" s="80">
        <v>104</v>
      </c>
      <c r="T95" s="73">
        <v>24</v>
      </c>
      <c r="U95" s="74">
        <f t="shared" ref="U95:U107" si="45">H95-I95-N95-W95-K95-P95-L95-Q95</f>
        <v>1463</v>
      </c>
      <c r="V95" s="74">
        <f t="shared" ref="V95:V107" si="46">H95-J95-X95-O95-K95-P95-M95-R95</f>
        <v>1923</v>
      </c>
      <c r="W95" s="60">
        <v>0</v>
      </c>
      <c r="X95" s="75">
        <v>0</v>
      </c>
      <c r="Y95" s="49">
        <v>13988</v>
      </c>
      <c r="Z95" s="49">
        <v>13372</v>
      </c>
      <c r="AA95" s="58">
        <f t="shared" si="32"/>
        <v>-61</v>
      </c>
      <c r="AB95" s="58">
        <f t="shared" si="33"/>
        <v>95</v>
      </c>
      <c r="AC95" s="59">
        <v>6</v>
      </c>
      <c r="AD95" s="60">
        <v>1</v>
      </c>
      <c r="AE95" s="58">
        <v>0</v>
      </c>
      <c r="AF95" s="60">
        <v>0</v>
      </c>
      <c r="AG95" s="60">
        <v>1</v>
      </c>
      <c r="AH95" s="61">
        <v>4612</v>
      </c>
      <c r="AI95" s="61">
        <v>4446</v>
      </c>
      <c r="AJ95" s="62">
        <v>6315.6</v>
      </c>
      <c r="AK95" s="63">
        <f t="shared" si="40"/>
        <v>119.46608398251948</v>
      </c>
      <c r="AL95" s="64"/>
      <c r="AM95" s="81">
        <v>0</v>
      </c>
      <c r="AN95" s="81">
        <v>0</v>
      </c>
      <c r="AO95" s="81">
        <v>0</v>
      </c>
      <c r="AP95" s="65">
        <v>0</v>
      </c>
      <c r="AQ95" s="65">
        <v>0</v>
      </c>
      <c r="AR95" s="68">
        <v>0</v>
      </c>
      <c r="AS95" s="68">
        <v>0</v>
      </c>
      <c r="AT95" s="68">
        <v>0</v>
      </c>
      <c r="AU95" s="68">
        <v>0</v>
      </c>
      <c r="AV95" s="68">
        <v>0</v>
      </c>
      <c r="AW95" s="19"/>
      <c r="AX95" s="19"/>
    </row>
    <row r="96" spans="1:50" ht="16.5" customHeight="1" x14ac:dyDescent="0.25">
      <c r="A96" s="44">
        <v>84</v>
      </c>
      <c r="B96" s="71" t="s">
        <v>134</v>
      </c>
      <c r="C96" s="48">
        <v>7760</v>
      </c>
      <c r="D96" s="48">
        <v>2750</v>
      </c>
      <c r="E96" s="48">
        <v>1400</v>
      </c>
      <c r="F96" s="48">
        <v>150</v>
      </c>
      <c r="G96" s="85">
        <v>0</v>
      </c>
      <c r="H96" s="48">
        <f t="shared" si="44"/>
        <v>12060</v>
      </c>
      <c r="I96" s="49">
        <v>4223</v>
      </c>
      <c r="J96" s="49">
        <v>3653</v>
      </c>
      <c r="K96" s="49">
        <v>1221</v>
      </c>
      <c r="L96" s="78">
        <v>0</v>
      </c>
      <c r="M96" s="78">
        <v>0</v>
      </c>
      <c r="N96" s="72">
        <v>1469</v>
      </c>
      <c r="O96" s="72">
        <v>1122</v>
      </c>
      <c r="P96" s="72">
        <v>1427</v>
      </c>
      <c r="Q96" s="79">
        <v>0</v>
      </c>
      <c r="R96" s="79">
        <v>0</v>
      </c>
      <c r="S96" s="80">
        <v>42</v>
      </c>
      <c r="T96" s="73">
        <v>15</v>
      </c>
      <c r="U96" s="74">
        <f t="shared" si="45"/>
        <v>3389</v>
      </c>
      <c r="V96" s="74">
        <f t="shared" si="46"/>
        <v>4268</v>
      </c>
      <c r="W96" s="60">
        <v>331</v>
      </c>
      <c r="X96" s="75">
        <v>369</v>
      </c>
      <c r="Y96" s="49">
        <v>8410</v>
      </c>
      <c r="Z96" s="49">
        <v>7739</v>
      </c>
      <c r="AA96" s="58">
        <f t="shared" si="32"/>
        <v>-70</v>
      </c>
      <c r="AB96" s="58">
        <f t="shared" si="33"/>
        <v>-316</v>
      </c>
      <c r="AC96" s="60">
        <v>1</v>
      </c>
      <c r="AD96" s="60"/>
      <c r="AE96" s="58">
        <v>3</v>
      </c>
      <c r="AF96" s="60"/>
      <c r="AG96" s="60"/>
      <c r="AH96" s="61">
        <v>2351</v>
      </c>
      <c r="AI96" s="61">
        <v>2193</v>
      </c>
      <c r="AJ96" s="62">
        <v>4130.3999999999996</v>
      </c>
      <c r="AK96" s="63">
        <f t="shared" si="40"/>
        <v>131.80321518496999</v>
      </c>
      <c r="AL96" s="64"/>
      <c r="AM96" s="81">
        <v>0</v>
      </c>
      <c r="AN96" s="82">
        <v>0</v>
      </c>
      <c r="AO96" s="82">
        <v>0</v>
      </c>
      <c r="AP96" s="67">
        <v>0</v>
      </c>
      <c r="AQ96" s="134">
        <v>0</v>
      </c>
      <c r="AR96" s="68">
        <v>3</v>
      </c>
      <c r="AS96" s="68">
        <v>3</v>
      </c>
      <c r="AT96" s="68">
        <v>0</v>
      </c>
      <c r="AU96" s="68">
        <v>0</v>
      </c>
      <c r="AV96" s="68">
        <v>0</v>
      </c>
      <c r="AW96" s="19"/>
      <c r="AX96" s="19"/>
    </row>
    <row r="97" spans="1:50" ht="15.75" customHeight="1" x14ac:dyDescent="0.25">
      <c r="A97" s="44">
        <v>85</v>
      </c>
      <c r="B97" s="71" t="s">
        <v>135</v>
      </c>
      <c r="C97" s="48">
        <v>12350</v>
      </c>
      <c r="D97" s="48">
        <v>3750</v>
      </c>
      <c r="E97" s="48">
        <v>1470</v>
      </c>
      <c r="F97" s="48">
        <v>220</v>
      </c>
      <c r="G97" s="85">
        <v>0</v>
      </c>
      <c r="H97" s="48">
        <f t="shared" si="44"/>
        <v>17790</v>
      </c>
      <c r="I97" s="49">
        <v>7915</v>
      </c>
      <c r="J97" s="49">
        <v>7233</v>
      </c>
      <c r="K97" s="49">
        <v>1085</v>
      </c>
      <c r="L97" s="78">
        <v>0</v>
      </c>
      <c r="M97" s="78">
        <v>0</v>
      </c>
      <c r="N97" s="72">
        <v>3595</v>
      </c>
      <c r="O97" s="72">
        <v>3390</v>
      </c>
      <c r="P97" s="72">
        <v>2665</v>
      </c>
      <c r="Q97" s="79">
        <v>0</v>
      </c>
      <c r="R97" s="79">
        <v>0</v>
      </c>
      <c r="S97" s="80">
        <v>162</v>
      </c>
      <c r="T97" s="73">
        <v>11</v>
      </c>
      <c r="U97" s="74">
        <f t="shared" si="45"/>
        <v>1713</v>
      </c>
      <c r="V97" s="74">
        <f t="shared" si="46"/>
        <v>1424</v>
      </c>
      <c r="W97" s="60">
        <v>817</v>
      </c>
      <c r="X97" s="75">
        <v>1993</v>
      </c>
      <c r="Y97" s="49">
        <v>15354</v>
      </c>
      <c r="Z97" s="49">
        <v>14290</v>
      </c>
      <c r="AA97" s="58">
        <f t="shared" si="32"/>
        <v>-94</v>
      </c>
      <c r="AB97" s="58">
        <f t="shared" si="33"/>
        <v>83</v>
      </c>
      <c r="AC97" s="48">
        <v>1</v>
      </c>
      <c r="AD97" s="60"/>
      <c r="AE97" s="58">
        <v>0</v>
      </c>
      <c r="AF97" s="60">
        <v>1</v>
      </c>
      <c r="AG97" s="60">
        <v>1</v>
      </c>
      <c r="AH97" s="61">
        <v>4066</v>
      </c>
      <c r="AI97" s="61">
        <v>3875</v>
      </c>
      <c r="AJ97" s="62">
        <v>8509.2000000000007</v>
      </c>
      <c r="AK97" s="63">
        <f t="shared" si="40"/>
        <v>105.76787477083627</v>
      </c>
      <c r="AL97" s="150"/>
      <c r="AM97" s="81">
        <v>0</v>
      </c>
      <c r="AN97" s="81">
        <v>0</v>
      </c>
      <c r="AO97" s="81">
        <v>0</v>
      </c>
      <c r="AP97" s="65">
        <v>0</v>
      </c>
      <c r="AQ97" s="65">
        <v>0</v>
      </c>
      <c r="AR97" s="68">
        <v>0</v>
      </c>
      <c r="AS97" s="68">
        <v>0</v>
      </c>
      <c r="AT97" s="68">
        <v>0</v>
      </c>
      <c r="AU97" s="68">
        <v>0</v>
      </c>
      <c r="AV97" s="68">
        <v>0</v>
      </c>
      <c r="AW97" s="19"/>
      <c r="AX97" s="19"/>
    </row>
    <row r="98" spans="1:50" ht="15.75" customHeight="1" x14ac:dyDescent="0.25">
      <c r="A98" s="44">
        <v>86</v>
      </c>
      <c r="B98" s="71" t="s">
        <v>136</v>
      </c>
      <c r="C98" s="48">
        <v>18000</v>
      </c>
      <c r="D98" s="48">
        <v>4350</v>
      </c>
      <c r="E98" s="48">
        <v>1400</v>
      </c>
      <c r="F98" s="48">
        <v>230</v>
      </c>
      <c r="G98" s="85">
        <v>340</v>
      </c>
      <c r="H98" s="48">
        <f t="shared" si="44"/>
        <v>24320</v>
      </c>
      <c r="I98" s="49">
        <v>12157</v>
      </c>
      <c r="J98" s="49">
        <v>11956</v>
      </c>
      <c r="K98" s="49">
        <v>2220</v>
      </c>
      <c r="L98" s="78">
        <v>342</v>
      </c>
      <c r="M98" s="78">
        <v>311</v>
      </c>
      <c r="N98" s="72">
        <v>7137</v>
      </c>
      <c r="O98" s="72">
        <v>5861</v>
      </c>
      <c r="P98" s="72">
        <v>2123</v>
      </c>
      <c r="Q98" s="79">
        <v>0</v>
      </c>
      <c r="R98" s="79">
        <v>0</v>
      </c>
      <c r="S98" s="80">
        <v>6314</v>
      </c>
      <c r="T98" s="73">
        <v>24</v>
      </c>
      <c r="U98" s="74">
        <f t="shared" si="45"/>
        <v>-119</v>
      </c>
      <c r="V98" s="74">
        <f t="shared" si="46"/>
        <v>-98</v>
      </c>
      <c r="W98" s="60">
        <v>460</v>
      </c>
      <c r="X98" s="75">
        <v>1947</v>
      </c>
      <c r="Y98" s="49">
        <v>24178</v>
      </c>
      <c r="Z98" s="49">
        <v>22705</v>
      </c>
      <c r="AA98" s="58">
        <f t="shared" si="32"/>
        <v>-199</v>
      </c>
      <c r="AB98" s="58">
        <f t="shared" si="33"/>
        <v>-234</v>
      </c>
      <c r="AC98" s="60">
        <v>1</v>
      </c>
      <c r="AD98" s="60"/>
      <c r="AE98" s="58">
        <v>0</v>
      </c>
      <c r="AF98" s="60"/>
      <c r="AG98" s="60"/>
      <c r="AH98" s="61">
        <v>7738</v>
      </c>
      <c r="AI98" s="61">
        <v>7349</v>
      </c>
      <c r="AJ98" s="62">
        <v>13304.4</v>
      </c>
      <c r="AK98" s="63">
        <f t="shared" si="40"/>
        <v>108.06199452812604</v>
      </c>
      <c r="AL98" s="64"/>
      <c r="AM98" s="65">
        <v>0</v>
      </c>
      <c r="AN98" s="66">
        <v>0</v>
      </c>
      <c r="AO98" s="66">
        <v>0</v>
      </c>
      <c r="AP98" s="67">
        <v>0</v>
      </c>
      <c r="AQ98" s="134">
        <v>0</v>
      </c>
      <c r="AR98" s="68">
        <v>0</v>
      </c>
      <c r="AS98" s="68">
        <v>0</v>
      </c>
      <c r="AT98" s="76">
        <v>0</v>
      </c>
      <c r="AU98" s="97">
        <v>0</v>
      </c>
      <c r="AV98" s="97">
        <v>0</v>
      </c>
      <c r="AW98" s="19"/>
      <c r="AX98" s="19"/>
    </row>
    <row r="99" spans="1:50" ht="15.75" customHeight="1" x14ac:dyDescent="0.25">
      <c r="A99" s="44">
        <v>87</v>
      </c>
      <c r="B99" s="45" t="s">
        <v>137</v>
      </c>
      <c r="C99" s="48">
        <v>18060</v>
      </c>
      <c r="D99" s="48">
        <v>3950</v>
      </c>
      <c r="E99" s="48">
        <v>1750</v>
      </c>
      <c r="F99" s="48">
        <v>250</v>
      </c>
      <c r="G99" s="85">
        <v>70</v>
      </c>
      <c r="H99" s="48">
        <f t="shared" si="44"/>
        <v>24080</v>
      </c>
      <c r="I99" s="49">
        <v>12137</v>
      </c>
      <c r="J99" s="49">
        <v>11388</v>
      </c>
      <c r="K99" s="49">
        <v>1832</v>
      </c>
      <c r="L99" s="78">
        <v>70</v>
      </c>
      <c r="M99" s="78">
        <v>68</v>
      </c>
      <c r="N99" s="72">
        <v>6676</v>
      </c>
      <c r="O99" s="72">
        <v>5564</v>
      </c>
      <c r="P99" s="72">
        <v>2118</v>
      </c>
      <c r="Q99" s="79">
        <v>0</v>
      </c>
      <c r="R99" s="79">
        <v>4</v>
      </c>
      <c r="S99" s="80">
        <v>317</v>
      </c>
      <c r="T99" s="73">
        <v>40</v>
      </c>
      <c r="U99" s="74">
        <f t="shared" si="45"/>
        <v>-181</v>
      </c>
      <c r="V99" s="74">
        <f t="shared" si="46"/>
        <v>-20</v>
      </c>
      <c r="W99" s="60">
        <v>1428</v>
      </c>
      <c r="X99" s="75">
        <v>3126</v>
      </c>
      <c r="Y99" s="49">
        <v>22863</v>
      </c>
      <c r="Z99" s="49">
        <v>21208</v>
      </c>
      <c r="AA99" s="58">
        <f t="shared" si="32"/>
        <v>-30</v>
      </c>
      <c r="AB99" s="58">
        <f t="shared" si="33"/>
        <v>-234</v>
      </c>
      <c r="AC99" s="59">
        <v>2</v>
      </c>
      <c r="AD99" s="60">
        <v>1</v>
      </c>
      <c r="AE99" s="58">
        <v>0</v>
      </c>
      <c r="AF99" s="60"/>
      <c r="AG99" s="60"/>
      <c r="AH99" s="61">
        <v>8396</v>
      </c>
      <c r="AI99" s="61">
        <v>7874</v>
      </c>
      <c r="AJ99" s="62">
        <v>13380</v>
      </c>
      <c r="AK99" s="63">
        <f t="shared" si="40"/>
        <v>104.40209267563527</v>
      </c>
      <c r="AL99" s="64"/>
      <c r="AM99" s="81">
        <v>0</v>
      </c>
      <c r="AN99" s="81">
        <v>0</v>
      </c>
      <c r="AO99" s="81">
        <v>0</v>
      </c>
      <c r="AP99" s="65">
        <v>0</v>
      </c>
      <c r="AQ99" s="65">
        <v>0</v>
      </c>
      <c r="AR99" s="68">
        <v>0</v>
      </c>
      <c r="AS99" s="68">
        <v>0</v>
      </c>
      <c r="AT99" s="68">
        <v>0</v>
      </c>
      <c r="AU99" s="68">
        <v>0</v>
      </c>
      <c r="AV99" s="68">
        <v>0</v>
      </c>
      <c r="AW99" s="19"/>
      <c r="AX99" s="19"/>
    </row>
    <row r="100" spans="1:50" ht="15.75" customHeight="1" x14ac:dyDescent="0.25">
      <c r="A100" s="44">
        <v>88</v>
      </c>
      <c r="B100" s="45" t="s">
        <v>138</v>
      </c>
      <c r="C100" s="48">
        <v>40715</v>
      </c>
      <c r="D100" s="48">
        <v>6950</v>
      </c>
      <c r="E100" s="48">
        <v>2310</v>
      </c>
      <c r="F100" s="48">
        <v>450</v>
      </c>
      <c r="G100" s="85">
        <v>90</v>
      </c>
      <c r="H100" s="48">
        <f t="shared" si="44"/>
        <v>50515</v>
      </c>
      <c r="I100" s="49">
        <v>25351</v>
      </c>
      <c r="J100" s="49">
        <v>24525</v>
      </c>
      <c r="K100" s="49">
        <v>3237</v>
      </c>
      <c r="L100" s="78">
        <v>85</v>
      </c>
      <c r="M100" s="78">
        <v>84</v>
      </c>
      <c r="N100" s="72">
        <v>18306</v>
      </c>
      <c r="O100" s="72">
        <v>15715</v>
      </c>
      <c r="P100" s="72">
        <v>3482</v>
      </c>
      <c r="Q100" s="79">
        <v>0</v>
      </c>
      <c r="R100" s="79">
        <v>0</v>
      </c>
      <c r="S100" s="80">
        <v>402</v>
      </c>
      <c r="T100" s="73">
        <v>69</v>
      </c>
      <c r="U100" s="74">
        <f t="shared" si="45"/>
        <v>-878</v>
      </c>
      <c r="V100" s="74">
        <f t="shared" si="46"/>
        <v>-677</v>
      </c>
      <c r="W100" s="60">
        <v>932</v>
      </c>
      <c r="X100" s="60">
        <v>4149</v>
      </c>
      <c r="Y100" s="49">
        <v>50433</v>
      </c>
      <c r="Z100" s="49">
        <v>47281</v>
      </c>
      <c r="AA100" s="58">
        <f t="shared" si="32"/>
        <v>28</v>
      </c>
      <c r="AB100" s="58">
        <f t="shared" si="33"/>
        <v>-238</v>
      </c>
      <c r="AC100" s="59">
        <v>4</v>
      </c>
      <c r="AD100" s="60">
        <v>1</v>
      </c>
      <c r="AE100" s="58">
        <v>0</v>
      </c>
      <c r="AF100" s="60"/>
      <c r="AG100" s="60">
        <v>1</v>
      </c>
      <c r="AH100" s="61">
        <v>14865</v>
      </c>
      <c r="AI100" s="61">
        <v>14050</v>
      </c>
      <c r="AJ100" s="62">
        <v>29363.4</v>
      </c>
      <c r="AK100" s="63">
        <f t="shared" si="40"/>
        <v>97.359297629021157</v>
      </c>
      <c r="AL100" s="64"/>
      <c r="AM100" s="81">
        <v>0</v>
      </c>
      <c r="AN100" s="82">
        <v>0</v>
      </c>
      <c r="AO100" s="82">
        <v>0</v>
      </c>
      <c r="AP100" s="66">
        <v>0</v>
      </c>
      <c r="AQ100" s="66">
        <v>0</v>
      </c>
      <c r="AR100" s="68">
        <v>50</v>
      </c>
      <c r="AS100" s="68">
        <v>24</v>
      </c>
      <c r="AT100" s="68">
        <v>0</v>
      </c>
      <c r="AU100" s="68">
        <v>0</v>
      </c>
      <c r="AV100" s="68">
        <v>0</v>
      </c>
      <c r="AW100" s="19"/>
      <c r="AX100" s="19"/>
    </row>
    <row r="101" spans="1:50" ht="15.75" customHeight="1" x14ac:dyDescent="0.25">
      <c r="A101" s="44">
        <v>89</v>
      </c>
      <c r="B101" s="71" t="s">
        <v>139</v>
      </c>
      <c r="C101" s="48">
        <v>15560</v>
      </c>
      <c r="D101" s="48">
        <v>3980</v>
      </c>
      <c r="E101" s="48">
        <v>1240</v>
      </c>
      <c r="F101" s="48">
        <v>300</v>
      </c>
      <c r="G101" s="85">
        <v>110</v>
      </c>
      <c r="H101" s="48">
        <f t="shared" si="44"/>
        <v>21190</v>
      </c>
      <c r="I101" s="49">
        <v>10084</v>
      </c>
      <c r="J101" s="49">
        <v>9279</v>
      </c>
      <c r="K101" s="49">
        <v>1160</v>
      </c>
      <c r="L101" s="78">
        <v>131</v>
      </c>
      <c r="M101" s="78">
        <v>72</v>
      </c>
      <c r="N101" s="72">
        <v>6056</v>
      </c>
      <c r="O101" s="72">
        <v>4940</v>
      </c>
      <c r="P101" s="72">
        <v>2822</v>
      </c>
      <c r="Q101" s="79">
        <v>6</v>
      </c>
      <c r="R101" s="79">
        <v>0</v>
      </c>
      <c r="S101" s="80">
        <v>45</v>
      </c>
      <c r="T101" s="73">
        <v>6</v>
      </c>
      <c r="U101" s="74">
        <f t="shared" si="45"/>
        <v>922</v>
      </c>
      <c r="V101" s="74">
        <f t="shared" si="46"/>
        <v>2895</v>
      </c>
      <c r="W101" s="60">
        <v>9</v>
      </c>
      <c r="X101" s="75">
        <v>22</v>
      </c>
      <c r="Y101" s="49">
        <v>21285</v>
      </c>
      <c r="Z101" s="49">
        <v>19127</v>
      </c>
      <c r="AA101" s="58">
        <f t="shared" si="32"/>
        <v>-1026</v>
      </c>
      <c r="AB101" s="58">
        <f t="shared" si="33"/>
        <v>-854</v>
      </c>
      <c r="AC101" s="60">
        <v>1</v>
      </c>
      <c r="AD101" s="60">
        <v>1</v>
      </c>
      <c r="AE101" s="58">
        <v>0</v>
      </c>
      <c r="AF101" s="60">
        <v>1</v>
      </c>
      <c r="AG101" s="60">
        <v>2</v>
      </c>
      <c r="AH101" s="61">
        <v>6918</v>
      </c>
      <c r="AI101" s="61">
        <v>6247</v>
      </c>
      <c r="AJ101" s="62">
        <v>11099.4</v>
      </c>
      <c r="AK101" s="63">
        <f t="shared" si="40"/>
        <v>101.3027731228715</v>
      </c>
      <c r="AL101" s="64"/>
      <c r="AM101" s="81">
        <v>0</v>
      </c>
      <c r="AN101" s="82">
        <v>0</v>
      </c>
      <c r="AO101" s="82">
        <v>0</v>
      </c>
      <c r="AP101" s="66">
        <v>0</v>
      </c>
      <c r="AQ101" s="66">
        <v>0</v>
      </c>
      <c r="AR101" s="104">
        <v>0</v>
      </c>
      <c r="AS101" s="104">
        <v>0</v>
      </c>
      <c r="AT101" s="104">
        <v>0</v>
      </c>
      <c r="AU101" s="68">
        <v>0</v>
      </c>
      <c r="AV101" s="68">
        <v>0</v>
      </c>
      <c r="AW101" s="19"/>
      <c r="AX101" s="19"/>
    </row>
    <row r="102" spans="1:50" ht="15.75" customHeight="1" x14ac:dyDescent="0.25">
      <c r="A102" s="44">
        <v>90</v>
      </c>
      <c r="B102" s="45" t="s">
        <v>140</v>
      </c>
      <c r="C102" s="48">
        <v>15060</v>
      </c>
      <c r="D102" s="48">
        <v>4400</v>
      </c>
      <c r="E102" s="48">
        <v>1440</v>
      </c>
      <c r="F102" s="48">
        <v>190</v>
      </c>
      <c r="G102" s="85">
        <v>60</v>
      </c>
      <c r="H102" s="48">
        <f t="shared" si="44"/>
        <v>21150</v>
      </c>
      <c r="I102" s="49">
        <v>9131</v>
      </c>
      <c r="J102" s="49">
        <v>8891</v>
      </c>
      <c r="K102" s="49">
        <v>2588</v>
      </c>
      <c r="L102" s="110">
        <v>11</v>
      </c>
      <c r="M102" s="110">
        <v>6</v>
      </c>
      <c r="N102" s="72">
        <v>3773</v>
      </c>
      <c r="O102" s="72">
        <v>2888</v>
      </c>
      <c r="P102" s="111">
        <v>1688</v>
      </c>
      <c r="Q102" s="112">
        <v>0</v>
      </c>
      <c r="R102" s="112">
        <v>0</v>
      </c>
      <c r="S102" s="80">
        <v>663</v>
      </c>
      <c r="T102" s="73">
        <v>11</v>
      </c>
      <c r="U102" s="74">
        <f t="shared" si="45"/>
        <v>3959</v>
      </c>
      <c r="V102" s="74">
        <f t="shared" si="46"/>
        <v>5089</v>
      </c>
      <c r="W102" s="60">
        <v>0</v>
      </c>
      <c r="X102" s="75">
        <v>0</v>
      </c>
      <c r="Y102" s="49">
        <v>18077</v>
      </c>
      <c r="Z102" s="49">
        <v>16509</v>
      </c>
      <c r="AA102" s="58">
        <f t="shared" si="32"/>
        <v>-886</v>
      </c>
      <c r="AB102" s="58">
        <f t="shared" si="33"/>
        <v>-448</v>
      </c>
      <c r="AC102" s="60">
        <v>1</v>
      </c>
      <c r="AD102" s="60"/>
      <c r="AE102" s="58">
        <v>18</v>
      </c>
      <c r="AF102" s="60"/>
      <c r="AG102" s="60"/>
      <c r="AH102" s="61">
        <v>6107</v>
      </c>
      <c r="AI102" s="61">
        <v>5765</v>
      </c>
      <c r="AJ102" s="62">
        <v>12126.6</v>
      </c>
      <c r="AK102" s="63">
        <f t="shared" si="40"/>
        <v>96.638794056042087</v>
      </c>
      <c r="AL102" s="64"/>
      <c r="AM102" s="65">
        <v>0</v>
      </c>
      <c r="AN102" s="66">
        <v>2</v>
      </c>
      <c r="AO102" s="66">
        <v>0</v>
      </c>
      <c r="AP102" s="99">
        <v>0</v>
      </c>
      <c r="AQ102" s="100">
        <v>0</v>
      </c>
      <c r="AR102" s="68">
        <v>6</v>
      </c>
      <c r="AS102" s="68">
        <v>0</v>
      </c>
      <c r="AT102" s="76">
        <v>0</v>
      </c>
      <c r="AU102" s="97">
        <v>0</v>
      </c>
      <c r="AV102" s="97">
        <v>0</v>
      </c>
      <c r="AW102" s="19"/>
      <c r="AX102" s="19"/>
    </row>
    <row r="103" spans="1:50" ht="15.75" customHeight="1" x14ac:dyDescent="0.25">
      <c r="A103" s="44">
        <v>91</v>
      </c>
      <c r="B103" s="45" t="s">
        <v>141</v>
      </c>
      <c r="C103" s="48">
        <v>12990</v>
      </c>
      <c r="D103" s="48">
        <v>3350</v>
      </c>
      <c r="E103" s="48">
        <v>1540</v>
      </c>
      <c r="F103" s="48">
        <v>100</v>
      </c>
      <c r="G103" s="85">
        <v>10</v>
      </c>
      <c r="H103" s="48">
        <f t="shared" si="44"/>
        <v>17990</v>
      </c>
      <c r="I103" s="49">
        <v>7605</v>
      </c>
      <c r="J103" s="49">
        <v>7296</v>
      </c>
      <c r="K103" s="49">
        <v>1375</v>
      </c>
      <c r="L103" s="110">
        <v>10</v>
      </c>
      <c r="M103" s="110">
        <v>10</v>
      </c>
      <c r="N103" s="72">
        <v>3881</v>
      </c>
      <c r="O103" s="72">
        <v>3063</v>
      </c>
      <c r="P103" s="111">
        <v>1975</v>
      </c>
      <c r="Q103" s="112">
        <v>0</v>
      </c>
      <c r="R103" s="112">
        <v>0</v>
      </c>
      <c r="S103" s="80">
        <v>28</v>
      </c>
      <c r="T103" s="73">
        <v>34</v>
      </c>
      <c r="U103" s="74">
        <f t="shared" si="45"/>
        <v>684</v>
      </c>
      <c r="V103" s="74">
        <f t="shared" si="46"/>
        <v>2241</v>
      </c>
      <c r="W103" s="60">
        <v>2460</v>
      </c>
      <c r="X103" s="75">
        <v>2030</v>
      </c>
      <c r="Y103" s="49">
        <v>14745</v>
      </c>
      <c r="Z103" s="49">
        <v>13221</v>
      </c>
      <c r="AA103" s="58">
        <f t="shared" si="32"/>
        <v>101</v>
      </c>
      <c r="AB103" s="58">
        <f t="shared" si="33"/>
        <v>498</v>
      </c>
      <c r="AC103" s="59">
        <v>2</v>
      </c>
      <c r="AD103" s="60"/>
      <c r="AE103" s="58">
        <v>0</v>
      </c>
      <c r="AF103" s="60"/>
      <c r="AG103" s="60"/>
      <c r="AH103" s="61">
        <v>5081</v>
      </c>
      <c r="AI103" s="61">
        <v>4566</v>
      </c>
      <c r="AJ103" s="62">
        <v>8585.4</v>
      </c>
      <c r="AK103" s="63">
        <f t="shared" si="40"/>
        <v>104.59617490157711</v>
      </c>
      <c r="AL103" s="64"/>
      <c r="AM103" s="81">
        <v>0</v>
      </c>
      <c r="AN103" s="82">
        <v>0</v>
      </c>
      <c r="AO103" s="82">
        <v>0</v>
      </c>
      <c r="AP103" s="67">
        <v>0</v>
      </c>
      <c r="AQ103" s="100">
        <v>0</v>
      </c>
      <c r="AR103" s="68">
        <v>0</v>
      </c>
      <c r="AS103" s="68">
        <v>0</v>
      </c>
      <c r="AT103" s="76">
        <v>0</v>
      </c>
      <c r="AU103" s="97">
        <v>0</v>
      </c>
      <c r="AV103" s="97">
        <v>0</v>
      </c>
      <c r="AW103" s="19"/>
      <c r="AX103" s="19"/>
    </row>
    <row r="104" spans="1:50" ht="15.75" customHeight="1" x14ac:dyDescent="0.25">
      <c r="A104" s="44">
        <v>92</v>
      </c>
      <c r="B104" s="45" t="s">
        <v>142</v>
      </c>
      <c r="C104" s="48">
        <v>22760</v>
      </c>
      <c r="D104" s="48">
        <v>5750</v>
      </c>
      <c r="E104" s="48">
        <v>1630</v>
      </c>
      <c r="F104" s="48">
        <v>490</v>
      </c>
      <c r="G104" s="85">
        <v>70</v>
      </c>
      <c r="H104" s="48">
        <f t="shared" si="44"/>
        <v>30700</v>
      </c>
      <c r="I104" s="49">
        <v>18229</v>
      </c>
      <c r="J104" s="49">
        <v>17408</v>
      </c>
      <c r="K104" s="49">
        <v>3040</v>
      </c>
      <c r="L104" s="110">
        <v>31</v>
      </c>
      <c r="M104" s="110">
        <v>25</v>
      </c>
      <c r="N104" s="72">
        <v>6094</v>
      </c>
      <c r="O104" s="72">
        <v>5067</v>
      </c>
      <c r="P104" s="111">
        <v>3281</v>
      </c>
      <c r="Q104" s="112">
        <v>0</v>
      </c>
      <c r="R104" s="112">
        <v>0</v>
      </c>
      <c r="S104" s="80">
        <v>11</v>
      </c>
      <c r="T104" s="73">
        <v>15</v>
      </c>
      <c r="U104" s="74">
        <f t="shared" si="45"/>
        <v>-1356</v>
      </c>
      <c r="V104" s="74">
        <f t="shared" si="46"/>
        <v>1421</v>
      </c>
      <c r="W104" s="60">
        <v>1381</v>
      </c>
      <c r="X104" s="60">
        <v>458</v>
      </c>
      <c r="Y104" s="49">
        <v>31049</v>
      </c>
      <c r="Z104" s="49">
        <v>29017</v>
      </c>
      <c r="AA104" s="58">
        <f t="shared" si="32"/>
        <v>-374</v>
      </c>
      <c r="AB104" s="58">
        <f t="shared" si="33"/>
        <v>-196</v>
      </c>
      <c r="AC104" s="59">
        <v>3</v>
      </c>
      <c r="AD104" s="60"/>
      <c r="AE104" s="58">
        <v>0</v>
      </c>
      <c r="AF104" s="60"/>
      <c r="AG104" s="60"/>
      <c r="AH104" s="61">
        <v>9983</v>
      </c>
      <c r="AI104" s="61">
        <v>9440</v>
      </c>
      <c r="AJ104" s="62">
        <v>19253.400000000001</v>
      </c>
      <c r="AK104" s="63">
        <f t="shared" si="40"/>
        <v>110.46880031578836</v>
      </c>
      <c r="AL104" s="64"/>
      <c r="AM104" s="81">
        <v>0</v>
      </c>
      <c r="AN104" s="82">
        <v>0</v>
      </c>
      <c r="AO104" s="82">
        <v>0</v>
      </c>
      <c r="AP104" s="67">
        <v>0</v>
      </c>
      <c r="AQ104" s="134">
        <v>0</v>
      </c>
      <c r="AR104" s="68">
        <v>0</v>
      </c>
      <c r="AS104" s="68">
        <v>0</v>
      </c>
      <c r="AT104" s="68">
        <v>0</v>
      </c>
      <c r="AU104" s="68">
        <v>0</v>
      </c>
      <c r="AV104" s="68">
        <v>0</v>
      </c>
      <c r="AW104" s="19"/>
      <c r="AX104" s="19"/>
    </row>
    <row r="105" spans="1:50" ht="15.75" customHeight="1" x14ac:dyDescent="0.25">
      <c r="A105" s="44">
        <v>93</v>
      </c>
      <c r="B105" s="45" t="s">
        <v>143</v>
      </c>
      <c r="C105" s="48">
        <v>61460</v>
      </c>
      <c r="D105" s="48">
        <v>10370</v>
      </c>
      <c r="E105" s="48">
        <v>3130</v>
      </c>
      <c r="F105" s="48">
        <v>570</v>
      </c>
      <c r="G105" s="85">
        <v>120</v>
      </c>
      <c r="H105" s="48">
        <f t="shared" si="44"/>
        <v>75650</v>
      </c>
      <c r="I105" s="49">
        <v>42004</v>
      </c>
      <c r="J105" s="49">
        <v>39659</v>
      </c>
      <c r="K105" s="49">
        <v>5251</v>
      </c>
      <c r="L105" s="78">
        <v>120</v>
      </c>
      <c r="M105" s="78">
        <v>115</v>
      </c>
      <c r="N105" s="72">
        <v>24386</v>
      </c>
      <c r="O105" s="72">
        <v>21449</v>
      </c>
      <c r="P105" s="72">
        <v>5119</v>
      </c>
      <c r="Q105" s="79">
        <v>2</v>
      </c>
      <c r="R105" s="79">
        <v>1</v>
      </c>
      <c r="S105" s="80">
        <v>234</v>
      </c>
      <c r="T105" s="73">
        <v>257</v>
      </c>
      <c r="U105" s="74">
        <f t="shared" si="45"/>
        <v>-1232</v>
      </c>
      <c r="V105" s="74">
        <f t="shared" si="46"/>
        <v>4056</v>
      </c>
      <c r="W105" s="60">
        <v>0</v>
      </c>
      <c r="X105" s="75">
        <v>0</v>
      </c>
      <c r="Y105" s="49">
        <v>76897</v>
      </c>
      <c r="Z105" s="49">
        <v>72046</v>
      </c>
      <c r="AA105" s="58">
        <f t="shared" si="32"/>
        <v>-15</v>
      </c>
      <c r="AB105" s="58">
        <f t="shared" si="33"/>
        <v>-452</v>
      </c>
      <c r="AC105" s="59">
        <v>5</v>
      </c>
      <c r="AD105" s="60">
        <v>1</v>
      </c>
      <c r="AE105" s="58">
        <v>0</v>
      </c>
      <c r="AF105" s="60">
        <v>2</v>
      </c>
      <c r="AG105" s="60">
        <v>2</v>
      </c>
      <c r="AH105" s="61">
        <v>25795</v>
      </c>
      <c r="AI105" s="61">
        <v>24660</v>
      </c>
      <c r="AJ105" s="62">
        <v>41859.599999999999</v>
      </c>
      <c r="AK105" s="63">
        <f t="shared" si="40"/>
        <v>112.88927748951257</v>
      </c>
      <c r="AL105" s="64"/>
      <c r="AM105" s="82">
        <v>2</v>
      </c>
      <c r="AN105" s="82">
        <v>0</v>
      </c>
      <c r="AO105" s="82">
        <v>0</v>
      </c>
      <c r="AP105" s="67">
        <v>0</v>
      </c>
      <c r="AQ105" s="134">
        <v>0</v>
      </c>
      <c r="AR105" s="68">
        <v>50</v>
      </c>
      <c r="AS105" s="68">
        <v>38</v>
      </c>
      <c r="AT105" s="76">
        <v>0</v>
      </c>
      <c r="AU105" s="77">
        <v>0</v>
      </c>
      <c r="AV105" s="77">
        <v>0</v>
      </c>
      <c r="AW105" s="19"/>
      <c r="AX105" s="19"/>
    </row>
    <row r="106" spans="1:50" ht="15.75" customHeight="1" x14ac:dyDescent="0.25">
      <c r="A106" s="44">
        <v>94</v>
      </c>
      <c r="B106" s="71" t="s">
        <v>144</v>
      </c>
      <c r="C106" s="48">
        <v>2930</v>
      </c>
      <c r="D106" s="48">
        <v>1050</v>
      </c>
      <c r="E106" s="48">
        <v>0</v>
      </c>
      <c r="F106" s="48">
        <v>0</v>
      </c>
      <c r="G106" s="85">
        <v>0</v>
      </c>
      <c r="H106" s="48">
        <f t="shared" si="44"/>
        <v>3980</v>
      </c>
      <c r="I106" s="49">
        <v>1545</v>
      </c>
      <c r="J106" s="49">
        <v>1405</v>
      </c>
      <c r="K106" s="49">
        <v>529</v>
      </c>
      <c r="L106" s="110">
        <v>0</v>
      </c>
      <c r="M106" s="110">
        <v>0</v>
      </c>
      <c r="N106" s="72">
        <v>977</v>
      </c>
      <c r="O106" s="72">
        <v>781</v>
      </c>
      <c r="P106" s="111">
        <v>436</v>
      </c>
      <c r="Q106" s="112">
        <v>0</v>
      </c>
      <c r="R106" s="112">
        <v>0</v>
      </c>
      <c r="S106" s="80">
        <v>0</v>
      </c>
      <c r="T106" s="73">
        <v>0</v>
      </c>
      <c r="U106" s="74">
        <f t="shared" si="45"/>
        <v>307</v>
      </c>
      <c r="V106" s="74">
        <f t="shared" si="46"/>
        <v>599</v>
      </c>
      <c r="W106" s="60">
        <v>186</v>
      </c>
      <c r="X106" s="75">
        <v>230</v>
      </c>
      <c r="Y106" s="49">
        <v>3717</v>
      </c>
      <c r="Z106" s="49">
        <v>3388</v>
      </c>
      <c r="AA106" s="58">
        <f t="shared" si="32"/>
        <v>-230</v>
      </c>
      <c r="AB106" s="58">
        <f t="shared" si="33"/>
        <v>-237</v>
      </c>
      <c r="AC106" s="48">
        <v>1</v>
      </c>
      <c r="AD106" s="60"/>
      <c r="AE106" s="58">
        <v>0</v>
      </c>
      <c r="AF106" s="60"/>
      <c r="AG106" s="60">
        <v>1</v>
      </c>
      <c r="AH106" s="61">
        <v>1025</v>
      </c>
      <c r="AI106" s="61">
        <v>959</v>
      </c>
      <c r="AJ106" s="62">
        <v>5461.2</v>
      </c>
      <c r="AK106" s="63">
        <f t="shared" si="40"/>
        <v>37.97700139163554</v>
      </c>
      <c r="AL106" s="64"/>
      <c r="AM106" s="81">
        <v>0</v>
      </c>
      <c r="AN106" s="82">
        <v>0</v>
      </c>
      <c r="AO106" s="82">
        <v>0</v>
      </c>
      <c r="AP106" s="66">
        <v>0</v>
      </c>
      <c r="AQ106" s="66">
        <v>0</v>
      </c>
      <c r="AR106" s="68">
        <v>0</v>
      </c>
      <c r="AS106" s="68">
        <v>0</v>
      </c>
      <c r="AT106" s="68">
        <v>0</v>
      </c>
      <c r="AU106" s="68">
        <v>0</v>
      </c>
      <c r="AV106" s="68">
        <v>0</v>
      </c>
      <c r="AW106" s="19"/>
      <c r="AX106" s="19"/>
    </row>
    <row r="107" spans="1:50" ht="15.75" customHeight="1" x14ac:dyDescent="0.25">
      <c r="A107" s="44">
        <v>95</v>
      </c>
      <c r="B107" s="45" t="s">
        <v>145</v>
      </c>
      <c r="C107" s="48">
        <v>14500</v>
      </c>
      <c r="D107" s="48">
        <v>4950</v>
      </c>
      <c r="E107" s="48">
        <v>0</v>
      </c>
      <c r="F107" s="48">
        <v>200</v>
      </c>
      <c r="G107" s="85">
        <v>0</v>
      </c>
      <c r="H107" s="48">
        <f t="shared" si="44"/>
        <v>19650</v>
      </c>
      <c r="I107" s="49">
        <v>10330</v>
      </c>
      <c r="J107" s="49">
        <v>10283</v>
      </c>
      <c r="K107" s="49">
        <v>842</v>
      </c>
      <c r="L107" s="110">
        <v>0</v>
      </c>
      <c r="M107" s="78">
        <v>0</v>
      </c>
      <c r="N107" s="72">
        <v>1082</v>
      </c>
      <c r="O107" s="72">
        <v>858</v>
      </c>
      <c r="P107" s="72">
        <v>3176</v>
      </c>
      <c r="Q107" s="79">
        <v>0</v>
      </c>
      <c r="R107" s="79">
        <v>0</v>
      </c>
      <c r="S107" s="80">
        <v>0</v>
      </c>
      <c r="T107" s="73">
        <v>0</v>
      </c>
      <c r="U107" s="74">
        <f t="shared" si="45"/>
        <v>4220</v>
      </c>
      <c r="V107" s="74">
        <f t="shared" si="46"/>
        <v>4491</v>
      </c>
      <c r="W107" s="60">
        <v>0</v>
      </c>
      <c r="X107" s="75">
        <v>0</v>
      </c>
      <c r="Y107" s="49">
        <v>19344</v>
      </c>
      <c r="Z107" s="49">
        <v>17760</v>
      </c>
      <c r="AA107" s="58">
        <f t="shared" si="32"/>
        <v>-3914</v>
      </c>
      <c r="AB107" s="58">
        <f t="shared" si="33"/>
        <v>-2601</v>
      </c>
      <c r="AC107" s="59">
        <v>3</v>
      </c>
      <c r="AD107" s="60"/>
      <c r="AE107" s="58">
        <v>0</v>
      </c>
      <c r="AF107" s="60"/>
      <c r="AG107" s="60"/>
      <c r="AH107" s="61">
        <v>3492</v>
      </c>
      <c r="AI107" s="61">
        <v>3242</v>
      </c>
      <c r="AJ107" s="62">
        <v>5726.4</v>
      </c>
      <c r="AK107" s="63">
        <f t="shared" si="40"/>
        <v>195.09639564124058</v>
      </c>
      <c r="AL107" s="64"/>
      <c r="AM107" s="81">
        <v>0</v>
      </c>
      <c r="AN107" s="82">
        <v>0</v>
      </c>
      <c r="AO107" s="82">
        <v>0</v>
      </c>
      <c r="AP107" s="66">
        <v>0</v>
      </c>
      <c r="AQ107" s="66">
        <v>0</v>
      </c>
      <c r="AR107" s="68">
        <v>0</v>
      </c>
      <c r="AS107" s="68">
        <v>0</v>
      </c>
      <c r="AT107" s="68">
        <v>0</v>
      </c>
      <c r="AU107" s="68">
        <v>0</v>
      </c>
      <c r="AV107" s="68">
        <v>0</v>
      </c>
      <c r="AW107" s="19"/>
      <c r="AX107" s="19"/>
    </row>
    <row r="108" spans="1:50" ht="15.75" customHeight="1" x14ac:dyDescent="0.25">
      <c r="A108" s="115"/>
      <c r="B108" s="116" t="s">
        <v>146</v>
      </c>
      <c r="C108" s="151">
        <f t="shared" ref="C108:Z108" si="47">C32+C47+C62+C80+C94</f>
        <v>1548347</v>
      </c>
      <c r="D108" s="151">
        <f t="shared" si="47"/>
        <v>410942</v>
      </c>
      <c r="E108" s="151">
        <f t="shared" si="47"/>
        <v>106025</v>
      </c>
      <c r="F108" s="151">
        <f t="shared" si="47"/>
        <v>20050</v>
      </c>
      <c r="G108" s="151">
        <f t="shared" si="47"/>
        <v>4980</v>
      </c>
      <c r="H108" s="151">
        <f t="shared" si="47"/>
        <v>2090344</v>
      </c>
      <c r="I108" s="151">
        <f t="shared" si="47"/>
        <v>1063832</v>
      </c>
      <c r="J108" s="151">
        <f t="shared" si="47"/>
        <v>997974</v>
      </c>
      <c r="K108" s="151">
        <f t="shared" si="47"/>
        <v>202997</v>
      </c>
      <c r="L108" s="151">
        <f t="shared" si="47"/>
        <v>4821</v>
      </c>
      <c r="M108" s="151">
        <f t="shared" si="47"/>
        <v>4571</v>
      </c>
      <c r="N108" s="151">
        <f t="shared" si="47"/>
        <v>483296</v>
      </c>
      <c r="O108" s="151">
        <f t="shared" si="47"/>
        <v>403645</v>
      </c>
      <c r="P108" s="151">
        <f t="shared" si="47"/>
        <v>202791</v>
      </c>
      <c r="Q108" s="151">
        <f t="shared" si="47"/>
        <v>66</v>
      </c>
      <c r="R108" s="151">
        <f t="shared" si="47"/>
        <v>27</v>
      </c>
      <c r="S108" s="151">
        <f t="shared" si="47"/>
        <v>25160</v>
      </c>
      <c r="T108" s="151">
        <f t="shared" si="47"/>
        <v>2704</v>
      </c>
      <c r="U108" s="152">
        <f t="shared" si="47"/>
        <v>87007</v>
      </c>
      <c r="V108" s="152">
        <f t="shared" si="47"/>
        <v>186489</v>
      </c>
      <c r="W108" s="151">
        <f t="shared" si="47"/>
        <v>45534</v>
      </c>
      <c r="X108" s="151">
        <f t="shared" si="47"/>
        <v>91850</v>
      </c>
      <c r="Y108" s="151">
        <f t="shared" si="47"/>
        <v>1970936</v>
      </c>
      <c r="Z108" s="151">
        <f t="shared" si="47"/>
        <v>1821554</v>
      </c>
      <c r="AA108" s="118">
        <f t="shared" si="32"/>
        <v>-13133</v>
      </c>
      <c r="AB108" s="118">
        <f t="shared" si="33"/>
        <v>-9549</v>
      </c>
      <c r="AC108" s="151">
        <f t="shared" ref="AC108:AJ108" si="48">AC32+AC47+AC62+AC80+AC94</f>
        <v>125</v>
      </c>
      <c r="AD108" s="151">
        <f t="shared" si="48"/>
        <v>27</v>
      </c>
      <c r="AE108" s="151">
        <f t="shared" si="48"/>
        <v>23</v>
      </c>
      <c r="AF108" s="151">
        <f t="shared" si="48"/>
        <v>26</v>
      </c>
      <c r="AG108" s="151">
        <f t="shared" si="48"/>
        <v>37</v>
      </c>
      <c r="AH108" s="151">
        <f t="shared" si="48"/>
        <v>677626</v>
      </c>
      <c r="AI108" s="151">
        <f t="shared" si="48"/>
        <v>631872</v>
      </c>
      <c r="AJ108" s="153">
        <f t="shared" si="48"/>
        <v>1196830.1999999997</v>
      </c>
      <c r="AK108" s="121">
        <f t="shared" si="40"/>
        <v>105.84868262849653</v>
      </c>
      <c r="AL108" s="64"/>
      <c r="AM108" s="122">
        <f t="shared" ref="AM108:AV108" si="49">AM32+AM47+AM62+AM80+AM94</f>
        <v>39</v>
      </c>
      <c r="AN108" s="122">
        <f t="shared" si="49"/>
        <v>17</v>
      </c>
      <c r="AO108" s="122">
        <f t="shared" si="49"/>
        <v>0</v>
      </c>
      <c r="AP108" s="123">
        <f t="shared" si="49"/>
        <v>0</v>
      </c>
      <c r="AQ108" s="123">
        <f t="shared" si="49"/>
        <v>0</v>
      </c>
      <c r="AR108" s="122">
        <f t="shared" si="49"/>
        <v>372</v>
      </c>
      <c r="AS108" s="122">
        <f t="shared" si="49"/>
        <v>427</v>
      </c>
      <c r="AT108" s="123">
        <f t="shared" si="49"/>
        <v>0</v>
      </c>
      <c r="AU108" s="123">
        <f t="shared" si="49"/>
        <v>0</v>
      </c>
      <c r="AV108" s="123">
        <f t="shared" si="49"/>
        <v>0</v>
      </c>
      <c r="AW108" s="19"/>
      <c r="AX108" s="19"/>
    </row>
    <row r="109" spans="1:50" ht="17.25" customHeight="1" x14ac:dyDescent="0.25">
      <c r="A109" s="115"/>
      <c r="B109" s="116" t="s">
        <v>147</v>
      </c>
      <c r="C109" s="151">
        <f t="shared" ref="C109:Z109" si="50">C31+C108</f>
        <v>2567973</v>
      </c>
      <c r="D109" s="151">
        <f t="shared" si="50"/>
        <v>646892</v>
      </c>
      <c r="E109" s="151">
        <f t="shared" si="50"/>
        <v>134360</v>
      </c>
      <c r="F109" s="151">
        <f t="shared" si="50"/>
        <v>34710</v>
      </c>
      <c r="G109" s="151">
        <f t="shared" si="50"/>
        <v>9590</v>
      </c>
      <c r="H109" s="151">
        <f t="shared" si="50"/>
        <v>3393525</v>
      </c>
      <c r="I109" s="151">
        <f t="shared" si="50"/>
        <v>1825403</v>
      </c>
      <c r="J109" s="151">
        <f t="shared" si="50"/>
        <v>1716892</v>
      </c>
      <c r="K109" s="151">
        <f t="shared" si="50"/>
        <v>366460</v>
      </c>
      <c r="L109" s="151">
        <f t="shared" si="50"/>
        <v>9387</v>
      </c>
      <c r="M109" s="151">
        <f t="shared" si="50"/>
        <v>9072</v>
      </c>
      <c r="N109" s="151">
        <f t="shared" si="50"/>
        <v>718899</v>
      </c>
      <c r="O109" s="151">
        <f t="shared" si="50"/>
        <v>596799</v>
      </c>
      <c r="P109" s="151">
        <f t="shared" si="50"/>
        <v>276184</v>
      </c>
      <c r="Q109" s="151">
        <f t="shared" si="50"/>
        <v>67</v>
      </c>
      <c r="R109" s="151">
        <f t="shared" si="50"/>
        <v>28</v>
      </c>
      <c r="S109" s="151">
        <f t="shared" si="50"/>
        <v>32261</v>
      </c>
      <c r="T109" s="151">
        <f t="shared" si="50"/>
        <v>4351</v>
      </c>
      <c r="U109" s="152">
        <f t="shared" si="50"/>
        <v>120248</v>
      </c>
      <c r="V109" s="152">
        <f t="shared" si="50"/>
        <v>283530</v>
      </c>
      <c r="W109" s="151">
        <f t="shared" si="50"/>
        <v>76877</v>
      </c>
      <c r="X109" s="151">
        <f t="shared" si="50"/>
        <v>144560</v>
      </c>
      <c r="Y109" s="151">
        <f t="shared" si="50"/>
        <v>3240520</v>
      </c>
      <c r="Z109" s="151">
        <f t="shared" si="50"/>
        <v>2991905</v>
      </c>
      <c r="AA109" s="118">
        <f t="shared" si="32"/>
        <v>-44120</v>
      </c>
      <c r="AB109" s="118">
        <f t="shared" si="33"/>
        <v>-26470</v>
      </c>
      <c r="AC109" s="151">
        <f t="shared" ref="AC109:AJ109" si="51">AC31+AC108</f>
        <v>163</v>
      </c>
      <c r="AD109" s="151">
        <f t="shared" si="51"/>
        <v>35</v>
      </c>
      <c r="AE109" s="151">
        <f t="shared" si="51"/>
        <v>461</v>
      </c>
      <c r="AF109" s="151">
        <f t="shared" si="51"/>
        <v>36</v>
      </c>
      <c r="AG109" s="151">
        <f t="shared" si="51"/>
        <v>67</v>
      </c>
      <c r="AH109" s="151">
        <f t="shared" si="51"/>
        <v>1007083</v>
      </c>
      <c r="AI109" s="151">
        <f t="shared" si="51"/>
        <v>941051</v>
      </c>
      <c r="AJ109" s="153">
        <f t="shared" si="51"/>
        <v>1960695.5999999996</v>
      </c>
      <c r="AK109" s="121">
        <f t="shared" si="40"/>
        <v>111.79007082996466</v>
      </c>
      <c r="AL109" s="64"/>
      <c r="AM109" s="154">
        <f t="shared" ref="AM109:AV109" si="52">AM31+AM108</f>
        <v>43</v>
      </c>
      <c r="AN109" s="154">
        <f t="shared" si="52"/>
        <v>20</v>
      </c>
      <c r="AO109" s="122">
        <f t="shared" si="52"/>
        <v>0</v>
      </c>
      <c r="AP109" s="123">
        <f t="shared" si="52"/>
        <v>0</v>
      </c>
      <c r="AQ109" s="123">
        <f t="shared" si="52"/>
        <v>0</v>
      </c>
      <c r="AR109" s="122">
        <f t="shared" si="52"/>
        <v>782</v>
      </c>
      <c r="AS109" s="122">
        <f t="shared" si="52"/>
        <v>663</v>
      </c>
      <c r="AT109" s="123">
        <f t="shared" si="52"/>
        <v>0</v>
      </c>
      <c r="AU109" s="123">
        <f t="shared" si="52"/>
        <v>0</v>
      </c>
      <c r="AV109" s="123">
        <f t="shared" si="52"/>
        <v>0</v>
      </c>
      <c r="AW109" s="19"/>
      <c r="AX109" s="19"/>
    </row>
    <row r="110" spans="1:50" ht="17.25" customHeight="1" x14ac:dyDescent="0.25">
      <c r="A110" s="155"/>
      <c r="B110" s="156"/>
      <c r="C110" s="156"/>
      <c r="D110" s="157"/>
      <c r="E110" s="157"/>
      <c r="F110" s="158" t="s">
        <v>148</v>
      </c>
      <c r="G110" s="159">
        <v>0</v>
      </c>
      <c r="H110" s="160" t="s">
        <v>149</v>
      </c>
      <c r="I110" s="159">
        <v>0</v>
      </c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  <c r="AA110" s="161"/>
      <c r="AB110" s="161"/>
      <c r="AC110" s="156"/>
      <c r="AD110" s="156"/>
      <c r="AE110" s="156"/>
      <c r="AF110" s="156"/>
      <c r="AG110" s="156"/>
      <c r="AH110" s="156"/>
      <c r="AI110" s="156"/>
      <c r="AJ110" s="156"/>
      <c r="AK110" s="162"/>
      <c r="AL110" s="19"/>
      <c r="AM110" s="163" t="s">
        <v>150</v>
      </c>
      <c r="AN110" s="164">
        <f>AM109+AO109+AP109</f>
        <v>43</v>
      </c>
      <c r="AO110" s="165"/>
      <c r="AP110" s="19"/>
      <c r="AQ110" s="19"/>
      <c r="AR110" s="165"/>
      <c r="AS110" s="165"/>
      <c r="AT110" s="165"/>
      <c r="AU110" s="19"/>
      <c r="AV110" s="19"/>
      <c r="AW110" s="19"/>
      <c r="AX110" s="19"/>
    </row>
    <row r="111" spans="1:50" ht="17.25" customHeight="1" x14ac:dyDescent="0.25">
      <c r="A111" s="155"/>
      <c r="B111" s="156"/>
      <c r="C111" s="156"/>
      <c r="D111" s="157"/>
      <c r="E111" s="157"/>
      <c r="F111" s="158" t="s">
        <v>151</v>
      </c>
      <c r="G111" s="159">
        <v>0</v>
      </c>
      <c r="H111" s="160"/>
      <c r="I111" s="166">
        <v>18005</v>
      </c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  <c r="AA111" s="161"/>
      <c r="AB111" s="161"/>
      <c r="AC111" s="156"/>
      <c r="AD111" s="156"/>
      <c r="AE111" s="156"/>
      <c r="AF111" s="156"/>
      <c r="AG111" s="156"/>
      <c r="AH111" s="156"/>
      <c r="AI111" s="156"/>
      <c r="AJ111" s="156"/>
      <c r="AK111" s="162"/>
      <c r="AL111" s="19"/>
      <c r="AM111" s="163"/>
      <c r="AN111" s="164"/>
      <c r="AO111" s="165"/>
      <c r="AP111" s="19"/>
      <c r="AQ111" s="19"/>
      <c r="AR111" s="165"/>
      <c r="AS111" s="165"/>
      <c r="AT111" s="165"/>
      <c r="AU111" s="19"/>
      <c r="AV111" s="19"/>
      <c r="AW111" s="19"/>
      <c r="AX111" s="19"/>
    </row>
    <row r="112" spans="1:50" ht="17.25" customHeight="1" x14ac:dyDescent="0.25">
      <c r="A112" s="155"/>
      <c r="B112" s="156"/>
      <c r="C112" s="156"/>
      <c r="D112" s="157"/>
      <c r="E112" s="157"/>
      <c r="F112" s="158" t="s">
        <v>152</v>
      </c>
      <c r="G112" s="159">
        <v>0</v>
      </c>
      <c r="H112" s="160"/>
      <c r="I112" s="167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  <c r="AA112" s="161"/>
      <c r="AB112" s="161"/>
      <c r="AC112" s="156"/>
      <c r="AD112" s="156"/>
      <c r="AE112" s="156"/>
      <c r="AF112" s="156"/>
      <c r="AG112" s="156"/>
      <c r="AH112" s="156"/>
      <c r="AI112" s="156"/>
      <c r="AJ112" s="156"/>
      <c r="AK112" s="162"/>
      <c r="AL112" s="19"/>
      <c r="AM112" s="163"/>
      <c r="AN112" s="164"/>
      <c r="AO112" s="165"/>
      <c r="AP112" s="19"/>
      <c r="AQ112" s="19"/>
      <c r="AR112" s="165"/>
      <c r="AS112" s="165"/>
      <c r="AT112" s="165"/>
      <c r="AU112" s="19"/>
      <c r="AV112" s="19"/>
      <c r="AW112" s="19"/>
      <c r="AX112" s="19"/>
    </row>
    <row r="113" spans="1:50" ht="17.25" customHeight="1" x14ac:dyDescent="0.25">
      <c r="A113" s="155"/>
      <c r="B113" s="156"/>
      <c r="C113" s="156"/>
      <c r="D113" s="157"/>
      <c r="E113" s="157"/>
      <c r="F113" s="157"/>
      <c r="G113" s="156"/>
      <c r="H113" s="168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  <c r="AA113" s="161"/>
      <c r="AB113" s="161"/>
      <c r="AC113" s="156"/>
      <c r="AD113" s="156"/>
      <c r="AE113" s="156"/>
      <c r="AF113" s="156"/>
      <c r="AG113" s="156"/>
      <c r="AH113" s="156"/>
      <c r="AI113" s="156"/>
      <c r="AJ113" s="156"/>
      <c r="AK113" s="162"/>
      <c r="AL113" s="19"/>
      <c r="AM113" s="163"/>
      <c r="AN113" s="164"/>
      <c r="AO113" s="165"/>
      <c r="AP113" s="19"/>
      <c r="AQ113" s="19"/>
      <c r="AR113" s="165"/>
      <c r="AS113" s="165"/>
      <c r="AT113" s="165"/>
      <c r="AU113" s="19"/>
      <c r="AV113" s="19"/>
      <c r="AW113" s="19"/>
      <c r="AX113" s="19"/>
    </row>
    <row r="114" spans="1:50" ht="17.25" customHeight="1" x14ac:dyDescent="0.25">
      <c r="A114" s="155"/>
      <c r="B114" s="156"/>
      <c r="C114" s="156"/>
      <c r="D114" s="157"/>
      <c r="E114" s="157"/>
      <c r="F114" s="157"/>
      <c r="G114" s="156"/>
      <c r="H114" s="168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  <c r="AA114" s="161"/>
      <c r="AB114" s="161"/>
      <c r="AC114" s="156"/>
      <c r="AD114" s="156"/>
      <c r="AE114" s="156"/>
      <c r="AF114" s="156"/>
      <c r="AG114" s="156"/>
      <c r="AH114" s="156"/>
      <c r="AI114" s="156"/>
      <c r="AJ114" s="156"/>
      <c r="AK114" s="162"/>
      <c r="AL114" s="19"/>
      <c r="AM114" s="163"/>
      <c r="AN114" s="164"/>
      <c r="AO114" s="165"/>
      <c r="AP114" s="19"/>
      <c r="AQ114" s="19"/>
      <c r="AR114" s="165"/>
      <c r="AS114" s="165"/>
      <c r="AT114" s="165"/>
      <c r="AU114" s="19"/>
      <c r="AV114" s="19"/>
      <c r="AW114" s="19"/>
      <c r="AX114" s="19"/>
    </row>
    <row r="115" spans="1:50" ht="17.25" customHeight="1" x14ac:dyDescent="0.25">
      <c r="A115" s="155"/>
      <c r="B115" s="156"/>
      <c r="C115" s="156"/>
      <c r="D115" s="157"/>
      <c r="E115" s="157"/>
      <c r="F115" s="157"/>
      <c r="G115" s="156"/>
      <c r="H115" s="168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61"/>
      <c r="AB115" s="161"/>
      <c r="AC115" s="156"/>
      <c r="AD115" s="156"/>
      <c r="AE115" s="156"/>
      <c r="AF115" s="156"/>
      <c r="AG115" s="156"/>
      <c r="AH115" s="156"/>
      <c r="AI115" s="156"/>
      <c r="AJ115" s="156"/>
      <c r="AK115" s="162"/>
      <c r="AL115" s="19"/>
      <c r="AM115" s="163"/>
      <c r="AN115" s="164"/>
      <c r="AO115" s="165"/>
      <c r="AP115" s="19"/>
      <c r="AQ115" s="19"/>
      <c r="AR115" s="165"/>
      <c r="AS115" s="165"/>
      <c r="AT115" s="165"/>
      <c r="AU115" s="19"/>
      <c r="AV115" s="19"/>
      <c r="AW115" s="19"/>
      <c r="AX115" s="19"/>
    </row>
    <row r="116" spans="1:50" ht="17.25" customHeight="1" x14ac:dyDescent="0.25">
      <c r="A116" s="155"/>
      <c r="B116" s="156"/>
      <c r="C116" s="156"/>
      <c r="D116" s="157"/>
      <c r="E116" s="157"/>
      <c r="F116" s="157"/>
      <c r="G116" s="156"/>
      <c r="H116" s="168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  <c r="AA116" s="161"/>
      <c r="AB116" s="161"/>
      <c r="AC116" s="156"/>
      <c r="AD116" s="156"/>
      <c r="AE116" s="156"/>
      <c r="AF116" s="156"/>
      <c r="AG116" s="156"/>
      <c r="AH116" s="156"/>
      <c r="AI116" s="156"/>
      <c r="AJ116" s="156"/>
      <c r="AK116" s="162"/>
      <c r="AL116" s="19"/>
      <c r="AM116" s="163"/>
      <c r="AN116" s="164"/>
      <c r="AO116" s="165"/>
      <c r="AP116" s="19"/>
      <c r="AQ116" s="19"/>
      <c r="AR116" s="165"/>
      <c r="AS116" s="165"/>
      <c r="AT116" s="165"/>
      <c r="AU116" s="19"/>
      <c r="AV116" s="19"/>
      <c r="AW116" s="19"/>
      <c r="AX116" s="19"/>
    </row>
    <row r="117" spans="1:50" ht="17.25" customHeight="1" x14ac:dyDescent="0.25">
      <c r="A117" s="155"/>
      <c r="B117" s="156"/>
      <c r="C117" s="156"/>
      <c r="D117" s="157"/>
      <c r="E117" s="157"/>
      <c r="F117" s="157"/>
      <c r="G117" s="156"/>
      <c r="H117" s="168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61"/>
      <c r="AB117" s="161"/>
      <c r="AC117" s="156"/>
      <c r="AD117" s="156"/>
      <c r="AE117" s="156"/>
      <c r="AF117" s="156"/>
      <c r="AG117" s="156"/>
      <c r="AH117" s="156"/>
      <c r="AI117" s="156"/>
      <c r="AJ117" s="156"/>
      <c r="AK117" s="162"/>
      <c r="AL117" s="19"/>
      <c r="AM117" s="163"/>
      <c r="AN117" s="164"/>
      <c r="AO117" s="165"/>
      <c r="AP117" s="19"/>
      <c r="AQ117" s="19"/>
      <c r="AR117" s="165"/>
      <c r="AS117" s="165"/>
      <c r="AT117" s="165"/>
      <c r="AU117" s="19"/>
      <c r="AV117" s="19"/>
      <c r="AW117" s="19"/>
      <c r="AX117" s="19"/>
    </row>
    <row r="118" spans="1:50" ht="17.25" customHeight="1" x14ac:dyDescent="0.25">
      <c r="A118" s="155"/>
      <c r="B118" s="156"/>
      <c r="C118" s="156"/>
      <c r="D118" s="157"/>
      <c r="E118" s="157"/>
      <c r="F118" s="157"/>
      <c r="G118" s="156"/>
      <c r="H118" s="168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61"/>
      <c r="AB118" s="161"/>
      <c r="AC118" s="156"/>
      <c r="AD118" s="156"/>
      <c r="AE118" s="156"/>
      <c r="AF118" s="156"/>
      <c r="AG118" s="156"/>
      <c r="AH118" s="156"/>
      <c r="AI118" s="156"/>
      <c r="AJ118" s="156"/>
      <c r="AK118" s="162"/>
      <c r="AL118" s="19"/>
      <c r="AM118" s="163"/>
      <c r="AN118" s="164"/>
      <c r="AO118" s="165"/>
      <c r="AP118" s="19"/>
      <c r="AQ118" s="19"/>
      <c r="AR118" s="165"/>
      <c r="AS118" s="165"/>
      <c r="AT118" s="165"/>
      <c r="AU118" s="19"/>
      <c r="AV118" s="19"/>
      <c r="AW118" s="19"/>
      <c r="AX118" s="19"/>
    </row>
    <row r="119" spans="1:50" ht="17.25" customHeight="1" x14ac:dyDescent="0.25">
      <c r="A119" s="155"/>
      <c r="B119" s="156"/>
      <c r="C119" s="156"/>
      <c r="D119" s="157"/>
      <c r="E119" s="157"/>
      <c r="F119" s="157"/>
      <c r="G119" s="156"/>
      <c r="H119" s="168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61"/>
      <c r="AB119" s="161"/>
      <c r="AC119" s="156"/>
      <c r="AD119" s="156"/>
      <c r="AE119" s="156"/>
      <c r="AF119" s="156"/>
      <c r="AG119" s="156"/>
      <c r="AH119" s="156"/>
      <c r="AI119" s="156"/>
      <c r="AJ119" s="156"/>
      <c r="AK119" s="162"/>
      <c r="AL119" s="19"/>
      <c r="AM119" s="163"/>
      <c r="AN119" s="164"/>
      <c r="AO119" s="165"/>
      <c r="AP119" s="19"/>
      <c r="AQ119" s="19"/>
      <c r="AR119" s="165"/>
      <c r="AS119" s="165"/>
      <c r="AT119" s="165"/>
      <c r="AU119" s="19"/>
      <c r="AV119" s="19"/>
      <c r="AW119" s="19"/>
      <c r="AX119" s="19"/>
    </row>
    <row r="120" spans="1:50" ht="17.25" customHeight="1" x14ac:dyDescent="0.25">
      <c r="A120" s="155"/>
      <c r="B120" s="156"/>
      <c r="C120" s="156"/>
      <c r="D120" s="157"/>
      <c r="E120" s="157"/>
      <c r="F120" s="157"/>
      <c r="G120" s="156"/>
      <c r="H120" s="168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61"/>
      <c r="AB120" s="161"/>
      <c r="AC120" s="156"/>
      <c r="AD120" s="156"/>
      <c r="AE120" s="156"/>
      <c r="AF120" s="156"/>
      <c r="AG120" s="156"/>
      <c r="AH120" s="156"/>
      <c r="AI120" s="156"/>
      <c r="AJ120" s="156"/>
      <c r="AK120" s="162"/>
      <c r="AL120" s="19"/>
      <c r="AM120" s="163"/>
      <c r="AN120" s="164"/>
      <c r="AO120" s="165"/>
      <c r="AP120" s="19"/>
      <c r="AQ120" s="19"/>
      <c r="AR120" s="165"/>
      <c r="AS120" s="165"/>
      <c r="AT120" s="165"/>
      <c r="AU120" s="19"/>
      <c r="AV120" s="19"/>
      <c r="AW120" s="19"/>
      <c r="AX120" s="19"/>
    </row>
    <row r="121" spans="1:50" ht="17.25" customHeight="1" x14ac:dyDescent="0.25">
      <c r="A121" s="155"/>
      <c r="B121" s="156"/>
      <c r="C121" s="156"/>
      <c r="D121" s="157"/>
      <c r="E121" s="157"/>
      <c r="F121" s="157"/>
      <c r="G121" s="156"/>
      <c r="H121" s="168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61"/>
      <c r="AB121" s="161"/>
      <c r="AC121" s="156"/>
      <c r="AD121" s="156"/>
      <c r="AE121" s="156"/>
      <c r="AF121" s="156"/>
      <c r="AG121" s="156"/>
      <c r="AH121" s="156"/>
      <c r="AI121" s="156"/>
      <c r="AJ121" s="156"/>
      <c r="AK121" s="162"/>
      <c r="AL121" s="19"/>
      <c r="AM121" s="163"/>
      <c r="AN121" s="164"/>
      <c r="AO121" s="165"/>
      <c r="AP121" s="19"/>
      <c r="AQ121" s="19"/>
      <c r="AR121" s="165"/>
      <c r="AS121" s="165"/>
      <c r="AT121" s="165"/>
      <c r="AU121" s="19"/>
      <c r="AV121" s="19"/>
      <c r="AW121" s="19"/>
      <c r="AX121" s="19"/>
    </row>
    <row r="122" spans="1:50" ht="73.5" customHeight="1" x14ac:dyDescent="0.25">
      <c r="A122" s="1"/>
      <c r="B122" s="1" t="s">
        <v>153</v>
      </c>
      <c r="C122" s="169" t="s">
        <v>154</v>
      </c>
      <c r="D122" s="170"/>
      <c r="E122" s="170"/>
      <c r="F122" s="170"/>
      <c r="G122" s="170"/>
      <c r="H122" s="1">
        <v>900</v>
      </c>
      <c r="I122" s="171">
        <v>2780</v>
      </c>
      <c r="J122" s="171">
        <v>2722</v>
      </c>
      <c r="K122" s="171"/>
      <c r="L122" s="1"/>
      <c r="M122" s="1"/>
      <c r="N122" s="1"/>
      <c r="O122" s="1"/>
      <c r="P122" s="1"/>
      <c r="Q122" s="1"/>
      <c r="R122" s="1"/>
      <c r="S122" s="1"/>
      <c r="T122" s="1"/>
      <c r="U122" s="161"/>
      <c r="V122" s="1"/>
      <c r="W122" s="1"/>
      <c r="X122" s="1"/>
      <c r="Y122" s="1"/>
      <c r="Z122" s="1"/>
      <c r="AA122" s="1"/>
      <c r="AB122" s="1"/>
      <c r="AC122" s="161"/>
      <c r="AD122" s="161"/>
      <c r="AE122" s="19"/>
      <c r="AF122" s="19"/>
      <c r="AG122" s="19"/>
      <c r="AH122" s="19"/>
      <c r="AI122" s="19"/>
      <c r="AJ122" s="172">
        <v>3730.2</v>
      </c>
      <c r="AK122" s="19"/>
      <c r="AL122" s="19"/>
      <c r="AM122" s="163" t="s">
        <v>155</v>
      </c>
      <c r="AN122" s="163">
        <f>AR109+AT109+AU109</f>
        <v>782</v>
      </c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</row>
    <row r="123" spans="1:50" ht="30.75" customHeight="1" x14ac:dyDescent="0.25">
      <c r="A123" s="1"/>
      <c r="B123" s="1" t="s">
        <v>156</v>
      </c>
      <c r="C123" s="173">
        <v>155060</v>
      </c>
      <c r="D123" s="173">
        <v>0</v>
      </c>
      <c r="E123" s="173">
        <v>5960</v>
      </c>
      <c r="F123" s="173">
        <v>350</v>
      </c>
      <c r="G123" s="173">
        <v>0</v>
      </c>
      <c r="H123" s="1">
        <v>45900</v>
      </c>
      <c r="I123" s="171">
        <v>51985</v>
      </c>
      <c r="J123" s="171">
        <v>50086</v>
      </c>
      <c r="K123" s="17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65"/>
      <c r="AD123" s="165"/>
      <c r="AE123" s="19"/>
      <c r="AF123" s="19"/>
      <c r="AG123" s="19"/>
      <c r="AH123" s="19"/>
      <c r="AI123" s="19"/>
      <c r="AJ123" s="172">
        <v>41359.199999999997</v>
      </c>
      <c r="AK123" s="19"/>
      <c r="AL123" s="19"/>
      <c r="AM123" s="163" t="s">
        <v>157</v>
      </c>
      <c r="AN123" s="163">
        <f>AN110+AN122</f>
        <v>825</v>
      </c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</row>
    <row r="124" spans="1:50" ht="15.75" customHeight="1" x14ac:dyDescent="0.25">
      <c r="A124" s="1"/>
      <c r="B124" s="1" t="s">
        <v>158</v>
      </c>
      <c r="C124" s="173" t="s">
        <v>159</v>
      </c>
      <c r="D124" s="174"/>
      <c r="E124" s="174"/>
      <c r="F124" s="174"/>
      <c r="G124" s="173">
        <f>C123+D123+E123+F123+G123</f>
        <v>161370</v>
      </c>
      <c r="H124" s="1">
        <v>28790</v>
      </c>
      <c r="I124" s="171">
        <v>31253</v>
      </c>
      <c r="J124" s="171">
        <v>30236</v>
      </c>
      <c r="K124" s="17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65"/>
      <c r="AD124" s="165"/>
      <c r="AE124" s="19"/>
      <c r="AF124" s="19"/>
      <c r="AG124" s="19"/>
      <c r="AH124" s="19"/>
      <c r="AI124" s="19"/>
      <c r="AJ124" s="172">
        <v>19518</v>
      </c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</row>
    <row r="125" spans="1:50" ht="15.75" customHeight="1" x14ac:dyDescent="0.25">
      <c r="A125" s="1"/>
      <c r="B125" s="1" t="s">
        <v>160</v>
      </c>
      <c r="C125" s="1"/>
      <c r="D125" s="1"/>
      <c r="E125" s="1"/>
      <c r="F125" s="1"/>
      <c r="G125" s="1"/>
      <c r="H125" s="1">
        <v>17870</v>
      </c>
      <c r="I125" s="171">
        <v>23947</v>
      </c>
      <c r="J125" s="171">
        <v>22886</v>
      </c>
      <c r="K125" s="17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65"/>
      <c r="AD125" s="165"/>
      <c r="AE125" s="19"/>
      <c r="AF125" s="19"/>
      <c r="AG125" s="19"/>
      <c r="AH125" s="19"/>
      <c r="AI125" s="19"/>
      <c r="AJ125" s="172">
        <v>15084.6</v>
      </c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</row>
    <row r="126" spans="1:50" ht="15.75" customHeight="1" x14ac:dyDescent="0.25">
      <c r="A126" s="1"/>
      <c r="B126" s="155" t="s">
        <v>161</v>
      </c>
      <c r="C126" s="1"/>
      <c r="D126" s="1"/>
      <c r="E126" s="1"/>
      <c r="F126" s="1"/>
      <c r="G126" s="1"/>
      <c r="H126" s="1"/>
      <c r="I126" s="1">
        <v>6375</v>
      </c>
      <c r="J126" s="1">
        <v>6253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65"/>
      <c r="AD126" s="165"/>
      <c r="AE126" s="19"/>
      <c r="AF126" s="19"/>
      <c r="AG126" s="19"/>
      <c r="AH126" s="19"/>
      <c r="AI126" s="19"/>
      <c r="AJ126" s="165">
        <v>1838</v>
      </c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</row>
    <row r="127" spans="1:50" ht="15.75" customHeight="1" x14ac:dyDescent="0.25">
      <c r="A127" s="1"/>
      <c r="B127" s="155" t="s">
        <v>162</v>
      </c>
      <c r="C127" s="1"/>
      <c r="D127" s="1"/>
      <c r="E127" s="1"/>
      <c r="F127" s="1"/>
      <c r="G127" s="1"/>
      <c r="H127" s="1"/>
      <c r="I127" s="1">
        <v>250</v>
      </c>
      <c r="J127" s="1">
        <v>247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65"/>
      <c r="AD127" s="165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</row>
    <row r="128" spans="1:50" ht="15.75" customHeight="1" x14ac:dyDescent="0.25">
      <c r="A128" s="1"/>
      <c r="B128" s="155" t="s">
        <v>163</v>
      </c>
      <c r="C128" s="1"/>
      <c r="D128" s="1"/>
      <c r="E128" s="1"/>
      <c r="F128" s="1"/>
      <c r="G128" s="1"/>
      <c r="H128" s="1"/>
      <c r="I128" s="1">
        <v>1049</v>
      </c>
      <c r="J128" s="1">
        <v>1011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65"/>
      <c r="AD128" s="165"/>
      <c r="AE128" s="19"/>
      <c r="AF128" s="19"/>
      <c r="AG128" s="19"/>
      <c r="AH128" s="19"/>
      <c r="AI128" s="19"/>
      <c r="AJ128" s="165">
        <v>3207</v>
      </c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</row>
    <row r="129" spans="1:50" ht="15.75" customHeight="1" x14ac:dyDescent="0.25">
      <c r="A129" s="1"/>
      <c r="B129" s="1" t="s">
        <v>164</v>
      </c>
      <c r="C129" s="1"/>
      <c r="D129" s="1"/>
      <c r="E129" s="1"/>
      <c r="F129" s="1"/>
      <c r="G129" s="1"/>
      <c r="H129" s="1">
        <f>SUM(H122:H125)</f>
        <v>93460</v>
      </c>
      <c r="I129" s="1">
        <f>SUM(I122:I128)</f>
        <v>117639</v>
      </c>
      <c r="J129" s="1">
        <f>SUM(J122:J128)</f>
        <v>113441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65"/>
      <c r="AD129" s="165"/>
      <c r="AE129" s="19"/>
      <c r="AF129" s="19"/>
      <c r="AG129" s="19"/>
      <c r="AH129" s="19"/>
      <c r="AI129" s="19"/>
      <c r="AJ129" s="165">
        <v>82628</v>
      </c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</row>
    <row r="130" spans="1:50" ht="15.75" customHeight="1" x14ac:dyDescent="0.25">
      <c r="A130" s="1"/>
      <c r="B130" s="1" t="s">
        <v>165</v>
      </c>
      <c r="C130" s="1"/>
      <c r="D130" s="1"/>
      <c r="E130" s="1"/>
      <c r="F130" s="1"/>
      <c r="G130" s="1"/>
      <c r="H130" s="1">
        <f>H109+H129</f>
        <v>3486985</v>
      </c>
      <c r="I130" s="175">
        <f>I129+V616</f>
        <v>3313972</v>
      </c>
      <c r="J130" s="175">
        <f>J129+W616</f>
        <v>3078848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65"/>
      <c r="AD130" s="165"/>
      <c r="AE130" s="19"/>
      <c r="AF130" s="19"/>
      <c r="AG130" s="19"/>
      <c r="AH130" s="19"/>
      <c r="AI130" s="19"/>
      <c r="AJ130" s="176">
        <f>AJ109+AJ129</f>
        <v>2043323.5999999996</v>
      </c>
      <c r="AK130" s="177">
        <f>I130/AJ130*100</f>
        <v>162.18537288954136</v>
      </c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</row>
    <row r="131" spans="1:5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78"/>
      <c r="V131" s="1" t="s">
        <v>166</v>
      </c>
      <c r="W131" s="1" t="s">
        <v>167</v>
      </c>
      <c r="X131" s="1"/>
      <c r="Y131" s="1"/>
      <c r="Z131" s="1"/>
      <c r="AA131" s="1"/>
      <c r="AB131" s="165"/>
      <c r="AC131" s="165"/>
      <c r="AD131" s="165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</row>
    <row r="132" spans="1:50" ht="15.75" customHeight="1" x14ac:dyDescent="0.25">
      <c r="A132" s="1"/>
      <c r="B132" s="44"/>
      <c r="C132" s="17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80">
        <v>44207</v>
      </c>
      <c r="V132" s="44">
        <v>7885</v>
      </c>
      <c r="W132" s="44">
        <v>1611</v>
      </c>
      <c r="X132" s="1"/>
      <c r="Y132" s="181" t="s">
        <v>168</v>
      </c>
      <c r="Z132" s="181"/>
      <c r="AA132" s="1"/>
      <c r="AB132" s="165"/>
      <c r="AC132" s="165"/>
      <c r="AD132" s="165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65"/>
      <c r="AQ132" s="19"/>
      <c r="AR132" s="19"/>
      <c r="AS132" s="19"/>
      <c r="AT132" s="19"/>
      <c r="AU132" s="19"/>
      <c r="AV132" s="19"/>
      <c r="AW132" s="19"/>
      <c r="AX132" s="19"/>
    </row>
    <row r="133" spans="1:50" ht="15.75" customHeight="1" x14ac:dyDescent="0.25">
      <c r="A133" s="1"/>
      <c r="B133" s="182" t="s">
        <v>169</v>
      </c>
      <c r="C133" s="179">
        <f>U109</f>
        <v>120248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80">
        <v>44208</v>
      </c>
      <c r="V133" s="44">
        <v>8021</v>
      </c>
      <c r="W133" s="44">
        <v>2310</v>
      </c>
      <c r="X133" s="1"/>
      <c r="Y133" s="44">
        <f>V133-V132</f>
        <v>136</v>
      </c>
      <c r="Z133" s="44">
        <f>W133-W132</f>
        <v>699</v>
      </c>
      <c r="AA133" s="1"/>
      <c r="AB133" s="165"/>
      <c r="AC133" s="165"/>
      <c r="AD133" s="165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65"/>
      <c r="AQ133" s="19"/>
      <c r="AR133" s="19"/>
      <c r="AS133" s="19"/>
      <c r="AT133" s="19"/>
      <c r="AU133" s="19"/>
      <c r="AV133" s="19"/>
      <c r="AW133" s="19"/>
      <c r="AX133" s="19"/>
    </row>
    <row r="134" spans="1:50" ht="15.75" customHeight="1" x14ac:dyDescent="0.25">
      <c r="A134" s="1"/>
      <c r="B134" s="183" t="s">
        <v>170</v>
      </c>
      <c r="C134" s="179">
        <f>Y616</f>
        <v>825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80">
        <v>44209</v>
      </c>
      <c r="V134" s="44">
        <v>9082</v>
      </c>
      <c r="W134" s="44">
        <v>2922</v>
      </c>
      <c r="X134" s="1"/>
      <c r="Y134" s="44">
        <f t="shared" ref="Y134:Y165" si="53">V134-V133</f>
        <v>1061</v>
      </c>
      <c r="Z134" s="44">
        <v>612</v>
      </c>
      <c r="AA134" s="1"/>
      <c r="AB134" s="165"/>
      <c r="AC134" s="165"/>
      <c r="AD134" s="165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65"/>
      <c r="AQ134" s="19"/>
      <c r="AR134" s="19"/>
      <c r="AS134" s="19"/>
      <c r="AT134" s="19"/>
      <c r="AU134" s="19"/>
      <c r="AV134" s="19"/>
      <c r="AW134" s="19"/>
      <c r="AX134" s="19"/>
    </row>
    <row r="135" spans="1:50" ht="15.75" customHeight="1" x14ac:dyDescent="0.25">
      <c r="A135" s="1"/>
      <c r="B135" s="183" t="s">
        <v>171</v>
      </c>
      <c r="C135" s="184">
        <f>C133/C134</f>
        <v>145.75515151515151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80">
        <v>44210</v>
      </c>
      <c r="V135" s="44">
        <v>10447</v>
      </c>
      <c r="W135" s="44">
        <v>3709</v>
      </c>
      <c r="X135" s="1"/>
      <c r="Y135" s="44">
        <f t="shared" si="53"/>
        <v>1365</v>
      </c>
      <c r="Z135" s="44">
        <f t="shared" ref="Z135:Z166" si="54">W135-W134</f>
        <v>787</v>
      </c>
      <c r="AA135" s="1"/>
      <c r="AB135" s="165"/>
      <c r="AC135" s="165"/>
      <c r="AD135" s="165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65"/>
      <c r="AQ135" s="19"/>
      <c r="AR135" s="19"/>
      <c r="AS135" s="19"/>
      <c r="AT135" s="19"/>
      <c r="AU135" s="19"/>
      <c r="AV135" s="19"/>
      <c r="AW135" s="19"/>
      <c r="AX135" s="19"/>
    </row>
    <row r="136" spans="1:50" ht="0.75" customHeight="1" x14ac:dyDescent="0.25">
      <c r="A136" s="1"/>
      <c r="B136" s="1"/>
      <c r="C136" s="17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80">
        <v>44211</v>
      </c>
      <c r="V136" s="44">
        <v>12106</v>
      </c>
      <c r="W136" s="44">
        <v>4428</v>
      </c>
      <c r="X136" s="1"/>
      <c r="Y136" s="44">
        <f t="shared" si="53"/>
        <v>1659</v>
      </c>
      <c r="Z136" s="44">
        <f t="shared" si="54"/>
        <v>719</v>
      </c>
      <c r="AA136" s="1"/>
      <c r="AB136" s="165"/>
      <c r="AC136" s="165"/>
      <c r="AD136" s="165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65"/>
      <c r="AQ136" s="19"/>
      <c r="AR136" s="19"/>
      <c r="AS136" s="19"/>
      <c r="AT136" s="19"/>
      <c r="AU136" s="19"/>
      <c r="AV136" s="19"/>
      <c r="AW136" s="19"/>
      <c r="AX136" s="19"/>
    </row>
    <row r="137" spans="1:50" ht="0.75" customHeight="1" x14ac:dyDescent="0.25">
      <c r="A137" s="1"/>
      <c r="B137" s="1"/>
      <c r="C137" s="17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80">
        <v>44212</v>
      </c>
      <c r="V137" s="44">
        <v>13305</v>
      </c>
      <c r="W137" s="44">
        <v>4930</v>
      </c>
      <c r="X137" s="1"/>
      <c r="Y137" s="44">
        <f t="shared" si="53"/>
        <v>1199</v>
      </c>
      <c r="Z137" s="44">
        <f t="shared" si="54"/>
        <v>502</v>
      </c>
      <c r="AA137" s="1"/>
      <c r="AB137" s="165"/>
      <c r="AC137" s="165"/>
      <c r="AD137" s="165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65"/>
      <c r="AQ137" s="19"/>
      <c r="AR137" s="19"/>
      <c r="AS137" s="19"/>
      <c r="AT137" s="19"/>
      <c r="AU137" s="19"/>
      <c r="AV137" s="19"/>
      <c r="AW137" s="19"/>
      <c r="AX137" s="19"/>
    </row>
    <row r="138" spans="1:50" ht="15.75" customHeight="1" x14ac:dyDescent="0.25">
      <c r="A138" s="1"/>
      <c r="B138" s="1"/>
      <c r="C138" s="17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80">
        <v>44213</v>
      </c>
      <c r="V138" s="44">
        <v>13352</v>
      </c>
      <c r="W138" s="44">
        <v>4980</v>
      </c>
      <c r="X138" s="19"/>
      <c r="Y138" s="44">
        <f t="shared" si="53"/>
        <v>47</v>
      </c>
      <c r="Z138" s="44">
        <f t="shared" si="54"/>
        <v>50</v>
      </c>
      <c r="AA138" s="165"/>
      <c r="AB138" s="165"/>
      <c r="AC138" s="165"/>
      <c r="AD138" s="165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65"/>
      <c r="AQ138" s="19"/>
      <c r="AR138" s="19"/>
      <c r="AS138" s="19"/>
      <c r="AT138" s="19"/>
      <c r="AU138" s="19"/>
      <c r="AV138" s="19"/>
      <c r="AW138" s="19"/>
      <c r="AX138" s="19"/>
    </row>
    <row r="139" spans="1:50" ht="15.75" customHeight="1" x14ac:dyDescent="0.25">
      <c r="A139" s="1"/>
      <c r="B139" s="1"/>
      <c r="C139" s="17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80">
        <v>44214</v>
      </c>
      <c r="V139" s="44">
        <v>13737</v>
      </c>
      <c r="W139" s="44">
        <v>5723</v>
      </c>
      <c r="X139" s="19"/>
      <c r="Y139" s="44">
        <f t="shared" si="53"/>
        <v>385</v>
      </c>
      <c r="Z139" s="44">
        <f t="shared" si="54"/>
        <v>743</v>
      </c>
      <c r="AA139" s="165"/>
      <c r="AB139" s="165"/>
      <c r="AC139" s="165"/>
      <c r="AD139" s="165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65"/>
      <c r="AQ139" s="19"/>
      <c r="AR139" s="19"/>
      <c r="AS139" s="19"/>
      <c r="AT139" s="19"/>
      <c r="AU139" s="19"/>
      <c r="AV139" s="19"/>
      <c r="AW139" s="19"/>
      <c r="AX139" s="19"/>
    </row>
    <row r="140" spans="1:50" ht="12.75" customHeight="1" x14ac:dyDescent="0.25">
      <c r="A140" s="1"/>
      <c r="B140" s="1"/>
      <c r="C140" s="17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85">
        <v>44215</v>
      </c>
      <c r="V140" s="186">
        <v>14167</v>
      </c>
      <c r="W140" s="186">
        <v>6301</v>
      </c>
      <c r="X140" s="19"/>
      <c r="Y140" s="186">
        <f t="shared" si="53"/>
        <v>430</v>
      </c>
      <c r="Z140" s="186">
        <f t="shared" si="54"/>
        <v>578</v>
      </c>
      <c r="AA140" s="165"/>
      <c r="AB140" s="165"/>
      <c r="AC140" s="165"/>
      <c r="AD140" s="165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65"/>
      <c r="AQ140" s="19"/>
      <c r="AR140" s="19"/>
      <c r="AS140" s="19"/>
      <c r="AT140" s="19"/>
      <c r="AU140" s="19"/>
      <c r="AV140" s="19"/>
      <c r="AW140" s="19"/>
      <c r="AX140" s="19"/>
    </row>
    <row r="141" spans="1:50" ht="15.75" customHeight="1" x14ac:dyDescent="0.25">
      <c r="A141" s="1"/>
      <c r="B141" s="1"/>
      <c r="C141" s="17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80">
        <v>44216</v>
      </c>
      <c r="V141" s="44">
        <v>14328</v>
      </c>
      <c r="W141" s="44">
        <v>6751</v>
      </c>
      <c r="X141" s="19"/>
      <c r="Y141" s="44">
        <f t="shared" si="53"/>
        <v>161</v>
      </c>
      <c r="Z141" s="44">
        <f t="shared" si="54"/>
        <v>450</v>
      </c>
      <c r="AA141" s="165"/>
      <c r="AB141" s="165"/>
      <c r="AC141" s="165"/>
      <c r="AD141" s="165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65"/>
      <c r="AQ141" s="19"/>
      <c r="AR141" s="19"/>
      <c r="AS141" s="19"/>
      <c r="AT141" s="19"/>
      <c r="AU141" s="19"/>
      <c r="AV141" s="19"/>
      <c r="AW141" s="19"/>
      <c r="AX141" s="19"/>
    </row>
    <row r="142" spans="1:50" ht="15.75" customHeight="1" x14ac:dyDescent="0.25">
      <c r="A142" s="1"/>
      <c r="B142" s="1"/>
      <c r="C142" s="17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85">
        <v>44217</v>
      </c>
      <c r="V142" s="44">
        <v>14533</v>
      </c>
      <c r="W142" s="44">
        <v>6915</v>
      </c>
      <c r="X142" s="19"/>
      <c r="Y142" s="44">
        <f t="shared" si="53"/>
        <v>205</v>
      </c>
      <c r="Z142" s="44">
        <f t="shared" si="54"/>
        <v>164</v>
      </c>
      <c r="AA142" s="165"/>
      <c r="AB142" s="165"/>
      <c r="AC142" s="165"/>
      <c r="AD142" s="165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65"/>
      <c r="AQ142" s="19"/>
      <c r="AR142" s="19"/>
      <c r="AS142" s="19"/>
      <c r="AT142" s="19"/>
      <c r="AU142" s="19"/>
      <c r="AV142" s="19"/>
      <c r="AW142" s="19"/>
      <c r="AX142" s="19"/>
    </row>
    <row r="143" spans="1:50" ht="0.75" customHeight="1" x14ac:dyDescent="0.25">
      <c r="A143" s="1"/>
      <c r="B143" s="1"/>
      <c r="C143" s="17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85">
        <v>44218</v>
      </c>
      <c r="V143" s="186">
        <v>14618</v>
      </c>
      <c r="W143" s="186">
        <v>6945</v>
      </c>
      <c r="X143" s="19"/>
      <c r="Y143" s="44">
        <f t="shared" si="53"/>
        <v>85</v>
      </c>
      <c r="Z143" s="44">
        <f t="shared" si="54"/>
        <v>30</v>
      </c>
      <c r="AA143" s="165"/>
      <c r="AB143" s="165"/>
      <c r="AC143" s="165"/>
      <c r="AD143" s="165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65"/>
      <c r="AQ143" s="19"/>
      <c r="AR143" s="19"/>
      <c r="AS143" s="19"/>
      <c r="AT143" s="19"/>
      <c r="AU143" s="19"/>
      <c r="AV143" s="19"/>
      <c r="AW143" s="19"/>
      <c r="AX143" s="19"/>
    </row>
    <row r="144" spans="1:50" ht="0.75" customHeight="1" x14ac:dyDescent="0.25">
      <c r="A144" s="1"/>
      <c r="B144" s="1"/>
      <c r="C144" s="17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85">
        <v>44219</v>
      </c>
      <c r="V144" s="44">
        <v>14618</v>
      </c>
      <c r="W144" s="44">
        <v>6955</v>
      </c>
      <c r="X144" s="19"/>
      <c r="Y144" s="44">
        <f t="shared" si="53"/>
        <v>0</v>
      </c>
      <c r="Z144" s="44">
        <f t="shared" si="54"/>
        <v>10</v>
      </c>
      <c r="AA144" s="165"/>
      <c r="AB144" s="165"/>
      <c r="AC144" s="165"/>
      <c r="AD144" s="165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65"/>
      <c r="AQ144" s="19"/>
      <c r="AR144" s="19"/>
      <c r="AS144" s="19"/>
      <c r="AT144" s="19"/>
      <c r="AU144" s="19"/>
      <c r="AV144" s="19"/>
      <c r="AW144" s="19"/>
      <c r="AX144" s="19"/>
    </row>
    <row r="145" spans="1:50" ht="0.75" customHeight="1" x14ac:dyDescent="0.25">
      <c r="A145" s="1"/>
      <c r="B145" s="1"/>
      <c r="C145" s="17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85">
        <v>44220</v>
      </c>
      <c r="V145" s="44">
        <v>15183</v>
      </c>
      <c r="W145" s="44">
        <v>6958</v>
      </c>
      <c r="X145" s="19"/>
      <c r="Y145" s="44">
        <f t="shared" si="53"/>
        <v>565</v>
      </c>
      <c r="Z145" s="44">
        <f t="shared" si="54"/>
        <v>3</v>
      </c>
      <c r="AA145" s="165"/>
      <c r="AB145" s="165"/>
      <c r="AC145" s="165"/>
      <c r="AD145" s="165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65"/>
      <c r="AQ145" s="19"/>
      <c r="AR145" s="19"/>
      <c r="AS145" s="19"/>
      <c r="AT145" s="19"/>
      <c r="AU145" s="19"/>
      <c r="AV145" s="19"/>
      <c r="AW145" s="19"/>
      <c r="AX145" s="19"/>
    </row>
    <row r="146" spans="1:50" ht="11.25" customHeight="1" x14ac:dyDescent="0.25">
      <c r="A146" s="1"/>
      <c r="B146" s="1"/>
      <c r="C146" s="17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85">
        <v>44221</v>
      </c>
      <c r="V146" s="44">
        <v>16111</v>
      </c>
      <c r="W146" s="44">
        <v>6983</v>
      </c>
      <c r="X146" s="19"/>
      <c r="Y146" s="44">
        <f t="shared" si="53"/>
        <v>928</v>
      </c>
      <c r="Z146" s="44">
        <f t="shared" si="54"/>
        <v>25</v>
      </c>
      <c r="AA146" s="165"/>
      <c r="AB146" s="165"/>
      <c r="AC146" s="165"/>
      <c r="AD146" s="165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65"/>
      <c r="AQ146" s="19"/>
      <c r="AR146" s="19"/>
      <c r="AS146" s="19"/>
      <c r="AT146" s="19"/>
      <c r="AU146" s="19"/>
      <c r="AV146" s="19"/>
      <c r="AW146" s="19"/>
      <c r="AX146" s="19"/>
    </row>
    <row r="147" spans="1:50" ht="12.75" customHeight="1" x14ac:dyDescent="0.25">
      <c r="A147" s="1"/>
      <c r="B147" s="1"/>
      <c r="C147" s="17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85">
        <v>44222</v>
      </c>
      <c r="V147" s="44">
        <v>18928</v>
      </c>
      <c r="W147" s="44">
        <v>6998</v>
      </c>
      <c r="X147" s="19"/>
      <c r="Y147" s="44">
        <f t="shared" si="53"/>
        <v>2817</v>
      </c>
      <c r="Z147" s="44">
        <f t="shared" si="54"/>
        <v>15</v>
      </c>
      <c r="AA147" s="165"/>
      <c r="AB147" s="165"/>
      <c r="AC147" s="165"/>
      <c r="AD147" s="165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65"/>
      <c r="AQ147" s="19"/>
      <c r="AR147" s="19"/>
      <c r="AS147" s="19"/>
      <c r="AT147" s="19"/>
      <c r="AU147" s="19"/>
      <c r="AV147" s="19"/>
      <c r="AW147" s="19"/>
      <c r="AX147" s="19"/>
    </row>
    <row r="148" spans="1:50" ht="15.75" customHeight="1" x14ac:dyDescent="0.25">
      <c r="A148" s="1"/>
      <c r="B148" s="1"/>
      <c r="C148" s="17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80">
        <v>44223</v>
      </c>
      <c r="V148" s="44">
        <v>22875</v>
      </c>
      <c r="W148" s="44">
        <v>7024</v>
      </c>
      <c r="X148" s="19"/>
      <c r="Y148" s="44">
        <f t="shared" si="53"/>
        <v>3947</v>
      </c>
      <c r="Z148" s="44">
        <f t="shared" si="54"/>
        <v>26</v>
      </c>
      <c r="AA148" s="165"/>
      <c r="AB148" s="165"/>
      <c r="AC148" s="165"/>
      <c r="AD148" s="165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65"/>
      <c r="AQ148" s="19"/>
      <c r="AR148" s="19"/>
      <c r="AS148" s="19"/>
      <c r="AT148" s="19"/>
      <c r="AU148" s="19"/>
      <c r="AV148" s="19"/>
      <c r="AW148" s="19"/>
      <c r="AX148" s="19"/>
    </row>
    <row r="149" spans="1:50" ht="15.75" customHeight="1" x14ac:dyDescent="0.25">
      <c r="A149" s="1"/>
      <c r="B149" s="1"/>
      <c r="C149" s="17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85">
        <v>44224</v>
      </c>
      <c r="V149" s="44">
        <v>27547</v>
      </c>
      <c r="W149" s="44">
        <v>7052</v>
      </c>
      <c r="X149" s="19"/>
      <c r="Y149" s="44">
        <f t="shared" si="53"/>
        <v>4672</v>
      </c>
      <c r="Z149" s="44">
        <f t="shared" si="54"/>
        <v>28</v>
      </c>
      <c r="AA149" s="165"/>
      <c r="AB149" s="165"/>
      <c r="AC149" s="165"/>
      <c r="AD149" s="165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65"/>
      <c r="AQ149" s="19"/>
      <c r="AR149" s="19"/>
      <c r="AS149" s="19"/>
      <c r="AT149" s="19"/>
      <c r="AU149" s="19"/>
      <c r="AV149" s="19"/>
      <c r="AW149" s="19"/>
      <c r="AX149" s="19"/>
    </row>
    <row r="150" spans="1:50" ht="0.75" customHeight="1" x14ac:dyDescent="0.25">
      <c r="A150" s="1"/>
      <c r="B150" s="1"/>
      <c r="C150" s="17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80">
        <v>44225</v>
      </c>
      <c r="V150" s="44">
        <v>32662</v>
      </c>
      <c r="W150" s="44">
        <v>7069</v>
      </c>
      <c r="X150" s="19"/>
      <c r="Y150" s="44">
        <f t="shared" si="53"/>
        <v>5115</v>
      </c>
      <c r="Z150" s="44">
        <f t="shared" si="54"/>
        <v>17</v>
      </c>
      <c r="AA150" s="187"/>
      <c r="AB150" s="165"/>
      <c r="AC150" s="165"/>
      <c r="AD150" s="165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65"/>
      <c r="AQ150" s="19"/>
      <c r="AR150" s="19"/>
      <c r="AS150" s="19"/>
      <c r="AT150" s="19"/>
      <c r="AU150" s="19"/>
      <c r="AV150" s="19"/>
      <c r="AW150" s="19"/>
      <c r="AX150" s="19"/>
    </row>
    <row r="151" spans="1:50" ht="14.25" customHeight="1" x14ac:dyDescent="0.25">
      <c r="A151" s="1"/>
      <c r="B151" s="1"/>
      <c r="C151" s="17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85">
        <v>44226</v>
      </c>
      <c r="V151" s="44">
        <v>36147</v>
      </c>
      <c r="W151" s="44">
        <v>7214</v>
      </c>
      <c r="X151" s="19"/>
      <c r="Y151" s="44">
        <f t="shared" si="53"/>
        <v>3485</v>
      </c>
      <c r="Z151" s="44">
        <f t="shared" si="54"/>
        <v>145</v>
      </c>
      <c r="AA151" s="165"/>
      <c r="AB151" s="165"/>
      <c r="AC151" s="165"/>
      <c r="AD151" s="165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65"/>
      <c r="AQ151" s="19"/>
      <c r="AR151" s="19"/>
      <c r="AS151" s="19"/>
      <c r="AT151" s="19"/>
      <c r="AU151" s="19"/>
      <c r="AV151" s="19"/>
      <c r="AW151" s="19"/>
      <c r="AX151" s="19"/>
    </row>
    <row r="152" spans="1:50" ht="15.75" customHeight="1" x14ac:dyDescent="0.25">
      <c r="A152" s="1"/>
      <c r="B152" s="1"/>
      <c r="C152" s="17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80">
        <v>44227</v>
      </c>
      <c r="V152" s="44">
        <v>36877</v>
      </c>
      <c r="W152" s="44">
        <v>7309</v>
      </c>
      <c r="X152" s="19"/>
      <c r="Y152" s="44">
        <f t="shared" si="53"/>
        <v>730</v>
      </c>
      <c r="Z152" s="44">
        <f t="shared" si="54"/>
        <v>95</v>
      </c>
      <c r="AA152" s="165"/>
      <c r="AB152" s="165"/>
      <c r="AC152" s="165"/>
      <c r="AD152" s="165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65"/>
      <c r="AQ152" s="19"/>
      <c r="AR152" s="19"/>
      <c r="AS152" s="19"/>
      <c r="AT152" s="19"/>
      <c r="AU152" s="19"/>
      <c r="AV152" s="19"/>
      <c r="AW152" s="19"/>
      <c r="AX152" s="19"/>
    </row>
    <row r="153" spans="1:50" ht="0.75" customHeight="1" x14ac:dyDescent="0.25">
      <c r="A153" s="1"/>
      <c r="B153" s="1"/>
      <c r="C153" s="17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85">
        <v>44228</v>
      </c>
      <c r="V153" s="44">
        <v>39727</v>
      </c>
      <c r="W153" s="44">
        <v>7368</v>
      </c>
      <c r="X153" s="19"/>
      <c r="Y153" s="44">
        <f t="shared" si="53"/>
        <v>2850</v>
      </c>
      <c r="Z153" s="44">
        <f t="shared" si="54"/>
        <v>59</v>
      </c>
      <c r="AA153" s="165"/>
      <c r="AB153" s="165"/>
      <c r="AC153" s="165"/>
      <c r="AD153" s="165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65"/>
      <c r="AQ153" s="19"/>
      <c r="AR153" s="19"/>
      <c r="AS153" s="19"/>
      <c r="AT153" s="19"/>
      <c r="AU153" s="19"/>
      <c r="AV153" s="19"/>
      <c r="AW153" s="19"/>
      <c r="AX153" s="19"/>
    </row>
    <row r="154" spans="1:50" ht="15.75" customHeight="1" x14ac:dyDescent="0.25">
      <c r="A154" s="1"/>
      <c r="B154" s="1"/>
      <c r="C154" s="17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80">
        <v>44229</v>
      </c>
      <c r="V154" s="44">
        <v>43671</v>
      </c>
      <c r="W154" s="44">
        <v>7741</v>
      </c>
      <c r="X154" s="19"/>
      <c r="Y154" s="44">
        <f t="shared" si="53"/>
        <v>3944</v>
      </c>
      <c r="Z154" s="44">
        <f t="shared" si="54"/>
        <v>373</v>
      </c>
      <c r="AA154" s="165"/>
      <c r="AB154" s="165"/>
      <c r="AC154" s="165"/>
      <c r="AD154" s="165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65"/>
      <c r="AQ154" s="19"/>
      <c r="AR154" s="19"/>
      <c r="AS154" s="19"/>
      <c r="AT154" s="19"/>
      <c r="AU154" s="19"/>
      <c r="AV154" s="19"/>
      <c r="AW154" s="19"/>
      <c r="AX154" s="19"/>
    </row>
    <row r="155" spans="1:50" ht="15.75" customHeight="1" x14ac:dyDescent="0.25">
      <c r="A155" s="1"/>
      <c r="B155" s="1"/>
      <c r="C155" s="17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85">
        <v>44230</v>
      </c>
      <c r="V155" s="186">
        <v>46435</v>
      </c>
      <c r="W155" s="186">
        <v>8634</v>
      </c>
      <c r="X155" s="165"/>
      <c r="Y155" s="186">
        <f t="shared" si="53"/>
        <v>2764</v>
      </c>
      <c r="Z155" s="186">
        <f t="shared" si="54"/>
        <v>893</v>
      </c>
      <c r="AA155" s="165"/>
      <c r="AB155" s="165"/>
      <c r="AC155" s="165"/>
      <c r="AD155" s="165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65"/>
      <c r="AQ155" s="19"/>
      <c r="AR155" s="19"/>
      <c r="AS155" s="19"/>
      <c r="AT155" s="19"/>
      <c r="AU155" s="19"/>
      <c r="AV155" s="19"/>
      <c r="AW155" s="19"/>
      <c r="AX155" s="19"/>
    </row>
    <row r="156" spans="1:50" ht="0.75" customHeight="1" x14ac:dyDescent="0.25">
      <c r="A156" s="1"/>
      <c r="B156" s="1"/>
      <c r="C156" s="17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80">
        <v>44231</v>
      </c>
      <c r="V156" s="44">
        <v>48375</v>
      </c>
      <c r="W156" s="44">
        <v>9619</v>
      </c>
      <c r="X156" s="188"/>
      <c r="Y156" s="44">
        <f t="shared" si="53"/>
        <v>1940</v>
      </c>
      <c r="Z156" s="44">
        <f t="shared" si="54"/>
        <v>985</v>
      </c>
      <c r="AA156" s="165"/>
      <c r="AB156" s="165"/>
      <c r="AC156" s="165"/>
      <c r="AD156" s="165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65"/>
      <c r="AQ156" s="19"/>
      <c r="AR156" s="19"/>
      <c r="AS156" s="19"/>
      <c r="AT156" s="19"/>
      <c r="AU156" s="19"/>
      <c r="AV156" s="19"/>
      <c r="AW156" s="19"/>
      <c r="AX156" s="19"/>
    </row>
    <row r="157" spans="1:50" ht="0.75" customHeight="1" x14ac:dyDescent="0.25">
      <c r="A157" s="1"/>
      <c r="B157" s="1"/>
      <c r="C157" s="17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85">
        <v>44232</v>
      </c>
      <c r="V157" s="44">
        <v>50711</v>
      </c>
      <c r="W157" s="44">
        <v>10860</v>
      </c>
      <c r="X157" s="188"/>
      <c r="Y157" s="44">
        <f t="shared" si="53"/>
        <v>2336</v>
      </c>
      <c r="Z157" s="44">
        <f t="shared" si="54"/>
        <v>1241</v>
      </c>
      <c r="AA157" s="165"/>
      <c r="AB157" s="165"/>
      <c r="AC157" s="165"/>
      <c r="AD157" s="165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65"/>
      <c r="AQ157" s="19"/>
      <c r="AR157" s="19"/>
      <c r="AS157" s="19"/>
      <c r="AT157" s="19"/>
      <c r="AU157" s="19"/>
      <c r="AV157" s="19"/>
      <c r="AW157" s="19"/>
      <c r="AX157" s="19"/>
    </row>
    <row r="158" spans="1:50" ht="15.75" customHeight="1" x14ac:dyDescent="0.25">
      <c r="A158" s="1"/>
      <c r="B158" s="1"/>
      <c r="C158" s="17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80">
        <v>44233</v>
      </c>
      <c r="V158" s="44">
        <v>52422</v>
      </c>
      <c r="W158" s="44">
        <v>11623</v>
      </c>
      <c r="X158" s="188"/>
      <c r="Y158" s="44">
        <f t="shared" si="53"/>
        <v>1711</v>
      </c>
      <c r="Z158" s="44">
        <f t="shared" si="54"/>
        <v>763</v>
      </c>
      <c r="AA158" s="165"/>
      <c r="AB158" s="165"/>
      <c r="AC158" s="165"/>
      <c r="AD158" s="165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65"/>
      <c r="AQ158" s="19"/>
      <c r="AR158" s="19"/>
      <c r="AS158" s="19"/>
      <c r="AT158" s="19"/>
      <c r="AU158" s="19"/>
      <c r="AV158" s="19"/>
      <c r="AW158" s="19"/>
      <c r="AX158" s="19"/>
    </row>
    <row r="159" spans="1:50" ht="15.75" customHeight="1" x14ac:dyDescent="0.25">
      <c r="A159" s="1"/>
      <c r="B159" s="1"/>
      <c r="C159" s="17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85">
        <v>44234</v>
      </c>
      <c r="V159" s="44">
        <v>53451</v>
      </c>
      <c r="W159" s="44">
        <v>11671</v>
      </c>
      <c r="X159" s="188"/>
      <c r="Y159" s="44">
        <f t="shared" si="53"/>
        <v>1029</v>
      </c>
      <c r="Z159" s="44">
        <f t="shared" si="54"/>
        <v>48</v>
      </c>
      <c r="AA159" s="165"/>
      <c r="AB159" s="165"/>
      <c r="AC159" s="165"/>
      <c r="AD159" s="165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65"/>
      <c r="AQ159" s="19"/>
      <c r="AR159" s="19"/>
      <c r="AS159" s="19"/>
      <c r="AT159" s="19"/>
      <c r="AU159" s="19"/>
      <c r="AV159" s="19"/>
      <c r="AW159" s="19"/>
      <c r="AX159" s="19"/>
    </row>
    <row r="160" spans="1:50" ht="15.75" customHeight="1" x14ac:dyDescent="0.25">
      <c r="A160" s="1"/>
      <c r="B160" s="1"/>
      <c r="C160" s="17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80">
        <v>44235</v>
      </c>
      <c r="V160" s="44">
        <v>56785</v>
      </c>
      <c r="W160" s="44">
        <v>12250</v>
      </c>
      <c r="X160" s="188"/>
      <c r="Y160" s="44">
        <f t="shared" si="53"/>
        <v>3334</v>
      </c>
      <c r="Z160" s="44">
        <f t="shared" si="54"/>
        <v>579</v>
      </c>
      <c r="AA160" s="165"/>
      <c r="AB160" s="165"/>
      <c r="AC160" s="165"/>
      <c r="AD160" s="165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65"/>
      <c r="AQ160" s="19"/>
      <c r="AR160" s="19"/>
      <c r="AS160" s="19"/>
      <c r="AT160" s="19"/>
      <c r="AU160" s="19"/>
      <c r="AV160" s="19"/>
      <c r="AW160" s="19"/>
      <c r="AX160" s="19"/>
    </row>
    <row r="161" spans="1:50" ht="15.75" customHeight="1" x14ac:dyDescent="0.25">
      <c r="A161" s="1"/>
      <c r="B161" s="1"/>
      <c r="C161" s="17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85">
        <v>44236</v>
      </c>
      <c r="V161" s="44">
        <v>61079</v>
      </c>
      <c r="W161" s="44">
        <v>12681</v>
      </c>
      <c r="X161" s="19"/>
      <c r="Y161" s="44">
        <f t="shared" si="53"/>
        <v>4294</v>
      </c>
      <c r="Z161" s="44">
        <f t="shared" si="54"/>
        <v>431</v>
      </c>
      <c r="AA161" s="165"/>
      <c r="AB161" s="165"/>
      <c r="AC161" s="165"/>
      <c r="AD161" s="165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65"/>
      <c r="AQ161" s="19"/>
      <c r="AR161" s="19"/>
      <c r="AS161" s="19"/>
      <c r="AT161" s="19"/>
      <c r="AU161" s="19"/>
      <c r="AV161" s="19"/>
      <c r="AW161" s="19"/>
      <c r="AX161" s="19"/>
    </row>
    <row r="162" spans="1:50" ht="0.75" customHeight="1" x14ac:dyDescent="0.25">
      <c r="A162" s="1"/>
      <c r="B162" s="1"/>
      <c r="C162" s="17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80">
        <v>44237</v>
      </c>
      <c r="V162" s="44">
        <v>68983</v>
      </c>
      <c r="W162" s="44">
        <v>13539</v>
      </c>
      <c r="X162" s="19"/>
      <c r="Y162" s="44">
        <f t="shared" si="53"/>
        <v>7904</v>
      </c>
      <c r="Z162" s="44">
        <f t="shared" si="54"/>
        <v>858</v>
      </c>
      <c r="AA162" s="165"/>
      <c r="AB162" s="165"/>
      <c r="AC162" s="165"/>
      <c r="AD162" s="165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65"/>
      <c r="AQ162" s="19"/>
      <c r="AR162" s="19"/>
      <c r="AS162" s="19"/>
      <c r="AT162" s="19"/>
      <c r="AU162" s="19"/>
      <c r="AV162" s="19"/>
      <c r="AW162" s="19"/>
      <c r="AX162" s="19"/>
    </row>
    <row r="163" spans="1:50" ht="0.75" customHeight="1" x14ac:dyDescent="0.25">
      <c r="A163" s="1"/>
      <c r="B163" s="1"/>
      <c r="C163" s="17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85">
        <v>44238</v>
      </c>
      <c r="V163" s="44">
        <v>77394</v>
      </c>
      <c r="W163" s="44">
        <v>14247</v>
      </c>
      <c r="X163" s="19"/>
      <c r="Y163" s="44">
        <f t="shared" si="53"/>
        <v>8411</v>
      </c>
      <c r="Z163" s="44">
        <f t="shared" si="54"/>
        <v>708</v>
      </c>
      <c r="AA163" s="165"/>
      <c r="AB163" s="165"/>
      <c r="AC163" s="165"/>
      <c r="AD163" s="165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65"/>
      <c r="AQ163" s="19"/>
      <c r="AR163" s="19"/>
      <c r="AS163" s="19"/>
      <c r="AT163" s="19"/>
      <c r="AU163" s="19"/>
      <c r="AV163" s="19"/>
      <c r="AW163" s="19"/>
      <c r="AX163" s="19"/>
    </row>
    <row r="164" spans="1:50" ht="0.75" customHeight="1" x14ac:dyDescent="0.25">
      <c r="A164" s="1"/>
      <c r="B164" s="1"/>
      <c r="C164" s="17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80">
        <v>44239</v>
      </c>
      <c r="V164" s="44">
        <v>85153</v>
      </c>
      <c r="W164" s="44">
        <v>14542</v>
      </c>
      <c r="X164" s="19"/>
      <c r="Y164" s="44">
        <f t="shared" si="53"/>
        <v>7759</v>
      </c>
      <c r="Z164" s="44">
        <f t="shared" si="54"/>
        <v>295</v>
      </c>
      <c r="AA164" s="165"/>
      <c r="AB164" s="165"/>
      <c r="AC164" s="165"/>
      <c r="AD164" s="165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65"/>
      <c r="AQ164" s="19"/>
      <c r="AR164" s="19"/>
      <c r="AS164" s="19"/>
      <c r="AT164" s="19"/>
      <c r="AU164" s="19"/>
      <c r="AV164" s="19"/>
      <c r="AW164" s="19"/>
      <c r="AX164" s="19"/>
    </row>
    <row r="165" spans="1:50" ht="15" customHeight="1" x14ac:dyDescent="0.25">
      <c r="A165" s="1"/>
      <c r="B165" s="1"/>
      <c r="C165" s="17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80">
        <v>44240</v>
      </c>
      <c r="V165" s="44">
        <v>88822</v>
      </c>
      <c r="W165" s="44">
        <v>14594</v>
      </c>
      <c r="X165" s="19"/>
      <c r="Y165" s="44">
        <f t="shared" si="53"/>
        <v>3669</v>
      </c>
      <c r="Z165" s="44">
        <f t="shared" si="54"/>
        <v>52</v>
      </c>
      <c r="AA165" s="165"/>
      <c r="AB165" s="165"/>
      <c r="AC165" s="165"/>
      <c r="AD165" s="165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65"/>
      <c r="AQ165" s="19"/>
      <c r="AR165" s="19"/>
      <c r="AS165" s="19"/>
      <c r="AT165" s="19"/>
      <c r="AU165" s="19"/>
      <c r="AV165" s="19"/>
      <c r="AW165" s="19"/>
      <c r="AX165" s="19"/>
    </row>
    <row r="166" spans="1:50" ht="0.75" customHeight="1" x14ac:dyDescent="0.25">
      <c r="A166" s="1"/>
      <c r="B166" s="1"/>
      <c r="C166" s="17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80">
        <v>44241</v>
      </c>
      <c r="V166" s="44">
        <v>89765</v>
      </c>
      <c r="W166" s="44">
        <v>14759</v>
      </c>
      <c r="X166" s="19"/>
      <c r="Y166" s="44">
        <f t="shared" ref="Y166:Y197" si="55">V166-V165</f>
        <v>943</v>
      </c>
      <c r="Z166" s="44">
        <f t="shared" si="54"/>
        <v>165</v>
      </c>
      <c r="AA166" s="165"/>
      <c r="AB166" s="165"/>
      <c r="AC166" s="165"/>
      <c r="AD166" s="165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65"/>
      <c r="AQ166" s="19"/>
      <c r="AR166" s="19"/>
      <c r="AS166" s="19"/>
      <c r="AT166" s="19"/>
      <c r="AU166" s="19"/>
      <c r="AV166" s="19"/>
      <c r="AW166" s="19"/>
      <c r="AX166" s="19"/>
    </row>
    <row r="167" spans="1:50" ht="15.75" customHeight="1" x14ac:dyDescent="0.25">
      <c r="A167" s="1"/>
      <c r="B167" s="1"/>
      <c r="C167" s="17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80">
        <v>44242</v>
      </c>
      <c r="V167" s="44">
        <v>94120</v>
      </c>
      <c r="W167" s="44">
        <v>15646</v>
      </c>
      <c r="X167" s="19"/>
      <c r="Y167" s="44">
        <f t="shared" si="55"/>
        <v>4355</v>
      </c>
      <c r="Z167" s="44">
        <f t="shared" ref="Z167:Z198" si="56">W167-W166</f>
        <v>887</v>
      </c>
      <c r="AA167" s="165"/>
      <c r="AB167" s="165"/>
      <c r="AC167" s="165"/>
      <c r="AD167" s="165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65"/>
      <c r="AQ167" s="19"/>
      <c r="AR167" s="19"/>
      <c r="AS167" s="19"/>
      <c r="AT167" s="19"/>
      <c r="AU167" s="19"/>
      <c r="AV167" s="19"/>
      <c r="AW167" s="19"/>
      <c r="AX167" s="19"/>
    </row>
    <row r="168" spans="1:50" ht="1.5" customHeight="1" x14ac:dyDescent="0.25">
      <c r="A168" s="1"/>
      <c r="B168" s="1"/>
      <c r="C168" s="17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80">
        <v>44243</v>
      </c>
      <c r="V168" s="44">
        <v>98653</v>
      </c>
      <c r="W168" s="44">
        <v>18047</v>
      </c>
      <c r="X168" s="19"/>
      <c r="Y168" s="44">
        <f t="shared" si="55"/>
        <v>4533</v>
      </c>
      <c r="Z168" s="44">
        <f t="shared" si="56"/>
        <v>2401</v>
      </c>
      <c r="AA168" s="165"/>
      <c r="AB168" s="165"/>
      <c r="AC168" s="165"/>
      <c r="AD168" s="165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65"/>
      <c r="AQ168" s="19"/>
      <c r="AR168" s="19"/>
      <c r="AS168" s="19"/>
      <c r="AT168" s="19"/>
      <c r="AU168" s="19"/>
      <c r="AV168" s="19"/>
      <c r="AW168" s="19"/>
      <c r="AX168" s="19"/>
    </row>
    <row r="169" spans="1:50" ht="0.75" customHeight="1" x14ac:dyDescent="0.25">
      <c r="A169" s="1"/>
      <c r="B169" s="1"/>
      <c r="C169" s="17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80">
        <v>44244</v>
      </c>
      <c r="V169" s="44">
        <v>105432</v>
      </c>
      <c r="W169" s="44">
        <v>21671</v>
      </c>
      <c r="X169" s="19"/>
      <c r="Y169" s="44">
        <f t="shared" si="55"/>
        <v>6779</v>
      </c>
      <c r="Z169" s="44">
        <f t="shared" si="56"/>
        <v>3624</v>
      </c>
      <c r="AA169" s="165"/>
      <c r="AB169" s="165"/>
      <c r="AC169" s="165"/>
      <c r="AD169" s="165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65"/>
      <c r="AQ169" s="19"/>
      <c r="AR169" s="19"/>
      <c r="AS169" s="19"/>
      <c r="AT169" s="19"/>
      <c r="AU169" s="19"/>
      <c r="AV169" s="19"/>
      <c r="AW169" s="19"/>
      <c r="AX169" s="19"/>
    </row>
    <row r="170" spans="1:50" ht="15.75" customHeight="1" x14ac:dyDescent="0.25">
      <c r="A170" s="1"/>
      <c r="B170" s="1"/>
      <c r="C170" s="17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80">
        <v>44245</v>
      </c>
      <c r="V170" s="44">
        <v>112610</v>
      </c>
      <c r="W170" s="44">
        <v>25201</v>
      </c>
      <c r="X170" s="19"/>
      <c r="Y170" s="44">
        <f t="shared" si="55"/>
        <v>7178</v>
      </c>
      <c r="Z170" s="44">
        <f t="shared" si="56"/>
        <v>3530</v>
      </c>
      <c r="AA170" s="165"/>
      <c r="AB170" s="165"/>
      <c r="AC170" s="165"/>
      <c r="AD170" s="165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65"/>
      <c r="AQ170" s="19"/>
      <c r="AR170" s="19"/>
      <c r="AS170" s="19"/>
      <c r="AT170" s="19"/>
      <c r="AU170" s="19"/>
      <c r="AV170" s="19"/>
      <c r="AW170" s="19"/>
      <c r="AX170" s="19"/>
    </row>
    <row r="171" spans="1:50" ht="15.75" customHeight="1" x14ac:dyDescent="0.25">
      <c r="A171" s="1"/>
      <c r="B171" s="1"/>
      <c r="C171" s="17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80">
        <v>44246</v>
      </c>
      <c r="V171" s="44">
        <v>119171</v>
      </c>
      <c r="W171" s="44">
        <v>29880</v>
      </c>
      <c r="X171" s="19"/>
      <c r="Y171" s="44">
        <f t="shared" si="55"/>
        <v>6561</v>
      </c>
      <c r="Z171" s="44">
        <f t="shared" si="56"/>
        <v>4679</v>
      </c>
      <c r="AA171" s="165"/>
      <c r="AB171" s="165"/>
      <c r="AC171" s="165"/>
      <c r="AD171" s="165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65"/>
      <c r="AQ171" s="19"/>
      <c r="AR171" s="19"/>
      <c r="AS171" s="19"/>
      <c r="AT171" s="19"/>
      <c r="AU171" s="19"/>
      <c r="AV171" s="19"/>
      <c r="AW171" s="19"/>
      <c r="AX171" s="19"/>
    </row>
    <row r="172" spans="1:50" ht="15.75" customHeight="1" x14ac:dyDescent="0.25">
      <c r="A172" s="1"/>
      <c r="B172" s="1"/>
      <c r="C172" s="17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80">
        <v>44247</v>
      </c>
      <c r="V172" s="44">
        <v>124516</v>
      </c>
      <c r="W172" s="44">
        <v>33286</v>
      </c>
      <c r="X172" s="19"/>
      <c r="Y172" s="44">
        <f t="shared" si="55"/>
        <v>5345</v>
      </c>
      <c r="Z172" s="44">
        <f t="shared" si="56"/>
        <v>3406</v>
      </c>
      <c r="AA172" s="165"/>
      <c r="AB172" s="165"/>
      <c r="AC172" s="165"/>
      <c r="AD172" s="165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65"/>
      <c r="AQ172" s="19"/>
      <c r="AR172" s="19"/>
      <c r="AS172" s="19"/>
      <c r="AT172" s="19"/>
      <c r="AU172" s="19"/>
      <c r="AV172" s="19"/>
      <c r="AW172" s="19"/>
      <c r="AX172" s="19"/>
    </row>
    <row r="173" spans="1:50" ht="2.25" customHeight="1" x14ac:dyDescent="0.25">
      <c r="A173" s="1"/>
      <c r="B173" s="1"/>
      <c r="C173" s="17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80">
        <v>44248</v>
      </c>
      <c r="V173" s="44">
        <v>126004</v>
      </c>
      <c r="W173" s="44">
        <v>34134</v>
      </c>
      <c r="X173" s="19"/>
      <c r="Y173" s="44">
        <f t="shared" si="55"/>
        <v>1488</v>
      </c>
      <c r="Z173" s="44">
        <f t="shared" si="56"/>
        <v>848</v>
      </c>
      <c r="AA173" s="165"/>
      <c r="AB173" s="165"/>
      <c r="AC173" s="165"/>
      <c r="AD173" s="165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65"/>
      <c r="AQ173" s="19"/>
      <c r="AR173" s="19"/>
      <c r="AS173" s="19"/>
      <c r="AT173" s="19"/>
      <c r="AU173" s="19"/>
      <c r="AV173" s="19"/>
      <c r="AW173" s="19"/>
      <c r="AX173" s="19"/>
    </row>
    <row r="174" spans="1:50" ht="1.5" customHeight="1" x14ac:dyDescent="0.25">
      <c r="A174" s="1"/>
      <c r="B174" s="1"/>
      <c r="C174" s="17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80">
        <v>44249</v>
      </c>
      <c r="V174" s="44">
        <v>127005</v>
      </c>
      <c r="W174" s="44">
        <v>35082</v>
      </c>
      <c r="X174" s="19"/>
      <c r="Y174" s="44">
        <f t="shared" si="55"/>
        <v>1001</v>
      </c>
      <c r="Z174" s="44">
        <f t="shared" si="56"/>
        <v>948</v>
      </c>
      <c r="AA174" s="165"/>
      <c r="AB174" s="165"/>
      <c r="AC174" s="165"/>
      <c r="AD174" s="165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65"/>
      <c r="AQ174" s="19"/>
      <c r="AR174" s="19"/>
      <c r="AS174" s="19"/>
      <c r="AT174" s="19"/>
      <c r="AU174" s="19"/>
      <c r="AV174" s="19"/>
      <c r="AW174" s="19"/>
      <c r="AX174" s="19"/>
    </row>
    <row r="175" spans="1:50" ht="15.75" customHeight="1" x14ac:dyDescent="0.25">
      <c r="A175" s="1"/>
      <c r="B175" s="1"/>
      <c r="C175" s="17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80">
        <v>44250</v>
      </c>
      <c r="V175" s="44">
        <v>127469</v>
      </c>
      <c r="W175" s="44">
        <v>35213</v>
      </c>
      <c r="X175" s="19"/>
      <c r="Y175" s="44">
        <f t="shared" si="55"/>
        <v>464</v>
      </c>
      <c r="Z175" s="44">
        <f t="shared" si="56"/>
        <v>131</v>
      </c>
      <c r="AA175" s="165"/>
      <c r="AB175" s="165"/>
      <c r="AC175" s="165"/>
      <c r="AD175" s="165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65"/>
      <c r="AQ175" s="19"/>
      <c r="AR175" s="19"/>
      <c r="AS175" s="19"/>
      <c r="AT175" s="19"/>
      <c r="AU175" s="19"/>
      <c r="AV175" s="19"/>
      <c r="AW175" s="19"/>
      <c r="AX175" s="19"/>
    </row>
    <row r="176" spans="1:50" ht="15.75" customHeight="1" x14ac:dyDescent="0.25">
      <c r="A176" s="1"/>
      <c r="B176" s="1"/>
      <c r="C176" s="17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80">
        <v>44251</v>
      </c>
      <c r="V176" s="44">
        <v>130440</v>
      </c>
      <c r="W176" s="44">
        <v>38214</v>
      </c>
      <c r="X176" s="19"/>
      <c r="Y176" s="44">
        <f t="shared" si="55"/>
        <v>2971</v>
      </c>
      <c r="Z176" s="44">
        <f t="shared" si="56"/>
        <v>3001</v>
      </c>
      <c r="AA176" s="165"/>
      <c r="AB176" s="165"/>
      <c r="AC176" s="165"/>
      <c r="AD176" s="165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65"/>
      <c r="AQ176" s="19"/>
      <c r="AR176" s="19"/>
      <c r="AS176" s="19"/>
      <c r="AT176" s="19"/>
      <c r="AU176" s="19"/>
      <c r="AV176" s="19"/>
      <c r="AW176" s="19"/>
      <c r="AX176" s="19"/>
    </row>
    <row r="177" spans="1:50" ht="15.75" customHeight="1" x14ac:dyDescent="0.25">
      <c r="A177" s="1"/>
      <c r="B177" s="1"/>
      <c r="C177" s="17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80">
        <v>44252</v>
      </c>
      <c r="V177" s="44">
        <v>134714</v>
      </c>
      <c r="W177" s="44">
        <v>41819</v>
      </c>
      <c r="X177" s="19"/>
      <c r="Y177" s="44">
        <f t="shared" si="55"/>
        <v>4274</v>
      </c>
      <c r="Z177" s="44">
        <f t="shared" si="56"/>
        <v>3605</v>
      </c>
      <c r="AA177" s="165"/>
      <c r="AB177" s="165"/>
      <c r="AC177" s="165"/>
      <c r="AD177" s="165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65"/>
      <c r="AQ177" s="19"/>
      <c r="AR177" s="19"/>
      <c r="AS177" s="19"/>
      <c r="AT177" s="19"/>
      <c r="AU177" s="19"/>
      <c r="AV177" s="19"/>
      <c r="AW177" s="19"/>
      <c r="AX177" s="19"/>
    </row>
    <row r="178" spans="1:50" ht="15.75" customHeight="1" x14ac:dyDescent="0.25">
      <c r="A178" s="1"/>
      <c r="B178" s="1"/>
      <c r="C178" s="17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80">
        <v>44253</v>
      </c>
      <c r="V178" s="44">
        <v>140374</v>
      </c>
      <c r="W178" s="44">
        <v>45178</v>
      </c>
      <c r="X178" s="19"/>
      <c r="Y178" s="44">
        <f t="shared" si="55"/>
        <v>5660</v>
      </c>
      <c r="Z178" s="44">
        <f t="shared" si="56"/>
        <v>3359</v>
      </c>
      <c r="AA178" s="165"/>
      <c r="AB178" s="165"/>
      <c r="AC178" s="165"/>
      <c r="AD178" s="165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65"/>
      <c r="AQ178" s="19"/>
      <c r="AR178" s="19"/>
      <c r="AS178" s="19"/>
      <c r="AT178" s="19"/>
      <c r="AU178" s="19"/>
      <c r="AV178" s="19"/>
      <c r="AW178" s="19"/>
      <c r="AX178" s="19"/>
    </row>
    <row r="179" spans="1:50" ht="0.75" customHeight="1" x14ac:dyDescent="0.25">
      <c r="A179" s="1"/>
      <c r="B179" s="1"/>
      <c r="C179" s="17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80">
        <v>44254</v>
      </c>
      <c r="V179" s="44">
        <v>143031</v>
      </c>
      <c r="W179" s="44">
        <v>46991</v>
      </c>
      <c r="X179" s="19"/>
      <c r="Y179" s="44">
        <f t="shared" si="55"/>
        <v>2657</v>
      </c>
      <c r="Z179" s="44">
        <f t="shared" si="56"/>
        <v>1813</v>
      </c>
      <c r="AA179" s="165"/>
      <c r="AB179" s="165"/>
      <c r="AC179" s="165"/>
      <c r="AD179" s="165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65"/>
      <c r="AQ179" s="19"/>
      <c r="AR179" s="19"/>
      <c r="AS179" s="19"/>
      <c r="AT179" s="19"/>
      <c r="AU179" s="19"/>
      <c r="AV179" s="19"/>
      <c r="AW179" s="19"/>
      <c r="AX179" s="19"/>
    </row>
    <row r="180" spans="1:50" ht="15.75" customHeight="1" x14ac:dyDescent="0.25">
      <c r="A180" s="1"/>
      <c r="B180" s="1"/>
      <c r="C180" s="17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80">
        <v>44255</v>
      </c>
      <c r="V180" s="44">
        <v>143784</v>
      </c>
      <c r="W180" s="44">
        <v>47651</v>
      </c>
      <c r="X180" s="19"/>
      <c r="Y180" s="44">
        <f t="shared" si="55"/>
        <v>753</v>
      </c>
      <c r="Z180" s="44">
        <f t="shared" si="56"/>
        <v>660</v>
      </c>
      <c r="AA180" s="165"/>
      <c r="AB180" s="165"/>
      <c r="AC180" s="165"/>
      <c r="AD180" s="165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65"/>
      <c r="AQ180" s="19"/>
      <c r="AR180" s="19"/>
      <c r="AS180" s="19"/>
      <c r="AT180" s="19"/>
      <c r="AU180" s="19"/>
      <c r="AV180" s="19"/>
      <c r="AW180" s="19"/>
      <c r="AX180" s="19"/>
    </row>
    <row r="181" spans="1:50" ht="15.75" customHeight="1" x14ac:dyDescent="0.25">
      <c r="A181" s="1"/>
      <c r="B181" s="1"/>
      <c r="C181" s="17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80">
        <v>44256</v>
      </c>
      <c r="V181" s="44">
        <v>146518</v>
      </c>
      <c r="W181" s="44">
        <v>51257</v>
      </c>
      <c r="X181" s="19"/>
      <c r="Y181" s="44">
        <f t="shared" si="55"/>
        <v>2734</v>
      </c>
      <c r="Z181" s="44">
        <f t="shared" si="56"/>
        <v>3606</v>
      </c>
      <c r="AA181" s="165"/>
      <c r="AB181" s="165"/>
      <c r="AC181" s="165"/>
      <c r="AD181" s="165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65"/>
      <c r="AQ181" s="19"/>
      <c r="AR181" s="19"/>
      <c r="AS181" s="19"/>
      <c r="AT181" s="19"/>
      <c r="AU181" s="19"/>
      <c r="AV181" s="19"/>
      <c r="AW181" s="19"/>
      <c r="AX181" s="19"/>
    </row>
    <row r="182" spans="1:50" ht="17.25" customHeight="1" x14ac:dyDescent="0.25">
      <c r="A182" s="1"/>
      <c r="B182" s="1"/>
      <c r="C182" s="17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80">
        <v>44257</v>
      </c>
      <c r="V182" s="44">
        <v>150687</v>
      </c>
      <c r="W182" s="44">
        <v>56518</v>
      </c>
      <c r="X182" s="19"/>
      <c r="Y182" s="44">
        <f t="shared" si="55"/>
        <v>4169</v>
      </c>
      <c r="Z182" s="44">
        <f t="shared" si="56"/>
        <v>5261</v>
      </c>
      <c r="AA182" s="165"/>
      <c r="AB182" s="165"/>
      <c r="AC182" s="165"/>
      <c r="AD182" s="165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65"/>
      <c r="AQ182" s="19"/>
      <c r="AR182" s="19"/>
      <c r="AS182" s="19"/>
      <c r="AT182" s="19"/>
      <c r="AU182" s="19"/>
      <c r="AV182" s="19"/>
      <c r="AW182" s="19"/>
      <c r="AX182" s="19"/>
    </row>
    <row r="183" spans="1:50" ht="15.75" customHeight="1" x14ac:dyDescent="0.25">
      <c r="A183" s="1"/>
      <c r="B183" s="1"/>
      <c r="C183" s="189" t="s">
        <v>172</v>
      </c>
      <c r="D183" s="1" t="s">
        <v>173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80">
        <v>44258</v>
      </c>
      <c r="V183" s="44">
        <v>154484</v>
      </c>
      <c r="W183" s="44">
        <v>63572</v>
      </c>
      <c r="X183" s="19"/>
      <c r="Y183" s="44">
        <f t="shared" si="55"/>
        <v>3797</v>
      </c>
      <c r="Z183" s="44">
        <f t="shared" si="56"/>
        <v>7054</v>
      </c>
      <c r="AA183" s="165"/>
      <c r="AB183" s="165"/>
      <c r="AC183" s="165"/>
      <c r="AD183" s="165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65"/>
      <c r="AQ183" s="19"/>
      <c r="AR183" s="19"/>
      <c r="AS183" s="19"/>
      <c r="AT183" s="19"/>
      <c r="AU183" s="19"/>
      <c r="AV183" s="19"/>
      <c r="AW183" s="19"/>
      <c r="AX183" s="19"/>
    </row>
    <row r="184" spans="1:50" ht="15.75" customHeight="1" x14ac:dyDescent="0.25">
      <c r="A184" s="1"/>
      <c r="B184" s="190" t="s">
        <v>174</v>
      </c>
      <c r="C184" s="179">
        <v>987486</v>
      </c>
      <c r="D184" s="179">
        <v>1018655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80">
        <v>44259</v>
      </c>
      <c r="V184" s="44">
        <v>158093</v>
      </c>
      <c r="W184" s="44">
        <v>71266</v>
      </c>
      <c r="X184" s="19"/>
      <c r="Y184" s="44">
        <f t="shared" si="55"/>
        <v>3609</v>
      </c>
      <c r="Z184" s="44">
        <f t="shared" si="56"/>
        <v>7694</v>
      </c>
      <c r="AA184" s="165"/>
      <c r="AB184" s="165"/>
      <c r="AC184" s="165"/>
      <c r="AD184" s="165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65"/>
      <c r="AQ184" s="19"/>
      <c r="AR184" s="19"/>
      <c r="AS184" s="19"/>
      <c r="AT184" s="19"/>
      <c r="AU184" s="19"/>
      <c r="AV184" s="19"/>
      <c r="AW184" s="19"/>
      <c r="AX184" s="19"/>
    </row>
    <row r="185" spans="1:50" ht="27.75" customHeight="1" x14ac:dyDescent="0.25">
      <c r="A185" s="1"/>
      <c r="B185" s="191" t="s">
        <v>175</v>
      </c>
      <c r="C185" s="179">
        <f>AI109</f>
        <v>941051</v>
      </c>
      <c r="D185" s="179">
        <f>AI109</f>
        <v>941051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80">
        <v>44260</v>
      </c>
      <c r="V185" s="44">
        <v>161296</v>
      </c>
      <c r="W185" s="44">
        <v>78095</v>
      </c>
      <c r="X185" s="19"/>
      <c r="Y185" s="44">
        <f t="shared" si="55"/>
        <v>3203</v>
      </c>
      <c r="Z185" s="44">
        <f t="shared" si="56"/>
        <v>6829</v>
      </c>
      <c r="AA185" s="165"/>
      <c r="AB185" s="165"/>
      <c r="AC185" s="165"/>
      <c r="AD185" s="165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65"/>
      <c r="AQ185" s="19"/>
      <c r="AR185" s="19"/>
      <c r="AS185" s="19"/>
      <c r="AT185" s="19"/>
      <c r="AU185" s="19"/>
      <c r="AV185" s="19"/>
      <c r="AW185" s="19"/>
      <c r="AX185" s="19"/>
    </row>
    <row r="186" spans="1:50" ht="15.75" customHeight="1" x14ac:dyDescent="0.25">
      <c r="A186" s="1"/>
      <c r="B186" s="192" t="s">
        <v>176</v>
      </c>
      <c r="C186" s="193">
        <f>C185/C184*100</f>
        <v>95.297654852828302</v>
      </c>
      <c r="D186" s="193">
        <f>D185/D184*100</f>
        <v>92.381719031467966</v>
      </c>
      <c r="E186" s="194"/>
      <c r="F186" s="19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80">
        <v>44261</v>
      </c>
      <c r="V186" s="44">
        <v>161822</v>
      </c>
      <c r="W186" s="44">
        <v>80896</v>
      </c>
      <c r="X186" s="19"/>
      <c r="Y186" s="44">
        <f t="shared" si="55"/>
        <v>526</v>
      </c>
      <c r="Z186" s="44">
        <f t="shared" si="56"/>
        <v>2801</v>
      </c>
      <c r="AA186" s="165"/>
      <c r="AB186" s="165"/>
      <c r="AC186" s="165"/>
      <c r="AD186" s="165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65"/>
      <c r="AQ186" s="19"/>
      <c r="AR186" s="19"/>
      <c r="AS186" s="19"/>
      <c r="AT186" s="19"/>
      <c r="AU186" s="19"/>
      <c r="AV186" s="19"/>
      <c r="AW186" s="19"/>
      <c r="AX186" s="19"/>
    </row>
    <row r="187" spans="1:50" ht="0.75" customHeight="1" x14ac:dyDescent="0.25">
      <c r="A187" s="1"/>
      <c r="B187" s="1"/>
      <c r="C187" s="179"/>
      <c r="D187" s="17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80">
        <v>44262</v>
      </c>
      <c r="V187" s="44">
        <v>162255</v>
      </c>
      <c r="W187" s="44">
        <v>82147</v>
      </c>
      <c r="X187" s="19"/>
      <c r="Y187" s="44">
        <f t="shared" si="55"/>
        <v>433</v>
      </c>
      <c r="Z187" s="44">
        <f t="shared" si="56"/>
        <v>1251</v>
      </c>
      <c r="AA187" s="165"/>
      <c r="AB187" s="165"/>
      <c r="AC187" s="165"/>
      <c r="AD187" s="165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65"/>
      <c r="AQ187" s="19"/>
      <c r="AR187" s="19"/>
      <c r="AS187" s="19"/>
      <c r="AT187" s="19"/>
      <c r="AU187" s="19"/>
      <c r="AV187" s="19"/>
      <c r="AW187" s="19"/>
      <c r="AX187" s="19"/>
    </row>
    <row r="188" spans="1:50" ht="1.5" customHeight="1" x14ac:dyDescent="0.25">
      <c r="A188" s="1"/>
      <c r="B188" s="1"/>
      <c r="C188" s="179"/>
      <c r="D188" s="17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80">
        <v>44263</v>
      </c>
      <c r="V188" s="44">
        <v>162403</v>
      </c>
      <c r="W188" s="44">
        <v>82855</v>
      </c>
      <c r="X188" s="19"/>
      <c r="Y188" s="44">
        <f t="shared" si="55"/>
        <v>148</v>
      </c>
      <c r="Z188" s="44">
        <f t="shared" si="56"/>
        <v>708</v>
      </c>
      <c r="AA188" s="165"/>
      <c r="AB188" s="165"/>
      <c r="AC188" s="165"/>
      <c r="AD188" s="165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65"/>
      <c r="AQ188" s="19"/>
      <c r="AR188" s="19"/>
      <c r="AS188" s="19"/>
      <c r="AT188" s="19"/>
      <c r="AU188" s="19"/>
      <c r="AV188" s="19"/>
      <c r="AW188" s="19"/>
      <c r="AX188" s="19"/>
    </row>
    <row r="189" spans="1:50" ht="15.75" customHeight="1" x14ac:dyDescent="0.25">
      <c r="A189" s="1"/>
      <c r="B189" s="1"/>
      <c r="C189" s="179"/>
      <c r="D189" s="17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80">
        <v>44264</v>
      </c>
      <c r="V189" s="44">
        <v>165053</v>
      </c>
      <c r="W189" s="44">
        <v>87765</v>
      </c>
      <c r="X189" s="19"/>
      <c r="Y189" s="44">
        <f t="shared" si="55"/>
        <v>2650</v>
      </c>
      <c r="Z189" s="44">
        <f t="shared" si="56"/>
        <v>4910</v>
      </c>
      <c r="AA189" s="165"/>
      <c r="AB189" s="165"/>
      <c r="AC189" s="165"/>
      <c r="AD189" s="165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65"/>
      <c r="AQ189" s="19"/>
      <c r="AR189" s="19"/>
      <c r="AS189" s="19"/>
      <c r="AT189" s="19"/>
      <c r="AU189" s="19"/>
      <c r="AV189" s="19"/>
      <c r="AW189" s="19"/>
      <c r="AX189" s="19"/>
    </row>
    <row r="190" spans="1:50" ht="1.5" customHeight="1" x14ac:dyDescent="0.25">
      <c r="A190" s="1"/>
      <c r="B190" s="1"/>
      <c r="C190" s="179"/>
      <c r="D190" s="17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80">
        <v>44265</v>
      </c>
      <c r="V190" s="44">
        <v>166030</v>
      </c>
      <c r="W190" s="44">
        <v>95117</v>
      </c>
      <c r="X190" s="19"/>
      <c r="Y190" s="188">
        <f t="shared" si="55"/>
        <v>977</v>
      </c>
      <c r="Z190" s="188">
        <f t="shared" si="56"/>
        <v>7352</v>
      </c>
      <c r="AA190" s="165"/>
      <c r="AB190" s="165"/>
      <c r="AC190" s="165"/>
      <c r="AD190" s="165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65"/>
      <c r="AQ190" s="19"/>
      <c r="AR190" s="19"/>
      <c r="AS190" s="19"/>
      <c r="AT190" s="19"/>
      <c r="AU190" s="19"/>
      <c r="AV190" s="19"/>
      <c r="AW190" s="19"/>
      <c r="AX190" s="19"/>
    </row>
    <row r="191" spans="1:50" ht="15.75" customHeight="1" x14ac:dyDescent="0.25">
      <c r="A191" s="1"/>
      <c r="B191" s="1"/>
      <c r="C191" s="179"/>
      <c r="D191" s="17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80">
        <v>44266</v>
      </c>
      <c r="V191" s="44">
        <v>167139</v>
      </c>
      <c r="W191" s="44">
        <v>102838</v>
      </c>
      <c r="X191" s="19"/>
      <c r="Y191" s="188">
        <f t="shared" si="55"/>
        <v>1109</v>
      </c>
      <c r="Z191" s="188">
        <f t="shared" si="56"/>
        <v>7721</v>
      </c>
      <c r="AA191" s="165"/>
      <c r="AB191" s="165"/>
      <c r="AC191" s="165"/>
      <c r="AD191" s="165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65"/>
      <c r="AQ191" s="19"/>
      <c r="AR191" s="19"/>
      <c r="AS191" s="19"/>
      <c r="AT191" s="19"/>
      <c r="AU191" s="19"/>
      <c r="AV191" s="19"/>
      <c r="AW191" s="19"/>
      <c r="AX191" s="19"/>
    </row>
    <row r="192" spans="1:50" ht="15.75" customHeight="1" x14ac:dyDescent="0.25">
      <c r="A192" s="1"/>
      <c r="B192" s="1"/>
      <c r="C192" s="179"/>
      <c r="D192" s="17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80">
        <v>44267</v>
      </c>
      <c r="V192" s="44">
        <v>168658</v>
      </c>
      <c r="W192" s="44">
        <v>109978</v>
      </c>
      <c r="X192" s="19"/>
      <c r="Y192" s="188">
        <f t="shared" si="55"/>
        <v>1519</v>
      </c>
      <c r="Z192" s="188">
        <f t="shared" si="56"/>
        <v>7140</v>
      </c>
      <c r="AA192" s="165"/>
      <c r="AB192" s="165"/>
      <c r="AC192" s="165"/>
      <c r="AD192" s="165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65"/>
      <c r="AQ192" s="19"/>
      <c r="AR192" s="19"/>
      <c r="AS192" s="19"/>
      <c r="AT192" s="19"/>
      <c r="AU192" s="19"/>
      <c r="AV192" s="19"/>
      <c r="AW192" s="19"/>
      <c r="AX192" s="19"/>
    </row>
    <row r="193" spans="1:50" ht="15.75" customHeight="1" x14ac:dyDescent="0.25">
      <c r="A193" s="1"/>
      <c r="B193" s="1"/>
      <c r="C193" s="179"/>
      <c r="D193" s="17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80">
        <v>44268</v>
      </c>
      <c r="V193" s="44">
        <v>168844</v>
      </c>
      <c r="W193" s="44">
        <v>112994</v>
      </c>
      <c r="X193" s="19"/>
      <c r="Y193" s="188">
        <f t="shared" si="55"/>
        <v>186</v>
      </c>
      <c r="Z193" s="188">
        <f t="shared" si="56"/>
        <v>3016</v>
      </c>
      <c r="AA193" s="165"/>
      <c r="AB193" s="165"/>
      <c r="AC193" s="165"/>
      <c r="AD193" s="165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65"/>
      <c r="AQ193" s="19"/>
      <c r="AR193" s="19"/>
      <c r="AS193" s="19"/>
      <c r="AT193" s="19"/>
      <c r="AU193" s="19"/>
      <c r="AV193" s="19"/>
      <c r="AW193" s="19"/>
      <c r="AX193" s="19"/>
    </row>
    <row r="194" spans="1:50" ht="15.75" customHeight="1" x14ac:dyDescent="0.25">
      <c r="A194" s="1"/>
      <c r="B194" s="1"/>
      <c r="C194" s="179"/>
      <c r="D194" s="17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80">
        <v>44269</v>
      </c>
      <c r="V194" s="44">
        <v>169064</v>
      </c>
      <c r="W194" s="44">
        <v>113889</v>
      </c>
      <c r="X194" s="19"/>
      <c r="Y194" s="188">
        <f t="shared" si="55"/>
        <v>220</v>
      </c>
      <c r="Z194" s="188">
        <f t="shared" si="56"/>
        <v>895</v>
      </c>
      <c r="AA194" s="165"/>
      <c r="AB194" s="165"/>
      <c r="AC194" s="165"/>
      <c r="AD194" s="165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65"/>
      <c r="AQ194" s="19"/>
      <c r="AR194" s="19"/>
      <c r="AS194" s="19"/>
      <c r="AT194" s="19"/>
      <c r="AU194" s="19"/>
      <c r="AV194" s="19"/>
      <c r="AW194" s="19"/>
      <c r="AX194" s="19"/>
    </row>
    <row r="195" spans="1:50" ht="15.75" customHeight="1" x14ac:dyDescent="0.25">
      <c r="A195" s="1"/>
      <c r="B195" s="1"/>
      <c r="C195" s="179"/>
      <c r="D195" s="17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80">
        <v>44270</v>
      </c>
      <c r="V195" s="44">
        <v>169883</v>
      </c>
      <c r="W195" s="44">
        <v>117179</v>
      </c>
      <c r="X195" s="19"/>
      <c r="Y195" s="188">
        <f t="shared" si="55"/>
        <v>819</v>
      </c>
      <c r="Z195" s="188">
        <f t="shared" si="56"/>
        <v>3290</v>
      </c>
      <c r="AA195" s="165"/>
      <c r="AB195" s="165"/>
      <c r="AC195" s="165"/>
      <c r="AD195" s="165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65"/>
      <c r="AQ195" s="19"/>
      <c r="AR195" s="19"/>
      <c r="AS195" s="19"/>
      <c r="AT195" s="19"/>
      <c r="AU195" s="19"/>
      <c r="AV195" s="19"/>
      <c r="AW195" s="19"/>
      <c r="AX195" s="19"/>
    </row>
    <row r="196" spans="1:50" ht="0.75" customHeight="1" x14ac:dyDescent="0.25">
      <c r="A196" s="1"/>
      <c r="B196" s="1"/>
      <c r="C196" s="179"/>
      <c r="D196" s="17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80">
        <v>44271</v>
      </c>
      <c r="V196" s="44">
        <v>170550</v>
      </c>
      <c r="W196" s="44">
        <v>120207</v>
      </c>
      <c r="X196" s="19"/>
      <c r="Y196" s="188">
        <f t="shared" si="55"/>
        <v>667</v>
      </c>
      <c r="Z196" s="188">
        <f t="shared" si="56"/>
        <v>3028</v>
      </c>
      <c r="AA196" s="165"/>
      <c r="AB196" s="165"/>
      <c r="AC196" s="165"/>
      <c r="AD196" s="165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65"/>
      <c r="AQ196" s="19"/>
      <c r="AR196" s="19"/>
      <c r="AS196" s="19"/>
      <c r="AT196" s="19"/>
      <c r="AU196" s="19"/>
      <c r="AV196" s="19"/>
      <c r="AW196" s="19"/>
      <c r="AX196" s="19"/>
    </row>
    <row r="197" spans="1:50" ht="0.75" customHeight="1" x14ac:dyDescent="0.25">
      <c r="A197" s="19"/>
      <c r="B197" s="19"/>
      <c r="C197" s="195"/>
      <c r="D197" s="195"/>
      <c r="E197" s="165"/>
      <c r="F197" s="165"/>
      <c r="G197" s="165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80">
        <v>44272</v>
      </c>
      <c r="V197" s="44">
        <v>171265</v>
      </c>
      <c r="W197" s="44">
        <v>123924</v>
      </c>
      <c r="X197" s="19"/>
      <c r="Y197" s="44">
        <f t="shared" si="55"/>
        <v>715</v>
      </c>
      <c r="Z197" s="44">
        <f t="shared" si="56"/>
        <v>3717</v>
      </c>
      <c r="AA197" s="165"/>
      <c r="AB197" s="165"/>
      <c r="AC197" s="165"/>
      <c r="AD197" s="165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65"/>
      <c r="AQ197" s="19"/>
      <c r="AR197" s="19"/>
      <c r="AS197" s="19"/>
      <c r="AT197" s="19"/>
      <c r="AU197" s="19"/>
      <c r="AV197" s="19"/>
      <c r="AW197" s="19"/>
      <c r="AX197" s="19"/>
    </row>
    <row r="198" spans="1:50" ht="15.75" customHeight="1" x14ac:dyDescent="0.25">
      <c r="A198" s="19"/>
      <c r="B198" s="19"/>
      <c r="C198" s="195"/>
      <c r="D198" s="195"/>
      <c r="E198" s="165"/>
      <c r="F198" s="165"/>
      <c r="G198" s="165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80">
        <v>44273</v>
      </c>
      <c r="V198" s="44">
        <v>175858</v>
      </c>
      <c r="W198" s="44">
        <v>130439</v>
      </c>
      <c r="X198" s="19"/>
      <c r="Y198" s="44">
        <f t="shared" ref="Y198:Y229" si="57">V198-V197</f>
        <v>4593</v>
      </c>
      <c r="Z198" s="44">
        <f t="shared" si="56"/>
        <v>6515</v>
      </c>
      <c r="AA198" s="165"/>
      <c r="AB198" s="165"/>
      <c r="AC198" s="165"/>
      <c r="AD198" s="165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65"/>
      <c r="AQ198" s="19"/>
      <c r="AR198" s="19"/>
      <c r="AS198" s="19"/>
      <c r="AT198" s="19"/>
      <c r="AU198" s="19"/>
      <c r="AV198" s="19"/>
      <c r="AW198" s="19"/>
      <c r="AX198" s="19"/>
    </row>
    <row r="199" spans="1:50" ht="15.75" customHeight="1" x14ac:dyDescent="0.25">
      <c r="A199" s="19"/>
      <c r="B199" s="19"/>
      <c r="C199" s="195"/>
      <c r="D199" s="195"/>
      <c r="E199" s="165"/>
      <c r="F199" s="165"/>
      <c r="G199" s="165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80">
        <v>44274</v>
      </c>
      <c r="V199" s="44">
        <v>176644</v>
      </c>
      <c r="W199" s="44">
        <v>135673</v>
      </c>
      <c r="X199" s="19"/>
      <c r="Y199" s="44">
        <f t="shared" si="57"/>
        <v>786</v>
      </c>
      <c r="Z199" s="44">
        <f t="shared" ref="Z199:Z230" si="58">W199-W198</f>
        <v>5234</v>
      </c>
      <c r="AA199" s="165"/>
      <c r="AB199" s="165"/>
      <c r="AC199" s="165"/>
      <c r="AD199" s="165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65"/>
      <c r="AQ199" s="19"/>
      <c r="AR199" s="19"/>
      <c r="AS199" s="19"/>
      <c r="AT199" s="19"/>
      <c r="AU199" s="19"/>
      <c r="AV199" s="19"/>
      <c r="AW199" s="19"/>
      <c r="AX199" s="19"/>
    </row>
    <row r="200" spans="1:50" ht="1.5" customHeight="1" x14ac:dyDescent="0.25">
      <c r="A200" s="19"/>
      <c r="B200" s="19"/>
      <c r="C200" s="195"/>
      <c r="D200" s="195"/>
      <c r="E200" s="165"/>
      <c r="F200" s="165"/>
      <c r="G200" s="165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80">
        <v>44275</v>
      </c>
      <c r="V200" s="44">
        <v>178226</v>
      </c>
      <c r="W200" s="44">
        <v>138565</v>
      </c>
      <c r="X200" s="19"/>
      <c r="Y200" s="44">
        <f t="shared" si="57"/>
        <v>1582</v>
      </c>
      <c r="Z200" s="44">
        <f t="shared" si="58"/>
        <v>2892</v>
      </c>
      <c r="AA200" s="165"/>
      <c r="AB200" s="165"/>
      <c r="AC200" s="165"/>
      <c r="AD200" s="165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65"/>
      <c r="AQ200" s="19"/>
      <c r="AR200" s="19"/>
      <c r="AS200" s="19"/>
      <c r="AT200" s="19"/>
      <c r="AU200" s="19"/>
      <c r="AV200" s="19"/>
      <c r="AW200" s="19"/>
      <c r="AX200" s="19"/>
    </row>
    <row r="201" spans="1:50" ht="15.75" customHeight="1" x14ac:dyDescent="0.25">
      <c r="A201" s="19"/>
      <c r="B201" s="19"/>
      <c r="C201" s="195"/>
      <c r="D201" s="195"/>
      <c r="E201" s="165"/>
      <c r="F201" s="165"/>
      <c r="G201" s="165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80">
        <v>44276</v>
      </c>
      <c r="V201" s="44">
        <v>178387</v>
      </c>
      <c r="W201" s="44">
        <v>138831</v>
      </c>
      <c r="X201" s="19"/>
      <c r="Y201" s="44">
        <f t="shared" si="57"/>
        <v>161</v>
      </c>
      <c r="Z201" s="44">
        <f t="shared" si="58"/>
        <v>266</v>
      </c>
      <c r="AA201" s="165"/>
      <c r="AB201" s="165"/>
      <c r="AC201" s="165"/>
      <c r="AD201" s="165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65"/>
      <c r="AQ201" s="19"/>
      <c r="AR201" s="19"/>
      <c r="AS201" s="19"/>
      <c r="AT201" s="19"/>
      <c r="AU201" s="19"/>
      <c r="AV201" s="19"/>
      <c r="AW201" s="19"/>
      <c r="AX201" s="19"/>
    </row>
    <row r="202" spans="1:50" ht="15.75" customHeight="1" x14ac:dyDescent="0.25">
      <c r="A202" s="19"/>
      <c r="B202" s="19"/>
      <c r="C202" s="195"/>
      <c r="D202" s="195"/>
      <c r="E202" s="165"/>
      <c r="F202" s="165"/>
      <c r="G202" s="165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80">
        <v>44277</v>
      </c>
      <c r="V202" s="44">
        <v>179356</v>
      </c>
      <c r="W202" s="44">
        <v>141814</v>
      </c>
      <c r="X202" s="19"/>
      <c r="Y202" s="44">
        <f t="shared" si="57"/>
        <v>969</v>
      </c>
      <c r="Z202" s="44">
        <f t="shared" si="58"/>
        <v>2983</v>
      </c>
      <c r="AA202" s="165"/>
      <c r="AB202" s="165"/>
      <c r="AC202" s="165"/>
      <c r="AD202" s="165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65"/>
      <c r="AQ202" s="19"/>
      <c r="AR202" s="19"/>
      <c r="AS202" s="19"/>
      <c r="AT202" s="19"/>
      <c r="AU202" s="19"/>
      <c r="AV202" s="19"/>
      <c r="AW202" s="19"/>
      <c r="AX202" s="19"/>
    </row>
    <row r="203" spans="1:50" ht="18.75" customHeight="1" x14ac:dyDescent="0.25">
      <c r="A203" s="19"/>
      <c r="B203" s="192" t="s">
        <v>177</v>
      </c>
      <c r="C203" s="196">
        <f>C185/W616*100</f>
        <v>31.734294820238841</v>
      </c>
      <c r="D203" s="196">
        <f>D185/W616*100</f>
        <v>31.734294820238841</v>
      </c>
      <c r="E203" s="177"/>
      <c r="F203" s="177"/>
      <c r="G203" s="165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80">
        <v>44278</v>
      </c>
      <c r="V203" s="44">
        <v>181647</v>
      </c>
      <c r="W203" s="44">
        <v>145819</v>
      </c>
      <c r="X203" s="19"/>
      <c r="Y203" s="44">
        <f t="shared" si="57"/>
        <v>2291</v>
      </c>
      <c r="Z203" s="44">
        <f t="shared" si="58"/>
        <v>4005</v>
      </c>
      <c r="AA203" s="197" t="s">
        <v>178</v>
      </c>
      <c r="AB203" s="165"/>
      <c r="AC203" s="165"/>
      <c r="AD203" s="165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65"/>
      <c r="AQ203" s="19"/>
      <c r="AR203" s="19"/>
      <c r="AS203" s="19"/>
      <c r="AT203" s="19"/>
      <c r="AU203" s="19"/>
      <c r="AV203" s="19"/>
      <c r="AW203" s="19"/>
      <c r="AX203" s="19"/>
    </row>
    <row r="204" spans="1:50" ht="0.75" customHeight="1" x14ac:dyDescent="0.25">
      <c r="A204" s="19"/>
      <c r="B204" s="19"/>
      <c r="C204" s="165"/>
      <c r="D204" s="165"/>
      <c r="E204" s="165"/>
      <c r="F204" s="165"/>
      <c r="G204" s="165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80">
        <v>44279</v>
      </c>
      <c r="V204" s="44">
        <v>184475</v>
      </c>
      <c r="W204" s="44">
        <v>149862</v>
      </c>
      <c r="X204" s="19"/>
      <c r="Y204" s="44">
        <f t="shared" si="57"/>
        <v>2828</v>
      </c>
      <c r="Z204" s="44">
        <f t="shared" si="58"/>
        <v>4043</v>
      </c>
      <c r="AA204" s="165"/>
      <c r="AB204" s="165"/>
      <c r="AC204" s="165"/>
      <c r="AD204" s="165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65"/>
      <c r="AQ204" s="19"/>
      <c r="AR204" s="19"/>
      <c r="AS204" s="19"/>
      <c r="AT204" s="19"/>
      <c r="AU204" s="19"/>
      <c r="AV204" s="19"/>
      <c r="AW204" s="19"/>
      <c r="AX204" s="19"/>
    </row>
    <row r="205" spans="1:50" ht="15.75" customHeight="1" x14ac:dyDescent="0.25">
      <c r="A205" s="19"/>
      <c r="B205" s="19"/>
      <c r="C205" s="165"/>
      <c r="D205" s="165"/>
      <c r="E205" s="165"/>
      <c r="F205" s="165"/>
      <c r="G205" s="165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80">
        <v>44280</v>
      </c>
      <c r="V205" s="44">
        <v>186296</v>
      </c>
      <c r="W205" s="44">
        <v>153534</v>
      </c>
      <c r="X205" s="19"/>
      <c r="Y205" s="44">
        <f t="shared" si="57"/>
        <v>1821</v>
      </c>
      <c r="Z205" s="44">
        <f t="shared" si="58"/>
        <v>3672</v>
      </c>
      <c r="AA205" s="165"/>
      <c r="AB205" s="165"/>
      <c r="AC205" s="165"/>
      <c r="AD205" s="165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65"/>
      <c r="AQ205" s="19"/>
      <c r="AR205" s="19"/>
      <c r="AS205" s="19"/>
      <c r="AT205" s="19"/>
      <c r="AU205" s="19"/>
      <c r="AV205" s="19"/>
      <c r="AW205" s="19"/>
      <c r="AX205" s="19"/>
    </row>
    <row r="206" spans="1:50" ht="0.75" customHeight="1" x14ac:dyDescent="0.25">
      <c r="A206" s="19"/>
      <c r="B206" s="19"/>
      <c r="C206" s="165"/>
      <c r="D206" s="165"/>
      <c r="E206" s="165"/>
      <c r="F206" s="165"/>
      <c r="G206" s="165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80">
        <v>44281</v>
      </c>
      <c r="V206" s="44">
        <v>187783</v>
      </c>
      <c r="W206" s="44">
        <v>156847</v>
      </c>
      <c r="X206" s="1"/>
      <c r="Y206" s="44">
        <f t="shared" si="57"/>
        <v>1487</v>
      </c>
      <c r="Z206" s="44">
        <f t="shared" si="58"/>
        <v>3313</v>
      </c>
      <c r="AA206" s="165"/>
      <c r="AB206" s="165"/>
      <c r="AC206" s="165"/>
      <c r="AD206" s="165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65"/>
      <c r="AQ206" s="19"/>
      <c r="AR206" s="19"/>
      <c r="AS206" s="19"/>
      <c r="AT206" s="19"/>
      <c r="AU206" s="19"/>
      <c r="AV206" s="19"/>
      <c r="AW206" s="19"/>
      <c r="AX206" s="19"/>
    </row>
    <row r="207" spans="1:50" ht="15.75" customHeight="1" x14ac:dyDescent="0.25">
      <c r="A207" s="19"/>
      <c r="B207" s="19"/>
      <c r="C207" s="165"/>
      <c r="D207" s="165"/>
      <c r="E207" s="165"/>
      <c r="F207" s="165"/>
      <c r="G207" s="165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80">
        <v>44282</v>
      </c>
      <c r="V207" s="44">
        <v>190239</v>
      </c>
      <c r="W207" s="44">
        <v>158351</v>
      </c>
      <c r="X207" s="1"/>
      <c r="Y207" s="44">
        <f t="shared" si="57"/>
        <v>2456</v>
      </c>
      <c r="Z207" s="44">
        <f t="shared" si="58"/>
        <v>1504</v>
      </c>
      <c r="AA207" s="165"/>
      <c r="AB207" s="165"/>
      <c r="AC207" s="165"/>
      <c r="AD207" s="165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65"/>
      <c r="AQ207" s="19"/>
      <c r="AR207" s="19"/>
      <c r="AS207" s="19"/>
      <c r="AT207" s="19"/>
      <c r="AU207" s="19"/>
      <c r="AV207" s="19"/>
      <c r="AW207" s="19"/>
      <c r="AX207" s="19"/>
    </row>
    <row r="208" spans="1:50" ht="15.75" customHeight="1" x14ac:dyDescent="0.25">
      <c r="A208" s="19"/>
      <c r="B208" s="19"/>
      <c r="C208" s="165"/>
      <c r="D208" s="165"/>
      <c r="E208" s="165"/>
      <c r="F208" s="165"/>
      <c r="G208" s="165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80">
        <v>44283</v>
      </c>
      <c r="V208" s="44">
        <v>192892</v>
      </c>
      <c r="W208" s="44">
        <v>158810</v>
      </c>
      <c r="X208" s="1"/>
      <c r="Y208" s="44">
        <f t="shared" si="57"/>
        <v>2653</v>
      </c>
      <c r="Z208" s="44">
        <f t="shared" si="58"/>
        <v>459</v>
      </c>
      <c r="AA208" s="165"/>
      <c r="AB208" s="165"/>
      <c r="AC208" s="165"/>
      <c r="AD208" s="165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65"/>
      <c r="AQ208" s="19"/>
      <c r="AR208" s="19"/>
      <c r="AS208" s="19"/>
      <c r="AT208" s="19"/>
      <c r="AU208" s="19"/>
      <c r="AV208" s="19"/>
      <c r="AW208" s="19"/>
      <c r="AX208" s="19"/>
    </row>
    <row r="209" spans="1:50" ht="15.75" customHeight="1" x14ac:dyDescent="0.25">
      <c r="A209" s="19"/>
      <c r="B209" s="19"/>
      <c r="C209" s="165"/>
      <c r="D209" s="165"/>
      <c r="E209" s="165"/>
      <c r="F209" s="165"/>
      <c r="G209" s="165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80">
        <v>44284</v>
      </c>
      <c r="V209" s="44">
        <v>199725</v>
      </c>
      <c r="W209" s="44">
        <v>160457</v>
      </c>
      <c r="X209" s="19"/>
      <c r="Y209" s="44">
        <f t="shared" si="57"/>
        <v>6833</v>
      </c>
      <c r="Z209" s="44">
        <f t="shared" si="58"/>
        <v>1647</v>
      </c>
      <c r="AA209" s="165"/>
      <c r="AB209" s="165"/>
      <c r="AC209" s="165"/>
      <c r="AD209" s="165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65"/>
      <c r="AQ209" s="19"/>
      <c r="AR209" s="19"/>
      <c r="AS209" s="19"/>
      <c r="AT209" s="19"/>
      <c r="AU209" s="19"/>
      <c r="AV209" s="19"/>
      <c r="AW209" s="19"/>
      <c r="AX209" s="19"/>
    </row>
    <row r="210" spans="1:50" ht="0.75" customHeight="1" x14ac:dyDescent="0.25">
      <c r="A210" s="19"/>
      <c r="B210" s="19"/>
      <c r="C210" s="165"/>
      <c r="D210" s="165"/>
      <c r="E210" s="165"/>
      <c r="F210" s="165"/>
      <c r="G210" s="165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80">
        <v>44285</v>
      </c>
      <c r="V210" s="44">
        <v>202543</v>
      </c>
      <c r="W210" s="44">
        <v>161756</v>
      </c>
      <c r="X210" s="19"/>
      <c r="Y210" s="44">
        <f t="shared" si="57"/>
        <v>2818</v>
      </c>
      <c r="Z210" s="44">
        <f t="shared" si="58"/>
        <v>1299</v>
      </c>
      <c r="AA210" s="165"/>
      <c r="AB210" s="165"/>
      <c r="AC210" s="165"/>
      <c r="AD210" s="165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65"/>
      <c r="AQ210" s="19"/>
      <c r="AR210" s="19"/>
      <c r="AS210" s="19"/>
      <c r="AT210" s="19"/>
      <c r="AU210" s="19"/>
      <c r="AV210" s="19"/>
      <c r="AW210" s="19"/>
      <c r="AX210" s="19"/>
    </row>
    <row r="211" spans="1:50" ht="15.75" customHeight="1" x14ac:dyDescent="0.25">
      <c r="A211" s="19"/>
      <c r="B211" s="19"/>
      <c r="C211" s="165"/>
      <c r="D211" s="165"/>
      <c r="E211" s="165"/>
      <c r="F211" s="165"/>
      <c r="G211" s="165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80">
        <v>44286</v>
      </c>
      <c r="V211" s="44">
        <v>210748</v>
      </c>
      <c r="W211" s="44">
        <v>164288</v>
      </c>
      <c r="X211" s="19"/>
      <c r="Y211" s="44">
        <f t="shared" si="57"/>
        <v>8205</v>
      </c>
      <c r="Z211" s="44">
        <f t="shared" si="58"/>
        <v>2532</v>
      </c>
      <c r="AA211" s="165"/>
      <c r="AB211" s="165"/>
      <c r="AC211" s="165"/>
      <c r="AD211" s="165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65"/>
      <c r="AQ211" s="19"/>
      <c r="AR211" s="19"/>
      <c r="AS211" s="19"/>
      <c r="AT211" s="19"/>
      <c r="AU211" s="19"/>
      <c r="AV211" s="19"/>
      <c r="AW211" s="19"/>
      <c r="AX211" s="19"/>
    </row>
    <row r="212" spans="1:50" ht="0.75" customHeight="1" x14ac:dyDescent="0.25">
      <c r="A212" s="19"/>
      <c r="B212" s="19"/>
      <c r="C212" s="165"/>
      <c r="D212" s="165"/>
      <c r="E212" s="165"/>
      <c r="F212" s="165"/>
      <c r="G212" s="165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80">
        <v>44287</v>
      </c>
      <c r="V212" s="44">
        <v>218965</v>
      </c>
      <c r="W212" s="44">
        <v>166235</v>
      </c>
      <c r="X212" s="19"/>
      <c r="Y212" s="44">
        <f t="shared" si="57"/>
        <v>8217</v>
      </c>
      <c r="Z212" s="44">
        <f t="shared" si="58"/>
        <v>1947</v>
      </c>
      <c r="AA212" s="165"/>
      <c r="AB212" s="165"/>
      <c r="AC212" s="165"/>
      <c r="AD212" s="165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65"/>
      <c r="AQ212" s="19"/>
      <c r="AR212" s="19"/>
      <c r="AS212" s="19"/>
      <c r="AT212" s="19"/>
      <c r="AU212" s="19"/>
      <c r="AV212" s="19"/>
      <c r="AW212" s="19"/>
      <c r="AX212" s="19"/>
    </row>
    <row r="213" spans="1:50" ht="0.75" customHeight="1" x14ac:dyDescent="0.25">
      <c r="A213" s="19"/>
      <c r="B213" s="19"/>
      <c r="C213" s="165"/>
      <c r="D213" s="165"/>
      <c r="E213" s="165"/>
      <c r="F213" s="165"/>
      <c r="G213" s="165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80">
        <v>44288</v>
      </c>
      <c r="V213" s="44">
        <v>226977</v>
      </c>
      <c r="W213" s="44">
        <v>168060</v>
      </c>
      <c r="X213" s="19"/>
      <c r="Y213" s="44">
        <f t="shared" si="57"/>
        <v>8012</v>
      </c>
      <c r="Z213" s="44">
        <f t="shared" si="58"/>
        <v>1825</v>
      </c>
      <c r="AA213" s="165"/>
      <c r="AB213" s="165"/>
      <c r="AC213" s="165"/>
      <c r="AD213" s="165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</row>
    <row r="214" spans="1:50" ht="9.75" customHeight="1" x14ac:dyDescent="0.25">
      <c r="A214" s="19"/>
      <c r="B214" s="19"/>
      <c r="C214" s="165"/>
      <c r="D214" s="165"/>
      <c r="E214" s="165"/>
      <c r="F214" s="165"/>
      <c r="G214" s="165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80">
        <v>44289</v>
      </c>
      <c r="V214" s="44">
        <v>230746</v>
      </c>
      <c r="W214" s="44">
        <v>168570</v>
      </c>
      <c r="X214" s="19"/>
      <c r="Y214" s="44">
        <f t="shared" si="57"/>
        <v>3769</v>
      </c>
      <c r="Z214" s="44">
        <f t="shared" si="58"/>
        <v>510</v>
      </c>
      <c r="AA214" s="165"/>
      <c r="AB214" s="165"/>
      <c r="AC214" s="165"/>
      <c r="AD214" s="165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</row>
    <row r="215" spans="1:50" ht="15.75" customHeight="1" x14ac:dyDescent="0.25">
      <c r="A215" s="19"/>
      <c r="B215" s="19"/>
      <c r="C215" s="165"/>
      <c r="D215" s="165"/>
      <c r="E215" s="165"/>
      <c r="F215" s="165"/>
      <c r="G215" s="165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80">
        <v>44290</v>
      </c>
      <c r="V215" s="44">
        <v>233121</v>
      </c>
      <c r="W215" s="44">
        <v>168711</v>
      </c>
      <c r="X215" s="19"/>
      <c r="Y215" s="44">
        <f t="shared" si="57"/>
        <v>2375</v>
      </c>
      <c r="Z215" s="44">
        <f t="shared" si="58"/>
        <v>141</v>
      </c>
      <c r="AA215" s="165"/>
      <c r="AB215" s="165"/>
      <c r="AC215" s="165"/>
      <c r="AD215" s="165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</row>
    <row r="216" spans="1:50" ht="15.75" customHeight="1" x14ac:dyDescent="0.25">
      <c r="A216" s="19"/>
      <c r="B216" s="19"/>
      <c r="C216" s="165"/>
      <c r="D216" s="165"/>
      <c r="E216" s="165"/>
      <c r="F216" s="165"/>
      <c r="G216" s="165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80">
        <v>44291</v>
      </c>
      <c r="V216" s="44">
        <v>235946</v>
      </c>
      <c r="W216" s="44">
        <v>169982</v>
      </c>
      <c r="X216" s="19"/>
      <c r="Y216" s="44">
        <f t="shared" si="57"/>
        <v>2825</v>
      </c>
      <c r="Z216" s="44">
        <f t="shared" si="58"/>
        <v>1271</v>
      </c>
      <c r="AA216" s="165"/>
      <c r="AB216" s="165"/>
      <c r="AC216" s="165"/>
      <c r="AD216" s="165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</row>
    <row r="217" spans="1:50" ht="15.75" customHeight="1" x14ac:dyDescent="0.25">
      <c r="A217" s="19"/>
      <c r="B217" s="19"/>
      <c r="C217" s="165"/>
      <c r="D217" s="165"/>
      <c r="E217" s="165"/>
      <c r="F217" s="165"/>
      <c r="G217" s="165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80">
        <v>44292</v>
      </c>
      <c r="V217" s="44">
        <v>238468</v>
      </c>
      <c r="W217" s="44">
        <v>171261</v>
      </c>
      <c r="X217" s="1"/>
      <c r="Y217" s="44">
        <f t="shared" si="57"/>
        <v>2522</v>
      </c>
      <c r="Z217" s="44">
        <f t="shared" si="58"/>
        <v>1279</v>
      </c>
      <c r="AA217" s="165"/>
      <c r="AB217" s="165"/>
      <c r="AC217" s="165"/>
      <c r="AD217" s="165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</row>
    <row r="218" spans="1:50" ht="0.75" customHeight="1" x14ac:dyDescent="0.25">
      <c r="A218" s="19"/>
      <c r="B218" s="19"/>
      <c r="C218" s="165"/>
      <c r="D218" s="165"/>
      <c r="E218" s="165"/>
      <c r="F218" s="165"/>
      <c r="G218" s="165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80">
        <v>44293</v>
      </c>
      <c r="V218" s="44">
        <v>240532</v>
      </c>
      <c r="W218" s="44">
        <v>172160</v>
      </c>
      <c r="X218" s="19"/>
      <c r="Y218" s="44">
        <f t="shared" si="57"/>
        <v>2064</v>
      </c>
      <c r="Z218" s="44">
        <f t="shared" si="58"/>
        <v>899</v>
      </c>
      <c r="AA218" s="165"/>
      <c r="AB218" s="165"/>
      <c r="AC218" s="165"/>
      <c r="AD218" s="165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</row>
    <row r="219" spans="1:50" ht="15.75" customHeight="1" x14ac:dyDescent="0.25">
      <c r="A219" s="19"/>
      <c r="B219" s="19"/>
      <c r="C219" s="165"/>
      <c r="D219" s="165"/>
      <c r="E219" s="165"/>
      <c r="F219" s="165"/>
      <c r="G219" s="165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80">
        <v>44294</v>
      </c>
      <c r="V219" s="44">
        <v>242287</v>
      </c>
      <c r="W219" s="44">
        <v>172776</v>
      </c>
      <c r="X219" s="19"/>
      <c r="Y219" s="44">
        <f t="shared" si="57"/>
        <v>1755</v>
      </c>
      <c r="Z219" s="44">
        <f t="shared" si="58"/>
        <v>616</v>
      </c>
      <c r="AA219" s="165"/>
      <c r="AB219" s="165"/>
      <c r="AC219" s="165"/>
      <c r="AD219" s="165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</row>
    <row r="220" spans="1:50" ht="15.75" customHeight="1" x14ac:dyDescent="0.25">
      <c r="A220" s="19"/>
      <c r="B220" s="19"/>
      <c r="C220" s="165"/>
      <c r="D220" s="165"/>
      <c r="E220" s="165"/>
      <c r="F220" s="165"/>
      <c r="G220" s="165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80">
        <v>44295</v>
      </c>
      <c r="V220" s="44">
        <v>249977</v>
      </c>
      <c r="W220" s="44">
        <v>173567</v>
      </c>
      <c r="X220" s="19"/>
      <c r="Y220" s="44">
        <f t="shared" si="57"/>
        <v>7690</v>
      </c>
      <c r="Z220" s="44">
        <f t="shared" si="58"/>
        <v>791</v>
      </c>
      <c r="AA220" s="165"/>
      <c r="AB220" s="165"/>
      <c r="AC220" s="165"/>
      <c r="AD220" s="165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</row>
    <row r="221" spans="1:50" ht="0.75" customHeight="1" x14ac:dyDescent="0.25">
      <c r="A221" s="19"/>
      <c r="B221" s="19"/>
      <c r="C221" s="165"/>
      <c r="D221" s="165"/>
      <c r="E221" s="165"/>
      <c r="F221" s="165"/>
      <c r="G221" s="165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80">
        <v>44296</v>
      </c>
      <c r="V221" s="44">
        <v>260821</v>
      </c>
      <c r="W221" s="44">
        <v>173979</v>
      </c>
      <c r="X221" s="19"/>
      <c r="Y221" s="44">
        <f t="shared" si="57"/>
        <v>10844</v>
      </c>
      <c r="Z221" s="44">
        <f t="shared" si="58"/>
        <v>412</v>
      </c>
      <c r="AA221" s="165"/>
      <c r="AB221" s="165"/>
      <c r="AC221" s="165"/>
      <c r="AD221" s="165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</row>
    <row r="222" spans="1:50" ht="15.75" customHeight="1" x14ac:dyDescent="0.25">
      <c r="A222" s="19"/>
      <c r="B222" s="19"/>
      <c r="C222" s="165"/>
      <c r="D222" s="165"/>
      <c r="E222" s="165"/>
      <c r="F222" s="165"/>
      <c r="G222" s="165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80">
        <v>44297</v>
      </c>
      <c r="V222" s="44">
        <v>266857</v>
      </c>
      <c r="W222" s="44">
        <v>174240</v>
      </c>
      <c r="X222" s="19"/>
      <c r="Y222" s="44">
        <f t="shared" si="57"/>
        <v>6036</v>
      </c>
      <c r="Z222" s="44">
        <f t="shared" si="58"/>
        <v>261</v>
      </c>
      <c r="AA222" s="165"/>
      <c r="AB222" s="165"/>
      <c r="AC222" s="165"/>
      <c r="AD222" s="165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</row>
    <row r="223" spans="1:50" ht="15.75" customHeight="1" x14ac:dyDescent="0.25">
      <c r="A223" s="19"/>
      <c r="B223" s="19"/>
      <c r="C223" s="165"/>
      <c r="D223" s="165"/>
      <c r="E223" s="165"/>
      <c r="F223" s="165"/>
      <c r="G223" s="165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80">
        <v>44298</v>
      </c>
      <c r="V223" s="44">
        <v>271976</v>
      </c>
      <c r="W223" s="44">
        <v>175862</v>
      </c>
      <c r="X223" s="19"/>
      <c r="Y223" s="44">
        <f t="shared" si="57"/>
        <v>5119</v>
      </c>
      <c r="Z223" s="44">
        <f t="shared" si="58"/>
        <v>1622</v>
      </c>
      <c r="AA223" s="165"/>
      <c r="AB223" s="165"/>
      <c r="AC223" s="165"/>
      <c r="AD223" s="165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</row>
    <row r="224" spans="1:50" ht="15.75" customHeight="1" x14ac:dyDescent="0.25">
      <c r="A224" s="19"/>
      <c r="B224" s="19"/>
      <c r="C224" s="165"/>
      <c r="D224" s="165"/>
      <c r="E224" s="165"/>
      <c r="F224" s="165"/>
      <c r="G224" s="165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80">
        <v>44299</v>
      </c>
      <c r="V224" s="44">
        <v>280315</v>
      </c>
      <c r="W224" s="44">
        <v>177997</v>
      </c>
      <c r="X224" s="19"/>
      <c r="Y224" s="44">
        <f t="shared" si="57"/>
        <v>8339</v>
      </c>
      <c r="Z224" s="44">
        <f t="shared" si="58"/>
        <v>2135</v>
      </c>
      <c r="AA224" s="165"/>
      <c r="AB224" s="165"/>
      <c r="AC224" s="165"/>
      <c r="AD224" s="165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</row>
    <row r="225" spans="1:50" ht="15.75" customHeight="1" x14ac:dyDescent="0.25">
      <c r="A225" s="19"/>
      <c r="B225" s="19"/>
      <c r="C225" s="165"/>
      <c r="D225" s="165"/>
      <c r="E225" s="165"/>
      <c r="F225" s="165"/>
      <c r="G225" s="165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80">
        <v>44300</v>
      </c>
      <c r="V225" s="44">
        <v>288940</v>
      </c>
      <c r="W225" s="44">
        <v>180072</v>
      </c>
      <c r="X225" s="19"/>
      <c r="Y225" s="44">
        <f t="shared" si="57"/>
        <v>8625</v>
      </c>
      <c r="Z225" s="44">
        <f t="shared" si="58"/>
        <v>2075</v>
      </c>
      <c r="AA225" s="165"/>
      <c r="AB225" s="165"/>
      <c r="AC225" s="165"/>
      <c r="AD225" s="165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</row>
    <row r="226" spans="1:50" ht="15.75" customHeight="1" x14ac:dyDescent="0.25">
      <c r="A226" s="19"/>
      <c r="B226" s="19"/>
      <c r="C226" s="165"/>
      <c r="D226" s="165"/>
      <c r="E226" s="165"/>
      <c r="F226" s="165"/>
      <c r="G226" s="165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80">
        <v>44301</v>
      </c>
      <c r="V226" s="44">
        <v>297594</v>
      </c>
      <c r="W226" s="44">
        <v>182383</v>
      </c>
      <c r="X226" s="19"/>
      <c r="Y226" s="44">
        <f t="shared" si="57"/>
        <v>8654</v>
      </c>
      <c r="Z226" s="44">
        <f t="shared" si="58"/>
        <v>2311</v>
      </c>
      <c r="AA226" s="165"/>
      <c r="AB226" s="165"/>
      <c r="AC226" s="165"/>
      <c r="AD226" s="165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</row>
    <row r="227" spans="1:50" ht="15.75" customHeight="1" x14ac:dyDescent="0.25">
      <c r="A227" s="19"/>
      <c r="B227" s="19"/>
      <c r="C227" s="165"/>
      <c r="D227" s="165"/>
      <c r="E227" s="165"/>
      <c r="F227" s="165"/>
      <c r="G227" s="165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80">
        <v>44302</v>
      </c>
      <c r="V227" s="44">
        <v>307667</v>
      </c>
      <c r="W227" s="44">
        <v>184297</v>
      </c>
      <c r="X227" s="1"/>
      <c r="Y227" s="45">
        <f t="shared" si="57"/>
        <v>10073</v>
      </c>
      <c r="Z227" s="45">
        <f t="shared" si="58"/>
        <v>1914</v>
      </c>
      <c r="AA227" s="197">
        <f t="shared" ref="AA227:AA258" si="59">Y227+Z227</f>
        <v>11987</v>
      </c>
      <c r="AB227" s="165"/>
      <c r="AC227" s="165"/>
      <c r="AD227" s="165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</row>
    <row r="228" spans="1:50" ht="15.75" customHeight="1" x14ac:dyDescent="0.25">
      <c r="A228" s="19"/>
      <c r="B228" s="19"/>
      <c r="C228" s="165"/>
      <c r="D228" s="165"/>
      <c r="E228" s="165"/>
      <c r="F228" s="165"/>
      <c r="G228" s="165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80">
        <v>44303</v>
      </c>
      <c r="V228" s="44">
        <v>314330</v>
      </c>
      <c r="W228" s="44">
        <v>186663</v>
      </c>
      <c r="X228" s="19"/>
      <c r="Y228" s="45">
        <f t="shared" si="57"/>
        <v>6663</v>
      </c>
      <c r="Z228" s="45">
        <f t="shared" si="58"/>
        <v>2366</v>
      </c>
      <c r="AA228" s="197">
        <f t="shared" si="59"/>
        <v>9029</v>
      </c>
      <c r="AB228" s="165"/>
      <c r="AC228" s="165"/>
      <c r="AD228" s="165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</row>
    <row r="229" spans="1:50" ht="15.75" customHeight="1" x14ac:dyDescent="0.25">
      <c r="A229" s="19"/>
      <c r="B229" s="19"/>
      <c r="C229" s="165"/>
      <c r="D229" s="165"/>
      <c r="E229" s="165"/>
      <c r="F229" s="165"/>
      <c r="G229" s="165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80">
        <v>44304</v>
      </c>
      <c r="V229" s="44">
        <v>318100</v>
      </c>
      <c r="W229" s="44">
        <v>188085</v>
      </c>
      <c r="X229" s="1"/>
      <c r="Y229" s="45">
        <f t="shared" si="57"/>
        <v>3770</v>
      </c>
      <c r="Z229" s="45">
        <f t="shared" si="58"/>
        <v>1422</v>
      </c>
      <c r="AA229" s="197">
        <f t="shared" si="59"/>
        <v>5192</v>
      </c>
      <c r="AB229" s="165"/>
      <c r="AC229" s="165"/>
      <c r="AD229" s="165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</row>
    <row r="230" spans="1:50" ht="2.25" customHeight="1" x14ac:dyDescent="0.25">
      <c r="A230" s="19"/>
      <c r="B230" s="19"/>
      <c r="C230" s="165"/>
      <c r="D230" s="165"/>
      <c r="E230" s="165"/>
      <c r="F230" s="165"/>
      <c r="G230" s="165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80">
        <v>44305</v>
      </c>
      <c r="V230" s="44">
        <v>322161</v>
      </c>
      <c r="W230" s="44">
        <v>191999</v>
      </c>
      <c r="X230" s="19"/>
      <c r="Y230" s="45">
        <f t="shared" ref="Y230:Y261" si="60">V230-V229</f>
        <v>4061</v>
      </c>
      <c r="Z230" s="45">
        <f t="shared" si="58"/>
        <v>3914</v>
      </c>
      <c r="AA230" s="197">
        <f t="shared" si="59"/>
        <v>7975</v>
      </c>
      <c r="AB230" s="165"/>
      <c r="AC230" s="165"/>
      <c r="AD230" s="165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</row>
    <row r="231" spans="1:50" ht="15.75" customHeight="1" x14ac:dyDescent="0.25">
      <c r="A231" s="19"/>
      <c r="B231" s="19"/>
      <c r="C231" s="165"/>
      <c r="D231" s="165"/>
      <c r="E231" s="165"/>
      <c r="F231" s="165"/>
      <c r="G231" s="165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80">
        <v>44306</v>
      </c>
      <c r="V231" s="44">
        <v>328213</v>
      </c>
      <c r="W231" s="44">
        <v>196351</v>
      </c>
      <c r="X231" s="19"/>
      <c r="Y231" s="45">
        <f t="shared" si="60"/>
        <v>6052</v>
      </c>
      <c r="Z231" s="45">
        <f t="shared" ref="Z231:Z262" si="61">W231-W230</f>
        <v>4352</v>
      </c>
      <c r="AA231" s="197">
        <f t="shared" si="59"/>
        <v>10404</v>
      </c>
      <c r="AB231" s="165"/>
      <c r="AC231" s="165"/>
      <c r="AD231" s="165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</row>
    <row r="232" spans="1:50" ht="15.75" customHeight="1" x14ac:dyDescent="0.25">
      <c r="A232" s="19"/>
      <c r="B232" s="19"/>
      <c r="C232" s="165"/>
      <c r="D232" s="165"/>
      <c r="E232" s="165"/>
      <c r="F232" s="165"/>
      <c r="G232" s="165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80">
        <v>44307</v>
      </c>
      <c r="V232" s="44">
        <v>335651</v>
      </c>
      <c r="W232" s="44">
        <v>202485</v>
      </c>
      <c r="X232" s="1"/>
      <c r="Y232" s="45">
        <f t="shared" si="60"/>
        <v>7438</v>
      </c>
      <c r="Z232" s="45">
        <f t="shared" si="61"/>
        <v>6134</v>
      </c>
      <c r="AA232" s="197">
        <f t="shared" si="59"/>
        <v>13572</v>
      </c>
      <c r="AB232" s="165"/>
      <c r="AC232" s="165"/>
      <c r="AD232" s="165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</row>
    <row r="233" spans="1:50" ht="15.75" customHeight="1" x14ac:dyDescent="0.25">
      <c r="A233" s="19"/>
      <c r="B233" s="19"/>
      <c r="C233" s="165"/>
      <c r="D233" s="165"/>
      <c r="E233" s="165"/>
      <c r="F233" s="165"/>
      <c r="G233" s="165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80">
        <v>44308</v>
      </c>
      <c r="V233" s="44">
        <v>343002</v>
      </c>
      <c r="W233" s="44">
        <v>209465</v>
      </c>
      <c r="X233" s="19"/>
      <c r="Y233" s="45">
        <f t="shared" si="60"/>
        <v>7351</v>
      </c>
      <c r="Z233" s="45">
        <f t="shared" si="61"/>
        <v>6980</v>
      </c>
      <c r="AA233" s="197">
        <f t="shared" si="59"/>
        <v>14331</v>
      </c>
      <c r="AB233" s="165"/>
      <c r="AC233" s="165"/>
      <c r="AD233" s="165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</row>
    <row r="234" spans="1:50" ht="15.75" customHeight="1" x14ac:dyDescent="0.25">
      <c r="A234" s="19"/>
      <c r="B234" s="19"/>
      <c r="C234" s="165"/>
      <c r="D234" s="165"/>
      <c r="E234" s="165"/>
      <c r="F234" s="165"/>
      <c r="G234" s="165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80">
        <v>44309</v>
      </c>
      <c r="V234" s="44">
        <v>349948</v>
      </c>
      <c r="W234" s="44">
        <v>216048</v>
      </c>
      <c r="X234" s="19"/>
      <c r="Y234" s="45">
        <f t="shared" si="60"/>
        <v>6946</v>
      </c>
      <c r="Z234" s="45">
        <f t="shared" si="61"/>
        <v>6583</v>
      </c>
      <c r="AA234" s="197">
        <f t="shared" si="59"/>
        <v>13529</v>
      </c>
      <c r="AB234" s="165"/>
      <c r="AC234" s="165"/>
      <c r="AD234" s="165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</row>
    <row r="235" spans="1:50" ht="15.75" customHeight="1" x14ac:dyDescent="0.25">
      <c r="A235" s="19"/>
      <c r="B235" s="19"/>
      <c r="C235" s="165"/>
      <c r="D235" s="165"/>
      <c r="E235" s="165"/>
      <c r="F235" s="165"/>
      <c r="G235" s="165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80">
        <v>44310</v>
      </c>
      <c r="V235" s="44">
        <v>354660</v>
      </c>
      <c r="W235" s="44">
        <v>220219</v>
      </c>
      <c r="X235" s="19"/>
      <c r="Y235" s="45">
        <f t="shared" si="60"/>
        <v>4712</v>
      </c>
      <c r="Z235" s="45">
        <f t="shared" si="61"/>
        <v>4171</v>
      </c>
      <c r="AA235" s="197">
        <f t="shared" si="59"/>
        <v>8883</v>
      </c>
      <c r="AB235" s="165"/>
      <c r="AC235" s="165"/>
      <c r="AD235" s="165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</row>
    <row r="236" spans="1:50" ht="15.75" customHeight="1" x14ac:dyDescent="0.25">
      <c r="A236" s="19"/>
      <c r="B236" s="19"/>
      <c r="C236" s="165"/>
      <c r="D236" s="165"/>
      <c r="E236" s="165"/>
      <c r="F236" s="165"/>
      <c r="G236" s="165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80">
        <v>44311</v>
      </c>
      <c r="V236" s="44">
        <v>357460</v>
      </c>
      <c r="W236" s="44">
        <v>221722</v>
      </c>
      <c r="X236" s="19"/>
      <c r="Y236" s="45">
        <f t="shared" si="60"/>
        <v>2800</v>
      </c>
      <c r="Z236" s="45">
        <f t="shared" si="61"/>
        <v>1503</v>
      </c>
      <c r="AA236" s="197">
        <f t="shared" si="59"/>
        <v>4303</v>
      </c>
      <c r="AB236" s="165"/>
      <c r="AC236" s="165"/>
      <c r="AD236" s="165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</row>
    <row r="237" spans="1:50" ht="15.75" customHeight="1" x14ac:dyDescent="0.25">
      <c r="A237" s="19"/>
      <c r="B237" s="19"/>
      <c r="C237" s="165"/>
      <c r="D237" s="165"/>
      <c r="E237" s="165"/>
      <c r="F237" s="165"/>
      <c r="G237" s="165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80">
        <v>44312</v>
      </c>
      <c r="V237" s="44">
        <v>361654</v>
      </c>
      <c r="W237" s="44">
        <v>225803</v>
      </c>
      <c r="X237" s="19"/>
      <c r="Y237" s="45">
        <f t="shared" si="60"/>
        <v>4194</v>
      </c>
      <c r="Z237" s="45">
        <f t="shared" si="61"/>
        <v>4081</v>
      </c>
      <c r="AA237" s="197">
        <f t="shared" si="59"/>
        <v>8275</v>
      </c>
      <c r="AB237" s="165"/>
      <c r="AC237" s="165"/>
      <c r="AD237" s="165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</row>
    <row r="238" spans="1:50" ht="15.75" customHeight="1" x14ac:dyDescent="0.25">
      <c r="A238" s="19"/>
      <c r="B238" s="19"/>
      <c r="C238" s="165"/>
      <c r="D238" s="165"/>
      <c r="E238" s="165"/>
      <c r="F238" s="165"/>
      <c r="G238" s="165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80">
        <v>44313</v>
      </c>
      <c r="V238" s="44">
        <v>366161</v>
      </c>
      <c r="W238" s="44">
        <v>229325</v>
      </c>
      <c r="X238" s="19"/>
      <c r="Y238" s="45">
        <f t="shared" si="60"/>
        <v>4507</v>
      </c>
      <c r="Z238" s="45">
        <f t="shared" si="61"/>
        <v>3522</v>
      </c>
      <c r="AA238" s="197">
        <f t="shared" si="59"/>
        <v>8029</v>
      </c>
      <c r="AB238" s="165"/>
      <c r="AC238" s="165"/>
      <c r="AD238" s="165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</row>
    <row r="239" spans="1:50" ht="15.75" customHeight="1" x14ac:dyDescent="0.25">
      <c r="A239" s="19"/>
      <c r="B239" s="19"/>
      <c r="C239" s="165"/>
      <c r="D239" s="165"/>
      <c r="E239" s="165"/>
      <c r="F239" s="165"/>
      <c r="G239" s="165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80">
        <v>44314</v>
      </c>
      <c r="V239" s="44">
        <v>370849</v>
      </c>
      <c r="W239" s="44">
        <v>232235</v>
      </c>
      <c r="X239" s="19"/>
      <c r="Y239" s="45">
        <f t="shared" si="60"/>
        <v>4688</v>
      </c>
      <c r="Z239" s="45">
        <f t="shared" si="61"/>
        <v>2910</v>
      </c>
      <c r="AA239" s="197">
        <f t="shared" si="59"/>
        <v>7598</v>
      </c>
      <c r="AB239" s="165"/>
      <c r="AC239" s="165"/>
      <c r="AD239" s="165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</row>
    <row r="240" spans="1:50" ht="12.75" customHeight="1" x14ac:dyDescent="0.25">
      <c r="A240" s="19"/>
      <c r="B240" s="19"/>
      <c r="C240" s="165"/>
      <c r="D240" s="165"/>
      <c r="E240" s="165"/>
      <c r="F240" s="165"/>
      <c r="G240" s="165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80">
        <v>44315</v>
      </c>
      <c r="V240" s="44">
        <v>374864</v>
      </c>
      <c r="W240" s="44">
        <v>235674</v>
      </c>
      <c r="X240" s="19"/>
      <c r="Y240" s="45">
        <f t="shared" si="60"/>
        <v>4015</v>
      </c>
      <c r="Z240" s="45">
        <f t="shared" si="61"/>
        <v>3439</v>
      </c>
      <c r="AA240" s="197">
        <f t="shared" si="59"/>
        <v>7454</v>
      </c>
      <c r="AB240" s="165"/>
      <c r="AC240" s="165"/>
      <c r="AD240" s="165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</row>
    <row r="241" spans="1:50" ht="15.75" customHeight="1" x14ac:dyDescent="0.25">
      <c r="A241" s="19"/>
      <c r="B241" s="19"/>
      <c r="C241" s="165"/>
      <c r="D241" s="165"/>
      <c r="E241" s="165"/>
      <c r="F241" s="165"/>
      <c r="G241" s="165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80">
        <v>44316</v>
      </c>
      <c r="V241" s="44">
        <v>379011</v>
      </c>
      <c r="W241" s="44">
        <v>243817</v>
      </c>
      <c r="X241" s="19"/>
      <c r="Y241" s="45">
        <f t="shared" si="60"/>
        <v>4147</v>
      </c>
      <c r="Z241" s="45">
        <f t="shared" si="61"/>
        <v>8143</v>
      </c>
      <c r="AA241" s="197">
        <f t="shared" si="59"/>
        <v>12290</v>
      </c>
      <c r="AB241" s="165"/>
      <c r="AC241" s="165"/>
      <c r="AD241" s="165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</row>
    <row r="242" spans="1:50" ht="15.75" customHeight="1" x14ac:dyDescent="0.25">
      <c r="A242" s="19"/>
      <c r="B242" s="19"/>
      <c r="C242" s="165"/>
      <c r="D242" s="165"/>
      <c r="E242" s="165"/>
      <c r="F242" s="165"/>
      <c r="G242" s="165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80">
        <v>44317</v>
      </c>
      <c r="V242" s="44">
        <v>382265</v>
      </c>
      <c r="W242" s="44">
        <v>248175</v>
      </c>
      <c r="X242" s="19"/>
      <c r="Y242" s="45">
        <f t="shared" si="60"/>
        <v>3254</v>
      </c>
      <c r="Z242" s="45">
        <f t="shared" si="61"/>
        <v>4358</v>
      </c>
      <c r="AA242" s="197">
        <f t="shared" si="59"/>
        <v>7612</v>
      </c>
      <c r="AB242" s="165"/>
      <c r="AC242" s="165"/>
      <c r="AD242" s="165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</row>
    <row r="243" spans="1:50" ht="15.75" customHeight="1" x14ac:dyDescent="0.25">
      <c r="A243" s="19"/>
      <c r="B243" s="19"/>
      <c r="C243" s="165"/>
      <c r="D243" s="165"/>
      <c r="E243" s="165"/>
      <c r="F243" s="165"/>
      <c r="G243" s="165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80">
        <v>44318</v>
      </c>
      <c r="V243" s="44">
        <v>384135</v>
      </c>
      <c r="W243" s="44">
        <v>249984</v>
      </c>
      <c r="X243" s="19"/>
      <c r="Y243" s="45">
        <f t="shared" si="60"/>
        <v>1870</v>
      </c>
      <c r="Z243" s="45">
        <f t="shared" si="61"/>
        <v>1809</v>
      </c>
      <c r="AA243" s="197">
        <f t="shared" si="59"/>
        <v>3679</v>
      </c>
      <c r="AB243" s="165"/>
      <c r="AC243" s="165"/>
      <c r="AD243" s="165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</row>
    <row r="244" spans="1:50" ht="15.75" customHeight="1" x14ac:dyDescent="0.25">
      <c r="A244" s="19"/>
      <c r="B244" s="19"/>
      <c r="C244" s="165"/>
      <c r="D244" s="165"/>
      <c r="E244" s="165"/>
      <c r="F244" s="165"/>
      <c r="G244" s="165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80">
        <v>44319</v>
      </c>
      <c r="V244" s="44">
        <v>385847</v>
      </c>
      <c r="W244" s="44">
        <v>252568</v>
      </c>
      <c r="X244" s="19"/>
      <c r="Y244" s="45">
        <f t="shared" si="60"/>
        <v>1712</v>
      </c>
      <c r="Z244" s="45">
        <f t="shared" si="61"/>
        <v>2584</v>
      </c>
      <c r="AA244" s="197">
        <f t="shared" si="59"/>
        <v>4296</v>
      </c>
      <c r="AB244" s="165"/>
      <c r="AC244" s="165"/>
      <c r="AD244" s="165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</row>
    <row r="245" spans="1:50" ht="15.75" customHeight="1" x14ac:dyDescent="0.25">
      <c r="A245" s="19"/>
      <c r="B245" s="19"/>
      <c r="C245" s="165"/>
      <c r="D245" s="165"/>
      <c r="E245" s="165"/>
      <c r="F245" s="165"/>
      <c r="G245" s="165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80">
        <v>44320</v>
      </c>
      <c r="V245" s="44">
        <v>387996</v>
      </c>
      <c r="W245" s="44">
        <v>260581</v>
      </c>
      <c r="X245" s="19"/>
      <c r="Y245" s="45">
        <f t="shared" si="60"/>
        <v>2149</v>
      </c>
      <c r="Z245" s="45">
        <f t="shared" si="61"/>
        <v>8013</v>
      </c>
      <c r="AA245" s="197">
        <f t="shared" si="59"/>
        <v>10162</v>
      </c>
      <c r="AB245" s="165"/>
      <c r="AC245" s="165"/>
      <c r="AD245" s="165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</row>
    <row r="246" spans="1:50" ht="15.75" customHeight="1" x14ac:dyDescent="0.25">
      <c r="A246" s="19"/>
      <c r="B246" s="19"/>
      <c r="C246" s="165"/>
      <c r="D246" s="165"/>
      <c r="E246" s="165"/>
      <c r="F246" s="165"/>
      <c r="G246" s="165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80">
        <v>44321</v>
      </c>
      <c r="V246" s="44">
        <v>392158</v>
      </c>
      <c r="W246" s="44">
        <v>269591</v>
      </c>
      <c r="X246" s="19"/>
      <c r="Y246" s="45">
        <f t="shared" si="60"/>
        <v>4162</v>
      </c>
      <c r="Z246" s="45">
        <f t="shared" si="61"/>
        <v>9010</v>
      </c>
      <c r="AA246" s="197">
        <f t="shared" si="59"/>
        <v>13172</v>
      </c>
      <c r="AB246" s="165"/>
      <c r="AC246" s="165"/>
      <c r="AD246" s="165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</row>
    <row r="247" spans="1:50" ht="15.75" customHeight="1" x14ac:dyDescent="0.25">
      <c r="A247" s="19"/>
      <c r="B247" s="19"/>
      <c r="C247" s="165"/>
      <c r="D247" s="165"/>
      <c r="E247" s="165"/>
      <c r="F247" s="165"/>
      <c r="G247" s="165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80">
        <v>44322</v>
      </c>
      <c r="V247" s="44">
        <v>397329</v>
      </c>
      <c r="W247" s="44">
        <v>277757</v>
      </c>
      <c r="X247" s="19"/>
      <c r="Y247" s="45">
        <f t="shared" si="60"/>
        <v>5171</v>
      </c>
      <c r="Z247" s="45">
        <f t="shared" si="61"/>
        <v>8166</v>
      </c>
      <c r="AA247" s="197">
        <f t="shared" si="59"/>
        <v>13337</v>
      </c>
      <c r="AB247" s="165"/>
      <c r="AC247" s="165"/>
      <c r="AD247" s="165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</row>
    <row r="248" spans="1:50" ht="15.75" customHeight="1" x14ac:dyDescent="0.25">
      <c r="A248" s="19"/>
      <c r="B248" s="19"/>
      <c r="C248" s="165"/>
      <c r="D248" s="165"/>
      <c r="E248" s="165"/>
      <c r="F248" s="165"/>
      <c r="G248" s="165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80">
        <v>44323</v>
      </c>
      <c r="V248" s="44">
        <v>402045</v>
      </c>
      <c r="W248" s="44">
        <v>286444</v>
      </c>
      <c r="X248" s="19"/>
      <c r="Y248" s="45">
        <f t="shared" si="60"/>
        <v>4716</v>
      </c>
      <c r="Z248" s="45">
        <f t="shared" si="61"/>
        <v>8687</v>
      </c>
      <c r="AA248" s="197">
        <f t="shared" si="59"/>
        <v>13403</v>
      </c>
      <c r="AB248" s="165"/>
      <c r="AC248" s="165"/>
      <c r="AD248" s="165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</row>
    <row r="249" spans="1:50" ht="15.75" customHeight="1" x14ac:dyDescent="0.25">
      <c r="A249" s="19"/>
      <c r="B249" s="19"/>
      <c r="C249" s="165"/>
      <c r="D249" s="165"/>
      <c r="E249" s="165"/>
      <c r="F249" s="165"/>
      <c r="G249" s="165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80">
        <v>44324</v>
      </c>
      <c r="V249" s="44">
        <v>405476</v>
      </c>
      <c r="W249" s="44">
        <v>291304</v>
      </c>
      <c r="X249" s="19"/>
      <c r="Y249" s="45">
        <f t="shared" si="60"/>
        <v>3431</v>
      </c>
      <c r="Z249" s="45">
        <f t="shared" si="61"/>
        <v>4860</v>
      </c>
      <c r="AA249" s="197">
        <f t="shared" si="59"/>
        <v>8291</v>
      </c>
      <c r="AB249" s="165"/>
      <c r="AC249" s="165"/>
      <c r="AD249" s="165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</row>
    <row r="250" spans="1:50" ht="15.75" customHeight="1" x14ac:dyDescent="0.25">
      <c r="A250" s="19"/>
      <c r="B250" s="19"/>
      <c r="C250" s="165"/>
      <c r="D250" s="165"/>
      <c r="E250" s="165"/>
      <c r="F250" s="165"/>
      <c r="G250" s="165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80">
        <v>44325</v>
      </c>
      <c r="V250" s="44">
        <v>406198</v>
      </c>
      <c r="W250" s="44">
        <v>292039</v>
      </c>
      <c r="X250" s="19"/>
      <c r="Y250" s="45">
        <f t="shared" si="60"/>
        <v>722</v>
      </c>
      <c r="Z250" s="45">
        <f t="shared" si="61"/>
        <v>735</v>
      </c>
      <c r="AA250" s="197">
        <f t="shared" si="59"/>
        <v>1457</v>
      </c>
      <c r="AB250" s="165"/>
      <c r="AC250" s="165"/>
      <c r="AD250" s="165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</row>
    <row r="251" spans="1:50" ht="15.75" customHeight="1" x14ac:dyDescent="0.25">
      <c r="A251" s="19"/>
      <c r="B251" s="19"/>
      <c r="C251" s="165"/>
      <c r="D251" s="165"/>
      <c r="E251" s="165"/>
      <c r="F251" s="165"/>
      <c r="G251" s="165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80">
        <v>44326</v>
      </c>
      <c r="V251" s="44">
        <v>408039</v>
      </c>
      <c r="W251" s="44">
        <v>294614</v>
      </c>
      <c r="X251" s="19"/>
      <c r="Y251" s="45">
        <f t="shared" si="60"/>
        <v>1841</v>
      </c>
      <c r="Z251" s="45">
        <f t="shared" si="61"/>
        <v>2575</v>
      </c>
      <c r="AA251" s="197">
        <f t="shared" si="59"/>
        <v>4416</v>
      </c>
      <c r="AB251" s="165"/>
      <c r="AC251" s="165"/>
      <c r="AD251" s="165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</row>
    <row r="252" spans="1:50" ht="15.75" customHeight="1" x14ac:dyDescent="0.25">
      <c r="A252" s="19"/>
      <c r="B252" s="19"/>
      <c r="C252" s="165"/>
      <c r="D252" s="165"/>
      <c r="E252" s="165"/>
      <c r="F252" s="165"/>
      <c r="G252" s="165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80">
        <v>44327</v>
      </c>
      <c r="V252" s="44">
        <v>410885</v>
      </c>
      <c r="W252" s="44">
        <v>301779</v>
      </c>
      <c r="X252" s="19"/>
      <c r="Y252" s="45">
        <f t="shared" si="60"/>
        <v>2846</v>
      </c>
      <c r="Z252" s="45">
        <f t="shared" si="61"/>
        <v>7165</v>
      </c>
      <c r="AA252" s="197">
        <f t="shared" si="59"/>
        <v>10011</v>
      </c>
      <c r="AB252" s="165"/>
      <c r="AC252" s="165"/>
      <c r="AD252" s="165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</row>
    <row r="253" spans="1:50" ht="15.75" customHeight="1" x14ac:dyDescent="0.25">
      <c r="A253" s="19"/>
      <c r="B253" s="19"/>
      <c r="C253" s="165"/>
      <c r="D253" s="165"/>
      <c r="E253" s="165"/>
      <c r="F253" s="165"/>
      <c r="G253" s="165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80">
        <v>44328</v>
      </c>
      <c r="V253" s="44">
        <v>414611</v>
      </c>
      <c r="W253" s="44">
        <v>311984</v>
      </c>
      <c r="X253" s="19"/>
      <c r="Y253" s="45">
        <f t="shared" si="60"/>
        <v>3726</v>
      </c>
      <c r="Z253" s="45">
        <f t="shared" si="61"/>
        <v>10205</v>
      </c>
      <c r="AA253" s="197">
        <f t="shared" si="59"/>
        <v>13931</v>
      </c>
      <c r="AB253" s="165"/>
      <c r="AC253" s="165"/>
      <c r="AD253" s="165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</row>
    <row r="254" spans="1:50" ht="15.75" customHeight="1" x14ac:dyDescent="0.25">
      <c r="A254" s="19"/>
      <c r="B254" s="19"/>
      <c r="C254" s="165"/>
      <c r="D254" s="165"/>
      <c r="E254" s="165"/>
      <c r="F254" s="165"/>
      <c r="G254" s="165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80">
        <v>44329</v>
      </c>
      <c r="V254" s="44">
        <v>419617</v>
      </c>
      <c r="W254" s="44">
        <v>321170</v>
      </c>
      <c r="X254" s="19"/>
      <c r="Y254" s="45">
        <f t="shared" si="60"/>
        <v>5006</v>
      </c>
      <c r="Z254" s="45">
        <f t="shared" si="61"/>
        <v>9186</v>
      </c>
      <c r="AA254" s="197">
        <f t="shared" si="59"/>
        <v>14192</v>
      </c>
      <c r="AB254" s="165"/>
      <c r="AC254" s="165"/>
      <c r="AD254" s="165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</row>
    <row r="255" spans="1:50" ht="15.75" customHeight="1" x14ac:dyDescent="0.25">
      <c r="A255" s="19"/>
      <c r="B255" s="19"/>
      <c r="C255" s="165"/>
      <c r="D255" s="165"/>
      <c r="E255" s="165"/>
      <c r="F255" s="165"/>
      <c r="G255" s="165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80">
        <v>44330</v>
      </c>
      <c r="V255" s="44">
        <v>424139</v>
      </c>
      <c r="W255" s="44">
        <v>328788</v>
      </c>
      <c r="X255" s="19"/>
      <c r="Y255" s="45">
        <f t="shared" si="60"/>
        <v>4522</v>
      </c>
      <c r="Z255" s="45">
        <f t="shared" si="61"/>
        <v>7618</v>
      </c>
      <c r="AA255" s="197">
        <f t="shared" si="59"/>
        <v>12140</v>
      </c>
      <c r="AB255" s="165"/>
      <c r="AC255" s="165"/>
      <c r="AD255" s="165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</row>
    <row r="256" spans="1:50" ht="15.75" customHeight="1" x14ac:dyDescent="0.25">
      <c r="A256" s="19"/>
      <c r="B256" s="19"/>
      <c r="C256" s="165"/>
      <c r="D256" s="165"/>
      <c r="E256" s="165"/>
      <c r="F256" s="165"/>
      <c r="G256" s="165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80">
        <v>44331</v>
      </c>
      <c r="V256" s="44">
        <v>427081</v>
      </c>
      <c r="W256" s="44">
        <v>333963</v>
      </c>
      <c r="X256" s="19"/>
      <c r="Y256" s="45">
        <f t="shared" si="60"/>
        <v>2942</v>
      </c>
      <c r="Z256" s="45">
        <f t="shared" si="61"/>
        <v>5175</v>
      </c>
      <c r="AA256" s="197">
        <f t="shared" si="59"/>
        <v>8117</v>
      </c>
      <c r="AB256" s="165"/>
      <c r="AC256" s="165"/>
      <c r="AD256" s="165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</row>
    <row r="257" spans="1:50" ht="15.75" customHeight="1" x14ac:dyDescent="0.25">
      <c r="A257" s="19"/>
      <c r="B257" s="19"/>
      <c r="C257" s="165"/>
      <c r="D257" s="165"/>
      <c r="E257" s="165"/>
      <c r="F257" s="165"/>
      <c r="G257" s="165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80">
        <v>44332</v>
      </c>
      <c r="V257" s="44">
        <v>428532</v>
      </c>
      <c r="W257" s="44">
        <v>335654</v>
      </c>
      <c r="X257" s="19"/>
      <c r="Y257" s="45">
        <f t="shared" si="60"/>
        <v>1451</v>
      </c>
      <c r="Z257" s="45">
        <f t="shared" si="61"/>
        <v>1691</v>
      </c>
      <c r="AA257" s="197">
        <f t="shared" si="59"/>
        <v>3142</v>
      </c>
      <c r="AB257" s="165"/>
      <c r="AC257" s="165"/>
      <c r="AD257" s="165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</row>
    <row r="258" spans="1:50" ht="15.75" customHeight="1" x14ac:dyDescent="0.25">
      <c r="A258" s="19"/>
      <c r="B258" s="19"/>
      <c r="C258" s="165"/>
      <c r="D258" s="165"/>
      <c r="E258" s="165"/>
      <c r="F258" s="165"/>
      <c r="G258" s="165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80">
        <v>44333</v>
      </c>
      <c r="V258" s="44">
        <v>431610</v>
      </c>
      <c r="W258" s="44">
        <v>339897</v>
      </c>
      <c r="X258" s="19"/>
      <c r="Y258" s="45">
        <f t="shared" si="60"/>
        <v>3078</v>
      </c>
      <c r="Z258" s="45">
        <f t="shared" si="61"/>
        <v>4243</v>
      </c>
      <c r="AA258" s="197">
        <f t="shared" si="59"/>
        <v>7321</v>
      </c>
      <c r="AB258" s="165"/>
      <c r="AC258" s="165"/>
      <c r="AD258" s="165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</row>
    <row r="259" spans="1:50" ht="15.75" customHeight="1" x14ac:dyDescent="0.25">
      <c r="A259" s="19"/>
      <c r="B259" s="19"/>
      <c r="C259" s="165"/>
      <c r="D259" s="165"/>
      <c r="E259" s="165"/>
      <c r="F259" s="165"/>
      <c r="G259" s="165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80">
        <v>44334</v>
      </c>
      <c r="V259" s="44">
        <v>434989</v>
      </c>
      <c r="W259" s="44">
        <v>345150</v>
      </c>
      <c r="X259" s="19"/>
      <c r="Y259" s="45">
        <f t="shared" si="60"/>
        <v>3379</v>
      </c>
      <c r="Z259" s="45">
        <f t="shared" si="61"/>
        <v>5253</v>
      </c>
      <c r="AA259" s="197">
        <f t="shared" ref="AA259:AA290" si="62">Y259+Z259</f>
        <v>8632</v>
      </c>
      <c r="AB259" s="165"/>
      <c r="AC259" s="165"/>
      <c r="AD259" s="165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</row>
    <row r="260" spans="1:50" ht="15.75" customHeight="1" x14ac:dyDescent="0.25">
      <c r="A260" s="19"/>
      <c r="B260" s="19"/>
      <c r="C260" s="165"/>
      <c r="D260" s="165"/>
      <c r="E260" s="165"/>
      <c r="F260" s="165"/>
      <c r="G260" s="165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80">
        <v>44335</v>
      </c>
      <c r="V260" s="44">
        <v>438369</v>
      </c>
      <c r="W260" s="44">
        <v>350780</v>
      </c>
      <c r="X260" s="19"/>
      <c r="Y260" s="45">
        <f t="shared" si="60"/>
        <v>3380</v>
      </c>
      <c r="Z260" s="45">
        <f t="shared" si="61"/>
        <v>5630</v>
      </c>
      <c r="AA260" s="197">
        <f t="shared" si="62"/>
        <v>9010</v>
      </c>
      <c r="AB260" s="165"/>
      <c r="AC260" s="165"/>
      <c r="AD260" s="165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</row>
    <row r="261" spans="1:50" ht="12.75" customHeight="1" x14ac:dyDescent="0.25">
      <c r="A261" s="19"/>
      <c r="B261" s="19"/>
      <c r="C261" s="165"/>
      <c r="D261" s="165"/>
      <c r="E261" s="165"/>
      <c r="F261" s="165"/>
      <c r="G261" s="165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80">
        <v>44336</v>
      </c>
      <c r="V261" s="44">
        <v>441678</v>
      </c>
      <c r="W261" s="44">
        <v>355517</v>
      </c>
      <c r="X261" s="19"/>
      <c r="Y261" s="45">
        <f t="shared" si="60"/>
        <v>3309</v>
      </c>
      <c r="Z261" s="45">
        <f t="shared" si="61"/>
        <v>4737</v>
      </c>
      <c r="AA261" s="197">
        <f t="shared" si="62"/>
        <v>8046</v>
      </c>
      <c r="AB261" s="165"/>
      <c r="AC261" s="165"/>
      <c r="AD261" s="165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</row>
    <row r="262" spans="1:50" ht="15.75" customHeight="1" x14ac:dyDescent="0.25">
      <c r="A262" s="19"/>
      <c r="B262" s="19"/>
      <c r="C262" s="165"/>
      <c r="D262" s="165"/>
      <c r="E262" s="165"/>
      <c r="F262" s="165"/>
      <c r="G262" s="165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80">
        <v>44337</v>
      </c>
      <c r="V262" s="44">
        <v>446284</v>
      </c>
      <c r="W262" s="44">
        <v>361682</v>
      </c>
      <c r="X262" s="19"/>
      <c r="Y262" s="45">
        <f t="shared" ref="Y262:Y293" si="63">V262-V261</f>
        <v>4606</v>
      </c>
      <c r="Z262" s="45">
        <f t="shared" si="61"/>
        <v>6165</v>
      </c>
      <c r="AA262" s="197">
        <f t="shared" si="62"/>
        <v>10771</v>
      </c>
      <c r="AB262" s="165"/>
      <c r="AC262" s="165"/>
      <c r="AD262" s="165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</row>
    <row r="263" spans="1:50" ht="15.75" customHeight="1" x14ac:dyDescent="0.25">
      <c r="A263" s="19"/>
      <c r="B263" s="19"/>
      <c r="C263" s="165"/>
      <c r="D263" s="165"/>
      <c r="E263" s="165"/>
      <c r="F263" s="165"/>
      <c r="G263" s="165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80">
        <v>44338</v>
      </c>
      <c r="V263" s="44">
        <v>448848</v>
      </c>
      <c r="W263" s="44">
        <v>364100</v>
      </c>
      <c r="X263" s="19"/>
      <c r="Y263" s="45">
        <f t="shared" si="63"/>
        <v>2564</v>
      </c>
      <c r="Z263" s="45">
        <f t="shared" ref="Z263:Z294" si="64">W263-W262</f>
        <v>2418</v>
      </c>
      <c r="AA263" s="197">
        <f t="shared" si="62"/>
        <v>4982</v>
      </c>
      <c r="AB263" s="165"/>
      <c r="AC263" s="165"/>
      <c r="AD263" s="165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</row>
    <row r="264" spans="1:50" ht="15.75" customHeight="1" x14ac:dyDescent="0.25">
      <c r="A264" s="19"/>
      <c r="B264" s="19"/>
      <c r="C264" s="165"/>
      <c r="D264" s="165"/>
      <c r="E264" s="165"/>
      <c r="F264" s="165"/>
      <c r="G264" s="165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80">
        <v>44339</v>
      </c>
      <c r="V264" s="44">
        <v>450335</v>
      </c>
      <c r="W264" s="44">
        <v>364711</v>
      </c>
      <c r="X264" s="19"/>
      <c r="Y264" s="45">
        <f t="shared" si="63"/>
        <v>1487</v>
      </c>
      <c r="Z264" s="45">
        <f t="shared" si="64"/>
        <v>611</v>
      </c>
      <c r="AA264" s="197">
        <f t="shared" si="62"/>
        <v>2098</v>
      </c>
      <c r="AB264" s="165"/>
      <c r="AC264" s="165"/>
      <c r="AD264" s="165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</row>
    <row r="265" spans="1:50" ht="15.75" customHeight="1" x14ac:dyDescent="0.25">
      <c r="A265" s="19"/>
      <c r="B265" s="19"/>
      <c r="C265" s="165"/>
      <c r="D265" s="165"/>
      <c r="E265" s="165"/>
      <c r="F265" s="165"/>
      <c r="G265" s="165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80">
        <v>44340</v>
      </c>
      <c r="V265" s="44">
        <v>453676</v>
      </c>
      <c r="W265" s="44">
        <v>367401</v>
      </c>
      <c r="X265" s="19"/>
      <c r="Y265" s="45">
        <f t="shared" si="63"/>
        <v>3341</v>
      </c>
      <c r="Z265" s="45">
        <f t="shared" si="64"/>
        <v>2690</v>
      </c>
      <c r="AA265" s="197">
        <f t="shared" si="62"/>
        <v>6031</v>
      </c>
      <c r="AB265" s="165"/>
      <c r="AC265" s="165"/>
      <c r="AD265" s="165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</row>
    <row r="266" spans="1:50" ht="15.75" customHeight="1" x14ac:dyDescent="0.25">
      <c r="A266" s="19"/>
      <c r="B266" s="19"/>
      <c r="C266" s="165"/>
      <c r="D266" s="165"/>
      <c r="E266" s="165"/>
      <c r="F266" s="165"/>
      <c r="G266" s="165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80">
        <v>44341</v>
      </c>
      <c r="V266" s="44">
        <v>457463</v>
      </c>
      <c r="W266" s="44">
        <v>370918</v>
      </c>
      <c r="X266" s="19"/>
      <c r="Y266" s="45">
        <f t="shared" si="63"/>
        <v>3787</v>
      </c>
      <c r="Z266" s="45">
        <f t="shared" si="64"/>
        <v>3517</v>
      </c>
      <c r="AA266" s="197">
        <f t="shared" si="62"/>
        <v>7304</v>
      </c>
      <c r="AB266" s="165"/>
      <c r="AC266" s="165"/>
      <c r="AD266" s="165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</row>
    <row r="267" spans="1:50" ht="15.75" customHeight="1" x14ac:dyDescent="0.25">
      <c r="A267" s="19"/>
      <c r="B267" s="19"/>
      <c r="C267" s="165"/>
      <c r="D267" s="165"/>
      <c r="E267" s="165"/>
      <c r="F267" s="165"/>
      <c r="G267" s="165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80">
        <v>44342</v>
      </c>
      <c r="V267" s="44">
        <v>460104</v>
      </c>
      <c r="W267" s="44">
        <v>375886</v>
      </c>
      <c r="X267" s="19"/>
      <c r="Y267" s="45">
        <f t="shared" si="63"/>
        <v>2641</v>
      </c>
      <c r="Z267" s="45">
        <f t="shared" si="64"/>
        <v>4968</v>
      </c>
      <c r="AA267" s="197">
        <f t="shared" si="62"/>
        <v>7609</v>
      </c>
      <c r="AB267" s="165"/>
      <c r="AC267" s="165"/>
      <c r="AD267" s="165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</row>
    <row r="268" spans="1:50" ht="15.75" customHeight="1" x14ac:dyDescent="0.25">
      <c r="A268" s="19"/>
      <c r="B268" s="19"/>
      <c r="C268" s="165"/>
      <c r="D268" s="165"/>
      <c r="E268" s="165"/>
      <c r="F268" s="165"/>
      <c r="G268" s="165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80">
        <v>44343</v>
      </c>
      <c r="V268" s="44">
        <v>462612</v>
      </c>
      <c r="W268" s="44">
        <v>380913</v>
      </c>
      <c r="X268" s="19"/>
      <c r="Y268" s="45">
        <f t="shared" si="63"/>
        <v>2508</v>
      </c>
      <c r="Z268" s="45">
        <f t="shared" si="64"/>
        <v>5027</v>
      </c>
      <c r="AA268" s="197">
        <f t="shared" si="62"/>
        <v>7535</v>
      </c>
      <c r="AB268" s="165"/>
      <c r="AC268" s="165"/>
      <c r="AD268" s="165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</row>
    <row r="269" spans="1:50" ht="15.75" customHeight="1" x14ac:dyDescent="0.25">
      <c r="A269" s="19"/>
      <c r="B269" s="19"/>
      <c r="C269" s="165"/>
      <c r="D269" s="165"/>
      <c r="E269" s="165"/>
      <c r="F269" s="165"/>
      <c r="G269" s="165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80">
        <v>44344</v>
      </c>
      <c r="V269" s="44">
        <v>464612</v>
      </c>
      <c r="W269" s="44">
        <v>385637</v>
      </c>
      <c r="X269" s="19"/>
      <c r="Y269" s="45">
        <f t="shared" si="63"/>
        <v>2000</v>
      </c>
      <c r="Z269" s="45">
        <f t="shared" si="64"/>
        <v>4724</v>
      </c>
      <c r="AA269" s="197">
        <f t="shared" si="62"/>
        <v>6724</v>
      </c>
      <c r="AB269" s="165"/>
      <c r="AC269" s="165"/>
      <c r="AD269" s="165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</row>
    <row r="270" spans="1:50" ht="15.75" customHeight="1" x14ac:dyDescent="0.25">
      <c r="A270" s="19"/>
      <c r="B270" s="19"/>
      <c r="C270" s="165"/>
      <c r="D270" s="165"/>
      <c r="E270" s="165"/>
      <c r="F270" s="165"/>
      <c r="G270" s="165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80">
        <v>44345</v>
      </c>
      <c r="V270" s="44">
        <v>466084</v>
      </c>
      <c r="W270" s="44">
        <v>388170</v>
      </c>
      <c r="X270" s="19"/>
      <c r="Y270" s="45">
        <f t="shared" si="63"/>
        <v>1472</v>
      </c>
      <c r="Z270" s="45">
        <f t="shared" si="64"/>
        <v>2533</v>
      </c>
      <c r="AA270" s="197">
        <f t="shared" si="62"/>
        <v>4005</v>
      </c>
      <c r="AB270" s="165"/>
      <c r="AC270" s="165"/>
      <c r="AD270" s="165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</row>
    <row r="271" spans="1:50" ht="15.75" customHeight="1" x14ac:dyDescent="0.25">
      <c r="A271" s="19"/>
      <c r="B271" s="19"/>
      <c r="C271" s="165"/>
      <c r="D271" s="165"/>
      <c r="E271" s="165"/>
      <c r="F271" s="165"/>
      <c r="G271" s="165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80">
        <v>44346</v>
      </c>
      <c r="V271" s="44">
        <v>467006</v>
      </c>
      <c r="W271" s="44">
        <v>388827</v>
      </c>
      <c r="X271" s="19"/>
      <c r="Y271" s="45">
        <f t="shared" si="63"/>
        <v>922</v>
      </c>
      <c r="Z271" s="45">
        <f t="shared" si="64"/>
        <v>657</v>
      </c>
      <c r="AA271" s="197">
        <f t="shared" si="62"/>
        <v>1579</v>
      </c>
      <c r="AB271" s="165"/>
      <c r="AC271" s="165"/>
      <c r="AD271" s="165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</row>
    <row r="272" spans="1:50" ht="15.75" customHeight="1" x14ac:dyDescent="0.25">
      <c r="A272" s="19"/>
      <c r="B272" s="19"/>
      <c r="C272" s="165"/>
      <c r="D272" s="165"/>
      <c r="E272" s="165"/>
      <c r="F272" s="165"/>
      <c r="G272" s="165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80">
        <v>44347</v>
      </c>
      <c r="V272" s="44">
        <v>468735</v>
      </c>
      <c r="W272" s="44">
        <v>391287</v>
      </c>
      <c r="X272" s="19"/>
      <c r="Y272" s="45">
        <f t="shared" si="63"/>
        <v>1729</v>
      </c>
      <c r="Z272" s="45">
        <f t="shared" si="64"/>
        <v>2460</v>
      </c>
      <c r="AA272" s="197">
        <f t="shared" si="62"/>
        <v>4189</v>
      </c>
      <c r="AB272" s="165"/>
      <c r="AC272" s="165"/>
      <c r="AD272" s="165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</row>
    <row r="273" spans="1:50" ht="15.75" customHeight="1" x14ac:dyDescent="0.25">
      <c r="A273" s="19"/>
      <c r="B273" s="19"/>
      <c r="C273" s="165"/>
      <c r="D273" s="165"/>
      <c r="E273" s="165"/>
      <c r="F273" s="165"/>
      <c r="G273" s="165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80">
        <v>44348</v>
      </c>
      <c r="V273" s="44">
        <v>472448</v>
      </c>
      <c r="W273" s="44">
        <v>394029</v>
      </c>
      <c r="X273" s="19"/>
      <c r="Y273" s="45">
        <f t="shared" si="63"/>
        <v>3713</v>
      </c>
      <c r="Z273" s="45">
        <f t="shared" si="64"/>
        <v>2742</v>
      </c>
      <c r="AA273" s="197">
        <f t="shared" si="62"/>
        <v>6455</v>
      </c>
      <c r="AB273" s="165"/>
      <c r="AC273" s="165"/>
      <c r="AD273" s="165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</row>
    <row r="274" spans="1:50" ht="15.75" customHeight="1" x14ac:dyDescent="0.25">
      <c r="A274" s="19"/>
      <c r="B274" s="19"/>
      <c r="C274" s="165"/>
      <c r="D274" s="165"/>
      <c r="E274" s="165"/>
      <c r="F274" s="165"/>
      <c r="G274" s="165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80">
        <v>44349</v>
      </c>
      <c r="V274" s="44">
        <v>477421</v>
      </c>
      <c r="W274" s="44">
        <v>397936</v>
      </c>
      <c r="X274" s="19"/>
      <c r="Y274" s="45">
        <f t="shared" si="63"/>
        <v>4973</v>
      </c>
      <c r="Z274" s="45">
        <f t="shared" si="64"/>
        <v>3907</v>
      </c>
      <c r="AA274" s="197">
        <f t="shared" si="62"/>
        <v>8880</v>
      </c>
      <c r="AB274" s="165"/>
      <c r="AC274" s="165"/>
      <c r="AD274" s="165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</row>
    <row r="275" spans="1:50" ht="15.75" customHeight="1" x14ac:dyDescent="0.25">
      <c r="A275" s="19"/>
      <c r="B275" s="19"/>
      <c r="C275" s="165"/>
      <c r="D275" s="165"/>
      <c r="E275" s="165"/>
      <c r="F275" s="165"/>
      <c r="G275" s="165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80">
        <v>44350</v>
      </c>
      <c r="V275" s="44">
        <v>483624</v>
      </c>
      <c r="W275" s="44">
        <v>403639</v>
      </c>
      <c r="X275" s="19"/>
      <c r="Y275" s="45">
        <f t="shared" si="63"/>
        <v>6203</v>
      </c>
      <c r="Z275" s="45">
        <f t="shared" si="64"/>
        <v>5703</v>
      </c>
      <c r="AA275" s="197">
        <f t="shared" si="62"/>
        <v>11906</v>
      </c>
      <c r="AB275" s="165"/>
      <c r="AC275" s="165"/>
      <c r="AD275" s="165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</row>
    <row r="276" spans="1:50" ht="12.75" customHeight="1" x14ac:dyDescent="0.25">
      <c r="A276" s="19"/>
      <c r="B276" s="19"/>
      <c r="C276" s="165"/>
      <c r="D276" s="165"/>
      <c r="E276" s="165"/>
      <c r="F276" s="165"/>
      <c r="G276" s="165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80">
        <v>44351</v>
      </c>
      <c r="V276" s="44">
        <v>490182</v>
      </c>
      <c r="W276" s="44">
        <v>409237</v>
      </c>
      <c r="X276" s="19"/>
      <c r="Y276" s="45">
        <f t="shared" si="63"/>
        <v>6558</v>
      </c>
      <c r="Z276" s="45">
        <f t="shared" si="64"/>
        <v>5598</v>
      </c>
      <c r="AA276" s="197">
        <f t="shared" si="62"/>
        <v>12156</v>
      </c>
      <c r="AB276" s="165"/>
      <c r="AC276" s="165"/>
      <c r="AD276" s="165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</row>
    <row r="277" spans="1:50" ht="15.75" customHeight="1" x14ac:dyDescent="0.25">
      <c r="A277" s="19"/>
      <c r="B277" s="19"/>
      <c r="C277" s="165"/>
      <c r="D277" s="165"/>
      <c r="E277" s="165"/>
      <c r="F277" s="165"/>
      <c r="G277" s="165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80">
        <v>44352</v>
      </c>
      <c r="V277" s="44">
        <v>493580</v>
      </c>
      <c r="W277" s="44">
        <v>411914</v>
      </c>
      <c r="X277" s="19"/>
      <c r="Y277" s="45">
        <f t="shared" si="63"/>
        <v>3398</v>
      </c>
      <c r="Z277" s="45">
        <f t="shared" si="64"/>
        <v>2677</v>
      </c>
      <c r="AA277" s="197">
        <f t="shared" si="62"/>
        <v>6075</v>
      </c>
      <c r="AB277" s="165"/>
      <c r="AC277" s="165"/>
      <c r="AD277" s="165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</row>
    <row r="278" spans="1:50" ht="15.75" customHeight="1" x14ac:dyDescent="0.25">
      <c r="A278" s="19"/>
      <c r="B278" s="19"/>
      <c r="C278" s="165"/>
      <c r="D278" s="165"/>
      <c r="E278" s="165"/>
      <c r="F278" s="165"/>
      <c r="G278" s="165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80">
        <v>44353</v>
      </c>
      <c r="V278" s="44">
        <v>494666</v>
      </c>
      <c r="W278" s="44">
        <v>412611</v>
      </c>
      <c r="X278" s="19"/>
      <c r="Y278" s="45">
        <f t="shared" si="63"/>
        <v>1086</v>
      </c>
      <c r="Z278" s="45">
        <f t="shared" si="64"/>
        <v>697</v>
      </c>
      <c r="AA278" s="197">
        <f t="shared" si="62"/>
        <v>1783</v>
      </c>
      <c r="AB278" s="165"/>
      <c r="AC278" s="165"/>
      <c r="AD278" s="165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</row>
    <row r="279" spans="1:50" ht="15.75" customHeight="1" x14ac:dyDescent="0.25">
      <c r="A279" s="19"/>
      <c r="B279" s="19"/>
      <c r="C279" s="165"/>
      <c r="D279" s="165"/>
      <c r="E279" s="165"/>
      <c r="F279" s="165"/>
      <c r="G279" s="165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80">
        <v>44354</v>
      </c>
      <c r="V279" s="44">
        <v>498320</v>
      </c>
      <c r="W279" s="44">
        <v>416127</v>
      </c>
      <c r="X279" s="19"/>
      <c r="Y279" s="45">
        <f t="shared" si="63"/>
        <v>3654</v>
      </c>
      <c r="Z279" s="45">
        <f t="shared" si="64"/>
        <v>3516</v>
      </c>
      <c r="AA279" s="197">
        <f t="shared" si="62"/>
        <v>7170</v>
      </c>
      <c r="AB279" s="165"/>
      <c r="AC279" s="165"/>
      <c r="AD279" s="165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</row>
    <row r="280" spans="1:50" ht="15.75" customHeight="1" x14ac:dyDescent="0.25">
      <c r="A280" s="19"/>
      <c r="B280" s="19"/>
      <c r="C280" s="165"/>
      <c r="D280" s="165"/>
      <c r="E280" s="165"/>
      <c r="F280" s="165"/>
      <c r="G280" s="165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80">
        <v>44355</v>
      </c>
      <c r="V280" s="44">
        <v>502374</v>
      </c>
      <c r="W280" s="44">
        <v>420431</v>
      </c>
      <c r="X280" s="19"/>
      <c r="Y280" s="45">
        <f t="shared" si="63"/>
        <v>4054</v>
      </c>
      <c r="Z280" s="45">
        <f t="shared" si="64"/>
        <v>4304</v>
      </c>
      <c r="AA280" s="197">
        <f t="shared" si="62"/>
        <v>8358</v>
      </c>
      <c r="AB280" s="165"/>
      <c r="AC280" s="165"/>
      <c r="AD280" s="165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</row>
    <row r="281" spans="1:50" ht="15.75" customHeight="1" x14ac:dyDescent="0.25">
      <c r="A281" s="19"/>
      <c r="B281" s="19"/>
      <c r="C281" s="165"/>
      <c r="D281" s="165"/>
      <c r="E281" s="165"/>
      <c r="F281" s="165"/>
      <c r="G281" s="165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80">
        <v>44356</v>
      </c>
      <c r="V281" s="44">
        <v>506414</v>
      </c>
      <c r="W281" s="44">
        <v>425463</v>
      </c>
      <c r="X281" s="19"/>
      <c r="Y281" s="45">
        <f t="shared" si="63"/>
        <v>4040</v>
      </c>
      <c r="Z281" s="45">
        <f t="shared" si="64"/>
        <v>5032</v>
      </c>
      <c r="AA281" s="197">
        <f t="shared" si="62"/>
        <v>9072</v>
      </c>
      <c r="AB281" s="165"/>
      <c r="AC281" s="165"/>
      <c r="AD281" s="165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</row>
    <row r="282" spans="1:50" ht="15.75" customHeight="1" x14ac:dyDescent="0.25">
      <c r="A282" s="19"/>
      <c r="B282" s="19"/>
      <c r="C282" s="165"/>
      <c r="D282" s="165"/>
      <c r="E282" s="165"/>
      <c r="F282" s="165"/>
      <c r="G282" s="165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80">
        <v>44357</v>
      </c>
      <c r="V282" s="44">
        <v>510317</v>
      </c>
      <c r="W282" s="44">
        <v>429484</v>
      </c>
      <c r="X282" s="19"/>
      <c r="Y282" s="45">
        <f t="shared" si="63"/>
        <v>3903</v>
      </c>
      <c r="Z282" s="45">
        <f t="shared" si="64"/>
        <v>4021</v>
      </c>
      <c r="AA282" s="197">
        <f t="shared" si="62"/>
        <v>7924</v>
      </c>
      <c r="AB282" s="165"/>
      <c r="AC282" s="165"/>
      <c r="AD282" s="165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</row>
    <row r="283" spans="1:50" ht="15.75" customHeight="1" x14ac:dyDescent="0.25">
      <c r="A283" s="19"/>
      <c r="B283" s="19"/>
      <c r="C283" s="165"/>
      <c r="D283" s="165"/>
      <c r="E283" s="165"/>
      <c r="F283" s="165"/>
      <c r="G283" s="165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80">
        <v>44358</v>
      </c>
      <c r="V283" s="44">
        <v>514096</v>
      </c>
      <c r="W283" s="44">
        <v>432742</v>
      </c>
      <c r="X283" s="19"/>
      <c r="Y283" s="45">
        <f t="shared" si="63"/>
        <v>3779</v>
      </c>
      <c r="Z283" s="45">
        <f t="shared" si="64"/>
        <v>3258</v>
      </c>
      <c r="AA283" s="197">
        <f t="shared" si="62"/>
        <v>7037</v>
      </c>
      <c r="AB283" s="165"/>
      <c r="AC283" s="165"/>
      <c r="AD283" s="165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</row>
    <row r="284" spans="1:50" ht="15.75" customHeight="1" x14ac:dyDescent="0.25">
      <c r="A284" s="19"/>
      <c r="B284" s="19"/>
      <c r="C284" s="165"/>
      <c r="D284" s="165"/>
      <c r="E284" s="165"/>
      <c r="F284" s="165"/>
      <c r="G284" s="165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80">
        <v>44359</v>
      </c>
      <c r="V284" s="44">
        <v>515572</v>
      </c>
      <c r="W284" s="44">
        <v>434171</v>
      </c>
      <c r="X284" s="19"/>
      <c r="Y284" s="45">
        <f t="shared" si="63"/>
        <v>1476</v>
      </c>
      <c r="Z284" s="45">
        <f t="shared" si="64"/>
        <v>1429</v>
      </c>
      <c r="AA284" s="197">
        <f t="shared" si="62"/>
        <v>2905</v>
      </c>
      <c r="AB284" s="165"/>
      <c r="AC284" s="165"/>
      <c r="AD284" s="165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</row>
    <row r="285" spans="1:50" ht="15.75" customHeight="1" x14ac:dyDescent="0.25">
      <c r="A285" s="19"/>
      <c r="B285" s="19"/>
      <c r="C285" s="165"/>
      <c r="D285" s="165"/>
      <c r="E285" s="165"/>
      <c r="F285" s="165"/>
      <c r="G285" s="165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80">
        <v>44360</v>
      </c>
      <c r="V285" s="44">
        <v>516801</v>
      </c>
      <c r="W285" s="44">
        <v>434859</v>
      </c>
      <c r="X285" s="19"/>
      <c r="Y285" s="45">
        <f t="shared" si="63"/>
        <v>1229</v>
      </c>
      <c r="Z285" s="45">
        <f t="shared" si="64"/>
        <v>688</v>
      </c>
      <c r="AA285" s="197">
        <f t="shared" si="62"/>
        <v>1917</v>
      </c>
      <c r="AB285" s="165"/>
      <c r="AC285" s="165"/>
      <c r="AD285" s="165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</row>
    <row r="286" spans="1:50" ht="15.75" customHeight="1" x14ac:dyDescent="0.25">
      <c r="A286" s="19"/>
      <c r="B286" s="19"/>
      <c r="C286" s="165"/>
      <c r="D286" s="165"/>
      <c r="E286" s="165"/>
      <c r="F286" s="165"/>
      <c r="G286" s="165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80">
        <v>44361</v>
      </c>
      <c r="V286" s="44">
        <v>518148</v>
      </c>
      <c r="W286" s="44">
        <v>435725</v>
      </c>
      <c r="X286" s="19"/>
      <c r="Y286" s="45">
        <f t="shared" si="63"/>
        <v>1347</v>
      </c>
      <c r="Z286" s="45">
        <f t="shared" si="64"/>
        <v>866</v>
      </c>
      <c r="AA286" s="197">
        <f t="shared" si="62"/>
        <v>2213</v>
      </c>
      <c r="AB286" s="165"/>
      <c r="AC286" s="165"/>
      <c r="AD286" s="165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</row>
    <row r="287" spans="1:50" ht="15.75" customHeight="1" x14ac:dyDescent="0.25">
      <c r="A287" s="19"/>
      <c r="B287" s="19"/>
      <c r="C287" s="165"/>
      <c r="D287" s="165"/>
      <c r="E287" s="165"/>
      <c r="F287" s="165"/>
      <c r="G287" s="165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80">
        <v>44362</v>
      </c>
      <c r="V287" s="44">
        <v>520796</v>
      </c>
      <c r="W287" s="44">
        <v>438910</v>
      </c>
      <c r="X287" s="19"/>
      <c r="Y287" s="45">
        <f t="shared" si="63"/>
        <v>2648</v>
      </c>
      <c r="Z287" s="45">
        <f t="shared" si="64"/>
        <v>3185</v>
      </c>
      <c r="AA287" s="197">
        <f t="shared" si="62"/>
        <v>5833</v>
      </c>
      <c r="AB287" s="165"/>
      <c r="AC287" s="165"/>
      <c r="AD287" s="165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</row>
    <row r="288" spans="1:50" ht="15.75" customHeight="1" x14ac:dyDescent="0.25">
      <c r="A288" s="19"/>
      <c r="B288" s="19"/>
      <c r="C288" s="165"/>
      <c r="D288" s="165"/>
      <c r="E288" s="165"/>
      <c r="F288" s="165"/>
      <c r="G288" s="165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80">
        <v>44363</v>
      </c>
      <c r="V288" s="44">
        <v>524866</v>
      </c>
      <c r="W288" s="44">
        <v>442811</v>
      </c>
      <c r="X288" s="19"/>
      <c r="Y288" s="45">
        <f t="shared" si="63"/>
        <v>4070</v>
      </c>
      <c r="Z288" s="45">
        <f t="shared" si="64"/>
        <v>3901</v>
      </c>
      <c r="AA288" s="197">
        <f t="shared" si="62"/>
        <v>7971</v>
      </c>
      <c r="AB288" s="165"/>
      <c r="AC288" s="165"/>
      <c r="AD288" s="165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</row>
    <row r="289" spans="1:50" ht="15.75" customHeight="1" x14ac:dyDescent="0.25">
      <c r="A289" s="19"/>
      <c r="B289" s="19"/>
      <c r="C289" s="165"/>
      <c r="D289" s="165"/>
      <c r="E289" s="165"/>
      <c r="F289" s="165"/>
      <c r="G289" s="165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80">
        <v>44364</v>
      </c>
      <c r="V289" s="44">
        <v>532571</v>
      </c>
      <c r="W289" s="44">
        <v>446771</v>
      </c>
      <c r="X289" s="19"/>
      <c r="Y289" s="45">
        <f t="shared" si="63"/>
        <v>7705</v>
      </c>
      <c r="Z289" s="45">
        <f t="shared" si="64"/>
        <v>3960</v>
      </c>
      <c r="AA289" s="197">
        <f t="shared" si="62"/>
        <v>11665</v>
      </c>
      <c r="AB289" s="165"/>
      <c r="AC289" s="165"/>
      <c r="AD289" s="165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</row>
    <row r="290" spans="1:50" ht="15.75" customHeight="1" x14ac:dyDescent="0.25">
      <c r="A290" s="19"/>
      <c r="B290" s="19"/>
      <c r="C290" s="165"/>
      <c r="D290" s="165"/>
      <c r="E290" s="165"/>
      <c r="F290" s="165"/>
      <c r="G290" s="165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80">
        <v>44365</v>
      </c>
      <c r="V290" s="44">
        <v>542237</v>
      </c>
      <c r="W290" s="44">
        <v>450137</v>
      </c>
      <c r="X290" s="19"/>
      <c r="Y290" s="45">
        <f t="shared" si="63"/>
        <v>9666</v>
      </c>
      <c r="Z290" s="45">
        <f t="shared" si="64"/>
        <v>3366</v>
      </c>
      <c r="AA290" s="197">
        <f t="shared" si="62"/>
        <v>13032</v>
      </c>
      <c r="AB290" s="165"/>
      <c r="AC290" s="165"/>
      <c r="AD290" s="165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</row>
    <row r="291" spans="1:50" ht="9.75" customHeight="1" x14ac:dyDescent="0.25">
      <c r="A291" s="19"/>
      <c r="B291" s="19"/>
      <c r="C291" s="165"/>
      <c r="D291" s="165"/>
      <c r="E291" s="165"/>
      <c r="F291" s="165"/>
      <c r="G291" s="165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80">
        <v>44366</v>
      </c>
      <c r="V291" s="44">
        <v>548313</v>
      </c>
      <c r="W291" s="44">
        <v>451993</v>
      </c>
      <c r="X291" s="19"/>
      <c r="Y291" s="45">
        <f t="shared" si="63"/>
        <v>6076</v>
      </c>
      <c r="Z291" s="45">
        <f t="shared" si="64"/>
        <v>1856</v>
      </c>
      <c r="AA291" s="197">
        <f t="shared" ref="AA291:AA322" si="65">Y291+Z291</f>
        <v>7932</v>
      </c>
      <c r="AB291" s="165"/>
      <c r="AC291" s="165"/>
      <c r="AD291" s="165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</row>
    <row r="292" spans="1:50" ht="15.75" customHeight="1" x14ac:dyDescent="0.25">
      <c r="A292" s="19"/>
      <c r="B292" s="19"/>
      <c r="C292" s="165"/>
      <c r="D292" s="165"/>
      <c r="E292" s="165"/>
      <c r="F292" s="165"/>
      <c r="G292" s="165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80">
        <v>44367</v>
      </c>
      <c r="V292" s="44">
        <v>551902</v>
      </c>
      <c r="W292" s="44">
        <v>452882</v>
      </c>
      <c r="X292" s="19"/>
      <c r="Y292" s="45">
        <f t="shared" si="63"/>
        <v>3589</v>
      </c>
      <c r="Z292" s="45">
        <f t="shared" si="64"/>
        <v>889</v>
      </c>
      <c r="AA292" s="197">
        <f t="shared" si="65"/>
        <v>4478</v>
      </c>
      <c r="AB292" s="165"/>
      <c r="AC292" s="165"/>
      <c r="AD292" s="165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</row>
    <row r="293" spans="1:50" ht="15.75" customHeight="1" x14ac:dyDescent="0.25">
      <c r="A293" s="19"/>
      <c r="B293" s="19"/>
      <c r="C293" s="165"/>
      <c r="D293" s="165"/>
      <c r="E293" s="165"/>
      <c r="F293" s="165"/>
      <c r="G293" s="165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80">
        <v>44368</v>
      </c>
      <c r="V293" s="44">
        <v>557671</v>
      </c>
      <c r="W293" s="44">
        <v>455824</v>
      </c>
      <c r="X293" s="19"/>
      <c r="Y293" s="45">
        <f t="shared" si="63"/>
        <v>5769</v>
      </c>
      <c r="Z293" s="45">
        <f t="shared" si="64"/>
        <v>2942</v>
      </c>
      <c r="AA293" s="197">
        <f t="shared" si="65"/>
        <v>8711</v>
      </c>
      <c r="AB293" s="165"/>
      <c r="AC293" s="165"/>
      <c r="AD293" s="165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</row>
    <row r="294" spans="1:50" ht="15.75" customHeight="1" x14ac:dyDescent="0.25">
      <c r="A294" s="19"/>
      <c r="B294" s="19"/>
      <c r="C294" s="165"/>
      <c r="D294" s="165"/>
      <c r="E294" s="165"/>
      <c r="F294" s="165"/>
      <c r="G294" s="165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80">
        <v>44369</v>
      </c>
      <c r="V294" s="44">
        <v>566810</v>
      </c>
      <c r="W294" s="44">
        <v>459635</v>
      </c>
      <c r="X294" s="19"/>
      <c r="Y294" s="45">
        <f t="shared" ref="Y294:Y325" si="66">V294-V293</f>
        <v>9139</v>
      </c>
      <c r="Z294" s="45">
        <f t="shared" si="64"/>
        <v>3811</v>
      </c>
      <c r="AA294" s="197">
        <f t="shared" si="65"/>
        <v>12950</v>
      </c>
      <c r="AB294" s="165"/>
      <c r="AC294" s="165"/>
      <c r="AD294" s="165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</row>
    <row r="295" spans="1:50" ht="15.75" customHeight="1" x14ac:dyDescent="0.25">
      <c r="A295" s="19"/>
      <c r="B295" s="19"/>
      <c r="C295" s="165"/>
      <c r="D295" s="165"/>
      <c r="E295" s="165"/>
      <c r="F295" s="165"/>
      <c r="G295" s="165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80">
        <v>44370</v>
      </c>
      <c r="V295" s="44">
        <v>578492</v>
      </c>
      <c r="W295" s="44">
        <v>464358</v>
      </c>
      <c r="X295" s="19"/>
      <c r="Y295" s="45">
        <f t="shared" si="66"/>
        <v>11682</v>
      </c>
      <c r="Z295" s="45">
        <f t="shared" ref="Z295:Z326" si="67">W295-W294</f>
        <v>4723</v>
      </c>
      <c r="AA295" s="197">
        <f t="shared" si="65"/>
        <v>16405</v>
      </c>
      <c r="AB295" s="165"/>
      <c r="AC295" s="165"/>
      <c r="AD295" s="165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</row>
    <row r="296" spans="1:50" ht="15.75" customHeight="1" x14ac:dyDescent="0.25">
      <c r="A296" s="19"/>
      <c r="B296" s="19"/>
      <c r="C296" s="165"/>
      <c r="D296" s="165"/>
      <c r="E296" s="165"/>
      <c r="F296" s="165"/>
      <c r="G296" s="165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80">
        <v>44371</v>
      </c>
      <c r="V296" s="44">
        <v>585448</v>
      </c>
      <c r="W296" s="44">
        <v>469808</v>
      </c>
      <c r="X296" s="19"/>
      <c r="Y296" s="45">
        <f t="shared" si="66"/>
        <v>6956</v>
      </c>
      <c r="Z296" s="45">
        <f t="shared" si="67"/>
        <v>5450</v>
      </c>
      <c r="AA296" s="197">
        <f t="shared" si="65"/>
        <v>12406</v>
      </c>
      <c r="AB296" s="165"/>
      <c r="AC296" s="165"/>
      <c r="AD296" s="165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</row>
    <row r="297" spans="1:50" ht="15.75" customHeight="1" x14ac:dyDescent="0.25">
      <c r="A297" s="19"/>
      <c r="B297" s="19"/>
      <c r="C297" s="165"/>
      <c r="D297" s="165"/>
      <c r="E297" s="165"/>
      <c r="F297" s="165"/>
      <c r="G297" s="165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80">
        <v>44372</v>
      </c>
      <c r="V297" s="44">
        <v>595498</v>
      </c>
      <c r="W297" s="44">
        <v>474693</v>
      </c>
      <c r="X297" s="19"/>
      <c r="Y297" s="45">
        <f t="shared" si="66"/>
        <v>10050</v>
      </c>
      <c r="Z297" s="45">
        <f t="shared" si="67"/>
        <v>4885</v>
      </c>
      <c r="AA297" s="197">
        <f t="shared" si="65"/>
        <v>14935</v>
      </c>
      <c r="AB297" s="165"/>
      <c r="AC297" s="165"/>
      <c r="AD297" s="165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</row>
    <row r="298" spans="1:50" ht="15.75" customHeight="1" x14ac:dyDescent="0.25">
      <c r="A298" s="19"/>
      <c r="B298" s="19"/>
      <c r="C298" s="165"/>
      <c r="D298" s="165"/>
      <c r="E298" s="165"/>
      <c r="F298" s="165"/>
      <c r="G298" s="165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80">
        <v>44373</v>
      </c>
      <c r="V298" s="44">
        <v>605275</v>
      </c>
      <c r="W298" s="44">
        <v>477681</v>
      </c>
      <c r="X298" s="19"/>
      <c r="Y298" s="45">
        <f t="shared" si="66"/>
        <v>9777</v>
      </c>
      <c r="Z298" s="45">
        <f t="shared" si="67"/>
        <v>2988</v>
      </c>
      <c r="AA298" s="197">
        <f t="shared" si="65"/>
        <v>12765</v>
      </c>
      <c r="AB298" s="165"/>
      <c r="AC298" s="165"/>
      <c r="AD298" s="165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</row>
    <row r="299" spans="1:50" ht="15.75" customHeight="1" x14ac:dyDescent="0.25">
      <c r="A299" s="19"/>
      <c r="B299" s="19"/>
      <c r="C299" s="165"/>
      <c r="D299" s="165"/>
      <c r="E299" s="165"/>
      <c r="F299" s="165"/>
      <c r="G299" s="165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80">
        <v>44374</v>
      </c>
      <c r="V299" s="44">
        <v>610409</v>
      </c>
      <c r="W299" s="44">
        <v>479301</v>
      </c>
      <c r="X299" s="19"/>
      <c r="Y299" s="45">
        <f t="shared" si="66"/>
        <v>5134</v>
      </c>
      <c r="Z299" s="45">
        <f t="shared" si="67"/>
        <v>1620</v>
      </c>
      <c r="AA299" s="197">
        <f t="shared" si="65"/>
        <v>6754</v>
      </c>
      <c r="AB299" s="165"/>
      <c r="AC299" s="165"/>
      <c r="AD299" s="165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</row>
    <row r="300" spans="1:50" ht="15.75" customHeight="1" x14ac:dyDescent="0.25">
      <c r="A300" s="19"/>
      <c r="B300" s="19"/>
      <c r="C300" s="165"/>
      <c r="D300" s="165"/>
      <c r="E300" s="165"/>
      <c r="F300" s="165"/>
      <c r="G300" s="165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80">
        <v>44375</v>
      </c>
      <c r="V300" s="44">
        <v>618679</v>
      </c>
      <c r="W300" s="44">
        <v>482501</v>
      </c>
      <c r="X300" s="19"/>
      <c r="Y300" s="45">
        <f t="shared" si="66"/>
        <v>8270</v>
      </c>
      <c r="Z300" s="45">
        <f t="shared" si="67"/>
        <v>3200</v>
      </c>
      <c r="AA300" s="197">
        <f t="shared" si="65"/>
        <v>11470</v>
      </c>
      <c r="AB300" s="165"/>
      <c r="AC300" s="165"/>
      <c r="AD300" s="165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</row>
    <row r="301" spans="1:50" ht="15.75" customHeight="1" x14ac:dyDescent="0.25">
      <c r="A301" s="19"/>
      <c r="B301" s="19"/>
      <c r="C301" s="165"/>
      <c r="D301" s="165"/>
      <c r="E301" s="165"/>
      <c r="F301" s="165"/>
      <c r="G301" s="165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80">
        <v>44376</v>
      </c>
      <c r="V301" s="44">
        <v>631275</v>
      </c>
      <c r="W301" s="44">
        <v>487202</v>
      </c>
      <c r="X301" s="19"/>
      <c r="Y301" s="45">
        <f t="shared" si="66"/>
        <v>12596</v>
      </c>
      <c r="Z301" s="45">
        <f t="shared" si="67"/>
        <v>4701</v>
      </c>
      <c r="AA301" s="197">
        <f t="shared" si="65"/>
        <v>17297</v>
      </c>
      <c r="AB301" s="165"/>
      <c r="AC301" s="165"/>
      <c r="AD301" s="165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</row>
    <row r="302" spans="1:50" ht="15.75" customHeight="1" x14ac:dyDescent="0.25">
      <c r="A302" s="19"/>
      <c r="B302" s="19"/>
      <c r="C302" s="165"/>
      <c r="D302" s="165"/>
      <c r="E302" s="165"/>
      <c r="F302" s="165"/>
      <c r="G302" s="165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80">
        <v>44377</v>
      </c>
      <c r="V302" s="44">
        <v>644898</v>
      </c>
      <c r="W302" s="44">
        <v>492112</v>
      </c>
      <c r="X302" s="19"/>
      <c r="Y302" s="45">
        <f t="shared" si="66"/>
        <v>13623</v>
      </c>
      <c r="Z302" s="45">
        <f t="shared" si="67"/>
        <v>4910</v>
      </c>
      <c r="AA302" s="197">
        <f t="shared" si="65"/>
        <v>18533</v>
      </c>
      <c r="AB302" s="165"/>
      <c r="AC302" s="165"/>
      <c r="AD302" s="165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</row>
    <row r="303" spans="1:50" ht="15.75" customHeight="1" x14ac:dyDescent="0.25">
      <c r="A303" s="19"/>
      <c r="B303" s="19"/>
      <c r="C303" s="165"/>
      <c r="D303" s="165"/>
      <c r="E303" s="165"/>
      <c r="F303" s="165"/>
      <c r="G303" s="165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80">
        <v>44378</v>
      </c>
      <c r="V303" s="44">
        <v>656837</v>
      </c>
      <c r="W303" s="44">
        <v>496179</v>
      </c>
      <c r="X303" s="19"/>
      <c r="Y303" s="45">
        <f t="shared" si="66"/>
        <v>11939</v>
      </c>
      <c r="Z303" s="45">
        <f t="shared" si="67"/>
        <v>4067</v>
      </c>
      <c r="AA303" s="197">
        <f t="shared" si="65"/>
        <v>16006</v>
      </c>
      <c r="AB303" s="165"/>
      <c r="AC303" s="165"/>
      <c r="AD303" s="165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</row>
    <row r="304" spans="1:50" ht="15.75" customHeight="1" x14ac:dyDescent="0.25">
      <c r="A304" s="19"/>
      <c r="B304" s="19"/>
      <c r="C304" s="165"/>
      <c r="D304" s="165"/>
      <c r="E304" s="165"/>
      <c r="F304" s="165"/>
      <c r="G304" s="165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80">
        <v>44379</v>
      </c>
      <c r="V304" s="44">
        <v>665551</v>
      </c>
      <c r="W304" s="44">
        <v>501279</v>
      </c>
      <c r="X304" s="19"/>
      <c r="Y304" s="45">
        <f t="shared" si="66"/>
        <v>8714</v>
      </c>
      <c r="Z304" s="45">
        <f t="shared" si="67"/>
        <v>5100</v>
      </c>
      <c r="AA304" s="197">
        <f t="shared" si="65"/>
        <v>13814</v>
      </c>
      <c r="AB304" s="165"/>
      <c r="AC304" s="165"/>
      <c r="AD304" s="165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</row>
    <row r="305" spans="1:50" ht="15.75" customHeight="1" x14ac:dyDescent="0.25">
      <c r="A305" s="19"/>
      <c r="B305" s="19"/>
      <c r="C305" s="165"/>
      <c r="D305" s="165"/>
      <c r="E305" s="165"/>
      <c r="F305" s="165"/>
      <c r="G305" s="165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80">
        <v>44380</v>
      </c>
      <c r="V305" s="44">
        <v>670971</v>
      </c>
      <c r="W305" s="44">
        <v>503195</v>
      </c>
      <c r="X305" s="19"/>
      <c r="Y305" s="45">
        <f t="shared" si="66"/>
        <v>5420</v>
      </c>
      <c r="Z305" s="45">
        <f t="shared" si="67"/>
        <v>1916</v>
      </c>
      <c r="AA305" s="197">
        <f t="shared" si="65"/>
        <v>7336</v>
      </c>
      <c r="AB305" s="165"/>
      <c r="AC305" s="165"/>
      <c r="AD305" s="165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</row>
    <row r="306" spans="1:50" ht="15.75" customHeight="1" x14ac:dyDescent="0.25">
      <c r="A306" s="19"/>
      <c r="B306" s="19"/>
      <c r="C306" s="165"/>
      <c r="D306" s="165"/>
      <c r="E306" s="165"/>
      <c r="F306" s="165"/>
      <c r="G306" s="165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80">
        <v>44381</v>
      </c>
      <c r="V306" s="44">
        <v>676263</v>
      </c>
      <c r="W306" s="44">
        <v>504019</v>
      </c>
      <c r="X306" s="19"/>
      <c r="Y306" s="45">
        <f t="shared" si="66"/>
        <v>5292</v>
      </c>
      <c r="Z306" s="45">
        <f t="shared" si="67"/>
        <v>824</v>
      </c>
      <c r="AA306" s="197">
        <f t="shared" si="65"/>
        <v>6116</v>
      </c>
      <c r="AB306" s="165"/>
      <c r="AC306" s="165"/>
      <c r="AD306" s="165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</row>
    <row r="307" spans="1:50" ht="15.75" customHeight="1" x14ac:dyDescent="0.25">
      <c r="A307" s="19"/>
      <c r="B307" s="19"/>
      <c r="C307" s="165"/>
      <c r="D307" s="165"/>
      <c r="E307" s="165"/>
      <c r="F307" s="165"/>
      <c r="G307" s="165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80">
        <v>44382</v>
      </c>
      <c r="V307" s="44">
        <v>684356</v>
      </c>
      <c r="W307" s="44">
        <v>505969</v>
      </c>
      <c r="X307" s="19"/>
      <c r="Y307" s="45">
        <f t="shared" si="66"/>
        <v>8093</v>
      </c>
      <c r="Z307" s="45">
        <f t="shared" si="67"/>
        <v>1950</v>
      </c>
      <c r="AA307" s="197">
        <f t="shared" si="65"/>
        <v>10043</v>
      </c>
      <c r="AB307" s="165"/>
      <c r="AC307" s="165"/>
      <c r="AD307" s="165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</row>
    <row r="308" spans="1:50" ht="8.25" customHeight="1" x14ac:dyDescent="0.25">
      <c r="A308" s="19"/>
      <c r="B308" s="19"/>
      <c r="C308" s="165"/>
      <c r="D308" s="165"/>
      <c r="E308" s="165"/>
      <c r="F308" s="165"/>
      <c r="G308" s="165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80">
        <v>44383</v>
      </c>
      <c r="V308" s="44">
        <v>695956</v>
      </c>
      <c r="W308" s="44">
        <v>509066</v>
      </c>
      <c r="X308" s="19"/>
      <c r="Y308" s="45">
        <f t="shared" si="66"/>
        <v>11600</v>
      </c>
      <c r="Z308" s="45">
        <f t="shared" si="67"/>
        <v>3097</v>
      </c>
      <c r="AA308" s="197">
        <f t="shared" si="65"/>
        <v>14697</v>
      </c>
      <c r="AB308" s="165"/>
      <c r="AC308" s="165"/>
      <c r="AD308" s="165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</row>
    <row r="309" spans="1:50" ht="15.75" customHeight="1" x14ac:dyDescent="0.25">
      <c r="A309" s="19"/>
      <c r="B309" s="19"/>
      <c r="C309" s="165"/>
      <c r="D309" s="165"/>
      <c r="E309" s="165"/>
      <c r="F309" s="165"/>
      <c r="G309" s="165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80">
        <v>44384</v>
      </c>
      <c r="V309" s="44">
        <v>708368</v>
      </c>
      <c r="W309" s="44">
        <v>512578</v>
      </c>
      <c r="X309" s="19"/>
      <c r="Y309" s="45">
        <f t="shared" si="66"/>
        <v>12412</v>
      </c>
      <c r="Z309" s="45">
        <f t="shared" si="67"/>
        <v>3512</v>
      </c>
      <c r="AA309" s="198">
        <f t="shared" si="65"/>
        <v>15924</v>
      </c>
      <c r="AB309" s="165"/>
      <c r="AC309" s="165"/>
      <c r="AD309" s="165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</row>
    <row r="310" spans="1:50" ht="15.75" customHeight="1" x14ac:dyDescent="0.25">
      <c r="A310" s="19"/>
      <c r="B310" s="19"/>
      <c r="C310" s="165"/>
      <c r="D310" s="165"/>
      <c r="E310" s="165"/>
      <c r="F310" s="165"/>
      <c r="G310" s="165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80">
        <v>44385</v>
      </c>
      <c r="V310" s="44">
        <v>714759</v>
      </c>
      <c r="W310" s="44">
        <v>519412</v>
      </c>
      <c r="X310" s="19"/>
      <c r="Y310" s="45">
        <f t="shared" si="66"/>
        <v>6391</v>
      </c>
      <c r="Z310" s="45">
        <f t="shared" si="67"/>
        <v>6834</v>
      </c>
      <c r="AA310" s="198">
        <f t="shared" si="65"/>
        <v>13225</v>
      </c>
      <c r="AB310" s="165"/>
      <c r="AC310" s="165"/>
      <c r="AD310" s="165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</row>
    <row r="311" spans="1:50" ht="15.75" customHeight="1" x14ac:dyDescent="0.25">
      <c r="A311" s="19"/>
      <c r="B311" s="19"/>
      <c r="C311" s="165"/>
      <c r="D311" s="165"/>
      <c r="E311" s="165"/>
      <c r="F311" s="165"/>
      <c r="G311" s="165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80">
        <v>44386</v>
      </c>
      <c r="V311" s="44">
        <v>725324</v>
      </c>
      <c r="W311" s="44">
        <v>526459</v>
      </c>
      <c r="X311" s="19"/>
      <c r="Y311" s="45">
        <f t="shared" si="66"/>
        <v>10565</v>
      </c>
      <c r="Z311" s="45">
        <f t="shared" si="67"/>
        <v>7047</v>
      </c>
      <c r="AA311" s="198">
        <f t="shared" si="65"/>
        <v>17612</v>
      </c>
      <c r="AB311" s="165"/>
      <c r="AC311" s="165"/>
      <c r="AD311" s="165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</row>
    <row r="312" spans="1:50" ht="15.75" customHeight="1" x14ac:dyDescent="0.25">
      <c r="A312" s="19"/>
      <c r="B312" s="19"/>
      <c r="C312" s="165"/>
      <c r="D312" s="165"/>
      <c r="E312" s="165"/>
      <c r="F312" s="165"/>
      <c r="G312" s="165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80">
        <v>44387</v>
      </c>
      <c r="V312" s="44">
        <v>736336</v>
      </c>
      <c r="W312" s="44">
        <v>530867</v>
      </c>
      <c r="X312" s="19"/>
      <c r="Y312" s="45">
        <f t="shared" si="66"/>
        <v>11012</v>
      </c>
      <c r="Z312" s="45">
        <f t="shared" si="67"/>
        <v>4408</v>
      </c>
      <c r="AA312" s="198">
        <f t="shared" si="65"/>
        <v>15420</v>
      </c>
      <c r="AB312" s="165"/>
      <c r="AC312" s="165"/>
      <c r="AD312" s="165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</row>
    <row r="313" spans="1:50" ht="15.75" customHeight="1" x14ac:dyDescent="0.25">
      <c r="A313" s="19"/>
      <c r="B313" s="19"/>
      <c r="C313" s="165"/>
      <c r="D313" s="165"/>
      <c r="E313" s="165"/>
      <c r="F313" s="165"/>
      <c r="G313" s="165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80">
        <v>44388</v>
      </c>
      <c r="V313" s="44">
        <v>741272</v>
      </c>
      <c r="W313" s="44">
        <v>533086</v>
      </c>
      <c r="X313" s="19"/>
      <c r="Y313" s="45">
        <f t="shared" si="66"/>
        <v>4936</v>
      </c>
      <c r="Z313" s="45">
        <f t="shared" si="67"/>
        <v>2219</v>
      </c>
      <c r="AA313" s="198">
        <f t="shared" si="65"/>
        <v>7155</v>
      </c>
      <c r="AB313" s="165"/>
      <c r="AC313" s="165"/>
      <c r="AD313" s="165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</row>
    <row r="314" spans="1:50" ht="15.75" customHeight="1" x14ac:dyDescent="0.25">
      <c r="A314" s="19"/>
      <c r="B314" s="19"/>
      <c r="C314" s="165"/>
      <c r="D314" s="165"/>
      <c r="E314" s="165"/>
      <c r="F314" s="165"/>
      <c r="G314" s="165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80">
        <v>44389</v>
      </c>
      <c r="V314" s="44">
        <v>748017</v>
      </c>
      <c r="W314" s="44">
        <v>538291</v>
      </c>
      <c r="X314" s="19"/>
      <c r="Y314" s="45">
        <f t="shared" si="66"/>
        <v>6745</v>
      </c>
      <c r="Z314" s="45">
        <f t="shared" si="67"/>
        <v>5205</v>
      </c>
      <c r="AA314" s="198">
        <f t="shared" si="65"/>
        <v>11950</v>
      </c>
      <c r="AB314" s="165"/>
      <c r="AC314" s="165"/>
      <c r="AD314" s="165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</row>
    <row r="315" spans="1:50" ht="15" customHeight="1" x14ac:dyDescent="0.25">
      <c r="A315" s="19"/>
      <c r="B315" s="19"/>
      <c r="C315" s="165"/>
      <c r="D315" s="165"/>
      <c r="E315" s="165"/>
      <c r="F315" s="165"/>
      <c r="G315" s="165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80">
        <v>44390</v>
      </c>
      <c r="V315" s="44">
        <v>759795</v>
      </c>
      <c r="W315" s="44">
        <v>547149</v>
      </c>
      <c r="X315" s="19"/>
      <c r="Y315" s="45">
        <f t="shared" si="66"/>
        <v>11778</v>
      </c>
      <c r="Z315" s="45">
        <f t="shared" si="67"/>
        <v>8858</v>
      </c>
      <c r="AA315" s="198">
        <f t="shared" si="65"/>
        <v>20636</v>
      </c>
      <c r="AB315" s="165"/>
      <c r="AC315" s="165"/>
      <c r="AD315" s="165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</row>
    <row r="316" spans="1:50" ht="15.75" customHeight="1" x14ac:dyDescent="0.25">
      <c r="A316" s="19"/>
      <c r="B316" s="19"/>
      <c r="C316" s="165"/>
      <c r="D316" s="165"/>
      <c r="E316" s="165"/>
      <c r="F316" s="165"/>
      <c r="G316" s="165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80">
        <v>44391</v>
      </c>
      <c r="V316" s="44">
        <v>772298</v>
      </c>
      <c r="W316" s="44">
        <v>555681</v>
      </c>
      <c r="X316" s="19"/>
      <c r="Y316" s="45">
        <f t="shared" si="66"/>
        <v>12503</v>
      </c>
      <c r="Z316" s="45">
        <f t="shared" si="67"/>
        <v>8532</v>
      </c>
      <c r="AA316" s="198">
        <f t="shared" si="65"/>
        <v>21035</v>
      </c>
      <c r="AB316" s="165"/>
      <c r="AC316" s="165"/>
      <c r="AD316" s="165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</row>
    <row r="317" spans="1:50" ht="15.75" customHeight="1" x14ac:dyDescent="0.25">
      <c r="A317" s="19"/>
      <c r="B317" s="19"/>
      <c r="C317" s="165"/>
      <c r="D317" s="165"/>
      <c r="E317" s="165"/>
      <c r="F317" s="165"/>
      <c r="G317" s="165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80">
        <v>44392</v>
      </c>
      <c r="V317" s="44">
        <v>786338</v>
      </c>
      <c r="W317" s="44">
        <v>563935</v>
      </c>
      <c r="X317" s="19"/>
      <c r="Y317" s="45">
        <f t="shared" si="66"/>
        <v>14040</v>
      </c>
      <c r="Z317" s="45">
        <f t="shared" si="67"/>
        <v>8254</v>
      </c>
      <c r="AA317" s="198">
        <f t="shared" si="65"/>
        <v>22294</v>
      </c>
      <c r="AB317" s="165"/>
      <c r="AC317" s="165"/>
      <c r="AD317" s="165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</row>
    <row r="318" spans="1:50" ht="15.75" customHeight="1" x14ac:dyDescent="0.25">
      <c r="A318" s="19"/>
      <c r="B318" s="19"/>
      <c r="C318" s="165"/>
      <c r="D318" s="165"/>
      <c r="E318" s="165"/>
      <c r="F318" s="165"/>
      <c r="G318" s="165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80">
        <v>44393</v>
      </c>
      <c r="V318" s="44">
        <v>799382</v>
      </c>
      <c r="W318" s="44">
        <v>572465</v>
      </c>
      <c r="X318" s="19"/>
      <c r="Y318" s="45">
        <f t="shared" si="66"/>
        <v>13044</v>
      </c>
      <c r="Z318" s="45">
        <f t="shared" si="67"/>
        <v>8530</v>
      </c>
      <c r="AA318" s="198">
        <f t="shared" si="65"/>
        <v>21574</v>
      </c>
      <c r="AB318" s="165"/>
      <c r="AC318" s="165"/>
      <c r="AD318" s="165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</row>
    <row r="319" spans="1:50" ht="15.75" customHeight="1" x14ac:dyDescent="0.25">
      <c r="A319" s="19"/>
      <c r="B319" s="19"/>
      <c r="C319" s="165"/>
      <c r="D319" s="165"/>
      <c r="E319" s="165"/>
      <c r="F319" s="165"/>
      <c r="G319" s="165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80">
        <v>44394</v>
      </c>
      <c r="V319" s="44">
        <v>807767</v>
      </c>
      <c r="W319" s="44">
        <v>579275</v>
      </c>
      <c r="X319" s="19"/>
      <c r="Y319" s="45">
        <f t="shared" si="66"/>
        <v>8385</v>
      </c>
      <c r="Z319" s="45">
        <f t="shared" si="67"/>
        <v>6810</v>
      </c>
      <c r="AA319" s="198">
        <f t="shared" si="65"/>
        <v>15195</v>
      </c>
      <c r="AB319" s="165"/>
      <c r="AC319" s="165"/>
      <c r="AD319" s="165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</row>
    <row r="320" spans="1:50" ht="15.75" customHeight="1" x14ac:dyDescent="0.25">
      <c r="A320" s="19"/>
      <c r="B320" s="19"/>
      <c r="C320" s="165"/>
      <c r="D320" s="165"/>
      <c r="E320" s="165"/>
      <c r="F320" s="165"/>
      <c r="G320" s="165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80">
        <v>44395</v>
      </c>
      <c r="V320" s="44">
        <v>810484</v>
      </c>
      <c r="W320" s="44">
        <v>582681</v>
      </c>
      <c r="X320" s="19"/>
      <c r="Y320" s="45">
        <f t="shared" si="66"/>
        <v>2717</v>
      </c>
      <c r="Z320" s="45">
        <f t="shared" si="67"/>
        <v>3406</v>
      </c>
      <c r="AA320" s="198">
        <f t="shared" si="65"/>
        <v>6123</v>
      </c>
      <c r="AB320" s="165"/>
      <c r="AC320" s="165"/>
      <c r="AD320" s="165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</row>
    <row r="321" spans="1:50" ht="15.75" customHeight="1" x14ac:dyDescent="0.25">
      <c r="A321" s="19"/>
      <c r="B321" s="19"/>
      <c r="C321" s="165"/>
      <c r="D321" s="165"/>
      <c r="E321" s="165"/>
      <c r="F321" s="165"/>
      <c r="G321" s="165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80">
        <v>44396</v>
      </c>
      <c r="V321" s="44">
        <v>814520</v>
      </c>
      <c r="W321" s="44">
        <v>589627</v>
      </c>
      <c r="X321" s="19"/>
      <c r="Y321" s="45">
        <f t="shared" si="66"/>
        <v>4036</v>
      </c>
      <c r="Z321" s="45">
        <f t="shared" si="67"/>
        <v>6946</v>
      </c>
      <c r="AA321" s="198">
        <f t="shared" si="65"/>
        <v>10982</v>
      </c>
      <c r="AB321" s="165"/>
      <c r="AC321" s="165"/>
      <c r="AD321" s="165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</row>
    <row r="322" spans="1:50" ht="15.75" customHeight="1" x14ac:dyDescent="0.25">
      <c r="A322" s="19"/>
      <c r="B322" s="19"/>
      <c r="C322" s="165"/>
      <c r="D322" s="165"/>
      <c r="E322" s="165"/>
      <c r="F322" s="165"/>
      <c r="G322" s="165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80">
        <v>44397</v>
      </c>
      <c r="V322" s="44">
        <v>823853</v>
      </c>
      <c r="W322" s="44">
        <v>600015</v>
      </c>
      <c r="X322" s="19"/>
      <c r="Y322" s="45">
        <f t="shared" si="66"/>
        <v>9333</v>
      </c>
      <c r="Z322" s="45">
        <f t="shared" si="67"/>
        <v>10388</v>
      </c>
      <c r="AA322" s="198">
        <f t="shared" si="65"/>
        <v>19721</v>
      </c>
      <c r="AB322" s="165"/>
      <c r="AC322" s="165"/>
      <c r="AD322" s="165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</row>
    <row r="323" spans="1:50" ht="15.75" customHeight="1" x14ac:dyDescent="0.25">
      <c r="A323" s="19"/>
      <c r="B323" s="19"/>
      <c r="C323" s="165"/>
      <c r="D323" s="165"/>
      <c r="E323" s="165"/>
      <c r="F323" s="165"/>
      <c r="G323" s="165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80">
        <v>44398</v>
      </c>
      <c r="V323" s="44">
        <v>834971</v>
      </c>
      <c r="W323" s="44">
        <v>611405</v>
      </c>
      <c r="X323" s="19"/>
      <c r="Y323" s="45">
        <f t="shared" si="66"/>
        <v>11118</v>
      </c>
      <c r="Z323" s="45">
        <f t="shared" si="67"/>
        <v>11390</v>
      </c>
      <c r="AA323" s="198">
        <f t="shared" ref="AA323:AA354" si="68">Y323+Z323</f>
        <v>22508</v>
      </c>
      <c r="AB323" s="165"/>
      <c r="AC323" s="165"/>
      <c r="AD323" s="165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</row>
    <row r="324" spans="1:50" ht="15.75" customHeight="1" x14ac:dyDescent="0.25">
      <c r="A324" s="19"/>
      <c r="B324" s="19"/>
      <c r="C324" s="165"/>
      <c r="D324" s="165"/>
      <c r="E324" s="165"/>
      <c r="F324" s="165"/>
      <c r="G324" s="165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80">
        <v>44399</v>
      </c>
      <c r="V324" s="44">
        <v>843085</v>
      </c>
      <c r="W324" s="44">
        <v>621581</v>
      </c>
      <c r="X324" s="19"/>
      <c r="Y324" s="45">
        <f t="shared" si="66"/>
        <v>8114</v>
      </c>
      <c r="Z324" s="45">
        <f t="shared" si="67"/>
        <v>10176</v>
      </c>
      <c r="AA324" s="198">
        <f t="shared" si="68"/>
        <v>18290</v>
      </c>
      <c r="AB324" s="165"/>
      <c r="AC324" s="165"/>
      <c r="AD324" s="165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</row>
    <row r="325" spans="1:50" ht="15.75" customHeight="1" x14ac:dyDescent="0.25">
      <c r="A325" s="19"/>
      <c r="B325" s="19"/>
      <c r="C325" s="165"/>
      <c r="D325" s="165"/>
      <c r="E325" s="165"/>
      <c r="F325" s="165"/>
      <c r="G325" s="165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80">
        <v>44400</v>
      </c>
      <c r="V325" s="44">
        <v>850359</v>
      </c>
      <c r="W325" s="44">
        <v>630857</v>
      </c>
      <c r="X325" s="19"/>
      <c r="Y325" s="45">
        <f t="shared" si="66"/>
        <v>7274</v>
      </c>
      <c r="Z325" s="45">
        <f t="shared" si="67"/>
        <v>9276</v>
      </c>
      <c r="AA325" s="198">
        <f t="shared" si="68"/>
        <v>16550</v>
      </c>
      <c r="AB325" s="165"/>
      <c r="AC325" s="165"/>
      <c r="AD325" s="165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</row>
    <row r="326" spans="1:50" ht="15.75" customHeight="1" x14ac:dyDescent="0.25">
      <c r="A326" s="19"/>
      <c r="B326" s="19"/>
      <c r="C326" s="165"/>
      <c r="D326" s="165"/>
      <c r="E326" s="165"/>
      <c r="F326" s="165"/>
      <c r="G326" s="165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80">
        <v>44401</v>
      </c>
      <c r="V326" s="44">
        <v>854374</v>
      </c>
      <c r="W326" s="44">
        <v>636070</v>
      </c>
      <c r="X326" s="19"/>
      <c r="Y326" s="45">
        <f t="shared" ref="Y326:Y333" si="69">V326-V325</f>
        <v>4015</v>
      </c>
      <c r="Z326" s="45">
        <f t="shared" si="67"/>
        <v>5213</v>
      </c>
      <c r="AA326" s="198">
        <f t="shared" si="68"/>
        <v>9228</v>
      </c>
      <c r="AB326" s="165"/>
      <c r="AC326" s="165"/>
      <c r="AD326" s="165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</row>
    <row r="327" spans="1:50" ht="15.75" customHeight="1" x14ac:dyDescent="0.25">
      <c r="A327" s="19"/>
      <c r="B327" s="19"/>
      <c r="C327" s="165"/>
      <c r="D327" s="165"/>
      <c r="E327" s="165"/>
      <c r="F327" s="165"/>
      <c r="G327" s="165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80">
        <v>44402</v>
      </c>
      <c r="V327" s="44">
        <v>858249</v>
      </c>
      <c r="W327" s="44">
        <v>639083</v>
      </c>
      <c r="X327" s="19"/>
      <c r="Y327" s="45">
        <f t="shared" si="69"/>
        <v>3875</v>
      </c>
      <c r="Z327" s="45">
        <f t="shared" ref="Z327:Z333" si="70">W327-W326</f>
        <v>3013</v>
      </c>
      <c r="AA327" s="198">
        <f t="shared" si="68"/>
        <v>6888</v>
      </c>
      <c r="AB327" s="165"/>
      <c r="AC327" s="165"/>
      <c r="AD327" s="165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</row>
    <row r="328" spans="1:50" ht="15.75" customHeight="1" x14ac:dyDescent="0.25">
      <c r="A328" s="19"/>
      <c r="B328" s="19"/>
      <c r="C328" s="165"/>
      <c r="D328" s="165"/>
      <c r="E328" s="165"/>
      <c r="F328" s="165"/>
      <c r="G328" s="165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80">
        <v>44403</v>
      </c>
      <c r="V328" s="44">
        <v>864482</v>
      </c>
      <c r="W328" s="44">
        <v>646714</v>
      </c>
      <c r="X328" s="19"/>
      <c r="Y328" s="45">
        <f t="shared" si="69"/>
        <v>6233</v>
      </c>
      <c r="Z328" s="45">
        <f t="shared" si="70"/>
        <v>7631</v>
      </c>
      <c r="AA328" s="198">
        <f t="shared" si="68"/>
        <v>13864</v>
      </c>
      <c r="AB328" s="165"/>
      <c r="AC328" s="165"/>
      <c r="AD328" s="165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</row>
    <row r="329" spans="1:50" ht="15.75" customHeight="1" x14ac:dyDescent="0.25">
      <c r="A329" s="19"/>
      <c r="B329" s="19"/>
      <c r="C329" s="165"/>
      <c r="D329" s="165"/>
      <c r="E329" s="165"/>
      <c r="F329" s="165"/>
      <c r="G329" s="165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80">
        <v>44404</v>
      </c>
      <c r="V329" s="44">
        <v>873815</v>
      </c>
      <c r="W329" s="44">
        <v>657373</v>
      </c>
      <c r="X329" s="19"/>
      <c r="Y329" s="45">
        <f t="shared" si="69"/>
        <v>9333</v>
      </c>
      <c r="Z329" s="45">
        <f t="shared" si="70"/>
        <v>10659</v>
      </c>
      <c r="AA329" s="198">
        <f t="shared" si="68"/>
        <v>19992</v>
      </c>
      <c r="AB329" s="165"/>
      <c r="AC329" s="165"/>
      <c r="AD329" s="165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</row>
    <row r="330" spans="1:50" ht="15.75" customHeight="1" x14ac:dyDescent="0.25">
      <c r="A330" s="19"/>
      <c r="B330" s="19"/>
      <c r="C330" s="165"/>
      <c r="D330" s="165"/>
      <c r="E330" s="165"/>
      <c r="F330" s="165"/>
      <c r="G330" s="165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80">
        <v>44405</v>
      </c>
      <c r="V330" s="44">
        <v>883280</v>
      </c>
      <c r="W330" s="44">
        <v>667825</v>
      </c>
      <c r="X330" s="19"/>
      <c r="Y330" s="45">
        <f t="shared" si="69"/>
        <v>9465</v>
      </c>
      <c r="Z330" s="45">
        <f t="shared" si="70"/>
        <v>10452</v>
      </c>
      <c r="AA330" s="198">
        <f t="shared" si="68"/>
        <v>19917</v>
      </c>
      <c r="AB330" s="165"/>
      <c r="AC330" s="165"/>
      <c r="AD330" s="165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</row>
    <row r="331" spans="1:50" ht="15.75" customHeight="1" x14ac:dyDescent="0.25">
      <c r="A331" s="19"/>
      <c r="B331" s="19"/>
      <c r="C331" s="165"/>
      <c r="D331" s="165"/>
      <c r="E331" s="165"/>
      <c r="F331" s="165"/>
      <c r="G331" s="165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80">
        <v>44406</v>
      </c>
      <c r="V331" s="44">
        <v>892767</v>
      </c>
      <c r="W331" s="44">
        <v>676804</v>
      </c>
      <c r="X331" s="19"/>
      <c r="Y331" s="45">
        <f t="shared" si="69"/>
        <v>9487</v>
      </c>
      <c r="Z331" s="45">
        <f t="shared" si="70"/>
        <v>8979</v>
      </c>
      <c r="AA331" s="198">
        <f t="shared" si="68"/>
        <v>18466</v>
      </c>
      <c r="AB331" s="165"/>
      <c r="AC331" s="165"/>
      <c r="AD331" s="165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</row>
    <row r="332" spans="1:50" ht="15.75" customHeight="1" x14ac:dyDescent="0.25">
      <c r="A332" s="19"/>
      <c r="B332" s="19"/>
      <c r="C332" s="165"/>
      <c r="D332" s="165"/>
      <c r="E332" s="165"/>
      <c r="F332" s="165"/>
      <c r="G332" s="165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80">
        <v>44407</v>
      </c>
      <c r="V332" s="44">
        <v>901526</v>
      </c>
      <c r="W332" s="44">
        <v>687093</v>
      </c>
      <c r="X332" s="19"/>
      <c r="Y332" s="45">
        <f t="shared" si="69"/>
        <v>8759</v>
      </c>
      <c r="Z332" s="45">
        <f t="shared" si="70"/>
        <v>10289</v>
      </c>
      <c r="AA332" s="198">
        <f t="shared" si="68"/>
        <v>19048</v>
      </c>
      <c r="AB332" s="165"/>
      <c r="AC332" s="165"/>
      <c r="AD332" s="165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</row>
    <row r="333" spans="1:50" ht="15.75" customHeight="1" x14ac:dyDescent="0.25">
      <c r="A333" s="19"/>
      <c r="B333" s="19"/>
      <c r="C333" s="165"/>
      <c r="D333" s="165"/>
      <c r="E333" s="165"/>
      <c r="F333" s="165"/>
      <c r="G333" s="165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80">
        <v>44408</v>
      </c>
      <c r="V333" s="44">
        <v>906774</v>
      </c>
      <c r="W333" s="44">
        <v>695703</v>
      </c>
      <c r="X333" s="19"/>
      <c r="Y333" s="45">
        <f t="shared" si="69"/>
        <v>5248</v>
      </c>
      <c r="Z333" s="45">
        <f t="shared" si="70"/>
        <v>8610</v>
      </c>
      <c r="AA333" s="198">
        <f t="shared" si="68"/>
        <v>13858</v>
      </c>
      <c r="AB333" s="1" t="s">
        <v>179</v>
      </c>
      <c r="AC333" s="187" t="s">
        <v>180</v>
      </c>
      <c r="AD333" s="187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</row>
    <row r="334" spans="1:50" ht="15.75" customHeight="1" x14ac:dyDescent="0.25">
      <c r="A334" s="19"/>
      <c r="B334" s="19"/>
      <c r="C334" s="165"/>
      <c r="D334" s="165"/>
      <c r="E334" s="165"/>
      <c r="F334" s="165"/>
      <c r="G334" s="165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9"/>
      <c r="V334" s="200" t="s">
        <v>181</v>
      </c>
      <c r="W334" s="200" t="s">
        <v>182</v>
      </c>
      <c r="X334" s="201"/>
      <c r="Y334" s="200" t="s">
        <v>183</v>
      </c>
      <c r="Z334" s="202" t="s">
        <v>184</v>
      </c>
      <c r="AA334" s="200" t="s">
        <v>178</v>
      </c>
      <c r="AB334" s="200" t="s">
        <v>179</v>
      </c>
      <c r="AC334" s="203" t="s">
        <v>180</v>
      </c>
      <c r="AD334" s="204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</row>
    <row r="335" spans="1:50" ht="15.75" customHeight="1" x14ac:dyDescent="0.25">
      <c r="A335" s="19"/>
      <c r="B335" s="19"/>
      <c r="C335" s="165"/>
      <c r="D335" s="165"/>
      <c r="E335" s="165"/>
      <c r="F335" s="165"/>
      <c r="G335" s="165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80">
        <v>44409</v>
      </c>
      <c r="V335" s="44">
        <v>909614</v>
      </c>
      <c r="W335" s="44">
        <v>699255</v>
      </c>
      <c r="X335" s="19"/>
      <c r="Y335" s="45">
        <f>V335-V333</f>
        <v>2840</v>
      </c>
      <c r="Z335" s="45">
        <f>W335-W333</f>
        <v>3552</v>
      </c>
      <c r="AA335" s="198">
        <f t="shared" ref="AA335:AA344" si="71">Y335+Z335</f>
        <v>6392</v>
      </c>
      <c r="AB335" s="165">
        <v>227</v>
      </c>
      <c r="AC335" s="197">
        <f t="shared" ref="AC335:AC344" si="72">AA335+AB335</f>
        <v>6619</v>
      </c>
      <c r="AD335" s="197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</row>
    <row r="336" spans="1:50" ht="15.75" customHeight="1" x14ac:dyDescent="0.25">
      <c r="A336" s="19"/>
      <c r="B336" s="19"/>
      <c r="C336" s="165"/>
      <c r="D336" s="165"/>
      <c r="E336" s="165"/>
      <c r="F336" s="165"/>
      <c r="G336" s="165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80">
        <v>44410</v>
      </c>
      <c r="V336" s="44">
        <v>913994</v>
      </c>
      <c r="W336" s="44">
        <v>706327</v>
      </c>
      <c r="X336" s="19"/>
      <c r="Y336" s="45">
        <f t="shared" ref="Y336:Z339" si="73">V336-V335</f>
        <v>4380</v>
      </c>
      <c r="Z336" s="45">
        <f t="shared" si="73"/>
        <v>7072</v>
      </c>
      <c r="AA336" s="198">
        <f t="shared" si="71"/>
        <v>11452</v>
      </c>
      <c r="AB336" s="165">
        <v>701</v>
      </c>
      <c r="AC336" s="197">
        <f t="shared" si="72"/>
        <v>12153</v>
      </c>
      <c r="AD336" s="197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</row>
    <row r="337" spans="1:50" ht="15.75" customHeight="1" x14ac:dyDescent="0.25">
      <c r="A337" s="19"/>
      <c r="B337" s="19"/>
      <c r="C337" s="165"/>
      <c r="D337" s="165"/>
      <c r="E337" s="165"/>
      <c r="F337" s="165"/>
      <c r="G337" s="165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80">
        <v>44411</v>
      </c>
      <c r="V337" s="44">
        <v>920195</v>
      </c>
      <c r="W337" s="44">
        <v>716342</v>
      </c>
      <c r="X337" s="19"/>
      <c r="Y337" s="45">
        <f t="shared" si="73"/>
        <v>6201</v>
      </c>
      <c r="Z337" s="45">
        <f t="shared" si="73"/>
        <v>10015</v>
      </c>
      <c r="AA337" s="198">
        <f t="shared" si="71"/>
        <v>16216</v>
      </c>
      <c r="AB337" s="165">
        <v>565</v>
      </c>
      <c r="AC337" s="197">
        <f t="shared" si="72"/>
        <v>16781</v>
      </c>
      <c r="AD337" s="197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</row>
    <row r="338" spans="1:50" ht="15.75" customHeight="1" x14ac:dyDescent="0.25">
      <c r="A338" s="19"/>
      <c r="B338" s="19"/>
      <c r="C338" s="165"/>
      <c r="D338" s="165"/>
      <c r="E338" s="165"/>
      <c r="F338" s="165"/>
      <c r="G338" s="165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80">
        <v>44412</v>
      </c>
      <c r="V338" s="44">
        <v>925836</v>
      </c>
      <c r="W338" s="44">
        <v>726880</v>
      </c>
      <c r="X338" s="19"/>
      <c r="Y338" s="45">
        <f t="shared" si="73"/>
        <v>5641</v>
      </c>
      <c r="Z338" s="45">
        <f t="shared" si="73"/>
        <v>10538</v>
      </c>
      <c r="AA338" s="198">
        <f t="shared" si="71"/>
        <v>16179</v>
      </c>
      <c r="AB338" s="165">
        <v>894</v>
      </c>
      <c r="AC338" s="197">
        <f t="shared" si="72"/>
        <v>17073</v>
      </c>
      <c r="AD338" s="197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</row>
    <row r="339" spans="1:50" ht="15.75" customHeight="1" x14ac:dyDescent="0.25">
      <c r="A339" s="19"/>
      <c r="B339" s="19"/>
      <c r="C339" s="165"/>
      <c r="D339" s="165"/>
      <c r="E339" s="165"/>
      <c r="F339" s="165"/>
      <c r="G339" s="165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80">
        <v>44413</v>
      </c>
      <c r="V339" s="44">
        <v>932772</v>
      </c>
      <c r="W339" s="44">
        <v>740106</v>
      </c>
      <c r="X339" s="19"/>
      <c r="Y339" s="45">
        <f t="shared" si="73"/>
        <v>6936</v>
      </c>
      <c r="Z339" s="45">
        <f t="shared" si="73"/>
        <v>13226</v>
      </c>
      <c r="AA339" s="198">
        <f t="shared" si="71"/>
        <v>20162</v>
      </c>
      <c r="AB339" s="165">
        <v>272</v>
      </c>
      <c r="AC339" s="197">
        <f t="shared" si="72"/>
        <v>20434</v>
      </c>
      <c r="AD339" s="197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</row>
    <row r="340" spans="1:50" ht="15.75" customHeight="1" x14ac:dyDescent="0.25">
      <c r="A340" s="19"/>
      <c r="B340" s="19"/>
      <c r="C340" s="165"/>
      <c r="D340" s="165"/>
      <c r="E340" s="165"/>
      <c r="F340" s="165"/>
      <c r="G340" s="165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80">
        <v>44414</v>
      </c>
      <c r="V340" s="44">
        <v>940022</v>
      </c>
      <c r="W340" s="44">
        <v>741286</v>
      </c>
      <c r="X340" s="19"/>
      <c r="Y340" s="45">
        <v>7393</v>
      </c>
      <c r="Z340" s="45">
        <v>11059</v>
      </c>
      <c r="AA340" s="198">
        <f t="shared" si="71"/>
        <v>18452</v>
      </c>
      <c r="AB340" s="165">
        <v>490</v>
      </c>
      <c r="AC340" s="197">
        <f t="shared" si="72"/>
        <v>18942</v>
      </c>
      <c r="AD340" s="197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</row>
    <row r="341" spans="1:50" ht="15.75" customHeight="1" x14ac:dyDescent="0.25">
      <c r="A341" s="19"/>
      <c r="B341" s="19"/>
      <c r="C341" s="165"/>
      <c r="D341" s="165"/>
      <c r="E341" s="165"/>
      <c r="F341" s="165"/>
      <c r="G341" s="165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80">
        <v>44415</v>
      </c>
      <c r="V341" s="44">
        <v>946127</v>
      </c>
      <c r="W341" s="44">
        <v>759614</v>
      </c>
      <c r="X341" s="19"/>
      <c r="Y341" s="45">
        <v>5737</v>
      </c>
      <c r="Z341" s="45">
        <v>8364</v>
      </c>
      <c r="AA341" s="198">
        <f t="shared" si="71"/>
        <v>14101</v>
      </c>
      <c r="AB341" s="165">
        <v>621</v>
      </c>
      <c r="AC341" s="197">
        <f t="shared" si="72"/>
        <v>14722</v>
      </c>
      <c r="AD341" s="197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</row>
    <row r="342" spans="1:50" ht="15.75" customHeight="1" x14ac:dyDescent="0.25">
      <c r="A342" s="19"/>
      <c r="B342" s="19"/>
      <c r="C342" s="165"/>
      <c r="D342" s="165"/>
      <c r="E342" s="165"/>
      <c r="F342" s="165"/>
      <c r="G342" s="165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80">
        <v>44416</v>
      </c>
      <c r="V342" s="44">
        <v>948328</v>
      </c>
      <c r="W342" s="44">
        <v>761980</v>
      </c>
      <c r="X342" s="19"/>
      <c r="Y342" s="45">
        <v>2735</v>
      </c>
      <c r="Z342" s="45">
        <v>2982</v>
      </c>
      <c r="AA342" s="198">
        <f t="shared" si="71"/>
        <v>5717</v>
      </c>
      <c r="AB342" s="165">
        <v>351</v>
      </c>
      <c r="AC342" s="197">
        <f t="shared" si="72"/>
        <v>6068</v>
      </c>
      <c r="AD342" s="197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</row>
    <row r="343" spans="1:50" ht="15.75" customHeight="1" x14ac:dyDescent="0.25">
      <c r="A343" s="19"/>
      <c r="B343" s="19"/>
      <c r="C343" s="165"/>
      <c r="D343" s="165"/>
      <c r="E343" s="165"/>
      <c r="F343" s="165"/>
      <c r="G343" s="165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80">
        <v>44417</v>
      </c>
      <c r="V343" s="44">
        <v>955373</v>
      </c>
      <c r="W343" s="44">
        <v>771834</v>
      </c>
      <c r="X343" s="19"/>
      <c r="Y343" s="45">
        <v>5879</v>
      </c>
      <c r="Z343" s="45">
        <v>7562</v>
      </c>
      <c r="AA343" s="198">
        <f t="shared" si="71"/>
        <v>13441</v>
      </c>
      <c r="AB343" s="165">
        <v>382</v>
      </c>
      <c r="AC343" s="197">
        <f t="shared" si="72"/>
        <v>13823</v>
      </c>
      <c r="AD343" s="197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</row>
    <row r="344" spans="1:50" ht="15.75" customHeight="1" x14ac:dyDescent="0.25">
      <c r="A344" s="19"/>
      <c r="B344" s="19"/>
      <c r="C344" s="165"/>
      <c r="D344" s="165"/>
      <c r="E344" s="165"/>
      <c r="F344" s="165"/>
      <c r="G344" s="165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80">
        <v>44418</v>
      </c>
      <c r="V344" s="44">
        <v>962531</v>
      </c>
      <c r="W344" s="44">
        <v>781707</v>
      </c>
      <c r="X344" s="19"/>
      <c r="Y344" s="45">
        <v>6838</v>
      </c>
      <c r="Z344" s="45">
        <v>9552</v>
      </c>
      <c r="AA344" s="198">
        <f t="shared" si="71"/>
        <v>16390</v>
      </c>
      <c r="AB344" s="165">
        <v>611</v>
      </c>
      <c r="AC344" s="197">
        <f t="shared" si="72"/>
        <v>17001</v>
      </c>
      <c r="AD344" s="197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</row>
    <row r="345" spans="1:50" ht="15.75" customHeight="1" x14ac:dyDescent="0.25">
      <c r="A345" s="19"/>
      <c r="B345" s="19"/>
      <c r="C345" s="165"/>
      <c r="D345" s="165"/>
      <c r="E345" s="165"/>
      <c r="F345" s="165"/>
      <c r="G345" s="165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205" t="s">
        <v>185</v>
      </c>
      <c r="V345" s="44">
        <v>971894</v>
      </c>
      <c r="W345" s="44">
        <v>794217</v>
      </c>
      <c r="X345" s="19"/>
      <c r="Y345" s="206">
        <v>8859</v>
      </c>
      <c r="Z345" s="206">
        <v>11406</v>
      </c>
      <c r="AA345" s="197">
        <v>20265</v>
      </c>
      <c r="AB345" s="165">
        <v>694</v>
      </c>
      <c r="AC345" s="197">
        <v>20959</v>
      </c>
      <c r="AD345" s="197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</row>
    <row r="346" spans="1:50" ht="15.75" customHeight="1" x14ac:dyDescent="0.25">
      <c r="A346" s="19"/>
      <c r="B346" s="19"/>
      <c r="C346" s="165"/>
      <c r="D346" s="165"/>
      <c r="E346" s="165"/>
      <c r="F346" s="165"/>
      <c r="G346" s="165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205" t="s">
        <v>186</v>
      </c>
      <c r="V346" s="44">
        <v>983354</v>
      </c>
      <c r="W346" s="44">
        <v>806904</v>
      </c>
      <c r="X346" s="1"/>
      <c r="Y346" s="45">
        <v>11384</v>
      </c>
      <c r="Z346" s="45">
        <v>12407</v>
      </c>
      <c r="AA346" s="198">
        <f>Y346+Z346</f>
        <v>23791</v>
      </c>
      <c r="AB346" s="198">
        <v>799</v>
      </c>
      <c r="AC346" s="198">
        <f>AA346+AB346</f>
        <v>24590</v>
      </c>
      <c r="AD346" s="198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</row>
    <row r="347" spans="1:50" ht="15.75" customHeight="1" x14ac:dyDescent="0.25">
      <c r="A347" s="19"/>
      <c r="B347" s="19"/>
      <c r="C347" s="165"/>
      <c r="D347" s="165"/>
      <c r="E347" s="165"/>
      <c r="F347" s="165"/>
      <c r="G347" s="165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205" t="s">
        <v>187</v>
      </c>
      <c r="V347" s="44">
        <v>989694</v>
      </c>
      <c r="W347" s="44">
        <v>812374</v>
      </c>
      <c r="X347" s="1"/>
      <c r="Y347" s="45">
        <v>8537</v>
      </c>
      <c r="Z347" s="45">
        <v>7673</v>
      </c>
      <c r="AA347" s="198">
        <f>Y347+Z347</f>
        <v>16210</v>
      </c>
      <c r="AB347" s="198">
        <v>551</v>
      </c>
      <c r="AC347" s="198">
        <f>AA347+AB347</f>
        <v>16761</v>
      </c>
      <c r="AD347" s="198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</row>
    <row r="348" spans="1:50" ht="15.75" customHeight="1" x14ac:dyDescent="0.25">
      <c r="A348" s="19"/>
      <c r="B348" s="19"/>
      <c r="C348" s="165"/>
      <c r="D348" s="165"/>
      <c r="E348" s="165"/>
      <c r="F348" s="165"/>
      <c r="G348" s="165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205" t="s">
        <v>188</v>
      </c>
      <c r="V348" s="44">
        <v>996368</v>
      </c>
      <c r="W348" s="44">
        <v>819517</v>
      </c>
      <c r="X348" s="1"/>
      <c r="Y348" s="45">
        <v>6120</v>
      </c>
      <c r="Z348" s="45">
        <v>5605</v>
      </c>
      <c r="AA348" s="198">
        <v>11725</v>
      </c>
      <c r="AB348" s="198">
        <v>328</v>
      </c>
      <c r="AC348" s="198">
        <v>12053</v>
      </c>
      <c r="AD348" s="198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</row>
    <row r="349" spans="1:50" ht="15.75" customHeight="1" x14ac:dyDescent="0.25">
      <c r="A349" s="19"/>
      <c r="B349" s="19"/>
      <c r="C349" s="165"/>
      <c r="D349" s="165"/>
      <c r="E349" s="165"/>
      <c r="F349" s="165"/>
      <c r="G349" s="165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205" t="s">
        <v>189</v>
      </c>
      <c r="V349" s="44">
        <v>998908</v>
      </c>
      <c r="W349" s="44">
        <v>821390</v>
      </c>
      <c r="X349" s="1"/>
      <c r="Y349" s="45">
        <v>2969</v>
      </c>
      <c r="Z349" s="45">
        <v>2407</v>
      </c>
      <c r="AA349" s="198">
        <f>Y349+Z349</f>
        <v>5376</v>
      </c>
      <c r="AB349" s="198">
        <v>96</v>
      </c>
      <c r="AC349" s="198">
        <f>AA349+AB349</f>
        <v>5472</v>
      </c>
      <c r="AD349" s="198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</row>
    <row r="350" spans="1:50" ht="15.75" customHeight="1" x14ac:dyDescent="0.25">
      <c r="A350" s="19"/>
      <c r="B350" s="19"/>
      <c r="C350" s="165"/>
      <c r="D350" s="165"/>
      <c r="E350" s="165"/>
      <c r="F350" s="165"/>
      <c r="G350" s="165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207" t="s">
        <v>190</v>
      </c>
      <c r="V350" s="208">
        <v>1004603</v>
      </c>
      <c r="W350" s="208">
        <v>828573</v>
      </c>
      <c r="X350" s="209"/>
      <c r="Y350" s="210">
        <v>5059</v>
      </c>
      <c r="Z350" s="210">
        <v>6457</v>
      </c>
      <c r="AA350" s="211">
        <v>11516</v>
      </c>
      <c r="AB350" s="211">
        <v>420</v>
      </c>
      <c r="AC350" s="211">
        <v>11936</v>
      </c>
      <c r="AD350" s="211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</row>
    <row r="351" spans="1:50" ht="15.75" customHeight="1" x14ac:dyDescent="0.25">
      <c r="A351" s="19"/>
      <c r="B351" s="19"/>
      <c r="C351" s="165"/>
      <c r="D351" s="165"/>
      <c r="E351" s="165"/>
      <c r="F351" s="165"/>
      <c r="G351" s="165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212" t="s">
        <v>191</v>
      </c>
      <c r="V351" s="213">
        <v>1011460</v>
      </c>
      <c r="W351" s="213">
        <v>890416</v>
      </c>
      <c r="X351" s="213"/>
      <c r="Y351" s="214">
        <v>6617</v>
      </c>
      <c r="Z351" s="214">
        <v>12601</v>
      </c>
      <c r="AA351" s="211">
        <v>19218</v>
      </c>
      <c r="AB351" s="211">
        <v>434</v>
      </c>
      <c r="AC351" s="211">
        <v>19652</v>
      </c>
      <c r="AD351" s="211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</row>
    <row r="352" spans="1:50" ht="15.75" customHeight="1" x14ac:dyDescent="0.25">
      <c r="A352" s="19"/>
      <c r="B352" s="19"/>
      <c r="C352" s="165"/>
      <c r="D352" s="165"/>
      <c r="E352" s="165"/>
      <c r="F352" s="165"/>
      <c r="G352" s="165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212" t="s">
        <v>192</v>
      </c>
      <c r="V352" s="213">
        <v>1019051</v>
      </c>
      <c r="W352" s="213">
        <v>902927</v>
      </c>
      <c r="X352" s="213"/>
      <c r="Y352" s="214">
        <v>7517</v>
      </c>
      <c r="Z352" s="214">
        <v>12281</v>
      </c>
      <c r="AA352" s="211">
        <v>19798</v>
      </c>
      <c r="AB352" s="211">
        <v>734</v>
      </c>
      <c r="AC352" s="211">
        <v>20532</v>
      </c>
      <c r="AD352" s="211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</row>
    <row r="353" spans="1:50" ht="15.75" customHeight="1" x14ac:dyDescent="0.25">
      <c r="A353" s="19"/>
      <c r="B353" s="19"/>
      <c r="C353" s="165"/>
      <c r="D353" s="165"/>
      <c r="E353" s="165"/>
      <c r="F353" s="165"/>
      <c r="G353" s="165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212" t="s">
        <v>193</v>
      </c>
      <c r="V353" s="213">
        <v>1026010</v>
      </c>
      <c r="W353" s="213">
        <v>914947</v>
      </c>
      <c r="X353" s="213"/>
      <c r="Y353" s="214">
        <v>6667</v>
      </c>
      <c r="Z353" s="214">
        <v>11454</v>
      </c>
      <c r="AA353" s="211">
        <v>18121</v>
      </c>
      <c r="AB353" s="211">
        <v>648</v>
      </c>
      <c r="AC353" s="211">
        <v>18769</v>
      </c>
      <c r="AD353" s="211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</row>
    <row r="354" spans="1:50" ht="15.75" customHeight="1" x14ac:dyDescent="0.25">
      <c r="A354" s="19"/>
      <c r="B354" s="19"/>
      <c r="C354" s="165"/>
      <c r="D354" s="165"/>
      <c r="E354" s="165"/>
      <c r="F354" s="165"/>
      <c r="G354" s="165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215" t="s">
        <v>194</v>
      </c>
      <c r="V354" s="213">
        <v>1034071</v>
      </c>
      <c r="W354" s="213">
        <v>926928</v>
      </c>
      <c r="X354" s="213"/>
      <c r="Y354" s="214">
        <v>7867</v>
      </c>
      <c r="Z354" s="214">
        <v>11623</v>
      </c>
      <c r="AA354" s="211">
        <v>19490</v>
      </c>
      <c r="AB354" s="211">
        <v>501</v>
      </c>
      <c r="AC354" s="211">
        <v>19991</v>
      </c>
      <c r="AD354" s="211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</row>
    <row r="355" spans="1:50" ht="1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212" t="s">
        <v>195</v>
      </c>
      <c r="V355" s="179">
        <v>1038967</v>
      </c>
      <c r="W355" s="179">
        <v>933904</v>
      </c>
      <c r="X355" s="179"/>
      <c r="Y355" s="216">
        <v>4841</v>
      </c>
      <c r="Z355" s="216">
        <v>6642</v>
      </c>
      <c r="AA355" s="198">
        <v>11483</v>
      </c>
      <c r="AB355" s="198">
        <v>410</v>
      </c>
      <c r="AC355" s="198">
        <v>11893</v>
      </c>
      <c r="AD355" s="198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</row>
    <row r="356" spans="1:50" ht="1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212" t="s">
        <v>196</v>
      </c>
      <c r="V356" s="179">
        <v>1041133</v>
      </c>
      <c r="W356" s="179">
        <v>934811</v>
      </c>
      <c r="X356" s="179"/>
      <c r="Y356" s="216">
        <v>2457</v>
      </c>
      <c r="Z356" s="216">
        <v>3098</v>
      </c>
      <c r="AA356" s="198">
        <v>5555</v>
      </c>
      <c r="AB356" s="198">
        <v>163</v>
      </c>
      <c r="AC356" s="198">
        <v>5718</v>
      </c>
      <c r="AD356" s="198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</row>
    <row r="357" spans="1:50" ht="14.2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212" t="s">
        <v>197</v>
      </c>
      <c r="V357" s="179">
        <v>1045470</v>
      </c>
      <c r="W357" s="179">
        <v>942454</v>
      </c>
      <c r="X357" s="179"/>
      <c r="Y357" s="216">
        <v>3723</v>
      </c>
      <c r="Z357" s="216">
        <v>5042</v>
      </c>
      <c r="AA357" s="198">
        <v>8765</v>
      </c>
      <c r="AB357" s="198">
        <v>209</v>
      </c>
      <c r="AC357" s="198">
        <v>8974</v>
      </c>
      <c r="AD357" s="198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</row>
    <row r="358" spans="1:50" ht="14.2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212" t="s">
        <v>198</v>
      </c>
      <c r="V358" s="179">
        <v>1051880</v>
      </c>
      <c r="W358" s="179">
        <v>949803</v>
      </c>
      <c r="X358" s="179"/>
      <c r="Y358" s="216">
        <v>6299</v>
      </c>
      <c r="Z358" s="216">
        <v>7301</v>
      </c>
      <c r="AA358" s="198">
        <v>13600</v>
      </c>
      <c r="AB358" s="198">
        <v>595</v>
      </c>
      <c r="AC358" s="198">
        <v>14195</v>
      </c>
      <c r="AD358" s="198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</row>
    <row r="359" spans="1:50" ht="14.2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212" t="s">
        <v>199</v>
      </c>
      <c r="V359" s="179">
        <v>1058515</v>
      </c>
      <c r="W359" s="179">
        <v>958126</v>
      </c>
      <c r="X359" s="179"/>
      <c r="Y359" s="216">
        <v>6297</v>
      </c>
      <c r="Z359" s="216">
        <v>7750</v>
      </c>
      <c r="AA359" s="198">
        <v>14047</v>
      </c>
      <c r="AB359" s="198">
        <v>526</v>
      </c>
      <c r="AC359" s="198">
        <v>14573</v>
      </c>
      <c r="AD359" s="198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</row>
    <row r="360" spans="1:50" ht="14.2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212" t="s">
        <v>200</v>
      </c>
      <c r="V360" s="179">
        <v>1065270</v>
      </c>
      <c r="W360" s="179">
        <v>965892</v>
      </c>
      <c r="X360" s="179"/>
      <c r="Y360" s="216">
        <v>6668</v>
      </c>
      <c r="Z360" s="216">
        <v>7656</v>
      </c>
      <c r="AA360" s="198">
        <v>14324</v>
      </c>
      <c r="AB360" s="198">
        <v>658</v>
      </c>
      <c r="AC360" s="198">
        <v>14982</v>
      </c>
      <c r="AD360" s="198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</row>
    <row r="361" spans="1:50" ht="14.2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212" t="s">
        <v>201</v>
      </c>
      <c r="V361" s="179">
        <v>1073544</v>
      </c>
      <c r="W361" s="179">
        <v>974087</v>
      </c>
      <c r="X361" s="179"/>
      <c r="Y361" s="216">
        <v>7683</v>
      </c>
      <c r="Z361" s="216">
        <v>7894</v>
      </c>
      <c r="AA361" s="198">
        <v>15577</v>
      </c>
      <c r="AB361" s="198">
        <v>610</v>
      </c>
      <c r="AC361" s="198">
        <v>16187</v>
      </c>
      <c r="AD361" s="198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</row>
    <row r="362" spans="1:50" ht="14.2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212" t="s">
        <v>202</v>
      </c>
      <c r="V362" s="179">
        <v>1078239</v>
      </c>
      <c r="W362" s="179">
        <v>977035</v>
      </c>
      <c r="X362" s="179"/>
      <c r="Y362" s="216">
        <v>4403</v>
      </c>
      <c r="Z362" s="216">
        <v>4283</v>
      </c>
      <c r="AA362" s="198">
        <v>8686</v>
      </c>
      <c r="AB362" s="198">
        <v>246</v>
      </c>
      <c r="AC362" s="198">
        <v>8932</v>
      </c>
      <c r="AD362" s="198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</row>
    <row r="363" spans="1:50" ht="14.2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212" t="s">
        <v>203</v>
      </c>
      <c r="V363" s="179">
        <v>1080961</v>
      </c>
      <c r="W363" s="179">
        <v>979365</v>
      </c>
      <c r="X363" s="179"/>
      <c r="Y363" s="216">
        <v>2546</v>
      </c>
      <c r="Z363" s="216">
        <v>2151</v>
      </c>
      <c r="AA363" s="198">
        <v>4697</v>
      </c>
      <c r="AB363" s="198">
        <v>64</v>
      </c>
      <c r="AC363" s="198">
        <v>4761</v>
      </c>
      <c r="AD363" s="198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</row>
    <row r="364" spans="1:50" ht="14.2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212" t="s">
        <v>204</v>
      </c>
      <c r="V364" s="179">
        <v>1087013</v>
      </c>
      <c r="W364" s="179">
        <v>984642</v>
      </c>
      <c r="X364" s="179"/>
      <c r="Y364" s="216">
        <v>5879</v>
      </c>
      <c r="Z364" s="216">
        <v>4913</v>
      </c>
      <c r="AA364" s="198">
        <v>10792</v>
      </c>
      <c r="AB364" s="198">
        <v>357</v>
      </c>
      <c r="AC364" s="198">
        <v>11149</v>
      </c>
      <c r="AD364" s="198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</row>
    <row r="365" spans="1:50" ht="14.2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212" t="s">
        <v>205</v>
      </c>
      <c r="V365" s="179">
        <v>1092992</v>
      </c>
      <c r="W365" s="179">
        <v>991978</v>
      </c>
      <c r="X365" s="179"/>
      <c r="Y365" s="216">
        <v>5691</v>
      </c>
      <c r="Z365" s="216">
        <v>7032</v>
      </c>
      <c r="AA365" s="198">
        <v>12723</v>
      </c>
      <c r="AB365" s="198">
        <v>563</v>
      </c>
      <c r="AC365" s="198">
        <v>13286</v>
      </c>
      <c r="AD365" s="198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</row>
    <row r="366" spans="1:50" ht="14.2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212" t="s">
        <v>206</v>
      </c>
      <c r="V366" s="179">
        <v>1098837</v>
      </c>
      <c r="W366" s="179">
        <v>999580</v>
      </c>
      <c r="X366" s="179"/>
      <c r="Y366" s="216">
        <v>5596</v>
      </c>
      <c r="Z366" s="216">
        <v>7429</v>
      </c>
      <c r="AA366" s="198">
        <v>13025</v>
      </c>
      <c r="AB366" s="198">
        <v>760</v>
      </c>
      <c r="AC366" s="198">
        <v>13785</v>
      </c>
      <c r="AD366" s="198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</row>
    <row r="367" spans="1:50" ht="14.2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212" t="s">
        <v>207</v>
      </c>
      <c r="V367" s="179">
        <v>1104014</v>
      </c>
      <c r="W367" s="179">
        <v>1006481</v>
      </c>
      <c r="X367" s="179"/>
      <c r="Y367" s="216">
        <v>5031</v>
      </c>
      <c r="Z367" s="216">
        <v>6737</v>
      </c>
      <c r="AA367" s="198">
        <v>11768</v>
      </c>
      <c r="AB367" s="198">
        <v>706</v>
      </c>
      <c r="AC367" s="198">
        <v>12474</v>
      </c>
      <c r="AD367" s="198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</row>
    <row r="368" spans="1:50" ht="14.2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212" t="s">
        <v>208</v>
      </c>
      <c r="V368" s="179">
        <v>1108991</v>
      </c>
      <c r="W368" s="179">
        <v>1014414</v>
      </c>
      <c r="X368" s="179"/>
      <c r="Y368" s="216">
        <v>4864</v>
      </c>
      <c r="Z368" s="216">
        <v>7679</v>
      </c>
      <c r="AA368" s="198">
        <v>12543</v>
      </c>
      <c r="AB368" s="198">
        <v>811</v>
      </c>
      <c r="AC368" s="198">
        <v>13354</v>
      </c>
      <c r="AD368" s="198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</row>
    <row r="369" spans="1:50" ht="14.2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212" t="s">
        <v>209</v>
      </c>
      <c r="V369" s="179">
        <v>1112874</v>
      </c>
      <c r="W369" s="179">
        <v>1019919</v>
      </c>
      <c r="X369" s="19"/>
      <c r="Y369" s="216">
        <v>3653</v>
      </c>
      <c r="Z369" s="216">
        <v>5220</v>
      </c>
      <c r="AA369" s="198">
        <v>8873</v>
      </c>
      <c r="AB369" s="198">
        <v>529</v>
      </c>
      <c r="AC369" s="198">
        <v>9402</v>
      </c>
      <c r="AD369" s="198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</row>
    <row r="370" spans="1:50" ht="14.2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212" t="s">
        <v>210</v>
      </c>
      <c r="V370" s="179">
        <v>1114916</v>
      </c>
      <c r="W370" s="179">
        <v>1022212</v>
      </c>
      <c r="X370" s="19"/>
      <c r="Y370" s="216">
        <v>2188</v>
      </c>
      <c r="Z370" s="216">
        <v>2716</v>
      </c>
      <c r="AA370" s="198">
        <v>4904</v>
      </c>
      <c r="AB370" s="198">
        <v>124</v>
      </c>
      <c r="AC370" s="198">
        <v>5028</v>
      </c>
      <c r="AD370" s="198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</row>
    <row r="371" spans="1:50" ht="14.2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212" t="s">
        <v>211</v>
      </c>
      <c r="V371" s="179">
        <v>1118461</v>
      </c>
      <c r="W371" s="179">
        <v>1028016</v>
      </c>
      <c r="X371" s="19"/>
      <c r="Y371" s="216">
        <v>3413</v>
      </c>
      <c r="Z371" s="216">
        <v>5245</v>
      </c>
      <c r="AA371" s="198">
        <v>8658</v>
      </c>
      <c r="AB371" s="198">
        <v>474</v>
      </c>
      <c r="AC371" s="198">
        <v>9132</v>
      </c>
      <c r="AD371" s="198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</row>
    <row r="372" spans="1:50" ht="14.2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212" t="s">
        <v>212</v>
      </c>
      <c r="V372" s="179">
        <v>1122873</v>
      </c>
      <c r="W372" s="179">
        <v>1034772</v>
      </c>
      <c r="X372" s="19"/>
      <c r="Y372" s="216">
        <v>4314</v>
      </c>
      <c r="Z372" s="216">
        <v>6616</v>
      </c>
      <c r="AA372" s="198">
        <v>10930</v>
      </c>
      <c r="AB372" s="198">
        <v>1319</v>
      </c>
      <c r="AC372" s="198">
        <v>12249</v>
      </c>
      <c r="AD372" s="198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</row>
    <row r="373" spans="1:50" ht="14.2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212" t="s">
        <v>213</v>
      </c>
      <c r="V373" s="179">
        <v>1128491</v>
      </c>
      <c r="W373" s="179">
        <v>1042619</v>
      </c>
      <c r="X373" s="19"/>
      <c r="Y373" s="216">
        <v>5521</v>
      </c>
      <c r="Z373" s="216">
        <v>7642</v>
      </c>
      <c r="AA373" s="198">
        <v>13163</v>
      </c>
      <c r="AB373" s="198">
        <v>1429</v>
      </c>
      <c r="AC373" s="198">
        <v>14592</v>
      </c>
      <c r="AD373" s="198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</row>
    <row r="374" spans="1:50" ht="14.2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212" t="s">
        <v>214</v>
      </c>
      <c r="V374" s="179">
        <v>1132999</v>
      </c>
      <c r="W374" s="179">
        <v>1049025</v>
      </c>
      <c r="X374" s="19"/>
      <c r="Y374" s="216">
        <v>4244</v>
      </c>
      <c r="Z374" s="216">
        <v>6083</v>
      </c>
      <c r="AA374" s="198">
        <v>10327</v>
      </c>
      <c r="AB374" s="198">
        <v>1206</v>
      </c>
      <c r="AC374" s="198">
        <v>11533</v>
      </c>
      <c r="AD374" s="198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</row>
    <row r="375" spans="1:50" ht="14.2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212" t="s">
        <v>215</v>
      </c>
      <c r="V375" s="179">
        <v>1137532</v>
      </c>
      <c r="W375" s="179">
        <v>1054947</v>
      </c>
      <c r="X375" s="19"/>
      <c r="Y375" s="216">
        <v>4348</v>
      </c>
      <c r="Z375" s="216">
        <v>6170</v>
      </c>
      <c r="AA375" s="198">
        <v>10518</v>
      </c>
      <c r="AB375" s="198">
        <v>1332</v>
      </c>
      <c r="AC375" s="198">
        <v>11850</v>
      </c>
      <c r="AD375" s="198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</row>
    <row r="376" spans="1:50" ht="14.2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212" t="s">
        <v>216</v>
      </c>
      <c r="V376" s="179">
        <v>1141535</v>
      </c>
      <c r="W376" s="179">
        <v>1059652</v>
      </c>
      <c r="X376" s="19"/>
      <c r="Y376" s="216">
        <v>3750</v>
      </c>
      <c r="Z376" s="216">
        <v>4527</v>
      </c>
      <c r="AA376" s="198">
        <v>8277</v>
      </c>
      <c r="AB376" s="198">
        <v>517</v>
      </c>
      <c r="AC376" s="198">
        <v>8794</v>
      </c>
      <c r="AD376" s="198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</row>
    <row r="377" spans="1:50" ht="14.2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212" t="s">
        <v>217</v>
      </c>
      <c r="V377" s="179">
        <v>1143370</v>
      </c>
      <c r="W377" s="179">
        <v>1061963</v>
      </c>
      <c r="X377" s="19"/>
      <c r="Y377" s="216">
        <v>1822</v>
      </c>
      <c r="Z377" s="216">
        <v>2260</v>
      </c>
      <c r="AA377" s="198">
        <v>4082</v>
      </c>
      <c r="AB377" s="198">
        <v>288</v>
      </c>
      <c r="AC377" s="198">
        <v>4370</v>
      </c>
      <c r="AD377" s="198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</row>
    <row r="378" spans="1:50" ht="14.2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212" t="s">
        <v>218</v>
      </c>
      <c r="V378" s="179">
        <v>1145505</v>
      </c>
      <c r="W378" s="179">
        <v>1065339</v>
      </c>
      <c r="X378" s="19"/>
      <c r="Y378" s="216">
        <v>2613</v>
      </c>
      <c r="Z378" s="216">
        <v>3683</v>
      </c>
      <c r="AA378" s="198">
        <v>6296</v>
      </c>
      <c r="AB378" s="198">
        <v>783</v>
      </c>
      <c r="AC378" s="198">
        <v>7079</v>
      </c>
      <c r="AD378" s="198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</row>
    <row r="379" spans="1:50" ht="14.2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212" t="s">
        <v>219</v>
      </c>
      <c r="V379" s="179">
        <v>1149235</v>
      </c>
      <c r="W379" s="179">
        <v>1070897</v>
      </c>
      <c r="X379" s="19"/>
      <c r="Y379" s="216">
        <v>3561</v>
      </c>
      <c r="Z379" s="216">
        <v>5367</v>
      </c>
      <c r="AA379" s="198">
        <v>8928</v>
      </c>
      <c r="AB379" s="198">
        <v>892</v>
      </c>
      <c r="AC379" s="198">
        <v>9820</v>
      </c>
      <c r="AD379" s="198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</row>
    <row r="380" spans="1:50" ht="14.2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212" t="s">
        <v>220</v>
      </c>
      <c r="V380" s="179">
        <v>1153224</v>
      </c>
      <c r="W380" s="179">
        <v>1076082</v>
      </c>
      <c r="X380" s="19"/>
      <c r="Y380" s="216">
        <v>3821</v>
      </c>
      <c r="Z380" s="216">
        <v>5016</v>
      </c>
      <c r="AA380" s="198">
        <v>8837</v>
      </c>
      <c r="AB380" s="198">
        <v>878</v>
      </c>
      <c r="AC380" s="198">
        <v>9715</v>
      </c>
      <c r="AD380" s="198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</row>
    <row r="381" spans="1:50" ht="14.2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212" t="s">
        <v>221</v>
      </c>
      <c r="V381" s="179">
        <v>1157423</v>
      </c>
      <c r="W381" s="179">
        <v>1081740</v>
      </c>
      <c r="X381" s="19"/>
      <c r="Y381" s="216">
        <v>4139</v>
      </c>
      <c r="Z381" s="216">
        <v>5594</v>
      </c>
      <c r="AA381" s="198">
        <v>9733</v>
      </c>
      <c r="AB381" s="198">
        <v>723</v>
      </c>
      <c r="AC381" s="198">
        <v>10456</v>
      </c>
      <c r="AD381" s="198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</row>
    <row r="382" spans="1:50" ht="14.2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212" t="s">
        <v>222</v>
      </c>
      <c r="V382" s="179">
        <v>1160902</v>
      </c>
      <c r="W382" s="179">
        <v>1086755</v>
      </c>
      <c r="X382" s="19"/>
      <c r="Y382" s="216">
        <v>3476</v>
      </c>
      <c r="Z382" s="216">
        <v>5015</v>
      </c>
      <c r="AA382" s="198">
        <v>8491</v>
      </c>
      <c r="AB382" s="198">
        <v>717</v>
      </c>
      <c r="AC382" s="198">
        <v>9208</v>
      </c>
      <c r="AD382" s="198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</row>
    <row r="383" spans="1:50" ht="16.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212" t="s">
        <v>223</v>
      </c>
      <c r="V383" s="179">
        <v>1163313</v>
      </c>
      <c r="W383" s="179">
        <v>1089986</v>
      </c>
      <c r="X383" s="19"/>
      <c r="Y383" s="216">
        <v>2333</v>
      </c>
      <c r="Z383" s="216">
        <v>3164</v>
      </c>
      <c r="AA383" s="198">
        <f>Y383+Z383</f>
        <v>5497</v>
      </c>
      <c r="AB383" s="198">
        <v>405</v>
      </c>
      <c r="AC383" s="198">
        <f>AA383+AB383</f>
        <v>5902</v>
      </c>
      <c r="AD383" s="198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</row>
    <row r="384" spans="1:50" ht="14.2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212" t="s">
        <v>224</v>
      </c>
      <c r="V384" s="179">
        <v>1164499</v>
      </c>
      <c r="W384" s="179">
        <v>1091528</v>
      </c>
      <c r="X384" s="19"/>
      <c r="Y384" s="216">
        <v>1177</v>
      </c>
      <c r="Z384" s="216">
        <v>1532</v>
      </c>
      <c r="AA384" s="198">
        <v>2709</v>
      </c>
      <c r="AB384" s="198">
        <v>171</v>
      </c>
      <c r="AC384" s="198">
        <v>2880</v>
      </c>
      <c r="AD384" s="198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</row>
    <row r="385" spans="1:50" ht="14.2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212" t="s">
        <v>225</v>
      </c>
      <c r="V385" s="179">
        <v>1167036</v>
      </c>
      <c r="W385" s="179">
        <v>1095071</v>
      </c>
      <c r="X385" s="19"/>
      <c r="Y385" s="216">
        <v>2366</v>
      </c>
      <c r="Z385" s="216">
        <v>3288</v>
      </c>
      <c r="AA385" s="198">
        <v>5654</v>
      </c>
      <c r="AB385" s="198">
        <v>654</v>
      </c>
      <c r="AC385" s="198">
        <v>6308</v>
      </c>
      <c r="AD385" s="198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</row>
    <row r="386" spans="1:50" ht="14.2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212" t="s">
        <v>226</v>
      </c>
      <c r="V386" s="179">
        <v>1169818</v>
      </c>
      <c r="W386" s="179">
        <v>1099132</v>
      </c>
      <c r="X386" s="19"/>
      <c r="Y386" s="216">
        <v>2751</v>
      </c>
      <c r="Z386" s="216">
        <v>4029</v>
      </c>
      <c r="AA386" s="198">
        <v>6780</v>
      </c>
      <c r="AB386" s="198">
        <v>787</v>
      </c>
      <c r="AC386" s="198">
        <v>7567</v>
      </c>
      <c r="AD386" s="198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</row>
    <row r="387" spans="1:50" ht="14.2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212" t="s">
        <v>227</v>
      </c>
      <c r="V387" s="179">
        <v>1172595</v>
      </c>
      <c r="W387" s="179">
        <v>1103125</v>
      </c>
      <c r="X387" s="19"/>
      <c r="Y387" s="216">
        <v>2718</v>
      </c>
      <c r="Z387" s="216">
        <v>3916</v>
      </c>
      <c r="AA387" s="198">
        <v>6634</v>
      </c>
      <c r="AB387" s="198">
        <v>767</v>
      </c>
      <c r="AC387" s="198">
        <v>7401</v>
      </c>
      <c r="AD387" s="198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</row>
    <row r="388" spans="1:50" ht="14.2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212" t="s">
        <v>228</v>
      </c>
      <c r="V388" s="179">
        <v>1175172</v>
      </c>
      <c r="W388" s="179">
        <v>1106831</v>
      </c>
      <c r="X388" s="19"/>
      <c r="Y388" s="216">
        <v>2800</v>
      </c>
      <c r="Z388" s="216">
        <v>3918</v>
      </c>
      <c r="AA388" s="198">
        <v>6718</v>
      </c>
      <c r="AB388" s="198">
        <v>937</v>
      </c>
      <c r="AC388" s="198">
        <v>7655</v>
      </c>
      <c r="AD388" s="198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</row>
    <row r="389" spans="1:50" ht="14.2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212" t="s">
        <v>229</v>
      </c>
      <c r="V389" s="179">
        <v>1177905</v>
      </c>
      <c r="W389" s="179">
        <v>1109987</v>
      </c>
      <c r="X389" s="19"/>
      <c r="Y389" s="216">
        <v>3056</v>
      </c>
      <c r="Z389" s="216">
        <v>3496</v>
      </c>
      <c r="AA389" s="198">
        <v>6552</v>
      </c>
      <c r="AB389" s="198">
        <v>668</v>
      </c>
      <c r="AC389" s="198">
        <v>7220</v>
      </c>
      <c r="AD389" s="198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</row>
    <row r="390" spans="1:50" ht="14.2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212" t="s">
        <v>230</v>
      </c>
      <c r="V390" s="179">
        <v>1179868</v>
      </c>
      <c r="W390" s="179">
        <v>1112849</v>
      </c>
      <c r="X390" s="19"/>
      <c r="Y390" s="216">
        <v>1936</v>
      </c>
      <c r="Z390" s="216">
        <v>2835</v>
      </c>
      <c r="AA390" s="198">
        <v>4771</v>
      </c>
      <c r="AB390" s="198">
        <v>395</v>
      </c>
      <c r="AC390" s="198">
        <v>5166</v>
      </c>
      <c r="AD390" s="198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</row>
    <row r="391" spans="1:50" ht="14.2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212" t="s">
        <v>231</v>
      </c>
      <c r="V391" s="179">
        <v>1180849</v>
      </c>
      <c r="W391" s="179">
        <v>1114124</v>
      </c>
      <c r="X391" s="19"/>
      <c r="Y391" s="216">
        <v>984</v>
      </c>
      <c r="Z391" s="216">
        <v>1278</v>
      </c>
      <c r="AA391" s="198">
        <v>2262</v>
      </c>
      <c r="AB391" s="198">
        <v>154</v>
      </c>
      <c r="AC391" s="198">
        <v>2416</v>
      </c>
      <c r="AD391" s="198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</row>
    <row r="392" spans="1:50" ht="14.2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212" t="s">
        <v>232</v>
      </c>
      <c r="V392" s="179">
        <v>1182708</v>
      </c>
      <c r="W392" s="179">
        <v>1116261</v>
      </c>
      <c r="X392" s="19"/>
      <c r="Y392" s="216">
        <v>1854</v>
      </c>
      <c r="Z392" s="216">
        <v>2117</v>
      </c>
      <c r="AA392" s="198">
        <v>3971</v>
      </c>
      <c r="AB392" s="198">
        <v>522</v>
      </c>
      <c r="AC392" s="198">
        <v>4493</v>
      </c>
      <c r="AD392" s="198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</row>
    <row r="393" spans="1:50" ht="14.2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212" t="s">
        <v>233</v>
      </c>
      <c r="V393" s="179">
        <v>1184896</v>
      </c>
      <c r="W393" s="179">
        <v>1118308</v>
      </c>
      <c r="X393" s="19"/>
      <c r="Y393" s="216">
        <v>2444</v>
      </c>
      <c r="Z393" s="216">
        <v>2581</v>
      </c>
      <c r="AA393" s="198">
        <v>5025</v>
      </c>
      <c r="AB393" s="198">
        <v>688</v>
      </c>
      <c r="AC393" s="198">
        <v>5713</v>
      </c>
      <c r="AD393" s="198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</row>
    <row r="394" spans="1:50" ht="14.2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212" t="s">
        <v>234</v>
      </c>
      <c r="V394" s="179">
        <v>1187777</v>
      </c>
      <c r="W394" s="179">
        <v>1121289</v>
      </c>
      <c r="X394" s="19"/>
      <c r="Y394" s="216">
        <v>2729</v>
      </c>
      <c r="Z394" s="216">
        <v>2767</v>
      </c>
      <c r="AA394" s="198">
        <v>5496</v>
      </c>
      <c r="AB394" s="198">
        <v>811</v>
      </c>
      <c r="AC394" s="198">
        <v>6307</v>
      </c>
      <c r="AD394" s="198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</row>
    <row r="395" spans="1:50" ht="14.2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212" t="s">
        <v>235</v>
      </c>
      <c r="V395" s="179">
        <v>1191326</v>
      </c>
      <c r="W395" s="179">
        <v>1124251</v>
      </c>
      <c r="X395" s="19"/>
      <c r="Y395" s="216">
        <v>3468</v>
      </c>
      <c r="Z395" s="216">
        <v>2875</v>
      </c>
      <c r="AA395" s="198">
        <v>6343</v>
      </c>
      <c r="AB395" s="198">
        <v>614</v>
      </c>
      <c r="AC395" s="198">
        <v>6957</v>
      </c>
      <c r="AD395" s="198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</row>
    <row r="396" spans="1:50" ht="14.2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212" t="s">
        <v>236</v>
      </c>
      <c r="V396" s="179">
        <v>1194007</v>
      </c>
      <c r="W396" s="179">
        <v>1127141</v>
      </c>
      <c r="X396" s="19"/>
      <c r="Y396" s="216">
        <v>2684</v>
      </c>
      <c r="Z396" s="216">
        <v>2789</v>
      </c>
      <c r="AA396" s="198">
        <f>Y396+Z396</f>
        <v>5473</v>
      </c>
      <c r="AB396" s="198">
        <v>745</v>
      </c>
      <c r="AC396" s="198">
        <f>AA396+AB396</f>
        <v>6218</v>
      </c>
      <c r="AD396" s="198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</row>
    <row r="397" spans="1:50" ht="14.2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212" t="s">
        <v>237</v>
      </c>
      <c r="V397" s="179">
        <v>1195860</v>
      </c>
      <c r="W397" s="179">
        <v>1129284</v>
      </c>
      <c r="X397" s="19"/>
      <c r="Y397" s="216">
        <v>1757</v>
      </c>
      <c r="Z397" s="216">
        <v>1774</v>
      </c>
      <c r="AA397" s="198">
        <f>Y397+Z397</f>
        <v>3531</v>
      </c>
      <c r="AB397" s="198">
        <v>476</v>
      </c>
      <c r="AC397" s="198">
        <f>AA397+AB397</f>
        <v>4007</v>
      </c>
      <c r="AD397" s="198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</row>
    <row r="398" spans="1:50" ht="14.2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212" t="s">
        <v>238</v>
      </c>
      <c r="V398" s="179">
        <v>1197121</v>
      </c>
      <c r="W398" s="179">
        <v>1130471</v>
      </c>
      <c r="X398" s="19"/>
      <c r="Y398" s="216">
        <v>1252</v>
      </c>
      <c r="Z398" s="216">
        <v>1181</v>
      </c>
      <c r="AA398" s="198">
        <v>2433</v>
      </c>
      <c r="AB398" s="198">
        <v>235</v>
      </c>
      <c r="AC398" s="198">
        <v>2668</v>
      </c>
      <c r="AD398" s="198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</row>
    <row r="399" spans="1:50" ht="14.2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212" t="s">
        <v>239</v>
      </c>
      <c r="V399" s="179">
        <v>1199650</v>
      </c>
      <c r="W399" s="179">
        <v>1132990</v>
      </c>
      <c r="X399" s="19"/>
      <c r="Y399" s="216">
        <v>2484</v>
      </c>
      <c r="Z399" s="216">
        <v>2212</v>
      </c>
      <c r="AA399" s="198">
        <v>4696</v>
      </c>
      <c r="AB399" s="198">
        <v>508</v>
      </c>
      <c r="AC399" s="198">
        <v>5204</v>
      </c>
      <c r="AD399" s="198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</row>
    <row r="400" spans="1:50" ht="14.2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212" t="s">
        <v>240</v>
      </c>
      <c r="V400" s="179">
        <v>1203256</v>
      </c>
      <c r="W400" s="179">
        <v>1136089</v>
      </c>
      <c r="X400" s="19"/>
      <c r="Y400" s="216">
        <v>3493</v>
      </c>
      <c r="Z400" s="216">
        <v>3049</v>
      </c>
      <c r="AA400" s="198">
        <v>6542</v>
      </c>
      <c r="AB400" s="198">
        <v>902</v>
      </c>
      <c r="AC400" s="198">
        <v>7444</v>
      </c>
      <c r="AD400" s="198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</row>
    <row r="401" spans="1:50" ht="14.2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212" t="s">
        <v>241</v>
      </c>
      <c r="V401" s="179">
        <v>1207972</v>
      </c>
      <c r="W401" s="179">
        <v>1140203</v>
      </c>
      <c r="X401" s="19"/>
      <c r="Y401" s="216">
        <v>4447</v>
      </c>
      <c r="Z401" s="216">
        <v>3833</v>
      </c>
      <c r="AA401" s="198">
        <v>8280</v>
      </c>
      <c r="AB401" s="198">
        <v>970</v>
      </c>
      <c r="AC401" s="198">
        <v>9250</v>
      </c>
      <c r="AD401" s="198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</row>
    <row r="402" spans="1:50" ht="14.2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212" t="s">
        <v>242</v>
      </c>
      <c r="V402" s="179">
        <v>1213064</v>
      </c>
      <c r="W402" s="179">
        <v>1143521</v>
      </c>
      <c r="X402" s="19"/>
      <c r="Y402" s="216">
        <v>4952</v>
      </c>
      <c r="Z402" s="216">
        <v>3200</v>
      </c>
      <c r="AA402" s="198">
        <v>8152</v>
      </c>
      <c r="AB402" s="198">
        <v>1280</v>
      </c>
      <c r="AC402" s="198">
        <v>9432</v>
      </c>
      <c r="AD402" s="198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</row>
    <row r="403" spans="1:50" ht="14.2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212" t="s">
        <v>243</v>
      </c>
      <c r="V403" s="179">
        <v>1218972</v>
      </c>
      <c r="W403" s="179">
        <v>1147538</v>
      </c>
      <c r="X403" s="19"/>
      <c r="Y403" s="216">
        <v>5768</v>
      </c>
      <c r="Z403" s="216">
        <v>3842</v>
      </c>
      <c r="AA403" s="198">
        <v>9610</v>
      </c>
      <c r="AB403" s="198">
        <v>1099</v>
      </c>
      <c r="AC403" s="198">
        <v>10709</v>
      </c>
      <c r="AD403" s="198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</row>
    <row r="404" spans="1:50" ht="14.2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212" t="s">
        <v>244</v>
      </c>
      <c r="V404" s="179">
        <v>1223015</v>
      </c>
      <c r="W404" s="179">
        <v>1150711</v>
      </c>
      <c r="X404" s="19"/>
      <c r="Y404" s="216">
        <v>3987</v>
      </c>
      <c r="Z404" s="216">
        <v>3059</v>
      </c>
      <c r="AA404" s="198">
        <v>7046</v>
      </c>
      <c r="AB404" s="198">
        <v>783</v>
      </c>
      <c r="AC404" s="198">
        <v>7829</v>
      </c>
      <c r="AD404" s="198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</row>
    <row r="405" spans="1:50" ht="14.2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212" t="s">
        <v>245</v>
      </c>
      <c r="V405" s="179">
        <v>1225511</v>
      </c>
      <c r="W405" s="179">
        <v>1152356</v>
      </c>
      <c r="X405" s="19"/>
      <c r="Y405" s="216">
        <v>2241</v>
      </c>
      <c r="Z405" s="216">
        <v>1485</v>
      </c>
      <c r="AA405" s="198">
        <v>3726</v>
      </c>
      <c r="AB405" s="198">
        <v>209</v>
      </c>
      <c r="AC405" s="198">
        <v>3935</v>
      </c>
      <c r="AD405" s="198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</row>
    <row r="406" spans="1:50" ht="14.2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212" t="s">
        <v>246</v>
      </c>
      <c r="V406" s="179">
        <v>1229806</v>
      </c>
      <c r="W406" s="179">
        <v>1155067</v>
      </c>
      <c r="X406" s="19"/>
      <c r="Y406" s="216">
        <v>3950</v>
      </c>
      <c r="Z406" s="216">
        <v>2436</v>
      </c>
      <c r="AA406" s="198">
        <v>6386</v>
      </c>
      <c r="AB406" s="198">
        <v>901</v>
      </c>
      <c r="AC406" s="198">
        <v>7287</v>
      </c>
      <c r="AD406" s="198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</row>
    <row r="407" spans="1:50" ht="14.2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212" t="s">
        <v>247</v>
      </c>
      <c r="V407" s="179">
        <v>1236684</v>
      </c>
      <c r="W407" s="179">
        <v>1159446</v>
      </c>
      <c r="X407" s="19"/>
      <c r="Y407" s="216">
        <v>6664</v>
      </c>
      <c r="Z407" s="216">
        <v>4229</v>
      </c>
      <c r="AA407" s="198">
        <v>10893</v>
      </c>
      <c r="AB407" s="198">
        <v>1364</v>
      </c>
      <c r="AC407" s="198">
        <v>12257</v>
      </c>
      <c r="AD407" s="198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</row>
    <row r="408" spans="1:50" ht="14.2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212" t="s">
        <v>248</v>
      </c>
      <c r="V408" s="179">
        <v>1244259</v>
      </c>
      <c r="W408" s="179">
        <v>1163892</v>
      </c>
      <c r="X408" s="19"/>
      <c r="Y408" s="216">
        <v>7441</v>
      </c>
      <c r="Z408" s="216">
        <v>4381</v>
      </c>
      <c r="AA408" s="198">
        <v>11822</v>
      </c>
      <c r="AB408" s="198">
        <v>1590</v>
      </c>
      <c r="AC408" s="198">
        <v>13412</v>
      </c>
      <c r="AD408" s="198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</row>
    <row r="409" spans="1:50" ht="14.2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212" t="s">
        <v>249</v>
      </c>
      <c r="V409" s="179">
        <v>1252499</v>
      </c>
      <c r="W409" s="179">
        <v>1169261</v>
      </c>
      <c r="X409" s="19"/>
      <c r="Y409" s="216">
        <v>8038</v>
      </c>
      <c r="Z409" s="216">
        <v>5263</v>
      </c>
      <c r="AA409" s="198">
        <v>13301</v>
      </c>
      <c r="AB409" s="198">
        <v>1839</v>
      </c>
      <c r="AC409" s="198">
        <v>15140</v>
      </c>
      <c r="AD409" s="198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</row>
    <row r="410" spans="1:50" ht="14.2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212" t="s">
        <v>250</v>
      </c>
      <c r="V410" s="179">
        <v>1262782</v>
      </c>
      <c r="W410" s="179">
        <v>1175409</v>
      </c>
      <c r="X410" s="19"/>
      <c r="Y410" s="216">
        <v>9560</v>
      </c>
      <c r="Z410" s="216">
        <v>5822</v>
      </c>
      <c r="AA410" s="198">
        <v>15382</v>
      </c>
      <c r="AB410" s="198">
        <v>2247</v>
      </c>
      <c r="AC410" s="198">
        <v>17629</v>
      </c>
      <c r="AD410" s="198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</row>
    <row r="411" spans="1:50" ht="14.2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212" t="s">
        <v>251</v>
      </c>
      <c r="V411" s="179">
        <v>1269924</v>
      </c>
      <c r="W411" s="179">
        <v>1179755</v>
      </c>
      <c r="X411" s="19"/>
      <c r="Y411" s="216">
        <v>6629</v>
      </c>
      <c r="Z411" s="216">
        <v>4048</v>
      </c>
      <c r="AA411" s="198">
        <v>10677</v>
      </c>
      <c r="AB411" s="198">
        <v>1412</v>
      </c>
      <c r="AC411" s="198">
        <v>12089</v>
      </c>
      <c r="AD411" s="198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</row>
    <row r="412" spans="1:50" ht="14.2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212" t="s">
        <v>252</v>
      </c>
      <c r="V412" s="179">
        <v>1273305</v>
      </c>
      <c r="W412" s="179">
        <v>1181928</v>
      </c>
      <c r="X412" s="19"/>
      <c r="Y412" s="216">
        <v>3401</v>
      </c>
      <c r="Z412" s="216">
        <v>2193</v>
      </c>
      <c r="AA412" s="198">
        <v>5594</v>
      </c>
      <c r="AB412" s="198">
        <v>360</v>
      </c>
      <c r="AC412" s="198">
        <v>5954</v>
      </c>
      <c r="AD412" s="198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</row>
    <row r="413" spans="1:50" ht="14.2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212" t="s">
        <v>253</v>
      </c>
      <c r="V413" s="179">
        <v>1280415</v>
      </c>
      <c r="W413" s="179">
        <v>1186251</v>
      </c>
      <c r="X413" s="19"/>
      <c r="Y413" s="216">
        <v>6660</v>
      </c>
      <c r="Z413" s="216">
        <v>3901</v>
      </c>
      <c r="AA413" s="198">
        <v>10561</v>
      </c>
      <c r="AB413" s="198">
        <v>1397</v>
      </c>
      <c r="AC413" s="198">
        <v>11958</v>
      </c>
      <c r="AD413" s="198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</row>
    <row r="414" spans="1:50" ht="14.2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212" t="s">
        <v>254</v>
      </c>
      <c r="V414" s="179">
        <v>1291148</v>
      </c>
      <c r="W414" s="179">
        <v>1192128</v>
      </c>
      <c r="X414" s="19"/>
      <c r="Y414" s="216">
        <v>10096</v>
      </c>
      <c r="Z414" s="216">
        <v>5487</v>
      </c>
      <c r="AA414" s="198">
        <v>15583</v>
      </c>
      <c r="AB414" s="198">
        <v>2034</v>
      </c>
      <c r="AC414" s="198">
        <v>17617</v>
      </c>
      <c r="AD414" s="198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</row>
    <row r="415" spans="1:50" ht="14.2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212" t="s">
        <v>255</v>
      </c>
      <c r="V415" s="179">
        <v>1305355</v>
      </c>
      <c r="W415" s="179">
        <v>1200138</v>
      </c>
      <c r="X415" s="19"/>
      <c r="Y415" s="216">
        <v>13230</v>
      </c>
      <c r="Z415" s="216">
        <v>7430</v>
      </c>
      <c r="AA415" s="198">
        <v>20660</v>
      </c>
      <c r="AB415" s="198">
        <v>2302</v>
      </c>
      <c r="AC415" s="198">
        <v>22962</v>
      </c>
      <c r="AD415" s="198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</row>
    <row r="416" spans="1:50" ht="14.2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212" t="s">
        <v>256</v>
      </c>
      <c r="V416" s="179">
        <v>1318838</v>
      </c>
      <c r="W416" s="179">
        <v>1208372</v>
      </c>
      <c r="X416" s="19"/>
      <c r="Y416" s="216">
        <v>13263</v>
      </c>
      <c r="Z416" s="216">
        <v>8111</v>
      </c>
      <c r="AA416" s="198">
        <v>21374</v>
      </c>
      <c r="AB416" s="198">
        <v>2560</v>
      </c>
      <c r="AC416" s="198">
        <v>23934</v>
      </c>
      <c r="AD416" s="198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</row>
    <row r="417" spans="1:50" ht="14.2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212" t="s">
        <v>257</v>
      </c>
      <c r="V417" s="179">
        <v>1333996</v>
      </c>
      <c r="W417" s="179">
        <v>1217276</v>
      </c>
      <c r="X417" s="19"/>
      <c r="Y417" s="216">
        <v>14796</v>
      </c>
      <c r="Z417" s="216">
        <v>8673</v>
      </c>
      <c r="AA417" s="198">
        <v>23469</v>
      </c>
      <c r="AB417" s="198">
        <v>2490</v>
      </c>
      <c r="AC417" s="198">
        <v>25959</v>
      </c>
      <c r="AD417" s="198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</row>
    <row r="418" spans="1:50" ht="14.2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212" t="s">
        <v>258</v>
      </c>
      <c r="V418" s="179">
        <v>1344858</v>
      </c>
      <c r="W418" s="179">
        <v>1223386</v>
      </c>
      <c r="X418" s="19"/>
      <c r="Y418" s="216">
        <v>10532</v>
      </c>
      <c r="Z418" s="216">
        <v>6006</v>
      </c>
      <c r="AA418" s="198">
        <f>Y418+Z418</f>
        <v>16538</v>
      </c>
      <c r="AB418" s="198">
        <v>1394</v>
      </c>
      <c r="AC418" s="198">
        <f>AA418+AB418</f>
        <v>17932</v>
      </c>
      <c r="AD418" s="198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</row>
    <row r="419" spans="1:50" ht="14.2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212" t="s">
        <v>259</v>
      </c>
      <c r="V419" s="179">
        <v>1350749</v>
      </c>
      <c r="W419" s="179">
        <v>1227316</v>
      </c>
      <c r="X419" s="19"/>
      <c r="Y419" s="216">
        <v>5843</v>
      </c>
      <c r="Z419" s="216">
        <v>3910</v>
      </c>
      <c r="AA419" s="198">
        <v>9753</v>
      </c>
      <c r="AB419" s="198">
        <v>687</v>
      </c>
      <c r="AC419" s="198">
        <v>10440</v>
      </c>
      <c r="AD419" s="198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</row>
    <row r="420" spans="1:50" ht="14.2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212" t="s">
        <v>260</v>
      </c>
      <c r="V420" s="179">
        <v>1361438</v>
      </c>
      <c r="W420" s="179">
        <v>1233314</v>
      </c>
      <c r="X420" s="19"/>
      <c r="Y420" s="216">
        <v>10290</v>
      </c>
      <c r="Z420" s="216">
        <v>5697</v>
      </c>
      <c r="AA420" s="198">
        <v>15987</v>
      </c>
      <c r="AB420" s="198">
        <v>1814</v>
      </c>
      <c r="AC420" s="198">
        <v>17801</v>
      </c>
      <c r="AD420" s="198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</row>
    <row r="421" spans="1:50" ht="14.2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212" t="s">
        <v>261</v>
      </c>
      <c r="V421" s="179">
        <v>1377253</v>
      </c>
      <c r="W421" s="179">
        <v>1242393</v>
      </c>
      <c r="X421" s="19"/>
      <c r="Y421" s="216">
        <v>14928</v>
      </c>
      <c r="Z421" s="216">
        <v>8495</v>
      </c>
      <c r="AA421" s="198">
        <v>23423</v>
      </c>
      <c r="AB421" s="198">
        <v>2080</v>
      </c>
      <c r="AC421" s="198">
        <v>25503</v>
      </c>
      <c r="AD421" s="198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</row>
    <row r="422" spans="1:50" ht="14.2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212" t="s">
        <v>262</v>
      </c>
      <c r="V422" s="179">
        <v>1397807</v>
      </c>
      <c r="W422" s="179">
        <v>1251882</v>
      </c>
      <c r="X422" s="19"/>
      <c r="Y422" s="216">
        <v>15782</v>
      </c>
      <c r="Z422" s="216">
        <v>7015</v>
      </c>
      <c r="AA422" s="198">
        <v>22797</v>
      </c>
      <c r="AB422" s="198">
        <v>2101</v>
      </c>
      <c r="AC422" s="198">
        <v>24898</v>
      </c>
      <c r="AD422" s="198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</row>
    <row r="423" spans="1:50" ht="14.2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212" t="s">
        <v>263</v>
      </c>
      <c r="V423" s="179">
        <v>1417331</v>
      </c>
      <c r="W423" s="179">
        <v>1261427</v>
      </c>
      <c r="X423" s="19"/>
      <c r="Y423" s="216">
        <v>19057</v>
      </c>
      <c r="Z423" s="216">
        <v>9292</v>
      </c>
      <c r="AA423" s="198">
        <v>28349</v>
      </c>
      <c r="AB423" s="198">
        <v>2038</v>
      </c>
      <c r="AC423" s="198">
        <v>30387</v>
      </c>
      <c r="AD423" s="198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</row>
    <row r="424" spans="1:50" ht="14.2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212" t="s">
        <v>264</v>
      </c>
      <c r="V424" s="179">
        <v>1439286</v>
      </c>
      <c r="W424" s="179">
        <v>1271140</v>
      </c>
      <c r="X424" s="19"/>
      <c r="Y424" s="216">
        <v>21211</v>
      </c>
      <c r="Z424" s="216">
        <v>8884</v>
      </c>
      <c r="AA424" s="198">
        <v>30095</v>
      </c>
      <c r="AB424" s="198">
        <v>3088</v>
      </c>
      <c r="AC424" s="198">
        <v>33183</v>
      </c>
      <c r="AD424" s="198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</row>
    <row r="425" spans="1:50" ht="14.2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212" t="s">
        <v>265</v>
      </c>
      <c r="V425" s="179">
        <v>1455766</v>
      </c>
      <c r="W425" s="179">
        <v>1277747</v>
      </c>
      <c r="X425" s="19"/>
      <c r="Y425" s="216">
        <v>15502</v>
      </c>
      <c r="Z425" s="216">
        <v>5999</v>
      </c>
      <c r="AA425" s="198">
        <v>21501</v>
      </c>
      <c r="AB425" s="198">
        <v>1683</v>
      </c>
      <c r="AC425" s="198">
        <v>23184</v>
      </c>
      <c r="AD425" s="198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</row>
    <row r="426" spans="1:50" ht="14.2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212" t="s">
        <v>266</v>
      </c>
      <c r="V426" s="179">
        <v>1468075</v>
      </c>
      <c r="W426" s="179">
        <v>1281320</v>
      </c>
      <c r="X426" s="19"/>
      <c r="Y426" s="216">
        <v>11036</v>
      </c>
      <c r="Z426" s="216">
        <v>3223</v>
      </c>
      <c r="AA426" s="198">
        <v>14259</v>
      </c>
      <c r="AB426" s="198">
        <v>768</v>
      </c>
      <c r="AC426" s="198">
        <v>15027</v>
      </c>
      <c r="AD426" s="198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</row>
    <row r="427" spans="1:50" ht="14.2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212" t="s">
        <v>267</v>
      </c>
      <c r="V427" s="179">
        <v>1487082</v>
      </c>
      <c r="W427" s="179">
        <v>1287089</v>
      </c>
      <c r="X427" s="19"/>
      <c r="Y427" s="216">
        <v>17255</v>
      </c>
      <c r="Z427" s="216">
        <v>5029</v>
      </c>
      <c r="AA427" s="198">
        <v>22284</v>
      </c>
      <c r="AB427" s="198">
        <v>1584</v>
      </c>
      <c r="AC427" s="198">
        <v>23868</v>
      </c>
      <c r="AD427" s="198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</row>
    <row r="428" spans="1:50" ht="14.2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212" t="s">
        <v>268</v>
      </c>
      <c r="V428" s="179">
        <v>1510170</v>
      </c>
      <c r="W428" s="179">
        <v>1293967</v>
      </c>
      <c r="X428" s="19"/>
      <c r="Y428" s="216">
        <v>21660</v>
      </c>
      <c r="Z428" s="216">
        <v>6400</v>
      </c>
      <c r="AA428" s="198">
        <v>28060</v>
      </c>
      <c r="AB428" s="198">
        <v>2708</v>
      </c>
      <c r="AC428" s="198">
        <v>30768</v>
      </c>
      <c r="AD428" s="198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</row>
    <row r="429" spans="1:50" ht="14.2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212" t="s">
        <v>269</v>
      </c>
      <c r="V429" s="179">
        <v>1538624</v>
      </c>
      <c r="W429" s="179">
        <v>1303960</v>
      </c>
      <c r="X429" s="19"/>
      <c r="Y429" s="216">
        <v>24341</v>
      </c>
      <c r="Z429" s="216">
        <v>7485</v>
      </c>
      <c r="AA429" s="198">
        <v>31826</v>
      </c>
      <c r="AB429" s="198">
        <v>2747</v>
      </c>
      <c r="AC429" s="198">
        <v>34573</v>
      </c>
      <c r="AD429" s="198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</row>
    <row r="430" spans="1:50" ht="14.2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212" t="s">
        <v>270</v>
      </c>
      <c r="V430" s="179">
        <v>1556899</v>
      </c>
      <c r="W430" s="179">
        <v>1308948</v>
      </c>
      <c r="X430" s="19"/>
      <c r="Y430" s="216">
        <v>17057</v>
      </c>
      <c r="Z430" s="216">
        <v>4542</v>
      </c>
      <c r="AA430" s="198">
        <v>21599</v>
      </c>
      <c r="AB430" s="198">
        <v>1379</v>
      </c>
      <c r="AC430" s="198">
        <v>22978</v>
      </c>
      <c r="AD430" s="198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</row>
    <row r="431" spans="1:50" ht="14.2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212" t="s">
        <v>271</v>
      </c>
      <c r="V431" s="179">
        <v>1571595</v>
      </c>
      <c r="W431" s="179">
        <v>1312226</v>
      </c>
      <c r="X431" s="19"/>
      <c r="Y431" s="216">
        <v>14370</v>
      </c>
      <c r="Z431" s="216">
        <v>3193</v>
      </c>
      <c r="AA431" s="198">
        <v>17563</v>
      </c>
      <c r="AB431" s="198">
        <v>1239</v>
      </c>
      <c r="AC431" s="198">
        <v>18802</v>
      </c>
      <c r="AD431" s="198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</row>
    <row r="432" spans="1:50" ht="14.2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212" t="s">
        <v>272</v>
      </c>
      <c r="V432" s="179">
        <v>1584823</v>
      </c>
      <c r="W432" s="179">
        <v>1315268</v>
      </c>
      <c r="X432" s="19"/>
      <c r="Y432" s="216">
        <v>13235</v>
      </c>
      <c r="Z432" s="216">
        <v>3120</v>
      </c>
      <c r="AA432" s="198">
        <v>16355</v>
      </c>
      <c r="AB432" s="198">
        <v>974</v>
      </c>
      <c r="AC432" s="198">
        <v>17329</v>
      </c>
      <c r="AD432" s="198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</row>
    <row r="433" spans="1:50" ht="14.2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212" t="s">
        <v>273</v>
      </c>
      <c r="V433" s="179">
        <v>1595610</v>
      </c>
      <c r="W433" s="179">
        <v>1317516</v>
      </c>
      <c r="X433" s="19"/>
      <c r="Y433" s="216">
        <v>10691</v>
      </c>
      <c r="Z433" s="216">
        <v>2296</v>
      </c>
      <c r="AA433" s="198">
        <v>12987</v>
      </c>
      <c r="AB433" s="198">
        <v>761</v>
      </c>
      <c r="AC433" s="198">
        <f>AA433+AB433</f>
        <v>13748</v>
      </c>
      <c r="AD433" s="198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</row>
    <row r="434" spans="1:50" ht="14.2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212" t="s">
        <v>274</v>
      </c>
      <c r="V434" s="179">
        <v>1609780</v>
      </c>
      <c r="W434" s="179">
        <v>1322857</v>
      </c>
      <c r="X434" s="19"/>
      <c r="Y434" s="216">
        <v>13658</v>
      </c>
      <c r="Z434" s="216">
        <v>5007</v>
      </c>
      <c r="AA434" s="198">
        <v>18665</v>
      </c>
      <c r="AB434" s="198">
        <v>1699</v>
      </c>
      <c r="AC434" s="198">
        <v>20364</v>
      </c>
      <c r="AD434" s="198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</row>
    <row r="435" spans="1:50" ht="14.2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212" t="s">
        <v>275</v>
      </c>
      <c r="V435" s="179">
        <v>1629050</v>
      </c>
      <c r="W435" s="179">
        <v>1331269</v>
      </c>
      <c r="X435" s="19"/>
      <c r="Y435" s="216">
        <v>18700</v>
      </c>
      <c r="Z435" s="216">
        <v>8275</v>
      </c>
      <c r="AA435" s="198">
        <v>26975</v>
      </c>
      <c r="AB435" s="198">
        <v>2509</v>
      </c>
      <c r="AC435" s="198">
        <v>29484</v>
      </c>
      <c r="AD435" s="198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</row>
    <row r="436" spans="1:50" ht="14.2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212" t="s">
        <v>276</v>
      </c>
      <c r="V436" s="179">
        <v>1646538</v>
      </c>
      <c r="W436" s="179">
        <v>1340029</v>
      </c>
      <c r="X436" s="19"/>
      <c r="Y436" s="216">
        <v>18306</v>
      </c>
      <c r="Z436" s="216">
        <v>7913</v>
      </c>
      <c r="AA436" s="198">
        <v>26219</v>
      </c>
      <c r="AB436" s="198">
        <v>2781</v>
      </c>
      <c r="AC436" s="198">
        <v>29000</v>
      </c>
      <c r="AD436" s="198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</row>
    <row r="437" spans="1:50" ht="14.2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212" t="s">
        <v>277</v>
      </c>
      <c r="V437" s="179">
        <v>1666677</v>
      </c>
      <c r="W437" s="179">
        <v>1348639</v>
      </c>
      <c r="X437" s="19"/>
      <c r="Y437" s="217">
        <v>19700</v>
      </c>
      <c r="Z437" s="217">
        <v>8391</v>
      </c>
      <c r="AA437" s="198">
        <v>28091</v>
      </c>
      <c r="AB437" s="198">
        <v>3139</v>
      </c>
      <c r="AC437" s="198">
        <v>31230</v>
      </c>
      <c r="AD437" s="198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</row>
    <row r="438" spans="1:50" ht="14.2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212" t="s">
        <v>278</v>
      </c>
      <c r="V438" s="179">
        <v>1689439</v>
      </c>
      <c r="W438" s="179">
        <v>1359236</v>
      </c>
      <c r="X438" s="19"/>
      <c r="Y438" s="218">
        <v>19610</v>
      </c>
      <c r="Z438" s="216">
        <v>10338</v>
      </c>
      <c r="AA438" s="198">
        <v>29948</v>
      </c>
      <c r="AB438" s="198">
        <v>2689</v>
      </c>
      <c r="AC438" s="198">
        <v>32637</v>
      </c>
      <c r="AD438" s="198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</row>
    <row r="439" spans="1:50" ht="14.2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212" t="s">
        <v>279</v>
      </c>
      <c r="V439" s="179">
        <v>1703113</v>
      </c>
      <c r="W439" s="179">
        <v>1366076</v>
      </c>
      <c r="X439" s="19"/>
      <c r="Y439" s="218">
        <v>13446</v>
      </c>
      <c r="Z439" s="216">
        <v>6728</v>
      </c>
      <c r="AA439" s="198">
        <v>20174</v>
      </c>
      <c r="AB439" s="198">
        <v>2146</v>
      </c>
      <c r="AC439" s="198">
        <v>22320</v>
      </c>
      <c r="AD439" s="198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</row>
    <row r="440" spans="1:50" ht="14.2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212" t="s">
        <v>280</v>
      </c>
      <c r="V440" s="179">
        <v>1712414</v>
      </c>
      <c r="W440" s="179">
        <v>1370410</v>
      </c>
      <c r="X440" s="19"/>
      <c r="Y440" s="218">
        <v>9001</v>
      </c>
      <c r="Z440" s="216">
        <v>4161</v>
      </c>
      <c r="AA440" s="198">
        <v>13162</v>
      </c>
      <c r="AB440" s="198">
        <v>959</v>
      </c>
      <c r="AC440" s="198">
        <v>14121</v>
      </c>
      <c r="AD440" s="198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</row>
    <row r="441" spans="1:50" ht="14.2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212" t="s">
        <v>281</v>
      </c>
      <c r="V441" s="179">
        <v>1723715</v>
      </c>
      <c r="W441" s="179">
        <v>1376297</v>
      </c>
      <c r="X441" s="19"/>
      <c r="Y441" s="218">
        <v>11573</v>
      </c>
      <c r="Z441" s="216">
        <v>5786</v>
      </c>
      <c r="AA441" s="198">
        <v>17359</v>
      </c>
      <c r="AB441" s="198">
        <v>1451</v>
      </c>
      <c r="AC441" s="198">
        <v>18810</v>
      </c>
      <c r="AD441" s="198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</row>
    <row r="442" spans="1:50" ht="14.2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212" t="s">
        <v>282</v>
      </c>
      <c r="V442" s="179">
        <v>1736335</v>
      </c>
      <c r="W442" s="179">
        <v>1385409</v>
      </c>
      <c r="X442" s="19"/>
      <c r="Y442" s="218">
        <v>13295</v>
      </c>
      <c r="Z442" s="216">
        <v>8682</v>
      </c>
      <c r="AA442" s="198">
        <v>21977</v>
      </c>
      <c r="AB442" s="198">
        <v>2750</v>
      </c>
      <c r="AC442" s="198">
        <v>24727</v>
      </c>
      <c r="AD442" s="198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</row>
    <row r="443" spans="1:50" ht="14.2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212" t="s">
        <v>283</v>
      </c>
      <c r="V443" s="179">
        <v>1748137</v>
      </c>
      <c r="W443" s="179">
        <v>1394281</v>
      </c>
      <c r="X443" s="19"/>
      <c r="Y443" s="218">
        <v>13470</v>
      </c>
      <c r="Z443" s="216">
        <v>9634</v>
      </c>
      <c r="AA443" s="198">
        <v>23104</v>
      </c>
      <c r="AB443" s="198">
        <v>3046</v>
      </c>
      <c r="AC443" s="198">
        <v>26150</v>
      </c>
      <c r="AD443" s="198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</row>
    <row r="444" spans="1:50" ht="14.2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212" t="s">
        <v>284</v>
      </c>
      <c r="V444" s="179">
        <v>1763530</v>
      </c>
      <c r="W444" s="179">
        <v>1406272</v>
      </c>
      <c r="X444" s="19"/>
      <c r="Y444" s="218">
        <v>14155</v>
      </c>
      <c r="Z444" s="216">
        <v>11860</v>
      </c>
      <c r="AA444" s="198">
        <v>26015</v>
      </c>
      <c r="AB444" s="198">
        <v>3829</v>
      </c>
      <c r="AC444" s="198">
        <v>29844</v>
      </c>
      <c r="AD444" s="198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</row>
    <row r="445" spans="1:50" ht="14.2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212" t="s">
        <v>285</v>
      </c>
      <c r="V445" s="179">
        <v>1777589</v>
      </c>
      <c r="W445" s="179">
        <v>1422773</v>
      </c>
      <c r="X445" s="19"/>
      <c r="Y445" s="218">
        <v>12767</v>
      </c>
      <c r="Z445" s="216">
        <v>16074</v>
      </c>
      <c r="AA445" s="198">
        <v>28841</v>
      </c>
      <c r="AB445" s="198">
        <v>3857</v>
      </c>
      <c r="AC445" s="198">
        <v>32698</v>
      </c>
      <c r="AD445" s="198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</row>
    <row r="446" spans="1:50" ht="14.2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212" t="s">
        <v>286</v>
      </c>
      <c r="V446" s="179">
        <v>1787926</v>
      </c>
      <c r="W446" s="179">
        <v>1434660</v>
      </c>
      <c r="X446" s="19"/>
      <c r="Y446" s="218">
        <v>9880</v>
      </c>
      <c r="Z446" s="216">
        <v>11196</v>
      </c>
      <c r="AA446" s="198">
        <v>21076</v>
      </c>
      <c r="AB446" s="198">
        <v>2559</v>
      </c>
      <c r="AC446" s="198">
        <v>23635</v>
      </c>
      <c r="AD446" s="198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</row>
    <row r="447" spans="1:50" ht="14.2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212" t="s">
        <v>287</v>
      </c>
      <c r="V447" s="179">
        <v>1795491</v>
      </c>
      <c r="W447" s="179">
        <v>1442026</v>
      </c>
      <c r="X447" s="19"/>
      <c r="Y447" s="218">
        <v>7385</v>
      </c>
      <c r="Z447" s="216">
        <v>7156</v>
      </c>
      <c r="AA447" s="198">
        <v>14541</v>
      </c>
      <c r="AB447" s="198">
        <v>1400</v>
      </c>
      <c r="AC447" s="198">
        <v>15941</v>
      </c>
      <c r="AD447" s="198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</row>
    <row r="448" spans="1:50" ht="14.2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212" t="s">
        <v>288</v>
      </c>
      <c r="V448" s="179">
        <v>1803932</v>
      </c>
      <c r="W448" s="179">
        <v>1455123</v>
      </c>
      <c r="X448" s="19"/>
      <c r="Y448" s="218">
        <v>8344</v>
      </c>
      <c r="Z448" s="216">
        <v>12654</v>
      </c>
      <c r="AA448" s="198">
        <v>20998</v>
      </c>
      <c r="AB448" s="198">
        <v>2114</v>
      </c>
      <c r="AC448" s="198">
        <v>23112</v>
      </c>
      <c r="AD448" s="198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</row>
    <row r="449" spans="1:50" ht="14.2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212" t="s">
        <v>289</v>
      </c>
      <c r="V449" s="179">
        <v>1817020</v>
      </c>
      <c r="W449" s="179">
        <v>1476236</v>
      </c>
      <c r="X449" s="19"/>
      <c r="Y449" s="218">
        <v>11906</v>
      </c>
      <c r="Z449" s="216">
        <v>19598</v>
      </c>
      <c r="AA449" s="198">
        <v>31504</v>
      </c>
      <c r="AB449" s="198">
        <v>3370</v>
      </c>
      <c r="AC449" s="198">
        <v>34874</v>
      </c>
      <c r="AD449" s="198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</row>
    <row r="450" spans="1:50" ht="14.2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212" t="s">
        <v>290</v>
      </c>
      <c r="V450" s="179">
        <v>1828031</v>
      </c>
      <c r="W450" s="179">
        <v>1496142</v>
      </c>
      <c r="X450" s="19"/>
      <c r="Y450" s="218">
        <v>10928</v>
      </c>
      <c r="Z450" s="216">
        <v>19174</v>
      </c>
      <c r="AA450" s="198">
        <v>30102</v>
      </c>
      <c r="AB450" s="198">
        <v>3721</v>
      </c>
      <c r="AC450" s="198">
        <v>33823</v>
      </c>
      <c r="AD450" s="198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</row>
    <row r="451" spans="1:50" ht="14.2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212" t="s">
        <v>291</v>
      </c>
      <c r="V451" s="179">
        <v>1842068</v>
      </c>
      <c r="W451" s="179">
        <v>1516009</v>
      </c>
      <c r="X451" s="19"/>
      <c r="Y451" s="218">
        <v>12936</v>
      </c>
      <c r="Z451" s="216">
        <v>18675</v>
      </c>
      <c r="AA451" s="198">
        <v>31611</v>
      </c>
      <c r="AB451" s="198">
        <v>4710</v>
      </c>
      <c r="AC451" s="198">
        <v>36321</v>
      </c>
      <c r="AD451" s="198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</row>
    <row r="452" spans="1:50" ht="14.2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212" t="s">
        <v>292</v>
      </c>
      <c r="V452" s="179">
        <v>1855208</v>
      </c>
      <c r="W452" s="179">
        <v>1532725</v>
      </c>
      <c r="X452" s="19"/>
      <c r="Y452" s="218">
        <v>12291</v>
      </c>
      <c r="Z452" s="216">
        <v>15663</v>
      </c>
      <c r="AA452" s="198">
        <v>27954</v>
      </c>
      <c r="AB452" s="198">
        <v>2826</v>
      </c>
      <c r="AC452" s="198">
        <v>30780</v>
      </c>
      <c r="AD452" s="198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</row>
    <row r="453" spans="1:50" ht="14.2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212" t="s">
        <v>293</v>
      </c>
      <c r="V453" s="179">
        <v>1863904</v>
      </c>
      <c r="W453" s="179">
        <v>1546314</v>
      </c>
      <c r="X453" s="19"/>
      <c r="Y453" s="218">
        <v>8732</v>
      </c>
      <c r="Z453" s="216">
        <v>13699</v>
      </c>
      <c r="AA453" s="198">
        <v>22431</v>
      </c>
      <c r="AB453" s="198">
        <v>2455</v>
      </c>
      <c r="AC453" s="198">
        <v>24886</v>
      </c>
      <c r="AD453" s="198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</row>
    <row r="454" spans="1:50" ht="14.2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212" t="s">
        <v>294</v>
      </c>
      <c r="V454" s="179">
        <v>1869922</v>
      </c>
      <c r="W454" s="179">
        <v>1555908</v>
      </c>
      <c r="X454" s="19"/>
      <c r="Y454" s="218">
        <v>5316</v>
      </c>
      <c r="Z454" s="216">
        <v>9123</v>
      </c>
      <c r="AA454" s="198">
        <v>14439</v>
      </c>
      <c r="AB454" s="198">
        <v>1098</v>
      </c>
      <c r="AC454" s="198">
        <v>15537</v>
      </c>
      <c r="AD454" s="198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</row>
    <row r="455" spans="1:50" ht="14.2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212" t="s">
        <v>295</v>
      </c>
      <c r="V455" s="179">
        <v>1878319</v>
      </c>
      <c r="W455" s="179">
        <v>1568558</v>
      </c>
      <c r="X455" s="19"/>
      <c r="Y455" s="218">
        <v>8113</v>
      </c>
      <c r="Z455" s="216">
        <v>12170</v>
      </c>
      <c r="AA455" s="198">
        <v>20283</v>
      </c>
      <c r="AB455" s="198">
        <v>2404</v>
      </c>
      <c r="AC455" s="198">
        <v>22687</v>
      </c>
      <c r="AD455" s="198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</row>
    <row r="456" spans="1:50" ht="14.2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212" t="s">
        <v>296</v>
      </c>
      <c r="V456" s="179">
        <v>1889782</v>
      </c>
      <c r="W456" s="179">
        <v>1587996</v>
      </c>
      <c r="X456" s="19"/>
      <c r="Y456" s="218">
        <v>10670</v>
      </c>
      <c r="Z456" s="216">
        <v>18838</v>
      </c>
      <c r="AA456" s="198">
        <v>29508</v>
      </c>
      <c r="AB456" s="198">
        <v>3562</v>
      </c>
      <c r="AC456" s="198">
        <v>33070</v>
      </c>
      <c r="AD456" s="198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</row>
    <row r="457" spans="1:50" ht="14.2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219">
        <v>44531</v>
      </c>
      <c r="V457" s="179">
        <v>1900950</v>
      </c>
      <c r="W457" s="179">
        <v>1607182</v>
      </c>
      <c r="X457" s="19"/>
      <c r="Y457" s="218">
        <v>10857</v>
      </c>
      <c r="Z457" s="216">
        <v>18527</v>
      </c>
      <c r="AA457" s="198">
        <v>29384</v>
      </c>
      <c r="AB457" s="198">
        <v>3087</v>
      </c>
      <c r="AC457" s="198">
        <v>32471</v>
      </c>
      <c r="AD457" s="198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</row>
    <row r="458" spans="1:50" ht="14.2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219">
        <v>44532</v>
      </c>
      <c r="V458" s="179">
        <v>1913039</v>
      </c>
      <c r="W458" s="179">
        <v>1631275</v>
      </c>
      <c r="X458" s="19"/>
      <c r="Y458" s="218">
        <v>9936</v>
      </c>
      <c r="Z458" s="216">
        <v>17426</v>
      </c>
      <c r="AA458" s="198">
        <v>27362</v>
      </c>
      <c r="AB458" s="198">
        <v>2868</v>
      </c>
      <c r="AC458" s="198">
        <v>30230</v>
      </c>
      <c r="AD458" s="198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</row>
    <row r="459" spans="1:50" ht="14.2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219">
        <v>44533</v>
      </c>
      <c r="V459" s="179">
        <v>1924607</v>
      </c>
      <c r="W459" s="179">
        <v>1651213</v>
      </c>
      <c r="X459" s="19"/>
      <c r="Y459" s="218">
        <v>10321</v>
      </c>
      <c r="Z459" s="216">
        <v>19460</v>
      </c>
      <c r="AA459" s="198">
        <v>29781</v>
      </c>
      <c r="AB459" s="198">
        <v>3488</v>
      </c>
      <c r="AC459" s="198">
        <v>33269</v>
      </c>
      <c r="AD459" s="198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</row>
    <row r="460" spans="1:50" ht="14.2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219">
        <v>44534</v>
      </c>
      <c r="V460" s="179">
        <v>1933847</v>
      </c>
      <c r="W460" s="179">
        <v>1665705</v>
      </c>
      <c r="X460" s="19"/>
      <c r="Y460" s="218">
        <v>8597</v>
      </c>
      <c r="Z460" s="216">
        <v>13482</v>
      </c>
      <c r="AA460" s="198">
        <v>22079</v>
      </c>
      <c r="AB460" s="198">
        <v>2020</v>
      </c>
      <c r="AC460" s="198">
        <v>24099</v>
      </c>
      <c r="AD460" s="198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</row>
    <row r="461" spans="1:50" ht="14.2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219">
        <v>44535</v>
      </c>
      <c r="V461" s="179">
        <v>1939341</v>
      </c>
      <c r="W461" s="179">
        <v>1675002</v>
      </c>
      <c r="X461" s="19"/>
      <c r="Y461" s="218">
        <v>5545</v>
      </c>
      <c r="Z461" s="216">
        <v>9107</v>
      </c>
      <c r="AA461" s="198">
        <v>14652</v>
      </c>
      <c r="AB461" s="198">
        <v>1084</v>
      </c>
      <c r="AC461" s="198">
        <v>15736</v>
      </c>
      <c r="AD461" s="198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</row>
    <row r="462" spans="1:50" ht="14.2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219">
        <v>44536</v>
      </c>
      <c r="V462" s="179">
        <f>I109+K109</f>
        <v>2191863</v>
      </c>
      <c r="W462" s="179">
        <f>J109+K109</f>
        <v>2083352</v>
      </c>
      <c r="X462" s="19"/>
      <c r="Y462" s="218">
        <f>AM109+AO109</f>
        <v>43</v>
      </c>
      <c r="Z462" s="216">
        <f>AN109+AO109</f>
        <v>20</v>
      </c>
      <c r="AA462" s="198">
        <f>Y462+Z462</f>
        <v>63</v>
      </c>
      <c r="AB462" s="198">
        <f>AR109+AT109</f>
        <v>782</v>
      </c>
      <c r="AC462" s="198">
        <f>AA462+AB462</f>
        <v>845</v>
      </c>
      <c r="AD462" s="198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</row>
    <row r="463" spans="1:50" ht="14.2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220">
        <v>44537</v>
      </c>
      <c r="V463" s="221">
        <v>2138172</v>
      </c>
      <c r="W463" s="221">
        <v>1861044</v>
      </c>
      <c r="X463" s="19"/>
      <c r="Y463" s="218">
        <v>10379</v>
      </c>
      <c r="Z463" s="221">
        <v>20357</v>
      </c>
      <c r="AA463" s="221">
        <v>30736</v>
      </c>
      <c r="AB463" s="1"/>
      <c r="AC463" s="1"/>
      <c r="AD463" s="1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</row>
    <row r="464" spans="1:50" ht="14.2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220">
        <v>44538</v>
      </c>
      <c r="V464" s="221">
        <v>2149243</v>
      </c>
      <c r="W464" s="221">
        <v>1881951</v>
      </c>
      <c r="X464" s="19"/>
      <c r="Y464" s="218">
        <v>11222</v>
      </c>
      <c r="Z464" s="221">
        <v>20499</v>
      </c>
      <c r="AA464" s="221">
        <v>31721</v>
      </c>
      <c r="AB464" s="19"/>
      <c r="AC464" s="19"/>
      <c r="AD464" s="19"/>
      <c r="AE464" s="19"/>
      <c r="AF464" s="222"/>
      <c r="AG464" s="222"/>
      <c r="AH464" s="222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</row>
    <row r="465" spans="1:50" ht="1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220">
        <v>44539</v>
      </c>
      <c r="V465" s="221">
        <v>2163168</v>
      </c>
      <c r="W465" s="221">
        <v>1903453</v>
      </c>
      <c r="X465" s="19"/>
      <c r="Y465" s="218">
        <v>12935</v>
      </c>
      <c r="Z465" s="221">
        <v>20669</v>
      </c>
      <c r="AA465" s="221">
        <v>33604</v>
      </c>
      <c r="AB465" s="19"/>
      <c r="AC465" s="19"/>
      <c r="AD465" s="19"/>
      <c r="AE465" s="19"/>
      <c r="AF465" s="223"/>
      <c r="AG465" s="223"/>
      <c r="AH465" s="223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</row>
    <row r="466" spans="1:50" ht="14.2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220">
        <v>44540</v>
      </c>
      <c r="V466" s="221">
        <v>2175437</v>
      </c>
      <c r="W466" s="221">
        <v>1923733</v>
      </c>
      <c r="X466" s="19"/>
      <c r="Y466" s="218">
        <v>11408</v>
      </c>
      <c r="Z466" s="221">
        <v>17900</v>
      </c>
      <c r="AA466" s="221">
        <v>29308</v>
      </c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</row>
    <row r="467" spans="1:50" ht="14.2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220">
        <v>44541</v>
      </c>
      <c r="V467" s="221">
        <v>2184593</v>
      </c>
      <c r="W467" s="221">
        <v>1940617</v>
      </c>
      <c r="X467" s="19"/>
      <c r="Y467" s="218">
        <v>7940</v>
      </c>
      <c r="Z467" s="221">
        <v>13569</v>
      </c>
      <c r="AA467" s="221">
        <f>Y467+Z467</f>
        <v>21509</v>
      </c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</row>
    <row r="468" spans="1:50" ht="14.2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220">
        <v>44542</v>
      </c>
      <c r="V468" s="221">
        <v>2188926</v>
      </c>
      <c r="W468" s="221">
        <v>1947807</v>
      </c>
      <c r="X468" s="19"/>
      <c r="Y468" s="218">
        <v>4301</v>
      </c>
      <c r="Z468" s="221">
        <v>7332</v>
      </c>
      <c r="AA468" s="221">
        <v>11633</v>
      </c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</row>
    <row r="469" spans="1:50" ht="14.2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220">
        <v>44543</v>
      </c>
      <c r="V469" s="221">
        <v>2196505</v>
      </c>
      <c r="W469" s="221">
        <v>1960722</v>
      </c>
      <c r="X469" s="19"/>
      <c r="Y469" s="218">
        <v>7839</v>
      </c>
      <c r="Z469" s="221">
        <v>12655</v>
      </c>
      <c r="AA469" s="221">
        <v>20494</v>
      </c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</row>
    <row r="470" spans="1:50" ht="14.2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220">
        <v>44544</v>
      </c>
      <c r="V470" s="221">
        <v>2205135</v>
      </c>
      <c r="W470" s="221">
        <v>1975656</v>
      </c>
      <c r="X470" s="19"/>
      <c r="Y470" s="218">
        <v>8541</v>
      </c>
      <c r="Z470" s="221">
        <v>14303</v>
      </c>
      <c r="AA470" s="221">
        <v>22844</v>
      </c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</row>
    <row r="471" spans="1:50" ht="14.2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220">
        <v>44545</v>
      </c>
      <c r="V471" s="221">
        <v>2213151</v>
      </c>
      <c r="W471" s="221">
        <v>1990880</v>
      </c>
      <c r="X471" s="19"/>
      <c r="Y471" s="218">
        <v>8692</v>
      </c>
      <c r="Z471" s="221">
        <v>15142</v>
      </c>
      <c r="AA471" s="221">
        <v>23834</v>
      </c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</row>
    <row r="472" spans="1:50" ht="14.2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220">
        <v>44546</v>
      </c>
      <c r="V472" s="221">
        <v>2222189</v>
      </c>
      <c r="W472" s="221">
        <v>2005786</v>
      </c>
      <c r="X472" s="19"/>
      <c r="Y472" s="218">
        <v>8851</v>
      </c>
      <c r="Z472" s="221">
        <v>14495</v>
      </c>
      <c r="AA472" s="221">
        <v>23346</v>
      </c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</row>
    <row r="473" spans="1:50" ht="14.2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220">
        <v>44547</v>
      </c>
      <c r="V473" s="221">
        <v>2232371</v>
      </c>
      <c r="W473" s="221">
        <v>2023342</v>
      </c>
      <c r="X473" s="19"/>
      <c r="Y473" s="218">
        <v>8912</v>
      </c>
      <c r="Z473" s="221">
        <v>14760</v>
      </c>
      <c r="AA473" s="221">
        <v>23672</v>
      </c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</row>
    <row r="474" spans="1:50" ht="14.2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220">
        <v>44548</v>
      </c>
      <c r="V474" s="221">
        <v>2238891</v>
      </c>
      <c r="W474" s="221">
        <v>2034069</v>
      </c>
      <c r="X474" s="19"/>
      <c r="Y474" s="218">
        <v>6330</v>
      </c>
      <c r="Z474" s="221">
        <v>10579</v>
      </c>
      <c r="AA474" s="221">
        <v>16909</v>
      </c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</row>
    <row r="475" spans="1:50" ht="14.2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220">
        <v>44549</v>
      </c>
      <c r="V475" s="221">
        <v>2242870</v>
      </c>
      <c r="W475" s="221">
        <v>2040133</v>
      </c>
      <c r="X475" s="19"/>
      <c r="Y475" s="218">
        <v>3983</v>
      </c>
      <c r="Z475" s="221">
        <v>6055</v>
      </c>
      <c r="AA475" s="221">
        <v>10038</v>
      </c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</row>
    <row r="476" spans="1:50" ht="14.2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220">
        <v>44550</v>
      </c>
      <c r="V476" s="221">
        <v>2249147</v>
      </c>
      <c r="W476" s="221">
        <v>2050475</v>
      </c>
      <c r="X476" s="19"/>
      <c r="Y476" s="218">
        <v>5808</v>
      </c>
      <c r="Z476" s="221">
        <v>9634</v>
      </c>
      <c r="AA476" s="221">
        <v>15442</v>
      </c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</row>
    <row r="477" spans="1:50" ht="14.2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220">
        <v>44551</v>
      </c>
      <c r="V477" s="221">
        <v>2256659</v>
      </c>
      <c r="W477" s="221">
        <v>2062065</v>
      </c>
      <c r="X477" s="19"/>
      <c r="Y477" s="218">
        <v>7517</v>
      </c>
      <c r="Z477" s="221">
        <v>11423</v>
      </c>
      <c r="AA477" s="221">
        <v>18940</v>
      </c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</row>
    <row r="478" spans="1:50" ht="14.2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220">
        <v>44552</v>
      </c>
      <c r="V478" s="221">
        <v>2265363</v>
      </c>
      <c r="W478" s="221">
        <v>2072286</v>
      </c>
      <c r="X478" s="19"/>
      <c r="Y478" s="218">
        <v>8612</v>
      </c>
      <c r="Z478" s="221">
        <v>13058</v>
      </c>
      <c r="AA478" s="221">
        <v>21670</v>
      </c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</row>
    <row r="479" spans="1:50" ht="14.2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220">
        <v>44553</v>
      </c>
      <c r="V479" s="221">
        <v>2273466</v>
      </c>
      <c r="W479" s="221">
        <v>2085166</v>
      </c>
      <c r="X479" s="19"/>
      <c r="Y479" s="218">
        <v>8309</v>
      </c>
      <c r="Z479" s="221">
        <v>12859</v>
      </c>
      <c r="AA479" s="221">
        <v>21168</v>
      </c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</row>
    <row r="480" spans="1:50" ht="14.2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220">
        <v>44554</v>
      </c>
      <c r="V480" s="221">
        <v>2281342</v>
      </c>
      <c r="W480" s="221">
        <v>2096960</v>
      </c>
      <c r="X480" s="19"/>
      <c r="Y480" s="218">
        <v>8240</v>
      </c>
      <c r="Z480" s="221">
        <v>11867</v>
      </c>
      <c r="AA480" s="221">
        <v>20107</v>
      </c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</row>
    <row r="481" spans="1:50" ht="14.2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220">
        <v>44555</v>
      </c>
      <c r="V481" s="221">
        <v>2286031</v>
      </c>
      <c r="W481" s="221">
        <v>2103268</v>
      </c>
      <c r="X481" s="19"/>
      <c r="Y481" s="218">
        <v>5038</v>
      </c>
      <c r="Z481" s="221">
        <v>7556</v>
      </c>
      <c r="AA481" s="221">
        <v>12594</v>
      </c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</row>
    <row r="482" spans="1:50" ht="14.2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220">
        <v>44556</v>
      </c>
      <c r="V482" s="221">
        <v>2288642</v>
      </c>
      <c r="W482" s="221">
        <v>2107141</v>
      </c>
      <c r="X482" s="19"/>
      <c r="Y482" s="218">
        <v>2566</v>
      </c>
      <c r="Z482" s="221">
        <v>3857</v>
      </c>
      <c r="AA482" s="221">
        <v>6423</v>
      </c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</row>
    <row r="483" spans="1:50" ht="14.2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220">
        <v>44557</v>
      </c>
      <c r="V483" s="221">
        <v>2293489</v>
      </c>
      <c r="W483" s="221">
        <v>2114008</v>
      </c>
      <c r="X483" s="19"/>
      <c r="Y483" s="218">
        <v>4651</v>
      </c>
      <c r="Z483" s="221">
        <v>6428</v>
      </c>
      <c r="AA483" s="221">
        <v>11079</v>
      </c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</row>
    <row r="484" spans="1:50" ht="14.2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220">
        <v>44558</v>
      </c>
      <c r="V484" s="221">
        <v>2299847</v>
      </c>
      <c r="W484" s="221">
        <v>2123704</v>
      </c>
      <c r="X484" s="19"/>
      <c r="Y484" s="218">
        <v>6099</v>
      </c>
      <c r="Z484" s="221">
        <v>9526</v>
      </c>
      <c r="AA484" s="221">
        <f>Y484+Z484</f>
        <v>15625</v>
      </c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</row>
    <row r="485" spans="1:50" ht="14.2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220">
        <v>44559</v>
      </c>
      <c r="V485" s="221">
        <v>2305356</v>
      </c>
      <c r="W485" s="221">
        <v>2133345</v>
      </c>
      <c r="X485" s="19"/>
      <c r="Y485" s="218">
        <v>5197</v>
      </c>
      <c r="Z485" s="221">
        <v>9459</v>
      </c>
      <c r="AA485" s="221">
        <f>Y485+Z485</f>
        <v>14656</v>
      </c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</row>
    <row r="486" spans="1:50" ht="14.2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220">
        <v>44560</v>
      </c>
      <c r="V486" s="221">
        <v>2309461</v>
      </c>
      <c r="W486" s="221">
        <v>2142000</v>
      </c>
      <c r="X486" s="19"/>
      <c r="Y486" s="218">
        <v>4030</v>
      </c>
      <c r="Z486" s="221">
        <v>8548</v>
      </c>
      <c r="AA486" s="221">
        <f>Y486+Z486</f>
        <v>12578</v>
      </c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</row>
    <row r="487" spans="1:50" ht="14.2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220">
        <v>44561</v>
      </c>
      <c r="V487" s="221">
        <v>2310596</v>
      </c>
      <c r="W487" s="221">
        <v>2144709</v>
      </c>
      <c r="X487" s="19"/>
      <c r="Y487" s="218">
        <v>1155</v>
      </c>
      <c r="Z487" s="221">
        <v>2737</v>
      </c>
      <c r="AA487" s="221">
        <v>3892</v>
      </c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</row>
    <row r="488" spans="1:50" ht="14.2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220">
        <v>44562</v>
      </c>
      <c r="V488" s="221">
        <v>2310814</v>
      </c>
      <c r="W488" s="221">
        <v>2145274</v>
      </c>
      <c r="X488" s="19"/>
      <c r="Y488" s="218">
        <v>226</v>
      </c>
      <c r="Z488" s="221">
        <v>622</v>
      </c>
      <c r="AA488" s="221">
        <v>848</v>
      </c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</row>
    <row r="489" spans="1:50" ht="14.2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220">
        <v>44563</v>
      </c>
      <c r="V489" s="221">
        <v>2311266</v>
      </c>
      <c r="W489" s="221">
        <v>2146246</v>
      </c>
      <c r="X489" s="19"/>
      <c r="Y489" s="218">
        <v>451</v>
      </c>
      <c r="Z489" s="221">
        <v>976</v>
      </c>
      <c r="AA489" s="221">
        <v>1427</v>
      </c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</row>
    <row r="490" spans="1:50" ht="14.2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220">
        <v>44564</v>
      </c>
      <c r="V490" s="221">
        <v>2312048</v>
      </c>
      <c r="W490" s="221">
        <v>2147690</v>
      </c>
      <c r="X490" s="19"/>
      <c r="Y490" s="218">
        <v>768</v>
      </c>
      <c r="Z490" s="221">
        <v>1397</v>
      </c>
      <c r="AA490" s="221">
        <v>2165</v>
      </c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</row>
    <row r="491" spans="1:50" ht="14.2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224">
        <v>44566</v>
      </c>
      <c r="V491" s="221">
        <v>2314791</v>
      </c>
      <c r="W491" s="221">
        <v>2154259</v>
      </c>
      <c r="X491" s="19"/>
      <c r="Y491" s="216">
        <v>1449</v>
      </c>
      <c r="Z491" s="221">
        <v>2484</v>
      </c>
      <c r="AA491" s="221">
        <v>3933</v>
      </c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</row>
    <row r="492" spans="1:50" ht="14.2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224">
        <v>44567</v>
      </c>
      <c r="V492" s="221">
        <v>2316263</v>
      </c>
      <c r="W492" s="221">
        <v>2156997</v>
      </c>
      <c r="X492" s="19"/>
      <c r="Y492" s="216">
        <v>1455</v>
      </c>
      <c r="Z492" s="221">
        <v>2710</v>
      </c>
      <c r="AA492" s="221">
        <v>4165</v>
      </c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</row>
    <row r="493" spans="1:50" ht="14.2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224">
        <v>44568</v>
      </c>
      <c r="V493" s="221">
        <v>2317430</v>
      </c>
      <c r="W493" s="221">
        <v>2159000</v>
      </c>
      <c r="X493" s="19"/>
      <c r="Y493" s="216">
        <v>1187</v>
      </c>
      <c r="Z493" s="221">
        <v>2048</v>
      </c>
      <c r="AA493" s="221">
        <v>3235</v>
      </c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</row>
    <row r="494" spans="1:50" ht="14.2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224">
        <v>44569</v>
      </c>
      <c r="V494" s="221">
        <v>2318527</v>
      </c>
      <c r="W494" s="221">
        <v>2160869</v>
      </c>
      <c r="X494" s="19"/>
      <c r="Y494" s="216">
        <v>1082</v>
      </c>
      <c r="Z494" s="221">
        <v>1807</v>
      </c>
      <c r="AA494" s="221">
        <v>2889</v>
      </c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</row>
    <row r="495" spans="1:50" ht="14.2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225">
        <v>44570</v>
      </c>
      <c r="V495" s="221">
        <v>2319799</v>
      </c>
      <c r="W495" s="221">
        <v>2163054</v>
      </c>
      <c r="X495" s="19"/>
      <c r="Y495" s="216">
        <v>1268</v>
      </c>
      <c r="Z495" s="221">
        <v>2146</v>
      </c>
      <c r="AA495" s="221">
        <v>3414</v>
      </c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</row>
    <row r="496" spans="1:50" ht="14.2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225">
        <v>44571</v>
      </c>
      <c r="V496" s="221">
        <v>2322698</v>
      </c>
      <c r="W496" s="221">
        <v>2167724</v>
      </c>
      <c r="X496" s="19"/>
      <c r="Y496" s="216">
        <v>2664</v>
      </c>
      <c r="Z496" s="221">
        <v>4357</v>
      </c>
      <c r="AA496" s="221">
        <v>7021</v>
      </c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</row>
    <row r="497" spans="1:50" ht="14.2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225">
        <v>44572</v>
      </c>
      <c r="V497" s="221">
        <v>2329171</v>
      </c>
      <c r="W497" s="221">
        <v>2179846</v>
      </c>
      <c r="X497" s="19"/>
      <c r="Y497" s="216">
        <v>5223</v>
      </c>
      <c r="Z497" s="221">
        <v>9527</v>
      </c>
      <c r="AA497" s="221">
        <v>14750</v>
      </c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</row>
    <row r="498" spans="1:50" ht="14.2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225">
        <v>44573</v>
      </c>
      <c r="V498" s="221">
        <v>2334907</v>
      </c>
      <c r="W498" s="221">
        <v>2188704</v>
      </c>
      <c r="X498" s="19"/>
      <c r="Y498" s="216">
        <v>5099</v>
      </c>
      <c r="Z498" s="221">
        <v>8013</v>
      </c>
      <c r="AA498" s="221">
        <v>13112</v>
      </c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</row>
    <row r="499" spans="1:50" ht="14.2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225">
        <v>44574</v>
      </c>
      <c r="V499" s="221">
        <v>2342320</v>
      </c>
      <c r="W499" s="221">
        <v>2198595</v>
      </c>
      <c r="X499" s="19"/>
      <c r="Y499" s="216">
        <v>7285</v>
      </c>
      <c r="Z499" s="221">
        <v>9712</v>
      </c>
      <c r="AA499" s="221">
        <v>16997</v>
      </c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</row>
    <row r="500" spans="1:50" ht="14.2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225">
        <v>44575</v>
      </c>
      <c r="V500" s="221">
        <v>2349412</v>
      </c>
      <c r="W500" s="221">
        <v>2207117</v>
      </c>
      <c r="X500" s="19"/>
      <c r="Y500" s="216">
        <v>6910</v>
      </c>
      <c r="Z500" s="221">
        <v>8318</v>
      </c>
      <c r="AA500" s="221">
        <v>15228</v>
      </c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</row>
    <row r="501" spans="1:50" ht="14.2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225">
        <v>44576</v>
      </c>
      <c r="V501" s="221">
        <v>2355285</v>
      </c>
      <c r="W501" s="221">
        <v>2213232</v>
      </c>
      <c r="X501" s="19"/>
      <c r="Y501" s="216">
        <v>5342</v>
      </c>
      <c r="Z501" s="221">
        <v>5671</v>
      </c>
      <c r="AA501" s="221">
        <v>11013</v>
      </c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</row>
    <row r="502" spans="1:50" ht="14.2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225">
        <v>44577</v>
      </c>
      <c r="V502" s="221">
        <v>2358156</v>
      </c>
      <c r="W502" s="221">
        <v>2216145</v>
      </c>
      <c r="X502" s="19"/>
      <c r="Y502" s="216">
        <v>2798</v>
      </c>
      <c r="Z502" s="221">
        <v>2811</v>
      </c>
      <c r="AA502" s="221">
        <v>5609</v>
      </c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</row>
    <row r="503" spans="1:50" ht="14.2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225">
        <v>44578</v>
      </c>
      <c r="V503" s="221">
        <v>2364284</v>
      </c>
      <c r="W503" s="221">
        <v>2222424</v>
      </c>
      <c r="X503" s="19"/>
      <c r="Y503" s="216">
        <v>5912</v>
      </c>
      <c r="Z503" s="221">
        <v>6001</v>
      </c>
      <c r="AA503" s="221">
        <v>11913</v>
      </c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</row>
    <row r="504" spans="1:50" ht="14.2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225">
        <v>44579</v>
      </c>
      <c r="V504" s="221">
        <v>2372988</v>
      </c>
      <c r="W504" s="221">
        <v>2230502</v>
      </c>
      <c r="X504" s="19"/>
      <c r="Y504" s="216">
        <v>8474</v>
      </c>
      <c r="Z504" s="221">
        <v>7833</v>
      </c>
      <c r="AA504" s="221">
        <v>16307</v>
      </c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</row>
    <row r="505" spans="1:50" ht="14.2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225">
        <v>44580</v>
      </c>
      <c r="V505" s="221">
        <v>2383078</v>
      </c>
      <c r="W505" s="221">
        <v>2239037</v>
      </c>
      <c r="X505" s="19"/>
      <c r="Y505" s="216">
        <v>9377</v>
      </c>
      <c r="Z505" s="221">
        <v>7927</v>
      </c>
      <c r="AA505" s="221">
        <v>17304</v>
      </c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</row>
    <row r="506" spans="1:50" ht="14.2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225">
        <v>44581</v>
      </c>
      <c r="V506" s="221">
        <v>2393210</v>
      </c>
      <c r="W506" s="221">
        <v>2247855</v>
      </c>
      <c r="X506" s="19"/>
      <c r="Y506" s="216">
        <v>9863</v>
      </c>
      <c r="Z506" s="221">
        <v>8596</v>
      </c>
      <c r="AA506" s="221">
        <v>18459</v>
      </c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</row>
    <row r="507" spans="1:50" ht="14.2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225">
        <v>44582</v>
      </c>
      <c r="V507" s="221">
        <v>2403849</v>
      </c>
      <c r="W507" s="221">
        <v>2255819</v>
      </c>
      <c r="X507" s="19"/>
      <c r="Y507" s="216">
        <v>9505</v>
      </c>
      <c r="Z507" s="221">
        <v>7547</v>
      </c>
      <c r="AA507" s="221">
        <v>17052</v>
      </c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</row>
    <row r="508" spans="1:50" ht="14.2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225">
        <v>44583</v>
      </c>
      <c r="V508" s="221">
        <v>2410765</v>
      </c>
      <c r="W508" s="221">
        <v>2260890</v>
      </c>
      <c r="X508" s="19"/>
      <c r="Y508" s="216">
        <v>6402</v>
      </c>
      <c r="Z508" s="221">
        <v>4879</v>
      </c>
      <c r="AA508" s="221">
        <v>11281</v>
      </c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</row>
    <row r="509" spans="1:50" ht="14.2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225">
        <v>44584</v>
      </c>
      <c r="V509" s="221">
        <v>2413749</v>
      </c>
      <c r="W509" s="221">
        <v>2263143</v>
      </c>
      <c r="X509" s="19"/>
      <c r="Y509" s="216">
        <v>2903</v>
      </c>
      <c r="Z509" s="221">
        <v>2233</v>
      </c>
      <c r="AA509" s="221">
        <v>5136</v>
      </c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</row>
    <row r="510" spans="1:50" ht="14.2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225">
        <v>44585</v>
      </c>
      <c r="V510" s="221">
        <v>2419788</v>
      </c>
      <c r="W510" s="221">
        <v>2268039</v>
      </c>
      <c r="X510" s="19"/>
      <c r="Y510" s="216">
        <v>5724</v>
      </c>
      <c r="Z510" s="221">
        <v>4518</v>
      </c>
      <c r="AA510" s="221">
        <v>10242</v>
      </c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</row>
    <row r="511" spans="1:50" ht="14.2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225">
        <v>44586</v>
      </c>
      <c r="V511" s="221">
        <v>2427324</v>
      </c>
      <c r="W511" s="221">
        <v>2273552</v>
      </c>
      <c r="X511" s="19"/>
      <c r="Y511" s="216">
        <v>7407</v>
      </c>
      <c r="Z511" s="221">
        <v>5420</v>
      </c>
      <c r="AA511" s="221">
        <v>12827</v>
      </c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</row>
    <row r="512" spans="1:50" ht="14.2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225">
        <v>44587</v>
      </c>
      <c r="V512" s="221">
        <v>2435373</v>
      </c>
      <c r="W512" s="221">
        <v>2279352</v>
      </c>
      <c r="X512" s="19"/>
      <c r="Y512" s="216">
        <v>7630</v>
      </c>
      <c r="Z512" s="221">
        <v>5487</v>
      </c>
      <c r="AA512" s="221">
        <v>13117</v>
      </c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</row>
    <row r="513" spans="1:50" ht="14.2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225">
        <v>44588</v>
      </c>
      <c r="V513" s="221">
        <v>2444201</v>
      </c>
      <c r="W513" s="221">
        <v>2285819</v>
      </c>
      <c r="X513" s="19"/>
      <c r="Y513" s="216">
        <v>8280</v>
      </c>
      <c r="Z513" s="221">
        <v>6073</v>
      </c>
      <c r="AA513" s="221">
        <v>14353</v>
      </c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</row>
    <row r="514" spans="1:50" ht="14.2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225">
        <v>44589</v>
      </c>
      <c r="V514" s="221">
        <v>2453336</v>
      </c>
      <c r="W514" s="221">
        <v>2292218</v>
      </c>
      <c r="X514" s="19"/>
      <c r="Y514" s="216">
        <v>8738</v>
      </c>
      <c r="Z514" s="221">
        <v>6056</v>
      </c>
      <c r="AA514" s="221">
        <v>14794</v>
      </c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</row>
    <row r="515" spans="1:50" ht="14.2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225">
        <v>44590</v>
      </c>
      <c r="V515" s="221">
        <v>2459173</v>
      </c>
      <c r="W515" s="221">
        <v>2296502</v>
      </c>
      <c r="X515" s="19"/>
      <c r="Y515" s="216">
        <v>5356</v>
      </c>
      <c r="Z515" s="221">
        <v>3953</v>
      </c>
      <c r="AA515" s="221">
        <v>9309</v>
      </c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</row>
    <row r="516" spans="1:50" ht="14.2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225">
        <v>44591</v>
      </c>
      <c r="V516" s="221">
        <v>2462395</v>
      </c>
      <c r="W516" s="221">
        <v>2298820</v>
      </c>
      <c r="X516" s="19"/>
      <c r="Y516" s="216">
        <v>2879</v>
      </c>
      <c r="Z516" s="221">
        <v>2199</v>
      </c>
      <c r="AA516" s="221">
        <v>5078</v>
      </c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</row>
    <row r="517" spans="1:50" ht="14.2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225">
        <v>44592</v>
      </c>
      <c r="V517" s="221">
        <v>2466891</v>
      </c>
      <c r="W517" s="221">
        <v>2303632</v>
      </c>
      <c r="X517" s="19"/>
      <c r="Y517" s="216">
        <v>4337</v>
      </c>
      <c r="Z517" s="221">
        <v>3557</v>
      </c>
      <c r="AA517" s="221">
        <v>7894</v>
      </c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</row>
    <row r="518" spans="1:50" ht="14.2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225">
        <v>44593</v>
      </c>
      <c r="V518" s="221">
        <v>2472288</v>
      </c>
      <c r="W518" s="221">
        <v>2309002</v>
      </c>
      <c r="X518" s="19"/>
      <c r="Y518" s="216">
        <v>5245</v>
      </c>
      <c r="Z518" s="221">
        <v>4659</v>
      </c>
      <c r="AA518" s="221">
        <v>9904</v>
      </c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</row>
    <row r="519" spans="1:50" ht="14.2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225">
        <v>44594</v>
      </c>
      <c r="V519" s="221">
        <v>2478167</v>
      </c>
      <c r="W519" s="221">
        <v>2311133</v>
      </c>
      <c r="X519" s="19"/>
      <c r="Y519" s="216">
        <v>6212</v>
      </c>
      <c r="Z519" s="221">
        <v>6622</v>
      </c>
      <c r="AA519" s="221">
        <v>12834</v>
      </c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</row>
    <row r="520" spans="1:50" ht="14.2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225">
        <v>44595</v>
      </c>
      <c r="V520" s="221">
        <v>2483086</v>
      </c>
      <c r="W520" s="221">
        <v>2316211</v>
      </c>
      <c r="X520" s="19"/>
      <c r="Y520" s="216">
        <v>5683</v>
      </c>
      <c r="Z520" s="221">
        <v>5616</v>
      </c>
      <c r="AA520" s="221">
        <v>11299</v>
      </c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</row>
    <row r="521" spans="1:50" ht="14.2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225">
        <v>44596</v>
      </c>
      <c r="V521" s="221">
        <v>2489486</v>
      </c>
      <c r="W521" s="221">
        <v>2323282</v>
      </c>
      <c r="X521" s="19"/>
      <c r="Y521" s="216">
        <v>5880</v>
      </c>
      <c r="Z521" s="221">
        <v>6137</v>
      </c>
      <c r="AA521" s="221">
        <v>12017</v>
      </c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</row>
    <row r="522" spans="1:50" ht="14.2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225">
        <v>44597</v>
      </c>
      <c r="V522" s="221">
        <v>2494321</v>
      </c>
      <c r="W522" s="221">
        <v>2328370</v>
      </c>
      <c r="X522" s="19"/>
      <c r="Y522" s="216">
        <v>4377</v>
      </c>
      <c r="Z522" s="221">
        <v>4874</v>
      </c>
      <c r="AA522" s="221">
        <v>9251</v>
      </c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</row>
    <row r="523" spans="1:50" ht="14.2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225">
        <v>44598</v>
      </c>
      <c r="V523" s="221">
        <v>2496733</v>
      </c>
      <c r="W523" s="221">
        <v>2330953</v>
      </c>
      <c r="X523" s="19"/>
      <c r="Y523" s="216">
        <v>2115</v>
      </c>
      <c r="Z523" s="221">
        <v>2188</v>
      </c>
      <c r="AA523" s="221">
        <v>4303</v>
      </c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</row>
    <row r="524" spans="1:50" ht="14.2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225">
        <v>44599</v>
      </c>
      <c r="V524" s="221">
        <v>2500373</v>
      </c>
      <c r="W524" s="221">
        <v>2335426</v>
      </c>
      <c r="X524" s="19"/>
      <c r="Y524" s="216">
        <v>3304</v>
      </c>
      <c r="Z524" s="221">
        <v>4091</v>
      </c>
      <c r="AA524" s="221">
        <v>7395</v>
      </c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</row>
    <row r="525" spans="1:50" ht="14.2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225">
        <v>44600</v>
      </c>
      <c r="V525" s="221">
        <v>2504588</v>
      </c>
      <c r="W525" s="221">
        <v>2340404</v>
      </c>
      <c r="X525" s="19"/>
      <c r="Y525" s="216">
        <v>3994</v>
      </c>
      <c r="Z525" s="221">
        <v>4927</v>
      </c>
      <c r="AA525" s="221">
        <v>8921</v>
      </c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</row>
    <row r="526" spans="1:50" ht="14.2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225">
        <v>44601</v>
      </c>
      <c r="V526" s="221">
        <v>2509093</v>
      </c>
      <c r="W526" s="221">
        <v>2346056</v>
      </c>
      <c r="X526" s="19"/>
      <c r="Y526" s="216">
        <v>4116</v>
      </c>
      <c r="Z526" s="221">
        <v>5246</v>
      </c>
      <c r="AA526" s="221">
        <v>9362</v>
      </c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</row>
    <row r="527" spans="1:50" ht="14.2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225">
        <v>44602</v>
      </c>
      <c r="V527" s="221">
        <v>2513383</v>
      </c>
      <c r="W527" s="221">
        <v>2351807</v>
      </c>
      <c r="X527" s="19"/>
      <c r="Y527" s="216">
        <v>3984</v>
      </c>
      <c r="Z527" s="221">
        <v>5432</v>
      </c>
      <c r="AA527" s="221">
        <v>9416</v>
      </c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</row>
    <row r="528" spans="1:50" ht="14.2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225">
        <v>44603</v>
      </c>
      <c r="V528" s="221">
        <v>2517583</v>
      </c>
      <c r="W528" s="221">
        <v>2357381</v>
      </c>
      <c r="X528" s="19"/>
      <c r="Y528" s="216">
        <v>3903</v>
      </c>
      <c r="Z528" s="221">
        <v>5265</v>
      </c>
      <c r="AA528" s="221">
        <v>9168</v>
      </c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</row>
    <row r="529" spans="1:50" ht="14.2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225">
        <v>44604</v>
      </c>
      <c r="V529" s="221">
        <v>2519931</v>
      </c>
      <c r="W529" s="221">
        <v>2360500</v>
      </c>
      <c r="X529" s="19"/>
      <c r="Y529" s="216">
        <v>2236</v>
      </c>
      <c r="Z529" s="221">
        <v>2954</v>
      </c>
      <c r="AA529" s="221">
        <v>5190</v>
      </c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</row>
    <row r="530" spans="1:50" ht="14.2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225">
        <v>44605</v>
      </c>
      <c r="V530" s="221">
        <v>2521476</v>
      </c>
      <c r="W530" s="221">
        <v>2362465</v>
      </c>
      <c r="X530" s="19"/>
      <c r="Y530" s="216">
        <v>1231</v>
      </c>
      <c r="Z530" s="221">
        <v>1608</v>
      </c>
      <c r="AA530" s="221">
        <v>2839</v>
      </c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</row>
    <row r="531" spans="1:50" ht="14.2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225">
        <v>44606</v>
      </c>
      <c r="V531" s="221">
        <v>2523886</v>
      </c>
      <c r="W531" s="221">
        <v>2365368</v>
      </c>
      <c r="X531" s="19"/>
      <c r="Y531" s="216">
        <v>2174</v>
      </c>
      <c r="Z531" s="221">
        <v>2611</v>
      </c>
      <c r="AA531" s="221">
        <v>4785</v>
      </c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</row>
    <row r="532" spans="1:50" ht="14.2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225">
        <v>44607</v>
      </c>
      <c r="V532" s="221">
        <v>2529483</v>
      </c>
      <c r="W532" s="221">
        <v>2371609</v>
      </c>
      <c r="X532" s="19"/>
      <c r="Y532" s="216">
        <v>2847</v>
      </c>
      <c r="Z532" s="221">
        <v>3750</v>
      </c>
      <c r="AA532" s="221">
        <v>6597</v>
      </c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</row>
    <row r="533" spans="1:50" ht="14.2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225">
        <v>44608</v>
      </c>
      <c r="V533" s="221">
        <v>2532750</v>
      </c>
      <c r="W533" s="221">
        <v>2376327</v>
      </c>
      <c r="X533" s="19"/>
      <c r="Y533" s="216">
        <v>3035</v>
      </c>
      <c r="Z533" s="221">
        <v>4489</v>
      </c>
      <c r="AA533" s="221">
        <v>7524</v>
      </c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</row>
    <row r="534" spans="1:50" ht="14.2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225">
        <v>44609</v>
      </c>
      <c r="V534" s="221">
        <v>2536303</v>
      </c>
      <c r="W534" s="221">
        <v>2380959</v>
      </c>
      <c r="X534" s="19"/>
      <c r="Y534" s="216">
        <v>3219</v>
      </c>
      <c r="Z534" s="221">
        <v>4818</v>
      </c>
      <c r="AA534" s="221">
        <v>8037</v>
      </c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</row>
    <row r="535" spans="1:50" ht="14.2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225">
        <v>44610</v>
      </c>
      <c r="V535" s="221">
        <v>2540045</v>
      </c>
      <c r="W535" s="221">
        <v>2386763</v>
      </c>
      <c r="X535" s="19"/>
      <c r="Y535" s="216">
        <v>3612</v>
      </c>
      <c r="Z535" s="221">
        <v>5145</v>
      </c>
      <c r="AA535" s="221">
        <v>8757</v>
      </c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</row>
    <row r="536" spans="1:50" ht="14.2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225">
        <v>44611</v>
      </c>
      <c r="V536" s="221">
        <v>2542728</v>
      </c>
      <c r="W536" s="221">
        <v>2390013</v>
      </c>
      <c r="X536" s="19"/>
      <c r="Y536" s="216">
        <v>2486</v>
      </c>
      <c r="Z536" s="221">
        <v>3013</v>
      </c>
      <c r="AA536" s="221">
        <v>5499</v>
      </c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</row>
    <row r="537" spans="1:50" ht="14.2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225">
        <v>44612</v>
      </c>
      <c r="V537" s="221">
        <v>2543689</v>
      </c>
      <c r="W537" s="221">
        <v>2391364</v>
      </c>
      <c r="X537" s="19"/>
      <c r="Y537" s="216">
        <v>928</v>
      </c>
      <c r="Z537" s="221">
        <v>1154</v>
      </c>
      <c r="AA537" s="221">
        <v>2082</v>
      </c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</row>
    <row r="538" spans="1:50" ht="14.2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225">
        <v>44613</v>
      </c>
      <c r="V538" s="221">
        <v>2546249</v>
      </c>
      <c r="W538" s="221">
        <v>2394375</v>
      </c>
      <c r="X538" s="19"/>
      <c r="Y538" s="216">
        <v>2517</v>
      </c>
      <c r="Z538" s="221">
        <v>2950</v>
      </c>
      <c r="AA538" s="221">
        <v>5467</v>
      </c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</row>
    <row r="539" spans="1:50" ht="14.2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225">
        <v>44614</v>
      </c>
      <c r="V539" s="221">
        <v>2548744</v>
      </c>
      <c r="W539" s="221">
        <v>2397706</v>
      </c>
      <c r="X539" s="19"/>
      <c r="Y539" s="216">
        <v>2551</v>
      </c>
      <c r="Z539" s="221">
        <v>3304</v>
      </c>
      <c r="AA539" s="221">
        <v>5855</v>
      </c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</row>
    <row r="540" spans="1:50" ht="14.2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225">
        <v>44615</v>
      </c>
      <c r="V540" s="221">
        <v>2550027</v>
      </c>
      <c r="W540" s="221">
        <v>2399818</v>
      </c>
      <c r="X540" s="19"/>
      <c r="Y540" s="216">
        <v>1207</v>
      </c>
      <c r="Z540" s="221">
        <v>1860</v>
      </c>
      <c r="AA540" s="221">
        <v>3067</v>
      </c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</row>
    <row r="541" spans="1:50" ht="14.2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225">
        <v>44616</v>
      </c>
      <c r="V541" s="221">
        <v>2552362</v>
      </c>
      <c r="W541" s="221">
        <v>2403045</v>
      </c>
      <c r="X541" s="19"/>
      <c r="Y541" s="216">
        <v>2026</v>
      </c>
      <c r="Z541" s="221">
        <v>2773</v>
      </c>
      <c r="AA541" s="221">
        <v>4799</v>
      </c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</row>
    <row r="542" spans="1:50" ht="14.2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225">
        <v>44617</v>
      </c>
      <c r="V542" s="221">
        <v>2555255</v>
      </c>
      <c r="W542" s="221">
        <v>2407112</v>
      </c>
      <c r="X542" s="19"/>
      <c r="Y542" s="216">
        <v>2761</v>
      </c>
      <c r="Z542" s="221">
        <v>3751</v>
      </c>
      <c r="AA542" s="221">
        <v>6512</v>
      </c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</row>
    <row r="543" spans="1:50" ht="14.2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225">
        <v>44618</v>
      </c>
      <c r="V543" s="221">
        <v>2557183</v>
      </c>
      <c r="W543" s="221">
        <v>2409320</v>
      </c>
      <c r="X543" s="19"/>
      <c r="Y543" s="216">
        <v>1986</v>
      </c>
      <c r="Z543" s="221">
        <v>2260</v>
      </c>
      <c r="AA543" s="221">
        <v>4246</v>
      </c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</row>
    <row r="544" spans="1:50" ht="14.2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225">
        <v>44619</v>
      </c>
      <c r="V544" s="221">
        <v>2558252</v>
      </c>
      <c r="W544" s="221">
        <v>2410461</v>
      </c>
      <c r="X544" s="19"/>
      <c r="Y544" s="216">
        <v>953</v>
      </c>
      <c r="Z544" s="221">
        <v>1000</v>
      </c>
      <c r="AA544" s="221">
        <v>1953</v>
      </c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</row>
    <row r="545" spans="1:50" ht="14.2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225">
        <v>44620</v>
      </c>
      <c r="V545" s="221">
        <v>2560573</v>
      </c>
      <c r="W545" s="221">
        <v>2413252</v>
      </c>
      <c r="X545" s="19"/>
      <c r="Y545" s="216">
        <v>2186</v>
      </c>
      <c r="Z545" s="221">
        <v>2585</v>
      </c>
      <c r="AA545" s="221">
        <v>4771</v>
      </c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</row>
    <row r="546" spans="1:50" ht="14.2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225">
        <v>44621</v>
      </c>
      <c r="V546" s="221">
        <v>2564461</v>
      </c>
      <c r="W546" s="221">
        <v>2417576</v>
      </c>
      <c r="X546" s="19"/>
      <c r="Y546" s="216">
        <v>3132</v>
      </c>
      <c r="Z546" s="221">
        <v>3605</v>
      </c>
      <c r="AA546" s="221">
        <v>6737</v>
      </c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</row>
    <row r="547" spans="1:50" ht="14.2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225">
        <v>44622</v>
      </c>
      <c r="V547" s="221">
        <v>2568542</v>
      </c>
      <c r="W547" s="221">
        <v>2421383</v>
      </c>
      <c r="X547" s="19"/>
      <c r="Y547" s="216">
        <v>3029</v>
      </c>
      <c r="Z547" s="221">
        <v>3010</v>
      </c>
      <c r="AA547" s="221">
        <v>6039</v>
      </c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</row>
    <row r="548" spans="1:50" ht="14.2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225">
        <v>44623</v>
      </c>
      <c r="V548" s="221">
        <v>2571414</v>
      </c>
      <c r="W548" s="221">
        <v>2424075</v>
      </c>
      <c r="X548" s="19"/>
      <c r="Y548" s="216">
        <v>2733</v>
      </c>
      <c r="Z548" s="221">
        <v>2564</v>
      </c>
      <c r="AA548" s="221">
        <v>5297</v>
      </c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</row>
    <row r="549" spans="1:50" ht="14.2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225">
        <v>44624</v>
      </c>
      <c r="V549" s="221">
        <v>2574251</v>
      </c>
      <c r="W549" s="221">
        <v>2426704</v>
      </c>
      <c r="X549" s="19"/>
      <c r="Y549" s="216">
        <v>2699</v>
      </c>
      <c r="Z549" s="221">
        <v>2496</v>
      </c>
      <c r="AA549" s="221">
        <v>5195</v>
      </c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</row>
    <row r="550" spans="1:50" ht="14.2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225">
        <v>44625</v>
      </c>
      <c r="V550" s="221">
        <v>2576787</v>
      </c>
      <c r="W550" s="221">
        <v>2429281</v>
      </c>
      <c r="X550" s="19"/>
      <c r="Y550" s="216">
        <v>2344</v>
      </c>
      <c r="Z550" s="221">
        <v>2415</v>
      </c>
      <c r="AA550" s="221">
        <v>4759</v>
      </c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</row>
    <row r="551" spans="1:50" ht="14.2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225">
        <v>44626</v>
      </c>
      <c r="V551" s="221">
        <v>2577724</v>
      </c>
      <c r="W551" s="221">
        <v>2430209</v>
      </c>
      <c r="X551" s="19"/>
      <c r="Y551" s="216">
        <v>919</v>
      </c>
      <c r="Z551" s="221">
        <v>975</v>
      </c>
      <c r="AA551" s="221">
        <v>1894</v>
      </c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</row>
    <row r="552" spans="1:50" ht="14.2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225">
        <v>44627</v>
      </c>
      <c r="V552" s="221">
        <v>2578223</v>
      </c>
      <c r="W552" s="221">
        <v>2430751</v>
      </c>
      <c r="X552" s="19"/>
      <c r="Y552" s="216">
        <v>489</v>
      </c>
      <c r="Z552" s="221">
        <v>519</v>
      </c>
      <c r="AA552" s="221">
        <v>1008</v>
      </c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</row>
    <row r="553" spans="1:50" ht="14.2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225">
        <v>44628</v>
      </c>
      <c r="V553" s="221">
        <v>2578443</v>
      </c>
      <c r="W553" s="221">
        <v>2431081</v>
      </c>
      <c r="X553" s="19"/>
      <c r="Y553" s="216">
        <v>214</v>
      </c>
      <c r="Z553" s="221">
        <v>329</v>
      </c>
      <c r="AA553" s="221">
        <v>543</v>
      </c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</row>
    <row r="554" spans="1:50" ht="14.2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225">
        <v>44629</v>
      </c>
      <c r="V554" s="221">
        <v>2579653</v>
      </c>
      <c r="W554" s="221">
        <v>2432458</v>
      </c>
      <c r="X554" s="19"/>
      <c r="Y554" s="216">
        <v>1167</v>
      </c>
      <c r="Z554" s="221">
        <v>1362</v>
      </c>
      <c r="AA554" s="221">
        <v>2529</v>
      </c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</row>
    <row r="555" spans="1:50" ht="14.2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225">
        <v>44630</v>
      </c>
      <c r="V555" s="221">
        <v>2581684</v>
      </c>
      <c r="W555" s="221">
        <v>2434918</v>
      </c>
      <c r="X555" s="19"/>
      <c r="Y555" s="216">
        <v>2079</v>
      </c>
      <c r="Z555" s="221">
        <v>2345</v>
      </c>
      <c r="AA555" s="221">
        <v>4424</v>
      </c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</row>
    <row r="556" spans="1:50" ht="14.2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225">
        <v>44631</v>
      </c>
      <c r="V556" s="221">
        <v>2584408</v>
      </c>
      <c r="W556" s="221">
        <v>2438128</v>
      </c>
      <c r="X556" s="19"/>
      <c r="Y556" s="216">
        <v>2485</v>
      </c>
      <c r="Z556" s="221">
        <v>2526</v>
      </c>
      <c r="AA556" s="221">
        <v>5011</v>
      </c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</row>
    <row r="557" spans="1:50" ht="14.2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225">
        <v>44632</v>
      </c>
      <c r="V557" s="221">
        <v>2585964</v>
      </c>
      <c r="W557" s="221">
        <v>2439919</v>
      </c>
      <c r="X557" s="19"/>
      <c r="Y557" s="216">
        <v>1452</v>
      </c>
      <c r="Z557" s="221">
        <v>1580</v>
      </c>
      <c r="AA557" s="221">
        <v>3032</v>
      </c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</row>
    <row r="558" spans="1:50" ht="14.2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225">
        <v>44633</v>
      </c>
      <c r="V558" s="221">
        <v>2586685</v>
      </c>
      <c r="W558" s="221">
        <v>2440659</v>
      </c>
      <c r="X558" s="19"/>
      <c r="Y558" s="216">
        <v>703</v>
      </c>
      <c r="Z558" s="221">
        <v>724</v>
      </c>
      <c r="AA558" s="221">
        <v>1427</v>
      </c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</row>
    <row r="559" spans="1:50" ht="14.2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225">
        <v>44634</v>
      </c>
      <c r="V559" s="221">
        <v>2588169</v>
      </c>
      <c r="W559" s="221">
        <v>2442789</v>
      </c>
      <c r="X559" s="19"/>
      <c r="Y559" s="216">
        <v>1304</v>
      </c>
      <c r="Z559" s="221">
        <v>1319</v>
      </c>
      <c r="AA559" s="221">
        <v>2623</v>
      </c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</row>
    <row r="560" spans="1:50" ht="14.2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225">
        <v>44635</v>
      </c>
      <c r="V560" s="221">
        <v>2591066</v>
      </c>
      <c r="W560" s="221">
        <v>2444966</v>
      </c>
      <c r="X560" s="19"/>
      <c r="Y560" s="216">
        <v>2641</v>
      </c>
      <c r="Z560" s="221">
        <v>2056</v>
      </c>
      <c r="AA560" s="221">
        <v>4697</v>
      </c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</row>
    <row r="561" spans="1:50" ht="14.2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225">
        <v>44636</v>
      </c>
      <c r="V561" s="221">
        <v>2593480</v>
      </c>
      <c r="W561" s="221">
        <v>2446775</v>
      </c>
      <c r="X561" s="19"/>
      <c r="Y561" s="216">
        <v>2298</v>
      </c>
      <c r="Z561" s="221">
        <v>1708</v>
      </c>
      <c r="AA561" s="221">
        <v>4006</v>
      </c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</row>
    <row r="562" spans="1:50" ht="14.2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225">
        <v>44637</v>
      </c>
      <c r="V562" s="221">
        <v>2596071</v>
      </c>
      <c r="W562" s="221">
        <v>2448514</v>
      </c>
      <c r="X562" s="19"/>
      <c r="Y562" s="216">
        <v>2226</v>
      </c>
      <c r="Z562" s="221">
        <v>1552</v>
      </c>
      <c r="AA562" s="221">
        <v>3778</v>
      </c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</row>
    <row r="563" spans="1:50" ht="14.2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225">
        <v>44638</v>
      </c>
      <c r="V563" s="221">
        <v>2598204</v>
      </c>
      <c r="W563" s="221">
        <v>2450134</v>
      </c>
      <c r="X563" s="19"/>
      <c r="Y563" s="216">
        <v>2142</v>
      </c>
      <c r="Z563" s="221">
        <v>1867</v>
      </c>
      <c r="AA563" s="221">
        <v>4009</v>
      </c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</row>
    <row r="564" spans="1:50" ht="14.2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225">
        <v>44639</v>
      </c>
      <c r="V564" s="221">
        <v>2599588</v>
      </c>
      <c r="W564" s="221">
        <v>2451468</v>
      </c>
      <c r="X564" s="19"/>
      <c r="Y564" s="216">
        <v>1352</v>
      </c>
      <c r="Z564" s="221">
        <v>1292</v>
      </c>
      <c r="AA564" s="221">
        <v>2644</v>
      </c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</row>
    <row r="565" spans="1:50" ht="14.2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225">
        <v>44640</v>
      </c>
      <c r="V565" s="221">
        <v>2600524</v>
      </c>
      <c r="W565" s="221">
        <v>2452390</v>
      </c>
      <c r="X565" s="19"/>
      <c r="Y565" s="216">
        <v>691</v>
      </c>
      <c r="Z565" s="221">
        <v>810</v>
      </c>
      <c r="AA565" s="221">
        <v>1501</v>
      </c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</row>
    <row r="566" spans="1:50" ht="14.2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225">
        <v>44641</v>
      </c>
      <c r="V566" s="221">
        <v>2602368</v>
      </c>
      <c r="W566" s="221">
        <v>2451886</v>
      </c>
      <c r="X566" s="19"/>
      <c r="Y566" s="216">
        <v>2015</v>
      </c>
      <c r="Z566" s="221">
        <v>1483</v>
      </c>
      <c r="AA566" s="221">
        <v>3498</v>
      </c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</row>
    <row r="567" spans="1:50" ht="14.2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225">
        <v>44642</v>
      </c>
      <c r="V567" s="221">
        <v>2604259</v>
      </c>
      <c r="W567" s="221">
        <v>2453955</v>
      </c>
      <c r="X567" s="19"/>
      <c r="Y567" s="216">
        <v>1809</v>
      </c>
      <c r="Z567" s="221">
        <v>1956</v>
      </c>
      <c r="AA567" s="221">
        <v>3765</v>
      </c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</row>
    <row r="568" spans="1:50" ht="14.2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225">
        <v>44643</v>
      </c>
      <c r="V568" s="221">
        <v>2605604</v>
      </c>
      <c r="W568" s="221">
        <v>2455548</v>
      </c>
      <c r="X568" s="19"/>
      <c r="Y568" s="216">
        <v>1856</v>
      </c>
      <c r="Z568" s="221">
        <v>2122</v>
      </c>
      <c r="AA568" s="221">
        <v>3978</v>
      </c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</row>
    <row r="569" spans="1:50" ht="14.2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225">
        <v>44644</v>
      </c>
      <c r="V569" s="221">
        <v>2608201</v>
      </c>
      <c r="W569" s="221">
        <v>2457873</v>
      </c>
      <c r="X569" s="19"/>
      <c r="Y569" s="216">
        <v>2425</v>
      </c>
      <c r="Z569" s="221">
        <v>2080</v>
      </c>
      <c r="AA569" s="221">
        <v>4505</v>
      </c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</row>
    <row r="570" spans="1:50" ht="2.2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225">
        <v>44645</v>
      </c>
      <c r="V570" s="221">
        <v>2610111</v>
      </c>
      <c r="W570" s="221">
        <v>2459905</v>
      </c>
      <c r="X570" s="19"/>
      <c r="Y570" s="216">
        <v>1859</v>
      </c>
      <c r="Z570" s="221">
        <v>1938</v>
      </c>
      <c r="AA570" s="221">
        <v>3797</v>
      </c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</row>
    <row r="571" spans="1:50" ht="14.2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225">
        <v>44646</v>
      </c>
      <c r="V571" s="221">
        <v>2611471</v>
      </c>
      <c r="W571" s="221">
        <v>2461535</v>
      </c>
      <c r="X571" s="19"/>
      <c r="Y571" s="216">
        <v>1322</v>
      </c>
      <c r="Z571" s="221">
        <v>1610</v>
      </c>
      <c r="AA571" s="221">
        <v>2932</v>
      </c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</row>
    <row r="572" spans="1:50" ht="14.2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225">
        <v>44647</v>
      </c>
      <c r="V572" s="221">
        <v>2612056</v>
      </c>
      <c r="W572" s="221">
        <v>2462464</v>
      </c>
      <c r="X572" s="19"/>
      <c r="Y572" s="216">
        <v>511</v>
      </c>
      <c r="Z572" s="221">
        <v>824</v>
      </c>
      <c r="AA572" s="221">
        <v>1335</v>
      </c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</row>
    <row r="573" spans="1:50" ht="14.2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225">
        <v>44648</v>
      </c>
      <c r="V573" s="221">
        <v>2613633</v>
      </c>
      <c r="W573" s="221">
        <v>2464530</v>
      </c>
      <c r="X573" s="19"/>
      <c r="Y573" s="216">
        <v>1208</v>
      </c>
      <c r="Z573" s="221">
        <v>1433</v>
      </c>
      <c r="AA573" s="221">
        <v>2641</v>
      </c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</row>
    <row r="574" spans="1:50" ht="14.2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225">
        <v>44649</v>
      </c>
      <c r="V574" s="221">
        <v>2615554</v>
      </c>
      <c r="W574" s="221">
        <v>2466405</v>
      </c>
      <c r="X574" s="19"/>
      <c r="Y574" s="216">
        <v>1930</v>
      </c>
      <c r="Z574" s="221">
        <v>1550</v>
      </c>
      <c r="AA574" s="221">
        <v>3480</v>
      </c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</row>
    <row r="575" spans="1:50" ht="14.2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225">
        <v>44650</v>
      </c>
      <c r="V575" s="221">
        <v>2617231</v>
      </c>
      <c r="W575" s="221">
        <v>2467794</v>
      </c>
      <c r="X575" s="19"/>
      <c r="Y575" s="216">
        <v>1560</v>
      </c>
      <c r="Z575" s="221">
        <v>1144</v>
      </c>
      <c r="AA575" s="221">
        <v>2704</v>
      </c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</row>
    <row r="576" spans="1:50" ht="14.2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225">
        <v>44651</v>
      </c>
      <c r="V576" s="221">
        <v>2618896</v>
      </c>
      <c r="W576" s="221">
        <v>2469392</v>
      </c>
      <c r="X576" s="19"/>
      <c r="Y576" s="216">
        <v>1585</v>
      </c>
      <c r="Z576" s="221">
        <v>1574</v>
      </c>
      <c r="AA576" s="221">
        <v>3159</v>
      </c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</row>
    <row r="577" spans="1:50" ht="14.2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225">
        <v>44652</v>
      </c>
      <c r="V577" s="221">
        <v>2620481</v>
      </c>
      <c r="W577" s="221">
        <v>2471493</v>
      </c>
      <c r="X577" s="19"/>
      <c r="Y577" s="216">
        <v>1545</v>
      </c>
      <c r="Z577" s="221">
        <v>1918</v>
      </c>
      <c r="AA577" s="221">
        <v>3463</v>
      </c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</row>
    <row r="578" spans="1:50" ht="14.2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225">
        <v>44653</v>
      </c>
      <c r="V578" s="221">
        <v>2621551</v>
      </c>
      <c r="W578" s="221">
        <v>2472671</v>
      </c>
      <c r="X578" s="19"/>
      <c r="Y578" s="216">
        <v>966</v>
      </c>
      <c r="Z578" s="221">
        <v>1070</v>
      </c>
      <c r="AA578" s="221">
        <v>2036</v>
      </c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</row>
    <row r="579" spans="1:50" ht="14.2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225">
        <v>44654</v>
      </c>
      <c r="V579" s="221">
        <v>2621870</v>
      </c>
      <c r="W579" s="221">
        <v>2473111</v>
      </c>
      <c r="X579" s="19"/>
      <c r="Y579" s="216">
        <v>323</v>
      </c>
      <c r="Z579" s="221">
        <v>454</v>
      </c>
      <c r="AA579" s="221">
        <v>777</v>
      </c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</row>
    <row r="580" spans="1:50" ht="14.2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225">
        <v>44655</v>
      </c>
      <c r="V580" s="221">
        <v>2622568</v>
      </c>
      <c r="W580" s="221">
        <v>2474629</v>
      </c>
      <c r="X580" s="19"/>
      <c r="Y580" s="216">
        <v>1053</v>
      </c>
      <c r="Z580" s="221">
        <v>1296</v>
      </c>
      <c r="AA580" s="221">
        <v>2349</v>
      </c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</row>
    <row r="581" spans="1:50" ht="14.2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225">
        <v>44656</v>
      </c>
      <c r="V581" s="221">
        <v>2624221</v>
      </c>
      <c r="W581" s="221">
        <v>2477048</v>
      </c>
      <c r="X581" s="19"/>
      <c r="Y581" s="216">
        <v>1584</v>
      </c>
      <c r="Z581" s="221">
        <v>2328</v>
      </c>
      <c r="AA581" s="221">
        <v>3912</v>
      </c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</row>
    <row r="582" spans="1:50" ht="14.2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225">
        <v>44657</v>
      </c>
      <c r="V582" s="221">
        <v>2626196</v>
      </c>
      <c r="W582" s="221">
        <v>2479276</v>
      </c>
      <c r="X582" s="19"/>
      <c r="Y582" s="216">
        <v>1704</v>
      </c>
      <c r="Z582" s="221">
        <v>1847</v>
      </c>
      <c r="AA582" s="221">
        <v>3551</v>
      </c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</row>
    <row r="583" spans="1:50" ht="14.2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225">
        <v>44658</v>
      </c>
      <c r="V583" s="221">
        <v>2628167</v>
      </c>
      <c r="W583" s="221">
        <v>2481931</v>
      </c>
      <c r="X583" s="19"/>
      <c r="Y583" s="216">
        <v>1845</v>
      </c>
      <c r="Z583" s="221">
        <v>2221</v>
      </c>
      <c r="AA583" s="221">
        <v>4066</v>
      </c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</row>
    <row r="584" spans="1:50" ht="14.2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225">
        <v>44659</v>
      </c>
      <c r="V584" s="221">
        <v>2630050</v>
      </c>
      <c r="W584" s="221">
        <v>2484176</v>
      </c>
      <c r="X584" s="19"/>
      <c r="Y584" s="216">
        <v>1792</v>
      </c>
      <c r="Z584" s="221">
        <v>1739</v>
      </c>
      <c r="AA584" s="221">
        <v>3531</v>
      </c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</row>
    <row r="585" spans="1:50" ht="14.2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225">
        <v>44660</v>
      </c>
      <c r="V585" s="221">
        <v>2631041</v>
      </c>
      <c r="W585" s="221">
        <v>2485362</v>
      </c>
      <c r="X585" s="19"/>
      <c r="Y585" s="216">
        <v>982</v>
      </c>
      <c r="Z585" s="221">
        <v>1076</v>
      </c>
      <c r="AA585" s="221">
        <v>2058</v>
      </c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</row>
    <row r="586" spans="1:50" ht="14.2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225">
        <v>44661</v>
      </c>
      <c r="V586" s="221">
        <v>2631489</v>
      </c>
      <c r="W586" s="221">
        <v>2485928</v>
      </c>
      <c r="X586" s="19"/>
      <c r="Y586" s="216">
        <v>448</v>
      </c>
      <c r="Z586" s="221">
        <v>579</v>
      </c>
      <c r="AA586" s="221">
        <v>1027</v>
      </c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</row>
    <row r="587" spans="1:50" ht="14.2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225">
        <v>44662</v>
      </c>
      <c r="V587" s="221">
        <v>2632728</v>
      </c>
      <c r="W587" s="221">
        <v>2487124</v>
      </c>
      <c r="X587" s="19"/>
      <c r="Y587" s="216">
        <v>1119</v>
      </c>
      <c r="Z587" s="221">
        <v>1133</v>
      </c>
      <c r="AA587" s="221">
        <v>2252</v>
      </c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</row>
    <row r="588" spans="1:50" ht="14.2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225">
        <v>44663</v>
      </c>
      <c r="V588" s="221">
        <v>2633736</v>
      </c>
      <c r="W588" s="221">
        <v>2488034</v>
      </c>
      <c r="X588" s="19"/>
      <c r="Y588" s="216">
        <v>1613</v>
      </c>
      <c r="Z588" s="221">
        <v>1650</v>
      </c>
      <c r="AA588" s="221">
        <v>3263</v>
      </c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</row>
    <row r="589" spans="1:50" ht="14.2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225">
        <v>44664</v>
      </c>
      <c r="V589" s="221">
        <v>2634694</v>
      </c>
      <c r="W589" s="221">
        <v>2489311</v>
      </c>
      <c r="X589" s="19"/>
      <c r="Y589" s="216">
        <v>1570</v>
      </c>
      <c r="Z589" s="221">
        <v>1605</v>
      </c>
      <c r="AA589" s="221">
        <v>3175</v>
      </c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</row>
    <row r="590" spans="1:50" ht="14.2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225">
        <v>44665</v>
      </c>
      <c r="V590" s="221">
        <v>2635899</v>
      </c>
      <c r="W590" s="221">
        <v>2490338</v>
      </c>
      <c r="X590" s="19"/>
      <c r="Y590" s="216">
        <v>1723</v>
      </c>
      <c r="Z590" s="221">
        <v>1941</v>
      </c>
      <c r="AA590" s="221">
        <v>3664</v>
      </c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</row>
    <row r="591" spans="1:50" ht="14.2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225">
        <v>44666</v>
      </c>
      <c r="V591" s="221">
        <v>2637884</v>
      </c>
      <c r="W591" s="221">
        <v>2492556</v>
      </c>
      <c r="X591" s="19"/>
      <c r="Y591" s="216">
        <v>1868</v>
      </c>
      <c r="Z591" s="221">
        <v>2091</v>
      </c>
      <c r="AA591" s="221">
        <v>3959</v>
      </c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</row>
    <row r="592" spans="1:50" ht="14.2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225">
        <v>44667</v>
      </c>
      <c r="V592" s="221">
        <v>2638523</v>
      </c>
      <c r="W592" s="221">
        <v>2493599</v>
      </c>
      <c r="X592" s="19"/>
      <c r="Y592" s="216">
        <v>1088</v>
      </c>
      <c r="Z592" s="221">
        <v>1040</v>
      </c>
      <c r="AA592" s="221">
        <v>2128</v>
      </c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</row>
    <row r="593" spans="1:50" ht="14.2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225">
        <v>44668</v>
      </c>
      <c r="V593" s="221">
        <v>2638909</v>
      </c>
      <c r="W593" s="221">
        <v>2493976</v>
      </c>
      <c r="X593" s="19"/>
      <c r="Y593" s="216">
        <v>392</v>
      </c>
      <c r="Z593" s="221">
        <v>381</v>
      </c>
      <c r="AA593" s="221">
        <v>773</v>
      </c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</row>
    <row r="594" spans="1:50" ht="14.2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225">
        <v>44669</v>
      </c>
      <c r="V594" s="221">
        <v>2640113</v>
      </c>
      <c r="W594" s="221">
        <v>2494858</v>
      </c>
      <c r="X594" s="19"/>
      <c r="Y594" s="216">
        <v>1144</v>
      </c>
      <c r="Z594" s="221">
        <v>980</v>
      </c>
      <c r="AA594" s="221">
        <v>2124</v>
      </c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</row>
    <row r="595" spans="1:50" ht="14.2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225">
        <v>44670</v>
      </c>
      <c r="V595" s="221">
        <v>2641973</v>
      </c>
      <c r="W595" s="221">
        <v>2496538</v>
      </c>
      <c r="X595" s="19"/>
      <c r="Y595" s="216">
        <v>1807</v>
      </c>
      <c r="Z595" s="221">
        <v>1653</v>
      </c>
      <c r="AA595" s="221">
        <v>3460</v>
      </c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</row>
    <row r="596" spans="1:50" ht="14.2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225">
        <v>44671</v>
      </c>
      <c r="V596" s="221">
        <v>2644002</v>
      </c>
      <c r="W596" s="221">
        <v>2498152</v>
      </c>
      <c r="X596" s="19"/>
      <c r="Y596" s="216">
        <v>1885</v>
      </c>
      <c r="Z596" s="221">
        <v>1561</v>
      </c>
      <c r="AA596" s="221">
        <v>3446</v>
      </c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</row>
    <row r="597" spans="1:50" ht="14.2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225">
        <v>44672</v>
      </c>
      <c r="V597" s="221">
        <v>2646217</v>
      </c>
      <c r="W597" s="221">
        <v>2499790</v>
      </c>
      <c r="X597" s="19"/>
      <c r="Y597" s="216">
        <v>2108</v>
      </c>
      <c r="Z597" s="221">
        <v>1539</v>
      </c>
      <c r="AA597" s="221">
        <v>3647</v>
      </c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</row>
    <row r="598" spans="1:50" ht="14.2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225">
        <v>44673</v>
      </c>
      <c r="V598" s="221">
        <v>2647896</v>
      </c>
      <c r="W598" s="221">
        <v>2501274</v>
      </c>
      <c r="X598" s="19"/>
      <c r="Y598" s="216">
        <v>1631</v>
      </c>
      <c r="Z598" s="221">
        <v>1443</v>
      </c>
      <c r="AA598" s="221">
        <v>3074</v>
      </c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</row>
    <row r="599" spans="1:50" ht="14.2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225">
        <v>44674</v>
      </c>
      <c r="V599" s="221">
        <v>2648503</v>
      </c>
      <c r="W599" s="221">
        <v>2501851</v>
      </c>
      <c r="X599" s="19"/>
      <c r="Y599" s="216">
        <v>1039</v>
      </c>
      <c r="Z599" s="221">
        <v>896</v>
      </c>
      <c r="AA599" s="221">
        <v>1935</v>
      </c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</row>
    <row r="600" spans="1:50" ht="14.2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225">
        <v>44675</v>
      </c>
      <c r="V600" s="221">
        <v>2648966</v>
      </c>
      <c r="W600" s="221">
        <v>2502239</v>
      </c>
      <c r="X600" s="19"/>
      <c r="Y600" s="216">
        <v>439</v>
      </c>
      <c r="Z600" s="221">
        <v>377</v>
      </c>
      <c r="AA600" s="221">
        <v>816</v>
      </c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</row>
    <row r="601" spans="1:50" ht="14.2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225">
        <v>44676</v>
      </c>
      <c r="V601" s="221">
        <v>2650345</v>
      </c>
      <c r="W601" s="221">
        <v>2503311</v>
      </c>
      <c r="X601" s="19"/>
      <c r="Y601" s="216">
        <v>1166</v>
      </c>
      <c r="Z601" s="221">
        <v>945</v>
      </c>
      <c r="AA601" s="221">
        <v>2111</v>
      </c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</row>
    <row r="602" spans="1:50" ht="14.2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225">
        <v>44677</v>
      </c>
      <c r="V602" s="221">
        <v>2652449</v>
      </c>
      <c r="W602" s="221">
        <v>2505003</v>
      </c>
      <c r="X602" s="19"/>
      <c r="Y602" s="216">
        <v>2357</v>
      </c>
      <c r="Z602" s="221">
        <v>1922</v>
      </c>
      <c r="AA602" s="221">
        <v>4279</v>
      </c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</row>
    <row r="603" spans="1:50" ht="14.2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225">
        <v>44678</v>
      </c>
      <c r="V603" s="221">
        <v>2654417</v>
      </c>
      <c r="W603" s="221">
        <v>2506711</v>
      </c>
      <c r="X603" s="19"/>
      <c r="Y603" s="216">
        <v>1826</v>
      </c>
      <c r="Z603" s="221">
        <v>1616</v>
      </c>
      <c r="AA603" s="221">
        <v>3442</v>
      </c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</row>
    <row r="604" spans="1:50" ht="14.2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225">
        <v>44679</v>
      </c>
      <c r="V604" s="221">
        <v>2656215</v>
      </c>
      <c r="W604" s="221">
        <v>2509096</v>
      </c>
      <c r="X604" s="19"/>
      <c r="Y604" s="216">
        <v>1717</v>
      </c>
      <c r="Z604" s="221">
        <v>1485</v>
      </c>
      <c r="AA604" s="221">
        <v>3202</v>
      </c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</row>
    <row r="605" spans="1:50" ht="14.2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225">
        <v>44680</v>
      </c>
      <c r="V605" s="221">
        <v>2658044</v>
      </c>
      <c r="W605" s="221">
        <v>2510941</v>
      </c>
      <c r="X605" s="19"/>
      <c r="Y605" s="216">
        <v>1636</v>
      </c>
      <c r="Z605" s="221">
        <v>1769</v>
      </c>
      <c r="AA605" s="221">
        <v>3405</v>
      </c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</row>
    <row r="606" spans="1:50" ht="14.2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225">
        <v>44681</v>
      </c>
      <c r="V606" s="221">
        <v>2659021</v>
      </c>
      <c r="W606" s="221">
        <v>2511805</v>
      </c>
      <c r="X606" s="19"/>
      <c r="Y606" s="216">
        <v>861</v>
      </c>
      <c r="Z606" s="221">
        <v>815</v>
      </c>
      <c r="AA606" s="221">
        <v>1676</v>
      </c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</row>
    <row r="607" spans="1:50" ht="14.2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225">
        <v>44682</v>
      </c>
      <c r="V607" s="221">
        <v>2659333</v>
      </c>
      <c r="W607" s="221">
        <v>2512098</v>
      </c>
      <c r="X607" s="19"/>
      <c r="Y607" s="216">
        <v>242</v>
      </c>
      <c r="Z607" s="221">
        <v>225</v>
      </c>
      <c r="AA607" s="221">
        <v>467</v>
      </c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</row>
    <row r="608" spans="1:50" ht="14.2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225">
        <v>44683</v>
      </c>
      <c r="V608" s="221">
        <v>2659482</v>
      </c>
      <c r="W608" s="221">
        <v>2512200</v>
      </c>
      <c r="X608" s="19"/>
      <c r="Y608" s="216">
        <v>152</v>
      </c>
      <c r="Z608" s="221">
        <v>110</v>
      </c>
      <c r="AA608" s="221">
        <v>262</v>
      </c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</row>
    <row r="609" spans="1:50" ht="14.2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225">
        <v>44684</v>
      </c>
      <c r="V609" s="221">
        <v>2659743</v>
      </c>
      <c r="W609" s="221">
        <v>2512457</v>
      </c>
      <c r="X609" s="19"/>
      <c r="Y609" s="216">
        <v>198</v>
      </c>
      <c r="Z609" s="221">
        <v>217</v>
      </c>
      <c r="AA609" s="221">
        <v>415</v>
      </c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</row>
    <row r="610" spans="1:50" ht="14.2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225">
        <v>44685</v>
      </c>
      <c r="V610" s="221">
        <v>2660392</v>
      </c>
      <c r="W610" s="221">
        <v>2513209</v>
      </c>
      <c r="X610" s="19"/>
      <c r="Y610" s="216">
        <v>876</v>
      </c>
      <c r="Z610" s="221">
        <v>965</v>
      </c>
      <c r="AA610" s="221">
        <v>1841</v>
      </c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</row>
    <row r="611" spans="1:50" ht="14.2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225">
        <v>44686</v>
      </c>
      <c r="V611" s="221">
        <v>2662396</v>
      </c>
      <c r="W611" s="221">
        <v>2515552</v>
      </c>
      <c r="X611" s="19"/>
      <c r="Y611" s="216">
        <v>1861</v>
      </c>
      <c r="Z611" s="221">
        <v>2307</v>
      </c>
      <c r="AA611" s="221">
        <v>4168</v>
      </c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</row>
    <row r="612" spans="1:50" ht="14.2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225">
        <v>44687</v>
      </c>
      <c r="V612" s="221">
        <v>2664597</v>
      </c>
      <c r="W612" s="221">
        <v>2517353</v>
      </c>
      <c r="X612" s="19"/>
      <c r="Y612" s="216">
        <v>2136</v>
      </c>
      <c r="Z612" s="221">
        <v>1926</v>
      </c>
      <c r="AA612" s="221">
        <v>4062</v>
      </c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</row>
    <row r="613" spans="1:50" ht="14.2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225">
        <v>44688</v>
      </c>
      <c r="V613" s="221">
        <v>2665823</v>
      </c>
      <c r="W613" s="221">
        <v>2518751</v>
      </c>
      <c r="X613" s="19"/>
      <c r="Y613" s="216">
        <v>1086</v>
      </c>
      <c r="Z613" s="221">
        <v>1275</v>
      </c>
      <c r="AA613" s="221">
        <v>2361</v>
      </c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</row>
    <row r="614" spans="1:50" ht="14.2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225">
        <v>44689</v>
      </c>
      <c r="V614" s="221">
        <v>2666088</v>
      </c>
      <c r="W614" s="221">
        <v>2519058</v>
      </c>
      <c r="X614" s="19"/>
      <c r="Y614" s="216">
        <v>251</v>
      </c>
      <c r="Z614" s="221">
        <v>268</v>
      </c>
      <c r="AA614" s="221">
        <v>519</v>
      </c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</row>
    <row r="615" spans="1:50" ht="14.2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225">
        <v>44690</v>
      </c>
      <c r="V615" s="221">
        <v>2666323</v>
      </c>
      <c r="W615" s="221">
        <v>2519328</v>
      </c>
      <c r="X615" s="19"/>
      <c r="Y615" s="216">
        <v>200</v>
      </c>
      <c r="Z615" s="221">
        <v>190</v>
      </c>
      <c r="AA615" s="221">
        <v>390</v>
      </c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</row>
    <row r="616" spans="1:50" ht="14.2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225">
        <v>44691</v>
      </c>
      <c r="V616" s="221">
        <f>I109+K109+L109+N109+P109</f>
        <v>3196333</v>
      </c>
      <c r="W616" s="221">
        <f>J109+K109+M109+O109+P109</f>
        <v>2965407</v>
      </c>
      <c r="X616" s="19"/>
      <c r="Y616" s="216">
        <f>AM109+AO109+AP109+AR109+AT109</f>
        <v>825</v>
      </c>
      <c r="Z616" s="221">
        <f>AN109+AO109+AQ109+AS109+AT109</f>
        <v>683</v>
      </c>
      <c r="AA616" s="221">
        <f>Y616+Z616</f>
        <v>1508</v>
      </c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</row>
  </sheetData>
  <mergeCells count="8">
    <mergeCell ref="I2:M2"/>
    <mergeCell ref="N2:R2"/>
    <mergeCell ref="Y2:Z2"/>
    <mergeCell ref="AH2:AI2"/>
    <mergeCell ref="I3:K3"/>
    <mergeCell ref="L3:M3"/>
    <mergeCell ref="N3:P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69"/>
  <sheetViews>
    <sheetView topLeftCell="I1" zoomScaleNormal="100" workbookViewId="0">
      <selection activeCell="M61" sqref="M61"/>
    </sheetView>
  </sheetViews>
  <sheetFormatPr defaultColWidth="9.375" defaultRowHeight="15" x14ac:dyDescent="0.25"/>
  <cols>
    <col min="1" max="1" width="3.375" customWidth="1"/>
    <col min="2" max="2" width="11" customWidth="1"/>
    <col min="3" max="3" width="18" customWidth="1"/>
    <col min="4" max="4" width="4.125" customWidth="1"/>
    <col min="5" max="5" width="12" customWidth="1"/>
    <col min="6" max="6" width="18" customWidth="1"/>
    <col min="7" max="7" width="4.125" customWidth="1"/>
    <col min="8" max="8" width="13.125" customWidth="1"/>
    <col min="9" max="9" width="11.875" customWidth="1"/>
    <col min="11" max="11" width="29.625" style="226" customWidth="1"/>
    <col min="12" max="12" width="13.875" style="226" customWidth="1"/>
    <col min="13" max="13" width="15" style="226" customWidth="1"/>
    <col min="14" max="14" width="9.875" style="227" customWidth="1"/>
  </cols>
  <sheetData>
    <row r="2" spans="1:14" x14ac:dyDescent="0.25">
      <c r="A2" s="19"/>
      <c r="B2" s="228" t="s">
        <v>297</v>
      </c>
      <c r="C2" s="229"/>
      <c r="D2" s="19"/>
      <c r="E2" s="19"/>
      <c r="F2" s="19"/>
      <c r="G2" s="19"/>
      <c r="H2" s="19"/>
      <c r="I2" s="19"/>
      <c r="J2" s="19"/>
      <c r="K2" s="230" t="s">
        <v>298</v>
      </c>
      <c r="L2" s="231"/>
      <c r="M2" s="232"/>
      <c r="N2" s="227" t="s">
        <v>299</v>
      </c>
    </row>
    <row r="3" spans="1:14" x14ac:dyDescent="0.25">
      <c r="A3" s="233" t="s">
        <v>299</v>
      </c>
      <c r="B3" s="233" t="s">
        <v>299</v>
      </c>
      <c r="C3" s="233" t="s">
        <v>299</v>
      </c>
      <c r="D3" s="233" t="s">
        <v>299</v>
      </c>
      <c r="E3" s="233" t="s">
        <v>299</v>
      </c>
      <c r="F3" s="233" t="s">
        <v>299</v>
      </c>
      <c r="G3" s="233" t="s">
        <v>299</v>
      </c>
      <c r="H3" s="233" t="s">
        <v>299</v>
      </c>
      <c r="I3" s="233" t="s">
        <v>299</v>
      </c>
      <c r="J3" s="233" t="s">
        <v>299</v>
      </c>
      <c r="K3" s="234" t="s">
        <v>300</v>
      </c>
      <c r="L3" s="235">
        <f>F5</f>
        <v>3196400</v>
      </c>
      <c r="M3" s="236">
        <v>3196400</v>
      </c>
      <c r="N3" s="227" t="s">
        <v>299</v>
      </c>
    </row>
    <row r="4" spans="1:14" x14ac:dyDescent="0.25">
      <c r="A4" s="19"/>
      <c r="B4" s="228"/>
      <c r="C4" s="228" t="s">
        <v>301</v>
      </c>
      <c r="D4" s="19"/>
      <c r="E4" s="228"/>
      <c r="F4" s="228" t="s">
        <v>302</v>
      </c>
      <c r="G4" s="19"/>
      <c r="H4" s="228" t="s">
        <v>303</v>
      </c>
      <c r="I4" s="228"/>
      <c r="J4" s="19"/>
      <c r="K4" s="231" t="s">
        <v>304</v>
      </c>
      <c r="L4" s="235">
        <f>F7</f>
        <v>3314039</v>
      </c>
      <c r="M4" s="236">
        <v>3314039</v>
      </c>
      <c r="N4" s="227" t="s">
        <v>299</v>
      </c>
    </row>
    <row r="5" spans="1:14" x14ac:dyDescent="0.25">
      <c r="A5" s="19"/>
      <c r="B5" s="228" t="s">
        <v>305</v>
      </c>
      <c r="C5" s="237">
        <v>3411530</v>
      </c>
      <c r="D5" s="19"/>
      <c r="E5" s="228" t="s">
        <v>305</v>
      </c>
      <c r="F5" s="237">
        <f>'в привитых'!I109+'в привитых'!K109+'в привитых'!L109+'в привитых'!N109+'в привитых'!P109+'в привитых'!Q109</f>
        <v>3196400</v>
      </c>
      <c r="G5" s="19"/>
      <c r="H5" s="228" t="s">
        <v>178</v>
      </c>
      <c r="I5" s="238">
        <f>F7/H30</f>
        <v>0.76076373903861161</v>
      </c>
      <c r="J5" s="19"/>
      <c r="K5" s="231" t="s">
        <v>306</v>
      </c>
      <c r="L5" s="235">
        <f>F10</f>
        <v>2965435</v>
      </c>
      <c r="M5" s="236">
        <v>2965435</v>
      </c>
      <c r="N5" s="227" t="s">
        <v>299</v>
      </c>
    </row>
    <row r="6" spans="1:14" x14ac:dyDescent="0.25">
      <c r="A6" s="19"/>
      <c r="B6" s="228" t="s">
        <v>307</v>
      </c>
      <c r="C6" s="237">
        <f>'в привитых'!H129</f>
        <v>93460</v>
      </c>
      <c r="D6" s="19"/>
      <c r="E6" s="228" t="s">
        <v>307</v>
      </c>
      <c r="F6" s="237">
        <f>'в привитых'!I129</f>
        <v>117639</v>
      </c>
      <c r="G6" s="19"/>
      <c r="H6" s="228" t="s">
        <v>308</v>
      </c>
      <c r="I6" s="238">
        <f>F34/H32</f>
        <v>0.97177211970082145</v>
      </c>
      <c r="J6" s="19"/>
      <c r="K6" s="231" t="s">
        <v>304</v>
      </c>
      <c r="L6" s="235">
        <f>F12</f>
        <v>3078876</v>
      </c>
      <c r="M6" s="236">
        <v>3078876</v>
      </c>
      <c r="N6" s="227" t="s">
        <v>299</v>
      </c>
    </row>
    <row r="7" spans="1:14" x14ac:dyDescent="0.25">
      <c r="A7" s="19"/>
      <c r="B7" s="228" t="s">
        <v>178</v>
      </c>
      <c r="C7" s="237">
        <f>C5+C6</f>
        <v>3504990</v>
      </c>
      <c r="D7" s="19"/>
      <c r="E7" s="228" t="s">
        <v>178</v>
      </c>
      <c r="F7" s="237">
        <f>F5+F6</f>
        <v>3314039</v>
      </c>
      <c r="G7" s="19"/>
      <c r="H7" s="228" t="s">
        <v>29</v>
      </c>
      <c r="I7" s="238">
        <f>F15/H31</f>
        <v>9.8236103625641644E-3</v>
      </c>
      <c r="J7" s="19"/>
      <c r="K7" s="234" t="s">
        <v>309</v>
      </c>
      <c r="L7" s="231"/>
      <c r="M7" s="236"/>
      <c r="N7" s="227" t="s">
        <v>299</v>
      </c>
    </row>
    <row r="8" spans="1:14" x14ac:dyDescent="0.25">
      <c r="A8" s="233" t="s">
        <v>299</v>
      </c>
      <c r="B8" s="233" t="s">
        <v>299</v>
      </c>
      <c r="C8" s="233" t="s">
        <v>299</v>
      </c>
      <c r="D8" s="233" t="s">
        <v>299</v>
      </c>
      <c r="E8" s="233" t="s">
        <v>299</v>
      </c>
      <c r="F8" s="233" t="s">
        <v>299</v>
      </c>
      <c r="G8" s="233" t="s">
        <v>299</v>
      </c>
      <c r="H8" s="233" t="s">
        <v>299</v>
      </c>
      <c r="I8" s="233" t="s">
        <v>299</v>
      </c>
      <c r="J8" s="233" t="s">
        <v>299</v>
      </c>
      <c r="K8" s="231" t="s">
        <v>310</v>
      </c>
      <c r="L8" s="235">
        <f>'в привитых'!I31+'в привитых'!K31+'в привитых'!L31+'в привитых'!N31+'в привитых'!P31</f>
        <v>1238596</v>
      </c>
      <c r="M8" s="236">
        <v>1238596</v>
      </c>
      <c r="N8" s="227" t="s">
        <v>299</v>
      </c>
    </row>
    <row r="9" spans="1:14" x14ac:dyDescent="0.25">
      <c r="A9" s="19"/>
      <c r="B9" s="108"/>
      <c r="C9" s="239" t="s">
        <v>311</v>
      </c>
      <c r="D9" s="19"/>
      <c r="E9" s="228"/>
      <c r="F9" s="228" t="s">
        <v>312</v>
      </c>
      <c r="G9" s="19"/>
      <c r="H9" s="228" t="s">
        <v>313</v>
      </c>
      <c r="I9" s="228"/>
      <c r="J9" s="19"/>
      <c r="K9" s="231" t="s">
        <v>314</v>
      </c>
      <c r="L9" s="235">
        <f>'в привитых'!J31+'в привитых'!K31+'в привитых'!M31+'в привитых'!O31+'в привитых'!P31</f>
        <v>1153429</v>
      </c>
      <c r="M9" s="236">
        <v>1153429</v>
      </c>
      <c r="N9" s="227" t="s">
        <v>299</v>
      </c>
    </row>
    <row r="10" spans="1:14" x14ac:dyDescent="0.25">
      <c r="A10" s="19"/>
      <c r="B10" s="108" t="s">
        <v>315</v>
      </c>
      <c r="C10" s="240">
        <f>'в привитых'!U109</f>
        <v>120248</v>
      </c>
      <c r="D10" s="19"/>
      <c r="E10" s="228" t="s">
        <v>305</v>
      </c>
      <c r="F10" s="237">
        <f>'в привитых'!J109+'в привитых'!K109+'в привитых'!M109+'в привитых'!O109+'в привитых'!P109+'в привитых'!R109</f>
        <v>2965435</v>
      </c>
      <c r="G10" s="19"/>
      <c r="H10" s="228" t="s">
        <v>316</v>
      </c>
      <c r="I10" s="237">
        <f>'в привитых'!S109</f>
        <v>32261</v>
      </c>
      <c r="J10" s="19"/>
      <c r="K10" s="241" t="s">
        <v>317</v>
      </c>
      <c r="L10" s="231"/>
      <c r="M10" s="236"/>
      <c r="N10" s="227" t="s">
        <v>299</v>
      </c>
    </row>
    <row r="11" spans="1:14" x14ac:dyDescent="0.25">
      <c r="A11" s="19"/>
      <c r="B11" s="108" t="s">
        <v>154</v>
      </c>
      <c r="C11" s="242">
        <f>'в привитых'!I111</f>
        <v>18005</v>
      </c>
      <c r="D11" s="19"/>
      <c r="E11" s="228" t="s">
        <v>307</v>
      </c>
      <c r="F11" s="237">
        <f>'в привитых'!J129</f>
        <v>113441</v>
      </c>
      <c r="G11" s="19"/>
      <c r="H11" s="228" t="s">
        <v>318</v>
      </c>
      <c r="I11" s="237">
        <f>'в привитых'!T109</f>
        <v>4351</v>
      </c>
      <c r="J11" s="19"/>
      <c r="K11" s="234" t="s">
        <v>319</v>
      </c>
      <c r="L11" s="235">
        <f>F15</f>
        <v>9387</v>
      </c>
      <c r="M11" s="236">
        <v>9387</v>
      </c>
      <c r="N11" s="227" t="s">
        <v>299</v>
      </c>
    </row>
    <row r="12" spans="1:14" x14ac:dyDescent="0.25">
      <c r="A12" s="19"/>
      <c r="B12" s="108" t="s">
        <v>178</v>
      </c>
      <c r="C12" s="240">
        <f>C10+C11</f>
        <v>138253</v>
      </c>
      <c r="D12" s="19"/>
      <c r="E12" s="228" t="s">
        <v>178</v>
      </c>
      <c r="F12" s="237">
        <f>F10+F11</f>
        <v>3078876</v>
      </c>
      <c r="G12" s="19"/>
      <c r="H12" s="228" t="s">
        <v>320</v>
      </c>
      <c r="I12" s="237">
        <f>'в привитых'!N109+'в привитых'!P109</f>
        <v>995083</v>
      </c>
      <c r="J12" s="19"/>
      <c r="K12" s="231" t="s">
        <v>321</v>
      </c>
      <c r="L12" s="235">
        <f>'в привитых'!L31</f>
        <v>4566</v>
      </c>
      <c r="M12" s="236">
        <v>4566</v>
      </c>
      <c r="N12" s="227" t="s">
        <v>299</v>
      </c>
    </row>
    <row r="13" spans="1:14" x14ac:dyDescent="0.25">
      <c r="A13" s="233" t="s">
        <v>299</v>
      </c>
      <c r="B13" s="233" t="s">
        <v>299</v>
      </c>
      <c r="C13" s="233" t="s">
        <v>299</v>
      </c>
      <c r="D13" s="233" t="s">
        <v>299</v>
      </c>
      <c r="E13" s="233" t="s">
        <v>299</v>
      </c>
      <c r="F13" s="233" t="s">
        <v>299</v>
      </c>
      <c r="G13" s="233" t="s">
        <v>299</v>
      </c>
      <c r="H13" s="233" t="s">
        <v>299</v>
      </c>
      <c r="I13" s="233" t="s">
        <v>299</v>
      </c>
      <c r="J13" s="233" t="s">
        <v>299</v>
      </c>
      <c r="K13" s="231" t="s">
        <v>322</v>
      </c>
      <c r="L13" s="235">
        <f>'в привитых'!L108</f>
        <v>4821</v>
      </c>
      <c r="M13" s="236">
        <v>4821</v>
      </c>
      <c r="N13" s="227" t="s">
        <v>299</v>
      </c>
    </row>
    <row r="14" spans="1:14" x14ac:dyDescent="0.25">
      <c r="A14" s="19"/>
      <c r="B14" s="108"/>
      <c r="C14" s="239" t="s">
        <v>323</v>
      </c>
      <c r="D14" s="19"/>
      <c r="E14" s="228" t="s">
        <v>29</v>
      </c>
      <c r="F14" s="228"/>
      <c r="G14" s="19"/>
      <c r="H14" s="228" t="s">
        <v>324</v>
      </c>
      <c r="I14" s="228"/>
      <c r="J14" s="19"/>
      <c r="K14" s="234" t="s">
        <v>325</v>
      </c>
      <c r="L14" s="235">
        <f>F16</f>
        <v>9072</v>
      </c>
      <c r="M14" s="236">
        <v>9072</v>
      </c>
      <c r="N14" s="227" t="s">
        <v>299</v>
      </c>
    </row>
    <row r="15" spans="1:14" x14ac:dyDescent="0.25">
      <c r="A15" s="19"/>
      <c r="B15" s="108" t="s">
        <v>315</v>
      </c>
      <c r="C15" s="240">
        <f>'в привитых'!V109</f>
        <v>283530</v>
      </c>
      <c r="D15" s="19"/>
      <c r="E15" s="228">
        <v>1</v>
      </c>
      <c r="F15" s="237">
        <f>'в привитых'!L109</f>
        <v>9387</v>
      </c>
      <c r="G15" s="19"/>
      <c r="H15" s="228">
        <v>1</v>
      </c>
      <c r="I15" s="237">
        <f>'в привитых'!AM109+'в привитых'!AO109+'в привитых'!AP109+'в привитых'!AR109+'в привитых'!AT109</f>
        <v>825</v>
      </c>
      <c r="J15" s="19"/>
      <c r="K15" s="231" t="s">
        <v>321</v>
      </c>
      <c r="L15" s="235">
        <f>'в привитых'!M31</f>
        <v>4501</v>
      </c>
      <c r="M15" s="236">
        <v>4501</v>
      </c>
      <c r="N15" s="227" t="s">
        <v>299</v>
      </c>
    </row>
    <row r="16" spans="1:14" x14ac:dyDescent="0.25">
      <c r="A16" s="19"/>
      <c r="B16" s="108" t="s">
        <v>154</v>
      </c>
      <c r="C16" s="242">
        <f>C11</f>
        <v>18005</v>
      </c>
      <c r="D16" s="19"/>
      <c r="E16" s="228">
        <v>2</v>
      </c>
      <c r="F16" s="237">
        <f>'в привитых'!M109</f>
        <v>9072</v>
      </c>
      <c r="G16" s="19"/>
      <c r="H16" s="228">
        <v>2</v>
      </c>
      <c r="I16" s="237">
        <f>'в привитых'!AN109+'в привитых'!AQ109+'в привитых'!AS109</f>
        <v>683</v>
      </c>
      <c r="J16" s="19"/>
      <c r="K16" s="231" t="s">
        <v>322</v>
      </c>
      <c r="L16" s="235">
        <f>'в привитых'!M108</f>
        <v>4571</v>
      </c>
      <c r="M16" s="236">
        <v>4571</v>
      </c>
      <c r="N16" s="227" t="s">
        <v>299</v>
      </c>
    </row>
    <row r="17" spans="1:14" x14ac:dyDescent="0.25">
      <c r="A17" s="19"/>
      <c r="B17" s="108" t="s">
        <v>178</v>
      </c>
      <c r="C17" s="240">
        <f>C15+C16</f>
        <v>301535</v>
      </c>
      <c r="D17" s="19"/>
      <c r="E17" s="19"/>
      <c r="F17" s="19"/>
      <c r="G17" s="19"/>
      <c r="H17" s="228" t="s">
        <v>178</v>
      </c>
      <c r="I17" s="237">
        <f>I15+I16</f>
        <v>1508</v>
      </c>
      <c r="J17" s="19"/>
      <c r="K17" s="231"/>
      <c r="L17" s="231"/>
      <c r="M17" s="236"/>
      <c r="N17" s="227" t="s">
        <v>299</v>
      </c>
    </row>
    <row r="18" spans="1:14" ht="30" customHeight="1" x14ac:dyDescent="0.25">
      <c r="A18" s="19"/>
      <c r="B18" s="19"/>
      <c r="C18" s="19"/>
      <c r="D18" s="19"/>
      <c r="E18" s="228" t="s">
        <v>326</v>
      </c>
      <c r="F18" s="228"/>
      <c r="G18" s="19"/>
      <c r="H18" s="19"/>
      <c r="I18" s="19"/>
      <c r="J18" s="19"/>
      <c r="K18" s="243" t="s">
        <v>327</v>
      </c>
      <c r="L18" s="231"/>
      <c r="M18" s="236"/>
      <c r="N18" s="227" t="s">
        <v>299</v>
      </c>
    </row>
    <row r="19" spans="1:14" x14ac:dyDescent="0.25">
      <c r="A19" s="19"/>
      <c r="B19" s="228" t="s">
        <v>328</v>
      </c>
      <c r="C19" s="237">
        <f>'в привитых'!Y109</f>
        <v>3240520</v>
      </c>
      <c r="D19" s="19"/>
      <c r="E19" s="228">
        <v>1</v>
      </c>
      <c r="F19" s="237">
        <f>'в привитых'!AH109</f>
        <v>1007083</v>
      </c>
      <c r="G19" s="19"/>
      <c r="H19" s="228" t="s">
        <v>329</v>
      </c>
      <c r="I19" s="228"/>
      <c r="J19" s="19"/>
      <c r="K19" s="231" t="s">
        <v>330</v>
      </c>
      <c r="L19" s="235">
        <f>I10</f>
        <v>32261</v>
      </c>
      <c r="M19" s="236">
        <v>32261</v>
      </c>
      <c r="N19" s="227" t="s">
        <v>299</v>
      </c>
    </row>
    <row r="20" spans="1:14" x14ac:dyDescent="0.25">
      <c r="A20" s="19"/>
      <c r="B20" s="228" t="s">
        <v>331</v>
      </c>
      <c r="C20" s="237">
        <f>'в привитых'!Z109</f>
        <v>2991905</v>
      </c>
      <c r="D20" s="19"/>
      <c r="E20" s="228">
        <v>2</v>
      </c>
      <c r="F20" s="237">
        <f>'в привитых'!AI109</f>
        <v>941051</v>
      </c>
      <c r="G20" s="19"/>
      <c r="H20" s="228" t="s">
        <v>332</v>
      </c>
      <c r="I20" s="237">
        <f>'в привитых'!AM109+'в привитых'!AO109+'в привитых'!AP109</f>
        <v>43</v>
      </c>
      <c r="J20" s="19"/>
      <c r="K20" s="231" t="s">
        <v>333</v>
      </c>
      <c r="L20" s="231">
        <f>'в привитых'!S31</f>
        <v>7101</v>
      </c>
      <c r="M20" s="236">
        <v>7101</v>
      </c>
      <c r="N20" s="227" t="s">
        <v>299</v>
      </c>
    </row>
    <row r="21" spans="1:14" x14ac:dyDescent="0.25">
      <c r="A21" s="19"/>
      <c r="B21" s="19"/>
      <c r="C21" s="19"/>
      <c r="D21" s="19"/>
      <c r="E21" s="228" t="s">
        <v>334</v>
      </c>
      <c r="F21" s="238">
        <f>F20/F27</f>
        <v>0.95297654852828295</v>
      </c>
      <c r="G21" s="19"/>
      <c r="H21" s="228" t="s">
        <v>335</v>
      </c>
      <c r="I21" s="237">
        <f>'в привитых'!AR109+'в привитых'!AT109</f>
        <v>782</v>
      </c>
      <c r="J21" s="19"/>
      <c r="K21" s="231"/>
      <c r="L21" s="231"/>
      <c r="M21" s="236"/>
      <c r="N21" s="227" t="s">
        <v>299</v>
      </c>
    </row>
    <row r="22" spans="1:14" x14ac:dyDescent="0.25">
      <c r="A22" s="19"/>
      <c r="B22" s="19"/>
      <c r="C22" s="19"/>
      <c r="D22" s="19"/>
      <c r="E22" s="228" t="s">
        <v>336</v>
      </c>
      <c r="F22" s="238">
        <f>F20/F10</f>
        <v>0.3173399518114543</v>
      </c>
      <c r="G22" s="19"/>
      <c r="H22" s="228" t="s">
        <v>337</v>
      </c>
      <c r="I22" s="237">
        <f>I20+I21</f>
        <v>825</v>
      </c>
      <c r="J22" s="19"/>
      <c r="K22" s="241" t="s">
        <v>338</v>
      </c>
      <c r="L22" s="231"/>
      <c r="M22" s="236"/>
      <c r="N22" s="227" t="s">
        <v>299</v>
      </c>
    </row>
    <row r="23" spans="1:14" x14ac:dyDescent="0.25">
      <c r="A23" s="233" t="s">
        <v>299</v>
      </c>
      <c r="B23" s="233" t="s">
        <v>299</v>
      </c>
      <c r="C23" s="233" t="s">
        <v>299</v>
      </c>
      <c r="D23" s="233" t="s">
        <v>299</v>
      </c>
      <c r="E23" s="233" t="s">
        <v>299</v>
      </c>
      <c r="F23" s="233" t="s">
        <v>299</v>
      </c>
      <c r="G23" s="233" t="s">
        <v>299</v>
      </c>
      <c r="H23" s="233" t="s">
        <v>299</v>
      </c>
      <c r="I23" s="233" t="s">
        <v>299</v>
      </c>
      <c r="J23" s="233" t="s">
        <v>299</v>
      </c>
      <c r="K23" s="231" t="s">
        <v>330</v>
      </c>
      <c r="L23" s="235">
        <f>I11</f>
        <v>4351</v>
      </c>
      <c r="M23" s="236">
        <v>4351</v>
      </c>
      <c r="N23" s="227" t="s">
        <v>299</v>
      </c>
    </row>
    <row r="24" spans="1:14" x14ac:dyDescent="0.25">
      <c r="A24" s="19"/>
      <c r="B24" s="19"/>
      <c r="C24" s="19"/>
      <c r="D24" s="19"/>
      <c r="E24" s="228" t="s">
        <v>339</v>
      </c>
      <c r="F24" s="228">
        <f>'в привитых'!AE109</f>
        <v>461</v>
      </c>
      <c r="G24" s="19"/>
      <c r="H24" s="19"/>
      <c r="I24" s="19"/>
      <c r="J24" s="19"/>
      <c r="K24" s="231" t="s">
        <v>333</v>
      </c>
      <c r="L24" s="231">
        <f>'в привитых'!T31</f>
        <v>1647</v>
      </c>
      <c r="M24" s="236">
        <v>1647</v>
      </c>
      <c r="N24" s="227" t="s">
        <v>299</v>
      </c>
    </row>
    <row r="25" spans="1:14" x14ac:dyDescent="0.25">
      <c r="A25" s="233" t="s">
        <v>299</v>
      </c>
      <c r="B25" s="233" t="s">
        <v>299</v>
      </c>
      <c r="C25" s="233" t="s">
        <v>299</v>
      </c>
      <c r="D25" s="233" t="s">
        <v>299</v>
      </c>
      <c r="E25" s="233" t="s">
        <v>299</v>
      </c>
      <c r="F25" s="233" t="s">
        <v>299</v>
      </c>
      <c r="G25" s="233" t="s">
        <v>299</v>
      </c>
      <c r="H25" s="233" t="s">
        <v>299</v>
      </c>
      <c r="I25" s="233" t="s">
        <v>299</v>
      </c>
      <c r="J25" s="233" t="s">
        <v>299</v>
      </c>
      <c r="K25" s="231"/>
      <c r="L25" s="231"/>
      <c r="M25" s="236"/>
      <c r="N25" s="227" t="s">
        <v>299</v>
      </c>
    </row>
    <row r="26" spans="1:14" ht="30" customHeight="1" x14ac:dyDescent="0.25">
      <c r="A26" s="233" t="s">
        <v>299</v>
      </c>
      <c r="B26" s="233" t="s">
        <v>299</v>
      </c>
      <c r="C26" s="233" t="s">
        <v>299</v>
      </c>
      <c r="D26" s="233" t="s">
        <v>299</v>
      </c>
      <c r="E26" s="233" t="s">
        <v>299</v>
      </c>
      <c r="F26" s="233" t="s">
        <v>299</v>
      </c>
      <c r="G26" s="233" t="s">
        <v>299</v>
      </c>
      <c r="H26" s="233" t="s">
        <v>299</v>
      </c>
      <c r="I26" s="233" t="s">
        <v>299</v>
      </c>
      <c r="J26" s="233" t="s">
        <v>299</v>
      </c>
      <c r="K26" s="243" t="s">
        <v>340</v>
      </c>
      <c r="L26" s="244">
        <f>I6</f>
        <v>0.97177211970082145</v>
      </c>
      <c r="M26" s="245">
        <v>0.97177211970082145</v>
      </c>
      <c r="N26" s="227" t="s">
        <v>299</v>
      </c>
    </row>
    <row r="27" spans="1:14" ht="30" customHeight="1" x14ac:dyDescent="0.25">
      <c r="A27" s="19"/>
      <c r="B27" s="19"/>
      <c r="C27" s="19"/>
      <c r="D27" s="19"/>
      <c r="E27" s="246" t="s">
        <v>341</v>
      </c>
      <c r="F27" s="247">
        <v>987486</v>
      </c>
      <c r="G27" s="19"/>
      <c r="H27" s="19"/>
      <c r="I27" s="19"/>
      <c r="J27" s="19"/>
      <c r="K27" s="243" t="s">
        <v>342</v>
      </c>
      <c r="L27" s="244">
        <f>I5</f>
        <v>0.76076373903861161</v>
      </c>
      <c r="M27" s="245">
        <v>0.76076373903861161</v>
      </c>
      <c r="N27" s="227" t="s">
        <v>299</v>
      </c>
    </row>
    <row r="28" spans="1:14" x14ac:dyDescent="0.25">
      <c r="A28" s="233" t="s">
        <v>299</v>
      </c>
      <c r="B28" s="233" t="s">
        <v>299</v>
      </c>
      <c r="C28" s="233" t="s">
        <v>299</v>
      </c>
      <c r="D28" s="233" t="s">
        <v>299</v>
      </c>
      <c r="E28" s="233" t="s">
        <v>299</v>
      </c>
      <c r="F28" s="233" t="s">
        <v>299</v>
      </c>
      <c r="G28" s="233" t="s">
        <v>299</v>
      </c>
      <c r="H28" s="233" t="s">
        <v>299</v>
      </c>
      <c r="I28" s="233" t="s">
        <v>299</v>
      </c>
      <c r="J28" s="233" t="s">
        <v>299</v>
      </c>
      <c r="K28" s="231"/>
      <c r="L28" s="231"/>
      <c r="M28" s="232"/>
      <c r="N28" s="227" t="s">
        <v>299</v>
      </c>
    </row>
    <row r="29" spans="1:14" x14ac:dyDescent="0.25">
      <c r="A29" s="19"/>
      <c r="B29" s="19"/>
      <c r="C29" s="19"/>
      <c r="D29" s="19"/>
      <c r="E29" s="19"/>
      <c r="F29" s="246" t="s">
        <v>305</v>
      </c>
      <c r="G29" s="19"/>
      <c r="H29" s="246" t="s">
        <v>343</v>
      </c>
      <c r="I29" s="19"/>
      <c r="J29" s="19"/>
      <c r="K29" s="241" t="s">
        <v>344</v>
      </c>
      <c r="L29" s="231"/>
      <c r="M29" s="232"/>
      <c r="N29" s="227" t="s">
        <v>299</v>
      </c>
    </row>
    <row r="30" spans="1:14" x14ac:dyDescent="0.25">
      <c r="A30" s="19"/>
      <c r="B30" s="19"/>
      <c r="C30" s="19"/>
      <c r="D30" s="19"/>
      <c r="E30" s="246" t="s">
        <v>345</v>
      </c>
      <c r="F30" s="247">
        <v>4184081</v>
      </c>
      <c r="G30" s="19"/>
      <c r="H30" s="247">
        <v>4356200</v>
      </c>
      <c r="I30" s="19"/>
      <c r="J30" s="19"/>
      <c r="K30" s="234" t="s">
        <v>346</v>
      </c>
      <c r="L30" s="235">
        <f>I15</f>
        <v>825</v>
      </c>
      <c r="M30" s="236">
        <v>825</v>
      </c>
      <c r="N30" s="248"/>
    </row>
    <row r="31" spans="1:14" x14ac:dyDescent="0.25">
      <c r="A31" s="19"/>
      <c r="B31" s="19"/>
      <c r="C31" s="19"/>
      <c r="D31" s="19"/>
      <c r="E31" s="246" t="s">
        <v>347</v>
      </c>
      <c r="F31" s="247">
        <v>916256</v>
      </c>
      <c r="G31" s="19"/>
      <c r="H31" s="247">
        <v>955555</v>
      </c>
      <c r="I31" s="19"/>
      <c r="J31" s="233" t="s">
        <v>299</v>
      </c>
      <c r="K31" s="231" t="s">
        <v>321</v>
      </c>
      <c r="L31" s="235">
        <f>'в привитых'!AM31+'в привитых'!AO31+'в привитых'!AP31+'в привитых'!AR31+'в привитых'!AT31</f>
        <v>414</v>
      </c>
      <c r="M31" s="236">
        <v>414</v>
      </c>
      <c r="N31" s="248"/>
    </row>
    <row r="32" spans="1:14" x14ac:dyDescent="0.25">
      <c r="A32" s="19"/>
      <c r="B32" s="19"/>
      <c r="C32" s="19"/>
      <c r="D32" s="19"/>
      <c r="E32" s="246" t="s">
        <v>348</v>
      </c>
      <c r="F32" s="247">
        <v>3267825</v>
      </c>
      <c r="G32" s="19"/>
      <c r="H32" s="247">
        <v>3400645</v>
      </c>
      <c r="I32" s="19"/>
      <c r="J32" s="19"/>
      <c r="K32" s="231" t="s">
        <v>322</v>
      </c>
      <c r="L32" s="235">
        <f>'в привитых'!AM108+'в привитых'!AO108+'в привитых'!AP108+'в привитых'!AR108+'в привитых'!AT108</f>
        <v>411</v>
      </c>
      <c r="M32" s="236">
        <v>411</v>
      </c>
      <c r="N32" s="248"/>
    </row>
    <row r="33" spans="1:14" x14ac:dyDescent="0.25">
      <c r="A33" s="233" t="s">
        <v>299</v>
      </c>
      <c r="B33" s="233" t="s">
        <v>299</v>
      </c>
      <c r="C33" s="233" t="s">
        <v>299</v>
      </c>
      <c r="D33" s="233" t="s">
        <v>299</v>
      </c>
      <c r="E33" s="233" t="s">
        <v>299</v>
      </c>
      <c r="F33" s="233" t="s">
        <v>299</v>
      </c>
      <c r="G33" s="233" t="s">
        <v>299</v>
      </c>
      <c r="H33" s="233" t="s">
        <v>299</v>
      </c>
      <c r="I33" s="233" t="s">
        <v>299</v>
      </c>
      <c r="J33" s="233" t="s">
        <v>299</v>
      </c>
      <c r="K33" s="234" t="s">
        <v>314</v>
      </c>
      <c r="L33" s="235">
        <f>I16</f>
        <v>683</v>
      </c>
      <c r="M33" s="236">
        <v>683</v>
      </c>
      <c r="N33" s="227" t="s">
        <v>299</v>
      </c>
    </row>
    <row r="34" spans="1:14" x14ac:dyDescent="0.25">
      <c r="A34" s="19"/>
      <c r="B34" s="19"/>
      <c r="C34" s="19"/>
      <c r="D34" s="19"/>
      <c r="E34" s="246" t="s">
        <v>349</v>
      </c>
      <c r="F34" s="247">
        <f>F7-F15</f>
        <v>3304652</v>
      </c>
      <c r="G34" s="19"/>
      <c r="H34" s="19"/>
      <c r="I34" s="19"/>
      <c r="J34" s="19"/>
      <c r="K34" s="231" t="s">
        <v>321</v>
      </c>
      <c r="L34" s="235">
        <f>'в привитых'!AN31+'в привитых'!AQ31+'в привитых'!AS31</f>
        <v>239</v>
      </c>
      <c r="M34" s="236">
        <v>239</v>
      </c>
      <c r="N34" s="248"/>
    </row>
    <row r="35" spans="1:14" x14ac:dyDescent="0.25">
      <c r="A35" s="233" t="s">
        <v>299</v>
      </c>
      <c r="B35" s="233" t="s">
        <v>299</v>
      </c>
      <c r="C35" s="233" t="s">
        <v>299</v>
      </c>
      <c r="D35" s="233" t="s">
        <v>299</v>
      </c>
      <c r="E35" s="233" t="s">
        <v>299</v>
      </c>
      <c r="F35" s="233" t="s">
        <v>299</v>
      </c>
      <c r="G35" s="233" t="s">
        <v>299</v>
      </c>
      <c r="H35" s="233" t="s">
        <v>299</v>
      </c>
      <c r="I35" s="233" t="s">
        <v>299</v>
      </c>
      <c r="J35" s="233" t="s">
        <v>299</v>
      </c>
      <c r="K35" s="231" t="s">
        <v>322</v>
      </c>
      <c r="L35" s="235">
        <f>'в привитых'!AN108+'в привитых'!AQ108+'в привитых'!AS108</f>
        <v>444</v>
      </c>
      <c r="M35" s="236">
        <v>444</v>
      </c>
      <c r="N35" s="248"/>
    </row>
    <row r="36" spans="1:14" x14ac:dyDescent="0.25">
      <c r="A36" s="233" t="s">
        <v>299</v>
      </c>
      <c r="B36" s="233" t="s">
        <v>299</v>
      </c>
      <c r="C36" s="233" t="s">
        <v>299</v>
      </c>
      <c r="D36" s="233" t="s">
        <v>299</v>
      </c>
      <c r="E36" s="233" t="s">
        <v>299</v>
      </c>
      <c r="F36" s="233" t="s">
        <v>299</v>
      </c>
      <c r="G36" s="233" t="s">
        <v>299</v>
      </c>
      <c r="H36" s="233" t="s">
        <v>299</v>
      </c>
      <c r="I36" s="233" t="s">
        <v>299</v>
      </c>
      <c r="J36" s="233" t="s">
        <v>299</v>
      </c>
      <c r="K36" s="234" t="s">
        <v>347</v>
      </c>
      <c r="L36" s="235"/>
      <c r="M36" s="236"/>
      <c r="N36" s="227" t="s">
        <v>299</v>
      </c>
    </row>
    <row r="37" spans="1:14" x14ac:dyDescent="0.25">
      <c r="A37" s="233" t="s">
        <v>299</v>
      </c>
      <c r="B37" s="233" t="s">
        <v>299</v>
      </c>
      <c r="C37" s="233" t="s">
        <v>299</v>
      </c>
      <c r="D37" s="233" t="s">
        <v>299</v>
      </c>
      <c r="E37" s="246" t="s">
        <v>341</v>
      </c>
      <c r="F37" s="19">
        <v>1018655</v>
      </c>
      <c r="G37" s="233" t="s">
        <v>299</v>
      </c>
      <c r="H37" s="233" t="s">
        <v>299</v>
      </c>
      <c r="I37" s="233" t="s">
        <v>299</v>
      </c>
      <c r="J37" s="233" t="s">
        <v>299</v>
      </c>
      <c r="K37" s="249" t="s">
        <v>350</v>
      </c>
      <c r="L37" s="235">
        <f>'в привитых'!AP109</f>
        <v>0</v>
      </c>
      <c r="M37" s="236">
        <v>0</v>
      </c>
      <c r="N37" s="227" t="s">
        <v>299</v>
      </c>
    </row>
    <row r="38" spans="1:14" x14ac:dyDescent="0.25">
      <c r="A38" s="233" t="s">
        <v>299</v>
      </c>
      <c r="B38" s="233" t="s">
        <v>299</v>
      </c>
      <c r="C38" s="233" t="s">
        <v>299</v>
      </c>
      <c r="D38" s="233" t="s">
        <v>299</v>
      </c>
      <c r="E38" s="233" t="s">
        <v>299</v>
      </c>
      <c r="F38" s="233" t="s">
        <v>299</v>
      </c>
      <c r="G38" s="233" t="s">
        <v>299</v>
      </c>
      <c r="H38" s="233" t="s">
        <v>299</v>
      </c>
      <c r="I38" s="233" t="s">
        <v>299</v>
      </c>
      <c r="J38" s="233" t="s">
        <v>299</v>
      </c>
      <c r="K38" s="249" t="s">
        <v>351</v>
      </c>
      <c r="L38" s="235">
        <f>'в привитых'!AQ109</f>
        <v>0</v>
      </c>
      <c r="M38" s="236">
        <v>0</v>
      </c>
      <c r="N38" s="227" t="s">
        <v>299</v>
      </c>
    </row>
    <row r="39" spans="1:14" x14ac:dyDescent="0.25">
      <c r="A39" s="233" t="s">
        <v>299</v>
      </c>
      <c r="B39" s="233" t="s">
        <v>299</v>
      </c>
      <c r="C39" s="233" t="s">
        <v>299</v>
      </c>
      <c r="D39" s="233" t="s">
        <v>299</v>
      </c>
      <c r="E39" s="233" t="s">
        <v>299</v>
      </c>
      <c r="F39" s="233" t="s">
        <v>299</v>
      </c>
      <c r="G39" s="233" t="s">
        <v>299</v>
      </c>
      <c r="H39" s="233" t="s">
        <v>299</v>
      </c>
      <c r="I39" s="233" t="s">
        <v>299</v>
      </c>
      <c r="J39" s="233" t="s">
        <v>299</v>
      </c>
      <c r="K39" s="231"/>
      <c r="L39" s="235"/>
      <c r="M39" s="236"/>
      <c r="N39" s="227" t="s">
        <v>299</v>
      </c>
    </row>
    <row r="40" spans="1:14" x14ac:dyDescent="0.25">
      <c r="A40" s="233" t="s">
        <v>299</v>
      </c>
      <c r="B40" s="233" t="s">
        <v>299</v>
      </c>
      <c r="C40" s="233" t="s">
        <v>299</v>
      </c>
      <c r="D40" s="233" t="s">
        <v>299</v>
      </c>
      <c r="E40" s="233" t="s">
        <v>299</v>
      </c>
      <c r="F40" s="233" t="s">
        <v>299</v>
      </c>
      <c r="G40" s="233" t="s">
        <v>299</v>
      </c>
      <c r="H40" s="233" t="s">
        <v>299</v>
      </c>
      <c r="I40" s="233" t="s">
        <v>299</v>
      </c>
      <c r="J40" s="233" t="s">
        <v>299</v>
      </c>
      <c r="K40" s="241" t="s">
        <v>352</v>
      </c>
      <c r="L40" s="235"/>
      <c r="M40" s="236"/>
      <c r="N40" s="227" t="s">
        <v>299</v>
      </c>
    </row>
    <row r="41" spans="1:14" x14ac:dyDescent="0.25">
      <c r="A41" s="233" t="s">
        <v>299</v>
      </c>
      <c r="B41" s="233" t="s">
        <v>299</v>
      </c>
      <c r="C41" s="233" t="s">
        <v>299</v>
      </c>
      <c r="D41" s="233" t="s">
        <v>299</v>
      </c>
      <c r="E41" s="233" t="s">
        <v>299</v>
      </c>
      <c r="F41" s="233" t="s">
        <v>299</v>
      </c>
      <c r="G41" s="233" t="s">
        <v>299</v>
      </c>
      <c r="H41" s="233" t="s">
        <v>299</v>
      </c>
      <c r="I41" s="233" t="s">
        <v>299</v>
      </c>
      <c r="J41" s="233" t="s">
        <v>299</v>
      </c>
      <c r="K41" s="234" t="s">
        <v>353</v>
      </c>
      <c r="L41" s="235">
        <f>'в привитых'!AH109</f>
        <v>1007083</v>
      </c>
      <c r="M41" s="236">
        <v>1007083</v>
      </c>
      <c r="N41" s="227" t="s">
        <v>299</v>
      </c>
    </row>
    <row r="42" spans="1:14" x14ac:dyDescent="0.25">
      <c r="A42" s="233" t="s">
        <v>299</v>
      </c>
      <c r="B42" s="233" t="s">
        <v>299</v>
      </c>
      <c r="C42" s="233" t="s">
        <v>299</v>
      </c>
      <c r="D42" s="233" t="s">
        <v>299</v>
      </c>
      <c r="E42" s="233" t="s">
        <v>299</v>
      </c>
      <c r="F42" s="233" t="s">
        <v>299</v>
      </c>
      <c r="G42" s="233" t="s">
        <v>299</v>
      </c>
      <c r="H42" s="233" t="s">
        <v>299</v>
      </c>
      <c r="I42" s="233" t="s">
        <v>299</v>
      </c>
      <c r="J42" s="233" t="s">
        <v>299</v>
      </c>
      <c r="K42" s="231" t="s">
        <v>321</v>
      </c>
      <c r="L42" s="235">
        <f>'в привитых'!AH31</f>
        <v>329457</v>
      </c>
      <c r="M42" s="236">
        <v>329457</v>
      </c>
      <c r="N42" s="227" t="s">
        <v>299</v>
      </c>
    </row>
    <row r="43" spans="1:14" x14ac:dyDescent="0.25">
      <c r="A43" s="233" t="s">
        <v>299</v>
      </c>
      <c r="B43" s="233" t="s">
        <v>299</v>
      </c>
      <c r="C43" s="233" t="s">
        <v>299</v>
      </c>
      <c r="D43" s="233" t="s">
        <v>299</v>
      </c>
      <c r="E43" s="233" t="s">
        <v>299</v>
      </c>
      <c r="F43" s="233" t="s">
        <v>299</v>
      </c>
      <c r="G43" s="233" t="s">
        <v>299</v>
      </c>
      <c r="H43" s="233" t="s">
        <v>299</v>
      </c>
      <c r="I43" s="233" t="s">
        <v>299</v>
      </c>
      <c r="J43" s="233" t="s">
        <v>299</v>
      </c>
      <c r="K43" s="231" t="s">
        <v>322</v>
      </c>
      <c r="L43" s="235">
        <f>'в привитых'!AH108</f>
        <v>677626</v>
      </c>
      <c r="M43" s="236">
        <v>677626</v>
      </c>
      <c r="N43" s="227" t="s">
        <v>299</v>
      </c>
    </row>
    <row r="44" spans="1:14" x14ac:dyDescent="0.25">
      <c r="A44" s="233" t="s">
        <v>299</v>
      </c>
      <c r="B44" s="233" t="s">
        <v>299</v>
      </c>
      <c r="C44" s="233" t="s">
        <v>299</v>
      </c>
      <c r="D44" s="233" t="s">
        <v>299</v>
      </c>
      <c r="E44" s="233" t="s">
        <v>299</v>
      </c>
      <c r="F44" s="233" t="s">
        <v>299</v>
      </c>
      <c r="G44" s="233" t="s">
        <v>299</v>
      </c>
      <c r="H44" s="233" t="s">
        <v>299</v>
      </c>
      <c r="I44" s="233" t="s">
        <v>299</v>
      </c>
      <c r="J44" s="233" t="s">
        <v>299</v>
      </c>
      <c r="K44" s="234" t="s">
        <v>354</v>
      </c>
      <c r="L44" s="235">
        <f>'в привитых'!AI109</f>
        <v>941051</v>
      </c>
      <c r="M44" s="236">
        <v>941051</v>
      </c>
      <c r="N44" s="227" t="s">
        <v>299</v>
      </c>
    </row>
    <row r="45" spans="1:14" x14ac:dyDescent="0.25">
      <c r="A45" s="233" t="s">
        <v>299</v>
      </c>
      <c r="B45" s="233" t="s">
        <v>299</v>
      </c>
      <c r="C45" s="233" t="s">
        <v>299</v>
      </c>
      <c r="D45" s="233" t="s">
        <v>299</v>
      </c>
      <c r="E45" s="233" t="s">
        <v>299</v>
      </c>
      <c r="F45" s="233" t="s">
        <v>299</v>
      </c>
      <c r="G45" s="233" t="s">
        <v>299</v>
      </c>
      <c r="H45" s="233" t="s">
        <v>299</v>
      </c>
      <c r="I45" s="233" t="s">
        <v>299</v>
      </c>
      <c r="J45" s="233" t="s">
        <v>299</v>
      </c>
      <c r="K45" s="231" t="s">
        <v>321</v>
      </c>
      <c r="L45" s="235">
        <f>'в привитых'!AI31</f>
        <v>309179</v>
      </c>
      <c r="M45" s="236">
        <v>309179</v>
      </c>
      <c r="N45" s="227" t="s">
        <v>299</v>
      </c>
    </row>
    <row r="46" spans="1:14" x14ac:dyDescent="0.25">
      <c r="A46" s="233" t="s">
        <v>299</v>
      </c>
      <c r="B46" s="233" t="s">
        <v>299</v>
      </c>
      <c r="C46" s="233" t="s">
        <v>299</v>
      </c>
      <c r="D46" s="233" t="s">
        <v>299</v>
      </c>
      <c r="E46" s="233" t="s">
        <v>299</v>
      </c>
      <c r="F46" s="233" t="s">
        <v>299</v>
      </c>
      <c r="G46" s="233" t="s">
        <v>299</v>
      </c>
      <c r="H46" s="233" t="s">
        <v>299</v>
      </c>
      <c r="I46" s="233" t="s">
        <v>299</v>
      </c>
      <c r="J46" s="233" t="s">
        <v>299</v>
      </c>
      <c r="K46" s="231" t="s">
        <v>322</v>
      </c>
      <c r="L46" s="235">
        <f>'в привитых'!AI108</f>
        <v>631872</v>
      </c>
      <c r="M46" s="236">
        <v>631872</v>
      </c>
      <c r="N46" s="227" t="s">
        <v>299</v>
      </c>
    </row>
    <row r="47" spans="1:14" x14ac:dyDescent="0.25">
      <c r="A47" s="233" t="s">
        <v>299</v>
      </c>
      <c r="B47" s="233" t="s">
        <v>299</v>
      </c>
      <c r="C47" s="233" t="s">
        <v>299</v>
      </c>
      <c r="D47" s="233" t="s">
        <v>299</v>
      </c>
      <c r="E47" s="233" t="s">
        <v>299</v>
      </c>
      <c r="F47" s="233" t="s">
        <v>299</v>
      </c>
      <c r="G47" s="233" t="s">
        <v>299</v>
      </c>
      <c r="H47" s="233" t="s">
        <v>299</v>
      </c>
      <c r="I47" s="233" t="s">
        <v>299</v>
      </c>
      <c r="J47" s="233" t="s">
        <v>299</v>
      </c>
      <c r="K47" s="231"/>
      <c r="L47" s="235"/>
      <c r="M47" s="236"/>
      <c r="N47" s="227" t="s">
        <v>299</v>
      </c>
    </row>
    <row r="48" spans="1:14" x14ac:dyDescent="0.25">
      <c r="A48" s="233" t="s">
        <v>299</v>
      </c>
      <c r="B48" s="233" t="s">
        <v>299</v>
      </c>
      <c r="C48" s="233" t="s">
        <v>299</v>
      </c>
      <c r="D48" s="233" t="s">
        <v>299</v>
      </c>
      <c r="E48" s="233" t="s">
        <v>299</v>
      </c>
      <c r="F48" s="233" t="s">
        <v>299</v>
      </c>
      <c r="G48" s="233" t="s">
        <v>299</v>
      </c>
      <c r="H48" s="233" t="s">
        <v>299</v>
      </c>
      <c r="I48" s="233" t="s">
        <v>299</v>
      </c>
      <c r="J48" s="233" t="s">
        <v>299</v>
      </c>
      <c r="K48" s="231" t="s">
        <v>355</v>
      </c>
      <c r="L48" s="231"/>
      <c r="M48" s="236"/>
      <c r="N48" s="227" t="s">
        <v>299</v>
      </c>
    </row>
    <row r="49" spans="1:14" x14ac:dyDescent="0.25">
      <c r="A49" s="233" t="s">
        <v>299</v>
      </c>
      <c r="B49" s="233" t="s">
        <v>299</v>
      </c>
      <c r="C49" s="233" t="s">
        <v>299</v>
      </c>
      <c r="D49" s="233" t="s">
        <v>299</v>
      </c>
      <c r="E49" s="233" t="s">
        <v>299</v>
      </c>
      <c r="F49" s="233" t="s">
        <v>299</v>
      </c>
      <c r="G49" s="233" t="s">
        <v>299</v>
      </c>
      <c r="H49" s="233" t="s">
        <v>299</v>
      </c>
      <c r="I49" s="233" t="s">
        <v>299</v>
      </c>
      <c r="J49" s="233" t="s">
        <v>299</v>
      </c>
      <c r="K49" s="231" t="s">
        <v>356</v>
      </c>
      <c r="L49" s="244">
        <f>F21</f>
        <v>0.95297654852828295</v>
      </c>
      <c r="M49" s="245">
        <v>0.95297654852828295</v>
      </c>
      <c r="N49" s="227" t="s">
        <v>299</v>
      </c>
    </row>
    <row r="50" spans="1:14" x14ac:dyDescent="0.25">
      <c r="A50" s="233" t="s">
        <v>299</v>
      </c>
      <c r="B50" s="233" t="s">
        <v>299</v>
      </c>
      <c r="C50" s="233" t="s">
        <v>299</v>
      </c>
      <c r="D50" s="233" t="s">
        <v>299</v>
      </c>
      <c r="E50" s="233" t="s">
        <v>299</v>
      </c>
      <c r="F50" s="233" t="s">
        <v>299</v>
      </c>
      <c r="G50" s="233" t="s">
        <v>299</v>
      </c>
      <c r="H50" s="233" t="s">
        <v>299</v>
      </c>
      <c r="I50" s="233" t="s">
        <v>299</v>
      </c>
      <c r="J50" s="233" t="s">
        <v>299</v>
      </c>
      <c r="K50" s="231" t="s">
        <v>357</v>
      </c>
      <c r="L50" s="244">
        <f>F20/F37</f>
        <v>0.92381719031467968</v>
      </c>
      <c r="M50" s="245">
        <v>0.92381719031467968</v>
      </c>
      <c r="N50" s="227" t="s">
        <v>299</v>
      </c>
    </row>
    <row r="51" spans="1:14" x14ac:dyDescent="0.25">
      <c r="A51" s="233" t="s">
        <v>299</v>
      </c>
      <c r="B51" s="233" t="s">
        <v>299</v>
      </c>
      <c r="C51" s="233" t="s">
        <v>299</v>
      </c>
      <c r="D51" s="233" t="s">
        <v>299</v>
      </c>
      <c r="E51" s="233" t="s">
        <v>299</v>
      </c>
      <c r="F51" s="233" t="s">
        <v>299</v>
      </c>
      <c r="G51" s="233" t="s">
        <v>299</v>
      </c>
      <c r="H51" s="233" t="s">
        <v>299</v>
      </c>
      <c r="I51" s="233" t="s">
        <v>299</v>
      </c>
      <c r="J51" s="233" t="s">
        <v>299</v>
      </c>
      <c r="K51" s="231" t="s">
        <v>358</v>
      </c>
      <c r="L51" s="244">
        <f>F22</f>
        <v>0.3173399518114543</v>
      </c>
      <c r="M51" s="245">
        <v>0.3173399518114543</v>
      </c>
      <c r="N51" s="227" t="s">
        <v>299</v>
      </c>
    </row>
    <row r="52" spans="1:14" x14ac:dyDescent="0.25">
      <c r="A52" s="233" t="s">
        <v>299</v>
      </c>
      <c r="B52" s="233" t="s">
        <v>299</v>
      </c>
      <c r="C52" s="233" t="s">
        <v>299</v>
      </c>
      <c r="D52" s="233" t="s">
        <v>299</v>
      </c>
      <c r="E52" s="233" t="s">
        <v>299</v>
      </c>
      <c r="F52" s="233" t="s">
        <v>299</v>
      </c>
      <c r="G52" s="233" t="s">
        <v>299</v>
      </c>
      <c r="H52" s="233" t="s">
        <v>299</v>
      </c>
      <c r="I52" s="233" t="s">
        <v>299</v>
      </c>
      <c r="J52" s="233" t="s">
        <v>299</v>
      </c>
      <c r="K52" s="231"/>
      <c r="L52" s="231"/>
      <c r="M52" s="232"/>
      <c r="N52" s="227" t="s">
        <v>299</v>
      </c>
    </row>
    <row r="53" spans="1:14" x14ac:dyDescent="0.25">
      <c r="A53" s="233" t="s">
        <v>299</v>
      </c>
      <c r="B53" s="233" t="s">
        <v>299</v>
      </c>
      <c r="C53" s="233" t="s">
        <v>299</v>
      </c>
      <c r="D53" s="233" t="s">
        <v>299</v>
      </c>
      <c r="E53" s="233" t="s">
        <v>299</v>
      </c>
      <c r="F53" s="233" t="s">
        <v>299</v>
      </c>
      <c r="G53" s="233" t="s">
        <v>299</v>
      </c>
      <c r="H53" s="233" t="s">
        <v>299</v>
      </c>
      <c r="I53" s="233" t="s">
        <v>299</v>
      </c>
      <c r="J53" s="233" t="s">
        <v>299</v>
      </c>
      <c r="K53" s="241" t="s">
        <v>359</v>
      </c>
      <c r="L53" s="231"/>
      <c r="M53" s="232"/>
      <c r="N53" s="227" t="s">
        <v>299</v>
      </c>
    </row>
    <row r="54" spans="1:14" x14ac:dyDescent="0.25">
      <c r="A54" s="233" t="s">
        <v>299</v>
      </c>
      <c r="B54" s="233" t="s">
        <v>299</v>
      </c>
      <c r="C54" s="233" t="s">
        <v>299</v>
      </c>
      <c r="D54" s="233" t="s">
        <v>299</v>
      </c>
      <c r="E54" s="233" t="s">
        <v>299</v>
      </c>
      <c r="F54" s="233" t="s">
        <v>299</v>
      </c>
      <c r="G54" s="233" t="s">
        <v>299</v>
      </c>
      <c r="H54" s="233" t="s">
        <v>299</v>
      </c>
      <c r="I54" s="233" t="s">
        <v>299</v>
      </c>
      <c r="J54" s="233" t="s">
        <v>299</v>
      </c>
      <c r="K54" s="234" t="s">
        <v>330</v>
      </c>
      <c r="L54" s="235">
        <f>C12</f>
        <v>138253</v>
      </c>
      <c r="M54" s="236">
        <v>138253</v>
      </c>
      <c r="N54" s="227" t="s">
        <v>299</v>
      </c>
    </row>
    <row r="55" spans="1:14" x14ac:dyDescent="0.25">
      <c r="A55" s="233" t="s">
        <v>299</v>
      </c>
      <c r="B55" s="233" t="s">
        <v>299</v>
      </c>
      <c r="C55" s="233" t="s">
        <v>299</v>
      </c>
      <c r="D55" s="233" t="s">
        <v>299</v>
      </c>
      <c r="E55" s="233" t="s">
        <v>299</v>
      </c>
      <c r="F55" s="233" t="s">
        <v>299</v>
      </c>
      <c r="G55" s="233" t="s">
        <v>299</v>
      </c>
      <c r="H55" s="233" t="s">
        <v>299</v>
      </c>
      <c r="I55" s="233" t="s">
        <v>299</v>
      </c>
      <c r="J55" s="233" t="s">
        <v>299</v>
      </c>
      <c r="K55" s="231" t="s">
        <v>360</v>
      </c>
      <c r="L55" s="235">
        <f>C10</f>
        <v>120248</v>
      </c>
      <c r="M55" s="236">
        <v>120248</v>
      </c>
      <c r="N55" s="227" t="s">
        <v>299</v>
      </c>
    </row>
    <row r="56" spans="1:14" x14ac:dyDescent="0.25">
      <c r="A56" s="233" t="s">
        <v>299</v>
      </c>
      <c r="B56" s="233" t="s">
        <v>299</v>
      </c>
      <c r="C56" s="233" t="s">
        <v>299</v>
      </c>
      <c r="D56" s="233" t="s">
        <v>299</v>
      </c>
      <c r="E56" s="233" t="s">
        <v>299</v>
      </c>
      <c r="F56" s="233" t="s">
        <v>299</v>
      </c>
      <c r="G56" s="233" t="s">
        <v>299</v>
      </c>
      <c r="H56" s="233" t="s">
        <v>299</v>
      </c>
      <c r="I56" s="233" t="s">
        <v>299</v>
      </c>
      <c r="J56" s="233" t="s">
        <v>299</v>
      </c>
      <c r="K56" s="231" t="s">
        <v>361</v>
      </c>
      <c r="L56" s="235">
        <f>C11</f>
        <v>18005</v>
      </c>
      <c r="M56" s="236">
        <v>18005</v>
      </c>
      <c r="N56" s="227" t="s">
        <v>299</v>
      </c>
    </row>
    <row r="57" spans="1:14" x14ac:dyDescent="0.25">
      <c r="A57" s="233" t="s">
        <v>299</v>
      </c>
      <c r="B57" s="233" t="s">
        <v>299</v>
      </c>
      <c r="C57" s="233" t="s">
        <v>299</v>
      </c>
      <c r="D57" s="233" t="s">
        <v>299</v>
      </c>
      <c r="E57" s="233" t="s">
        <v>299</v>
      </c>
      <c r="F57" s="233" t="s">
        <v>299</v>
      </c>
      <c r="G57" s="233" t="s">
        <v>299</v>
      </c>
      <c r="H57" s="233" t="s">
        <v>299</v>
      </c>
      <c r="I57" s="233" t="s">
        <v>299</v>
      </c>
      <c r="J57" s="233" t="s">
        <v>299</v>
      </c>
      <c r="K57" s="231"/>
      <c r="L57" s="231"/>
      <c r="M57" s="236"/>
      <c r="N57" s="227" t="s">
        <v>299</v>
      </c>
    </row>
    <row r="58" spans="1:14" x14ac:dyDescent="0.25">
      <c r="A58" s="233" t="s">
        <v>299</v>
      </c>
      <c r="B58" s="233" t="s">
        <v>299</v>
      </c>
      <c r="C58" s="233" t="s">
        <v>299</v>
      </c>
      <c r="D58" s="233" t="s">
        <v>299</v>
      </c>
      <c r="E58" s="233" t="s">
        <v>299</v>
      </c>
      <c r="F58" s="233" t="s">
        <v>299</v>
      </c>
      <c r="G58" s="233" t="s">
        <v>299</v>
      </c>
      <c r="H58" s="233" t="s">
        <v>299</v>
      </c>
      <c r="I58" s="233" t="s">
        <v>299</v>
      </c>
      <c r="J58" s="233" t="s">
        <v>299</v>
      </c>
      <c r="K58" s="241" t="s">
        <v>362</v>
      </c>
      <c r="L58" s="231"/>
      <c r="M58" s="236"/>
      <c r="N58" s="227" t="s">
        <v>299</v>
      </c>
    </row>
    <row r="59" spans="1:14" x14ac:dyDescent="0.25">
      <c r="A59" s="233" t="s">
        <v>299</v>
      </c>
      <c r="B59" s="233" t="s">
        <v>299</v>
      </c>
      <c r="C59" s="233" t="s">
        <v>299</v>
      </c>
      <c r="D59" s="233" t="s">
        <v>299</v>
      </c>
      <c r="E59" s="233" t="s">
        <v>299</v>
      </c>
      <c r="F59" s="233" t="s">
        <v>299</v>
      </c>
      <c r="G59" s="233" t="s">
        <v>299</v>
      </c>
      <c r="H59" s="233" t="s">
        <v>299</v>
      </c>
      <c r="I59" s="233" t="s">
        <v>299</v>
      </c>
      <c r="J59" s="233" t="s">
        <v>299</v>
      </c>
      <c r="K59" s="234" t="s">
        <v>330</v>
      </c>
      <c r="L59" s="231">
        <f>F24</f>
        <v>461</v>
      </c>
      <c r="M59" s="236">
        <v>461</v>
      </c>
      <c r="N59" s="227" t="s">
        <v>299</v>
      </c>
    </row>
    <row r="60" spans="1:14" x14ac:dyDescent="0.25">
      <c r="A60" s="233" t="s">
        <v>299</v>
      </c>
      <c r="B60" s="233" t="s">
        <v>299</v>
      </c>
      <c r="C60" s="233" t="s">
        <v>299</v>
      </c>
      <c r="D60" s="233" t="s">
        <v>299</v>
      </c>
      <c r="E60" s="233" t="s">
        <v>299</v>
      </c>
      <c r="F60" s="233" t="s">
        <v>299</v>
      </c>
      <c r="G60" s="233" t="s">
        <v>299</v>
      </c>
      <c r="H60" s="233" t="s">
        <v>299</v>
      </c>
      <c r="I60" s="233" t="s">
        <v>299</v>
      </c>
      <c r="J60" s="233" t="s">
        <v>299</v>
      </c>
      <c r="K60" s="231" t="s">
        <v>322</v>
      </c>
      <c r="L60" s="231">
        <f>'в привитых'!AE108</f>
        <v>23</v>
      </c>
      <c r="M60" s="236">
        <v>23</v>
      </c>
      <c r="N60" s="227" t="s">
        <v>299</v>
      </c>
    </row>
    <row r="61" spans="1:14" x14ac:dyDescent="0.25">
      <c r="A61" s="233" t="s">
        <v>299</v>
      </c>
      <c r="B61" s="233" t="s">
        <v>299</v>
      </c>
      <c r="C61" s="233" t="s">
        <v>299</v>
      </c>
      <c r="D61" s="233" t="s">
        <v>299</v>
      </c>
      <c r="E61" s="233" t="s">
        <v>299</v>
      </c>
      <c r="F61" s="233" t="s">
        <v>299</v>
      </c>
      <c r="G61" s="233" t="s">
        <v>299</v>
      </c>
      <c r="H61" s="233" t="s">
        <v>299</v>
      </c>
      <c r="I61" s="233" t="s">
        <v>299</v>
      </c>
      <c r="J61" s="233" t="s">
        <v>299</v>
      </c>
      <c r="K61" s="231" t="s">
        <v>321</v>
      </c>
      <c r="L61" s="231">
        <f>'в привитых'!AE31</f>
        <v>438</v>
      </c>
      <c r="M61" s="236">
        <v>438</v>
      </c>
      <c r="N61" s="227" t="s">
        <v>299</v>
      </c>
    </row>
    <row r="62" spans="1:14" x14ac:dyDescent="0.25">
      <c r="A62" s="233" t="s">
        <v>299</v>
      </c>
      <c r="B62" s="233" t="s">
        <v>299</v>
      </c>
      <c r="C62" s="233" t="s">
        <v>299</v>
      </c>
      <c r="D62" s="233" t="s">
        <v>299</v>
      </c>
      <c r="E62" s="233" t="s">
        <v>299</v>
      </c>
      <c r="F62" s="233" t="s">
        <v>299</v>
      </c>
      <c r="G62" s="233" t="s">
        <v>299</v>
      </c>
      <c r="H62" s="233" t="s">
        <v>299</v>
      </c>
      <c r="I62" s="233" t="s">
        <v>299</v>
      </c>
      <c r="J62" s="233" t="s">
        <v>299</v>
      </c>
      <c r="K62" s="231"/>
      <c r="L62" s="231"/>
      <c r="M62" s="236"/>
      <c r="N62" s="227" t="s">
        <v>299</v>
      </c>
    </row>
    <row r="63" spans="1:14" ht="45" customHeight="1" x14ac:dyDescent="0.25">
      <c r="A63" s="233" t="s">
        <v>299</v>
      </c>
      <c r="B63" s="233" t="s">
        <v>299</v>
      </c>
      <c r="C63" s="233" t="s">
        <v>299</v>
      </c>
      <c r="D63" s="233" t="s">
        <v>299</v>
      </c>
      <c r="E63" s="233" t="s">
        <v>299</v>
      </c>
      <c r="F63" s="233" t="s">
        <v>299</v>
      </c>
      <c r="G63" s="233" t="s">
        <v>299</v>
      </c>
      <c r="H63" s="233" t="s">
        <v>299</v>
      </c>
      <c r="I63" s="233" t="s">
        <v>299</v>
      </c>
      <c r="J63" s="233" t="s">
        <v>299</v>
      </c>
      <c r="K63" s="243" t="s">
        <v>363</v>
      </c>
      <c r="L63" s="231"/>
      <c r="M63" s="236"/>
      <c r="N63" s="227" t="s">
        <v>299</v>
      </c>
    </row>
    <row r="64" spans="1:14" x14ac:dyDescent="0.25">
      <c r="A64" s="233" t="s">
        <v>299</v>
      </c>
      <c r="B64" s="233" t="s">
        <v>299</v>
      </c>
      <c r="C64" s="233" t="s">
        <v>299</v>
      </c>
      <c r="D64" s="233" t="s">
        <v>299</v>
      </c>
      <c r="E64" s="233" t="s">
        <v>299</v>
      </c>
      <c r="F64" s="233" t="s">
        <v>299</v>
      </c>
      <c r="G64" s="233" t="s">
        <v>299</v>
      </c>
      <c r="H64" s="233" t="s">
        <v>299</v>
      </c>
      <c r="I64" s="233" t="s">
        <v>299</v>
      </c>
      <c r="J64" s="233" t="s">
        <v>299</v>
      </c>
      <c r="K64" s="234" t="s">
        <v>364</v>
      </c>
      <c r="L64" s="235">
        <f>C19</f>
        <v>3240520</v>
      </c>
      <c r="M64" s="236">
        <v>3240520</v>
      </c>
      <c r="N64" s="227" t="s">
        <v>299</v>
      </c>
    </row>
    <row r="65" spans="1:14" x14ac:dyDescent="0.25">
      <c r="A65" s="233" t="s">
        <v>299</v>
      </c>
      <c r="B65" s="233" t="s">
        <v>299</v>
      </c>
      <c r="C65" s="233" t="s">
        <v>299</v>
      </c>
      <c r="D65" s="233" t="s">
        <v>299</v>
      </c>
      <c r="E65" s="233" t="s">
        <v>299</v>
      </c>
      <c r="F65" s="233" t="s">
        <v>299</v>
      </c>
      <c r="G65" s="233" t="s">
        <v>299</v>
      </c>
      <c r="H65" s="233" t="s">
        <v>299</v>
      </c>
      <c r="I65" s="233" t="s">
        <v>299</v>
      </c>
      <c r="J65" s="233" t="s">
        <v>299</v>
      </c>
      <c r="K65" s="234" t="s">
        <v>365</v>
      </c>
      <c r="L65" s="235">
        <f>C20</f>
        <v>2991905</v>
      </c>
      <c r="M65" s="236">
        <v>2991905</v>
      </c>
      <c r="N65" s="227" t="s">
        <v>299</v>
      </c>
    </row>
    <row r="66" spans="1:14" x14ac:dyDescent="0.25">
      <c r="A66" s="233" t="s">
        <v>299</v>
      </c>
      <c r="B66" s="233" t="s">
        <v>299</v>
      </c>
      <c r="C66" s="233" t="s">
        <v>299</v>
      </c>
      <c r="D66" s="233" t="s">
        <v>299</v>
      </c>
      <c r="E66" s="233" t="s">
        <v>299</v>
      </c>
      <c r="F66" s="233" t="s">
        <v>299</v>
      </c>
      <c r="G66" s="233" t="s">
        <v>299</v>
      </c>
      <c r="H66" s="233" t="s">
        <v>299</v>
      </c>
      <c r="I66" s="233" t="s">
        <v>299</v>
      </c>
      <c r="J66" s="233" t="s">
        <v>299</v>
      </c>
      <c r="K66" s="231"/>
      <c r="L66" s="231"/>
      <c r="M66" s="236"/>
      <c r="N66" s="227" t="s">
        <v>299</v>
      </c>
    </row>
    <row r="67" spans="1:14" x14ac:dyDescent="0.25">
      <c r="A67" s="233" t="s">
        <v>299</v>
      </c>
      <c r="B67" s="233" t="s">
        <v>299</v>
      </c>
      <c r="C67" s="233" t="s">
        <v>299</v>
      </c>
      <c r="D67" s="233" t="s">
        <v>299</v>
      </c>
      <c r="E67" s="233" t="s">
        <v>299</v>
      </c>
      <c r="F67" s="233" t="s">
        <v>299</v>
      </c>
      <c r="G67" s="233" t="s">
        <v>299</v>
      </c>
      <c r="H67" s="233" t="s">
        <v>299</v>
      </c>
      <c r="I67" s="233" t="s">
        <v>299</v>
      </c>
      <c r="J67" s="233" t="s">
        <v>299</v>
      </c>
      <c r="K67" s="231" t="s">
        <v>366</v>
      </c>
      <c r="L67" s="231">
        <f>'в привитых'!AF109</f>
        <v>36</v>
      </c>
      <c r="M67" s="236">
        <v>36</v>
      </c>
      <c r="N67" s="227" t="s">
        <v>299</v>
      </c>
    </row>
    <row r="68" spans="1:14" x14ac:dyDescent="0.25">
      <c r="A68" s="233" t="s">
        <v>299</v>
      </c>
      <c r="B68" s="233" t="s">
        <v>299</v>
      </c>
      <c r="C68" s="233" t="s">
        <v>299</v>
      </c>
      <c r="D68" s="233" t="s">
        <v>299</v>
      </c>
      <c r="E68" s="233" t="s">
        <v>299</v>
      </c>
      <c r="F68" s="233" t="s">
        <v>299</v>
      </c>
      <c r="G68" s="233" t="s">
        <v>299</v>
      </c>
      <c r="H68" s="233" t="s">
        <v>299</v>
      </c>
      <c r="I68" s="233" t="s">
        <v>299</v>
      </c>
      <c r="J68" s="233" t="s">
        <v>299</v>
      </c>
      <c r="K68" s="231" t="s">
        <v>367</v>
      </c>
      <c r="L68" s="231">
        <f>'в привитых'!AG109</f>
        <v>67</v>
      </c>
      <c r="M68" s="236">
        <v>67</v>
      </c>
      <c r="N68" s="227" t="s">
        <v>299</v>
      </c>
    </row>
    <row r="69" spans="1:14" ht="30" customHeight="1" x14ac:dyDescent="0.25">
      <c r="A69" s="233" t="s">
        <v>299</v>
      </c>
      <c r="B69" s="233" t="s">
        <v>299</v>
      </c>
      <c r="C69" s="233" t="s">
        <v>299</v>
      </c>
      <c r="D69" s="233" t="s">
        <v>299</v>
      </c>
      <c r="E69" s="233" t="s">
        <v>299</v>
      </c>
      <c r="F69" s="233" t="s">
        <v>299</v>
      </c>
      <c r="G69" s="233" t="s">
        <v>299</v>
      </c>
      <c r="H69" s="233" t="s">
        <v>299</v>
      </c>
      <c r="I69" s="233" t="s">
        <v>299</v>
      </c>
      <c r="J69" s="233" t="s">
        <v>299</v>
      </c>
      <c r="K69" s="250" t="s">
        <v>368</v>
      </c>
      <c r="L69" s="231">
        <v>10</v>
      </c>
      <c r="M69" s="236">
        <v>10</v>
      </c>
      <c r="N69" s="227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"/>
  <sheetViews>
    <sheetView topLeftCell="A16" zoomScaleNormal="100" workbookViewId="0">
      <selection activeCell="D2" sqref="D2:D55"/>
    </sheetView>
  </sheetViews>
  <sheetFormatPr defaultColWidth="9.375" defaultRowHeight="14.25" x14ac:dyDescent="0.2"/>
  <cols>
    <col min="2" max="2" width="47.375" customWidth="1"/>
    <col min="3" max="3" width="19.375" customWidth="1"/>
    <col min="4" max="4" width="19.25" customWidth="1"/>
  </cols>
  <sheetData>
    <row r="1" spans="1:4" ht="15" customHeight="1" x14ac:dyDescent="0.2">
      <c r="A1" s="233" t="s">
        <v>299</v>
      </c>
      <c r="B1" s="251"/>
      <c r="C1" s="19" t="s">
        <v>369</v>
      </c>
      <c r="D1" s="233" t="s">
        <v>299</v>
      </c>
    </row>
    <row r="2" spans="1:4" ht="31.5" customHeight="1" x14ac:dyDescent="0.2">
      <c r="A2" s="233" t="s">
        <v>299</v>
      </c>
      <c r="B2" s="252" t="s">
        <v>370</v>
      </c>
      <c r="C2" s="253">
        <v>3186400</v>
      </c>
      <c r="D2" s="253">
        <f>D3+D4</f>
        <v>3506490</v>
      </c>
    </row>
    <row r="3" spans="1:4" ht="15" customHeight="1" x14ac:dyDescent="0.2">
      <c r="A3" s="233" t="s">
        <v>299</v>
      </c>
      <c r="B3" s="254" t="s">
        <v>371</v>
      </c>
      <c r="C3" s="253">
        <v>3092940</v>
      </c>
      <c r="D3" s="253">
        <f>Лист3!C5</f>
        <v>3411530</v>
      </c>
    </row>
    <row r="4" spans="1:4" ht="15" customHeight="1" x14ac:dyDescent="0.2">
      <c r="A4" s="233" t="s">
        <v>299</v>
      </c>
      <c r="B4" s="254" t="s">
        <v>307</v>
      </c>
      <c r="C4" s="253">
        <v>93460</v>
      </c>
      <c r="D4" s="253">
        <v>94960</v>
      </c>
    </row>
    <row r="5" spans="1:4" ht="15.75" customHeight="1" x14ac:dyDescent="0.2">
      <c r="A5" s="233" t="s">
        <v>299</v>
      </c>
      <c r="B5" s="255" t="s">
        <v>372</v>
      </c>
      <c r="C5" s="253">
        <v>420577</v>
      </c>
      <c r="D5" s="253">
        <f>Лист3!C12</f>
        <v>138253</v>
      </c>
    </row>
    <row r="6" spans="1:4" ht="15" customHeight="1" x14ac:dyDescent="0.2">
      <c r="A6" s="233" t="s">
        <v>299</v>
      </c>
      <c r="B6" s="254" t="s">
        <v>373</v>
      </c>
      <c r="C6" s="253">
        <v>161370</v>
      </c>
      <c r="D6" s="253">
        <f>Лист3!C11</f>
        <v>18005</v>
      </c>
    </row>
    <row r="7" spans="1:4" ht="15" customHeight="1" x14ac:dyDescent="0.2">
      <c r="A7" s="233" t="s">
        <v>299</v>
      </c>
      <c r="B7" s="254" t="s">
        <v>374</v>
      </c>
      <c r="C7" s="253">
        <v>259207</v>
      </c>
      <c r="D7" s="253">
        <f>Лист3!C10</f>
        <v>120248</v>
      </c>
    </row>
    <row r="8" spans="1:4" ht="15.75" customHeight="1" x14ac:dyDescent="0.2">
      <c r="A8" s="233" t="s">
        <v>299</v>
      </c>
      <c r="B8" s="255" t="s">
        <v>375</v>
      </c>
      <c r="C8" s="253">
        <v>559430</v>
      </c>
      <c r="D8" s="253">
        <f>Лист3!C17</f>
        <v>301535</v>
      </c>
    </row>
    <row r="9" spans="1:4" ht="15" customHeight="1" x14ac:dyDescent="0.2">
      <c r="A9" s="233" t="s">
        <v>299</v>
      </c>
      <c r="B9" s="254" t="s">
        <v>373</v>
      </c>
      <c r="C9" s="253">
        <v>161370</v>
      </c>
      <c r="D9" s="253">
        <f>Лист3!C11</f>
        <v>18005</v>
      </c>
    </row>
    <row r="10" spans="1:4" ht="15" customHeight="1" x14ac:dyDescent="0.2">
      <c r="A10" s="233" t="s">
        <v>299</v>
      </c>
      <c r="B10" s="254" t="s">
        <v>374</v>
      </c>
      <c r="C10" s="253">
        <v>398060</v>
      </c>
      <c r="D10" s="253">
        <f>Лист3!C15</f>
        <v>283530</v>
      </c>
    </row>
    <row r="11" spans="1:4" ht="15.75" customHeight="1" x14ac:dyDescent="0.2">
      <c r="A11" s="233" t="s">
        <v>299</v>
      </c>
      <c r="B11" s="255" t="s">
        <v>376</v>
      </c>
      <c r="C11" s="253"/>
      <c r="D11" s="233" t="s">
        <v>299</v>
      </c>
    </row>
    <row r="12" spans="1:4" ht="15" customHeight="1" x14ac:dyDescent="0.2">
      <c r="A12" s="233" t="s">
        <v>299</v>
      </c>
      <c r="B12" s="254" t="s">
        <v>377</v>
      </c>
      <c r="C12" s="256">
        <v>0.64039999999999997</v>
      </c>
      <c r="D12" s="256">
        <f>Лист3!I5</f>
        <v>0.76076373903861161</v>
      </c>
    </row>
    <row r="13" spans="1:4" ht="15" customHeight="1" x14ac:dyDescent="0.2">
      <c r="A13" s="233" t="s">
        <v>299</v>
      </c>
      <c r="B13" s="254" t="s">
        <v>378</v>
      </c>
      <c r="C13" s="256">
        <v>0.81879999999999997</v>
      </c>
      <c r="D13" s="256">
        <f>Лист3!I6</f>
        <v>0.97177211970082145</v>
      </c>
    </row>
    <row r="14" spans="1:4" ht="15" customHeight="1" x14ac:dyDescent="0.2">
      <c r="A14" s="233" t="s">
        <v>299</v>
      </c>
      <c r="B14" s="254" t="s">
        <v>379</v>
      </c>
      <c r="C14" s="256">
        <v>5.4999999999999997E-3</v>
      </c>
      <c r="D14" s="256">
        <f>Лист3!I7</f>
        <v>9.8236103625641644E-3</v>
      </c>
    </row>
    <row r="15" spans="1:4" ht="15.75" customHeight="1" x14ac:dyDescent="0.2">
      <c r="A15" s="233" t="s">
        <v>299</v>
      </c>
      <c r="B15" s="255" t="s">
        <v>380</v>
      </c>
      <c r="C15" s="253">
        <v>2789747</v>
      </c>
      <c r="D15" s="253">
        <f>Лист3!F7</f>
        <v>3314039</v>
      </c>
    </row>
    <row r="16" spans="1:4" ht="15" customHeight="1" x14ac:dyDescent="0.2">
      <c r="A16" s="233" t="s">
        <v>299</v>
      </c>
      <c r="B16" s="254" t="s">
        <v>371</v>
      </c>
      <c r="C16" s="253">
        <v>2672108</v>
      </c>
      <c r="D16" s="253">
        <f>Лист3!F5</f>
        <v>3196400</v>
      </c>
    </row>
    <row r="17" spans="1:4" ht="15" customHeight="1" x14ac:dyDescent="0.2">
      <c r="A17" s="233" t="s">
        <v>299</v>
      </c>
      <c r="B17" s="254" t="s">
        <v>307</v>
      </c>
      <c r="C17" s="253">
        <v>117639</v>
      </c>
      <c r="D17" s="253">
        <f>Лист3!F6</f>
        <v>117639</v>
      </c>
    </row>
    <row r="18" spans="1:4" ht="15.75" customHeight="1" x14ac:dyDescent="0.2">
      <c r="A18" s="233" t="s">
        <v>299</v>
      </c>
      <c r="B18" s="255" t="s">
        <v>381</v>
      </c>
      <c r="C18" s="253">
        <v>2639825</v>
      </c>
      <c r="D18" s="253">
        <f>Лист3!F12</f>
        <v>3078876</v>
      </c>
    </row>
    <row r="19" spans="1:4" ht="15" customHeight="1" x14ac:dyDescent="0.2">
      <c r="A19" s="233" t="s">
        <v>299</v>
      </c>
      <c r="B19" s="254" t="s">
        <v>371</v>
      </c>
      <c r="C19" s="253">
        <v>2526384</v>
      </c>
      <c r="D19" s="253">
        <f>Лист3!F10</f>
        <v>2965435</v>
      </c>
    </row>
    <row r="20" spans="1:4" ht="15" customHeight="1" x14ac:dyDescent="0.2">
      <c r="A20" s="233" t="s">
        <v>299</v>
      </c>
      <c r="B20" s="254" t="s">
        <v>307</v>
      </c>
      <c r="C20" s="253">
        <v>113441</v>
      </c>
      <c r="D20" s="253">
        <f>Лист3!F11</f>
        <v>113441</v>
      </c>
    </row>
    <row r="21" spans="1:4" ht="15.75" customHeight="1" x14ac:dyDescent="0.2">
      <c r="A21" s="233" t="s">
        <v>299</v>
      </c>
      <c r="B21" s="255" t="s">
        <v>8</v>
      </c>
      <c r="C21" s="253">
        <v>11786</v>
      </c>
      <c r="D21" s="253">
        <f>Лист3!I10</f>
        <v>32261</v>
      </c>
    </row>
    <row r="22" spans="1:4" ht="15.75" customHeight="1" x14ac:dyDescent="0.2">
      <c r="A22" s="233" t="s">
        <v>299</v>
      </c>
      <c r="B22" s="255" t="s">
        <v>382</v>
      </c>
      <c r="C22" s="253">
        <v>3182</v>
      </c>
      <c r="D22" s="253">
        <f>Лист3!I11</f>
        <v>4351</v>
      </c>
    </row>
    <row r="23" spans="1:4" ht="15.75" customHeight="1" x14ac:dyDescent="0.2">
      <c r="A23" s="233" t="s">
        <v>299</v>
      </c>
      <c r="B23" s="255" t="s">
        <v>383</v>
      </c>
      <c r="C23" s="253">
        <v>501632</v>
      </c>
      <c r="D23" s="253">
        <f>Лист3!I12</f>
        <v>995083</v>
      </c>
    </row>
    <row r="24" spans="1:4" ht="15.75" customHeight="1" x14ac:dyDescent="0.2">
      <c r="A24" s="233" t="s">
        <v>299</v>
      </c>
      <c r="B24" s="255" t="s">
        <v>384</v>
      </c>
      <c r="C24" s="253">
        <v>5347</v>
      </c>
      <c r="D24" s="253">
        <f>Лист3!I17</f>
        <v>1508</v>
      </c>
    </row>
    <row r="25" spans="1:4" ht="15" customHeight="1" x14ac:dyDescent="0.2">
      <c r="A25" s="233" t="s">
        <v>299</v>
      </c>
      <c r="B25" s="254" t="s">
        <v>385</v>
      </c>
      <c r="C25" s="253">
        <v>2566</v>
      </c>
      <c r="D25" s="253">
        <f>Лист3!I15</f>
        <v>825</v>
      </c>
    </row>
    <row r="26" spans="1:4" ht="15" customHeight="1" x14ac:dyDescent="0.2">
      <c r="A26" s="233" t="s">
        <v>299</v>
      </c>
      <c r="B26" s="254" t="s">
        <v>386</v>
      </c>
      <c r="C26" s="253">
        <v>2781</v>
      </c>
      <c r="D26" s="253">
        <f>Лист3!I16</f>
        <v>683</v>
      </c>
    </row>
    <row r="27" spans="1:4" ht="15.75" customHeight="1" x14ac:dyDescent="0.2">
      <c r="A27" s="233" t="s">
        <v>299</v>
      </c>
      <c r="B27" s="255" t="s">
        <v>387</v>
      </c>
      <c r="C27" s="253">
        <v>2566</v>
      </c>
      <c r="D27" s="253">
        <f>Лист3!I22</f>
        <v>825</v>
      </c>
    </row>
    <row r="28" spans="1:4" ht="15" customHeight="1" x14ac:dyDescent="0.2">
      <c r="A28" s="233" t="s">
        <v>299</v>
      </c>
      <c r="B28" s="254" t="s">
        <v>388</v>
      </c>
      <c r="C28" s="253">
        <v>208</v>
      </c>
      <c r="D28" s="253">
        <f>Лист3!I20</f>
        <v>43</v>
      </c>
    </row>
    <row r="29" spans="1:4" ht="15" customHeight="1" x14ac:dyDescent="0.2">
      <c r="A29" s="233" t="s">
        <v>299</v>
      </c>
      <c r="B29" s="254" t="s">
        <v>389</v>
      </c>
      <c r="C29" s="253">
        <v>2358</v>
      </c>
      <c r="D29" s="253">
        <f>Лист3!I21</f>
        <v>782</v>
      </c>
    </row>
    <row r="30" spans="1:4" ht="15.75" customHeight="1" x14ac:dyDescent="0.2">
      <c r="A30" s="233" t="s">
        <v>299</v>
      </c>
      <c r="B30" s="255" t="s">
        <v>390</v>
      </c>
      <c r="C30" s="253"/>
      <c r="D30" s="233" t="s">
        <v>299</v>
      </c>
    </row>
    <row r="31" spans="1:4" ht="15" customHeight="1" x14ac:dyDescent="0.2">
      <c r="A31" s="233" t="s">
        <v>299</v>
      </c>
      <c r="B31" s="254" t="s">
        <v>385</v>
      </c>
      <c r="C31" s="253">
        <v>5263</v>
      </c>
      <c r="D31" s="253">
        <f>Лист3!F15</f>
        <v>9387</v>
      </c>
    </row>
    <row r="32" spans="1:4" ht="15" customHeight="1" x14ac:dyDescent="0.2">
      <c r="A32" s="233" t="s">
        <v>299</v>
      </c>
      <c r="B32" s="254" t="s">
        <v>386</v>
      </c>
      <c r="C32" s="253">
        <v>3796</v>
      </c>
      <c r="D32" s="253">
        <f>Лист3!F16</f>
        <v>9072</v>
      </c>
    </row>
    <row r="33" spans="1:4" ht="14.25" customHeight="1" x14ac:dyDescent="0.2">
      <c r="A33" s="233" t="s">
        <v>299</v>
      </c>
      <c r="B33" s="100" t="s">
        <v>391</v>
      </c>
      <c r="C33" s="256">
        <v>5.4999999999999997E-3</v>
      </c>
      <c r="D33" s="256">
        <f>Лист3!I7</f>
        <v>9.8236103625641644E-3</v>
      </c>
    </row>
    <row r="34" spans="1:4" ht="15.75" customHeight="1" x14ac:dyDescent="0.2">
      <c r="A34" s="233" t="s">
        <v>299</v>
      </c>
      <c r="B34" s="255" t="s">
        <v>392</v>
      </c>
      <c r="C34" s="233" t="s">
        <v>299</v>
      </c>
      <c r="D34" s="233" t="s">
        <v>299</v>
      </c>
    </row>
    <row r="35" spans="1:4" ht="15" customHeight="1" x14ac:dyDescent="0.2">
      <c r="A35" s="233" t="s">
        <v>299</v>
      </c>
      <c r="B35" s="254" t="s">
        <v>385</v>
      </c>
      <c r="C35" s="253">
        <v>817400</v>
      </c>
      <c r="D35" s="253">
        <f>Лист3!F19</f>
        <v>1007083</v>
      </c>
    </row>
    <row r="36" spans="1:4" ht="15" customHeight="1" x14ac:dyDescent="0.2">
      <c r="A36" s="233" t="s">
        <v>299</v>
      </c>
      <c r="B36" s="254" t="s">
        <v>386</v>
      </c>
      <c r="C36" s="253">
        <v>775741</v>
      </c>
      <c r="D36" s="253">
        <f>Лист3!F20</f>
        <v>941051</v>
      </c>
    </row>
    <row r="37" spans="1:4" ht="15" customHeight="1" x14ac:dyDescent="0.25">
      <c r="A37" s="233" t="s">
        <v>299</v>
      </c>
      <c r="B37" s="257" t="s">
        <v>393</v>
      </c>
      <c r="C37" s="256">
        <v>0.78557164354735198</v>
      </c>
      <c r="D37" s="256">
        <f>Лист3!F21</f>
        <v>0.95297654852828295</v>
      </c>
    </row>
    <row r="38" spans="1:4" ht="15" customHeight="1" x14ac:dyDescent="0.25">
      <c r="A38" s="233" t="s">
        <v>299</v>
      </c>
      <c r="B38" s="257" t="s">
        <v>394</v>
      </c>
      <c r="C38" s="256">
        <v>0.30705585532523999</v>
      </c>
      <c r="D38" s="256">
        <f>Лист3!F22</f>
        <v>0.3173399518114543</v>
      </c>
    </row>
    <row r="39" spans="1:4" ht="15" customHeight="1" x14ac:dyDescent="0.25">
      <c r="A39" s="233" t="s">
        <v>299</v>
      </c>
      <c r="B39" s="257" t="s">
        <v>17</v>
      </c>
      <c r="C39" s="253">
        <v>717</v>
      </c>
      <c r="D39" s="19">
        <f>Лист3!F24</f>
        <v>461</v>
      </c>
    </row>
    <row r="40" spans="1:4" ht="15" customHeight="1" x14ac:dyDescent="0.25">
      <c r="A40" s="233" t="s">
        <v>299</v>
      </c>
      <c r="B40" s="257" t="s">
        <v>395</v>
      </c>
      <c r="C40" s="253"/>
      <c r="D40" s="233" t="s">
        <v>299</v>
      </c>
    </row>
    <row r="41" spans="1:4" ht="15" customHeight="1" x14ac:dyDescent="0.2">
      <c r="A41" s="233" t="s">
        <v>299</v>
      </c>
      <c r="B41" s="254" t="s">
        <v>396</v>
      </c>
      <c r="C41" s="253">
        <v>2700121</v>
      </c>
      <c r="D41" s="253">
        <f>Лист3!C19</f>
        <v>3240520</v>
      </c>
    </row>
    <row r="42" spans="1:4" ht="15" customHeight="1" x14ac:dyDescent="0.2">
      <c r="A42" s="233" t="s">
        <v>299</v>
      </c>
      <c r="B42" s="254" t="s">
        <v>386</v>
      </c>
      <c r="C42" s="253">
        <v>2552192</v>
      </c>
      <c r="D42" s="253">
        <f>Лист3!C20</f>
        <v>2991905</v>
      </c>
    </row>
    <row r="43" spans="1:4" ht="15.75" customHeight="1" x14ac:dyDescent="0.2">
      <c r="A43" s="233" t="s">
        <v>299</v>
      </c>
      <c r="B43" s="252" t="s">
        <v>397</v>
      </c>
      <c r="C43" s="253">
        <v>5390</v>
      </c>
      <c r="D43" s="253">
        <f>'в привитых'!G109+'в привитых'!G112</f>
        <v>9590</v>
      </c>
    </row>
    <row r="44" spans="1:4" ht="15" customHeight="1" x14ac:dyDescent="0.2">
      <c r="A44" s="233" t="s">
        <v>299</v>
      </c>
      <c r="B44" s="254" t="s">
        <v>371</v>
      </c>
      <c r="C44" s="253">
        <v>5390</v>
      </c>
      <c r="D44" s="253">
        <f>D43</f>
        <v>9590</v>
      </c>
    </row>
    <row r="45" spans="1:4" ht="15" customHeight="1" x14ac:dyDescent="0.2">
      <c r="A45" s="233" t="s">
        <v>299</v>
      </c>
      <c r="B45" s="254" t="s">
        <v>307</v>
      </c>
      <c r="C45" s="253"/>
      <c r="D45" s="233" t="s">
        <v>299</v>
      </c>
    </row>
    <row r="46" spans="1:4" ht="15.75" customHeight="1" x14ac:dyDescent="0.2">
      <c r="A46" s="233" t="s">
        <v>299</v>
      </c>
      <c r="B46" s="255" t="s">
        <v>372</v>
      </c>
      <c r="C46" s="253">
        <v>127</v>
      </c>
      <c r="D46" s="253">
        <f>D47+D48</f>
        <v>203</v>
      </c>
    </row>
    <row r="47" spans="1:4" ht="15" customHeight="1" x14ac:dyDescent="0.2">
      <c r="A47" s="233" t="s">
        <v>299</v>
      </c>
      <c r="B47" s="254" t="s">
        <v>373</v>
      </c>
      <c r="C47" s="253">
        <v>0</v>
      </c>
      <c r="D47" s="19">
        <f>'в привитых'!G112</f>
        <v>0</v>
      </c>
    </row>
    <row r="48" spans="1:4" ht="15" customHeight="1" x14ac:dyDescent="0.2">
      <c r="A48" s="233" t="s">
        <v>299</v>
      </c>
      <c r="B48" s="254" t="s">
        <v>374</v>
      </c>
      <c r="C48" s="253">
        <v>127</v>
      </c>
      <c r="D48" s="258">
        <f>D43-D31-D47</f>
        <v>203</v>
      </c>
    </row>
    <row r="49" spans="1:4" ht="15.75" customHeight="1" x14ac:dyDescent="0.2">
      <c r="A49" s="233" t="s">
        <v>299</v>
      </c>
      <c r="B49" s="255" t="s">
        <v>375</v>
      </c>
      <c r="C49" s="253">
        <v>1594</v>
      </c>
      <c r="D49" s="258">
        <f>D50+D51</f>
        <v>518</v>
      </c>
    </row>
    <row r="50" spans="1:4" ht="15" customHeight="1" x14ac:dyDescent="0.2">
      <c r="A50" s="233" t="s">
        <v>299</v>
      </c>
      <c r="B50" s="254" t="s">
        <v>373</v>
      </c>
      <c r="C50" s="253">
        <v>0</v>
      </c>
      <c r="D50" s="19">
        <f>D47</f>
        <v>0</v>
      </c>
    </row>
    <row r="51" spans="1:4" ht="15" customHeight="1" x14ac:dyDescent="0.2">
      <c r="A51" s="233" t="s">
        <v>299</v>
      </c>
      <c r="B51" s="254" t="s">
        <v>374</v>
      </c>
      <c r="C51" s="253">
        <v>1594</v>
      </c>
      <c r="D51" s="258">
        <f>D43-D32-D50</f>
        <v>518</v>
      </c>
    </row>
    <row r="52" spans="1:4" ht="15.75" customHeight="1" x14ac:dyDescent="0.2">
      <c r="A52" s="233" t="s">
        <v>299</v>
      </c>
      <c r="B52" s="255" t="s">
        <v>398</v>
      </c>
      <c r="C52" s="253">
        <v>2789747</v>
      </c>
      <c r="D52" s="253">
        <f>Лист3!F7</f>
        <v>3314039</v>
      </c>
    </row>
    <row r="53" spans="1:4" ht="15.75" customHeight="1" x14ac:dyDescent="0.2">
      <c r="A53" s="233" t="s">
        <v>299</v>
      </c>
      <c r="B53" s="255" t="s">
        <v>399</v>
      </c>
      <c r="C53" s="253">
        <v>2566</v>
      </c>
      <c r="D53" s="253">
        <f>Лист3!I15</f>
        <v>825</v>
      </c>
    </row>
    <row r="54" spans="1:4" ht="15.75" customHeight="1" x14ac:dyDescent="0.2">
      <c r="A54" s="233" t="s">
        <v>299</v>
      </c>
      <c r="B54" s="255" t="s">
        <v>400</v>
      </c>
      <c r="C54" s="253">
        <v>2639825</v>
      </c>
      <c r="D54" s="253">
        <f>Лист3!F12</f>
        <v>3078876</v>
      </c>
    </row>
    <row r="55" spans="1:4" ht="15.75" customHeight="1" x14ac:dyDescent="0.2">
      <c r="A55" s="233" t="s">
        <v>299</v>
      </c>
      <c r="B55" s="255" t="s">
        <v>401</v>
      </c>
      <c r="C55" s="253">
        <v>2781</v>
      </c>
      <c r="D55" s="253">
        <f>Лист3!I16</f>
        <v>683</v>
      </c>
    </row>
    <row r="59" spans="1:4" ht="14.25" customHeight="1" x14ac:dyDescent="0.2">
      <c r="A59" s="233" t="s">
        <v>299</v>
      </c>
      <c r="B59" s="259"/>
      <c r="C59" s="233" t="s">
        <v>299</v>
      </c>
      <c r="D59" s="233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54"/>
  <sheetViews>
    <sheetView zoomScaleNormal="100" workbookViewId="0">
      <pane xSplit="2" ySplit="1" topLeftCell="C113" activePane="bottomRight" state="frozen"/>
      <selection pane="topRight"/>
      <selection pane="bottomLeft"/>
      <selection pane="bottomRight" activeCell="C113" sqref="C113"/>
    </sheetView>
  </sheetViews>
  <sheetFormatPr defaultColWidth="15.25" defaultRowHeight="14.25" x14ac:dyDescent="0.2"/>
  <cols>
    <col min="1" max="1" width="4.375" customWidth="1"/>
    <col min="2" max="2" width="27.625" customWidth="1"/>
    <col min="3" max="3" width="24.625" customWidth="1"/>
    <col min="4" max="4" width="24" customWidth="1"/>
    <col min="5" max="5" width="15.75" hidden="1" customWidth="1"/>
    <col min="6" max="6" width="0.125" hidden="1" customWidth="1"/>
    <col min="7" max="7" width="1.875" hidden="1" customWidth="1"/>
    <col min="8" max="8" width="34.875" customWidth="1"/>
    <col min="9" max="9" width="7" customWidth="1"/>
    <col min="10" max="15" width="8" customWidth="1"/>
    <col min="16" max="21" width="8.125" customWidth="1"/>
    <col min="22" max="23" width="7.25" customWidth="1"/>
    <col min="24" max="24" width="9.375" customWidth="1"/>
    <col min="25" max="25" width="9.375" hidden="1" customWidth="1"/>
    <col min="26" max="28" width="9.375" customWidth="1"/>
  </cols>
  <sheetData>
    <row r="1" spans="1:28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260"/>
      <c r="B2" s="260" t="s">
        <v>402</v>
      </c>
      <c r="C2" s="260" t="s">
        <v>403</v>
      </c>
      <c r="D2" s="260" t="s">
        <v>404</v>
      </c>
      <c r="E2" s="188"/>
      <c r="F2" s="188"/>
      <c r="G2" s="188"/>
      <c r="H2" s="188" t="s">
        <v>405</v>
      </c>
      <c r="I2" s="19"/>
      <c r="J2" s="19"/>
      <c r="K2" s="19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9"/>
      <c r="Y2" s="19"/>
      <c r="Z2" s="19"/>
      <c r="AA2" s="19"/>
      <c r="AB2" s="19"/>
    </row>
    <row r="3" spans="1:28" ht="15.75" customHeight="1" x14ac:dyDescent="0.25">
      <c r="A3" s="260">
        <v>1</v>
      </c>
      <c r="B3" s="261">
        <v>44097</v>
      </c>
      <c r="C3" s="260" t="s">
        <v>2</v>
      </c>
      <c r="D3" s="262">
        <v>42</v>
      </c>
      <c r="E3" s="188"/>
      <c r="F3" s="188"/>
      <c r="G3" s="188"/>
      <c r="H3" s="263">
        <f t="shared" ref="H3:H34" si="0">D3*2</f>
        <v>84</v>
      </c>
      <c r="I3" s="19"/>
      <c r="J3" s="19"/>
      <c r="K3" s="19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9"/>
      <c r="Y3" s="19"/>
      <c r="Z3" s="19"/>
      <c r="AA3" s="19"/>
      <c r="AB3" s="19"/>
    </row>
    <row r="4" spans="1:28" ht="15.75" customHeight="1" x14ac:dyDescent="0.25">
      <c r="A4" s="260">
        <v>2</v>
      </c>
      <c r="B4" s="261">
        <v>44175</v>
      </c>
      <c r="C4" s="260" t="s">
        <v>2</v>
      </c>
      <c r="D4" s="262">
        <v>1000</v>
      </c>
      <c r="E4" s="188"/>
      <c r="F4" s="188"/>
      <c r="G4" s="188"/>
      <c r="H4" s="263">
        <f t="shared" si="0"/>
        <v>2000</v>
      </c>
      <c r="I4" s="19"/>
      <c r="J4" s="19"/>
      <c r="K4" s="19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9"/>
      <c r="Y4" s="19"/>
      <c r="Z4" s="19"/>
      <c r="AA4" s="19"/>
      <c r="AB4" s="19"/>
    </row>
    <row r="5" spans="1:28" ht="15.75" customHeight="1" x14ac:dyDescent="0.25">
      <c r="A5" s="260">
        <v>3</v>
      </c>
      <c r="B5" s="261">
        <v>44178</v>
      </c>
      <c r="C5" s="260" t="s">
        <v>2</v>
      </c>
      <c r="D5" s="262">
        <v>2100</v>
      </c>
      <c r="E5" s="188"/>
      <c r="F5" s="188"/>
      <c r="G5" s="188"/>
      <c r="H5" s="263">
        <f t="shared" si="0"/>
        <v>4200</v>
      </c>
      <c r="I5" s="19"/>
      <c r="J5" s="19"/>
      <c r="K5" s="19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9"/>
      <c r="Y5" s="19"/>
      <c r="Z5" s="19"/>
      <c r="AA5" s="19"/>
      <c r="AB5" s="19"/>
    </row>
    <row r="6" spans="1:28" ht="15.75" customHeight="1" x14ac:dyDescent="0.25">
      <c r="A6" s="260">
        <v>4</v>
      </c>
      <c r="B6" s="261">
        <v>44183</v>
      </c>
      <c r="C6" s="260" t="s">
        <v>2</v>
      </c>
      <c r="D6" s="262">
        <v>1400</v>
      </c>
      <c r="E6" s="188"/>
      <c r="F6" s="188"/>
      <c r="G6" s="188"/>
      <c r="H6" s="263">
        <f t="shared" si="0"/>
        <v>2800</v>
      </c>
      <c r="I6" s="19"/>
      <c r="J6" s="19"/>
      <c r="K6" s="19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9"/>
      <c r="Y6" s="19"/>
      <c r="Z6" s="19"/>
      <c r="AA6" s="19"/>
      <c r="AB6" s="19"/>
    </row>
    <row r="7" spans="1:28" ht="15.75" customHeight="1" x14ac:dyDescent="0.25">
      <c r="A7" s="260">
        <v>5</v>
      </c>
      <c r="B7" s="261">
        <v>44188</v>
      </c>
      <c r="C7" s="260" t="s">
        <v>2</v>
      </c>
      <c r="D7" s="262">
        <v>3550</v>
      </c>
      <c r="E7" s="188"/>
      <c r="F7" s="188"/>
      <c r="G7" s="188"/>
      <c r="H7" s="263">
        <f t="shared" si="0"/>
        <v>7100</v>
      </c>
      <c r="I7" s="19"/>
      <c r="J7" s="19"/>
      <c r="K7" s="19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9"/>
      <c r="Y7" s="19"/>
      <c r="Z7" s="19"/>
      <c r="AA7" s="19"/>
      <c r="AB7" s="19"/>
    </row>
    <row r="8" spans="1:28" ht="15.75" customHeight="1" x14ac:dyDescent="0.25">
      <c r="A8" s="260">
        <v>6</v>
      </c>
      <c r="B8" s="261">
        <v>44207</v>
      </c>
      <c r="C8" s="260" t="s">
        <v>2</v>
      </c>
      <c r="D8" s="262">
        <v>6750</v>
      </c>
      <c r="E8" s="188"/>
      <c r="F8" s="188"/>
      <c r="G8" s="188"/>
      <c r="H8" s="263">
        <f t="shared" si="0"/>
        <v>13500</v>
      </c>
      <c r="I8" s="19"/>
      <c r="J8" s="19"/>
      <c r="K8" s="19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9"/>
      <c r="Y8" s="19"/>
      <c r="Z8" s="19"/>
      <c r="AA8" s="19"/>
      <c r="AB8" s="19"/>
    </row>
    <row r="9" spans="1:28" ht="15.75" customHeight="1" x14ac:dyDescent="0.25">
      <c r="A9" s="260">
        <v>7</v>
      </c>
      <c r="B9" s="261">
        <v>44218</v>
      </c>
      <c r="C9" s="260" t="s">
        <v>2</v>
      </c>
      <c r="D9" s="262">
        <v>40050</v>
      </c>
      <c r="E9" s="188"/>
      <c r="F9" s="188"/>
      <c r="G9" s="188"/>
      <c r="H9" s="263">
        <f t="shared" si="0"/>
        <v>80100</v>
      </c>
      <c r="I9" s="19"/>
      <c r="J9" s="19"/>
      <c r="K9" s="19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9"/>
      <c r="Y9" s="19"/>
      <c r="Z9" s="19"/>
      <c r="AA9" s="19"/>
      <c r="AB9" s="19"/>
    </row>
    <row r="10" spans="1:28" ht="15.75" customHeight="1" x14ac:dyDescent="0.25">
      <c r="A10" s="260">
        <v>8</v>
      </c>
      <c r="B10" s="261">
        <v>44223</v>
      </c>
      <c r="C10" s="260" t="s">
        <v>4</v>
      </c>
      <c r="D10" s="262">
        <v>1000</v>
      </c>
      <c r="E10" s="188"/>
      <c r="F10" s="188"/>
      <c r="G10" s="188"/>
      <c r="H10" s="263">
        <f t="shared" si="0"/>
        <v>2000</v>
      </c>
      <c r="I10" s="19"/>
      <c r="J10" s="19"/>
      <c r="K10" s="19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9"/>
      <c r="Y10" s="19"/>
      <c r="Z10" s="19"/>
      <c r="AA10" s="19"/>
      <c r="AB10" s="19"/>
    </row>
    <row r="11" spans="1:28" ht="15.75" customHeight="1" x14ac:dyDescent="0.25">
      <c r="A11" s="260">
        <v>9</v>
      </c>
      <c r="B11" s="261">
        <v>44231</v>
      </c>
      <c r="C11" s="260" t="s">
        <v>2</v>
      </c>
      <c r="D11" s="262">
        <v>15120</v>
      </c>
      <c r="E11" s="188"/>
      <c r="F11" s="188"/>
      <c r="G11" s="188"/>
      <c r="H11" s="263">
        <f t="shared" si="0"/>
        <v>30240</v>
      </c>
      <c r="I11" s="19"/>
      <c r="J11" s="19"/>
      <c r="K11" s="19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9"/>
      <c r="Y11" s="19"/>
      <c r="Z11" s="19"/>
      <c r="AA11" s="19"/>
      <c r="AB11" s="19"/>
    </row>
    <row r="12" spans="1:28" ht="15.75" customHeight="1" x14ac:dyDescent="0.25">
      <c r="A12" s="260">
        <v>10</v>
      </c>
      <c r="B12" s="261">
        <v>44233</v>
      </c>
      <c r="C12" s="260" t="s">
        <v>2</v>
      </c>
      <c r="D12" s="262">
        <v>44730</v>
      </c>
      <c r="E12" s="188"/>
      <c r="F12" s="188"/>
      <c r="G12" s="188"/>
      <c r="H12" s="263">
        <f t="shared" si="0"/>
        <v>89460</v>
      </c>
      <c r="I12" s="19"/>
      <c r="J12" s="19"/>
      <c r="K12" s="19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9"/>
      <c r="Y12" s="19"/>
      <c r="Z12" s="19"/>
      <c r="AA12" s="19"/>
      <c r="AB12" s="19"/>
    </row>
    <row r="13" spans="1:28" ht="15.75" customHeight="1" x14ac:dyDescent="0.25">
      <c r="A13" s="260">
        <v>11</v>
      </c>
      <c r="B13" s="261">
        <v>44241</v>
      </c>
      <c r="C13" s="260" t="s">
        <v>2</v>
      </c>
      <c r="D13" s="262">
        <v>30700</v>
      </c>
      <c r="E13" s="188"/>
      <c r="F13" s="188"/>
      <c r="G13" s="188"/>
      <c r="H13" s="263">
        <f t="shared" si="0"/>
        <v>61400</v>
      </c>
      <c r="I13" s="19"/>
      <c r="J13" s="19"/>
      <c r="K13" s="19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9"/>
      <c r="Y13" s="19"/>
      <c r="Z13" s="19"/>
      <c r="AA13" s="19"/>
      <c r="AB13" s="19"/>
    </row>
    <row r="14" spans="1:28" ht="15.75" customHeight="1" x14ac:dyDescent="0.25">
      <c r="A14" s="260">
        <v>12</v>
      </c>
      <c r="B14" s="261">
        <v>44247</v>
      </c>
      <c r="C14" s="260" t="s">
        <v>2</v>
      </c>
      <c r="D14" s="262">
        <v>24000</v>
      </c>
      <c r="E14" s="188"/>
      <c r="F14" s="188"/>
      <c r="G14" s="188"/>
      <c r="H14" s="263">
        <f t="shared" si="0"/>
        <v>48000</v>
      </c>
      <c r="I14" s="19"/>
      <c r="J14" s="19"/>
      <c r="K14" s="19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9"/>
      <c r="Y14" s="19"/>
      <c r="Z14" s="19"/>
      <c r="AA14" s="19"/>
      <c r="AB14" s="19"/>
    </row>
    <row r="15" spans="1:28" ht="15.75" customHeight="1" x14ac:dyDescent="0.25">
      <c r="A15" s="260">
        <v>13</v>
      </c>
      <c r="B15" s="261">
        <v>44254</v>
      </c>
      <c r="C15" s="260" t="s">
        <v>2</v>
      </c>
      <c r="D15" s="262">
        <v>10900</v>
      </c>
      <c r="E15" s="188"/>
      <c r="F15" s="188"/>
      <c r="G15" s="188"/>
      <c r="H15" s="263">
        <f t="shared" si="0"/>
        <v>21800</v>
      </c>
      <c r="I15" s="19"/>
      <c r="J15" s="19"/>
      <c r="K15" s="19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9"/>
      <c r="Y15" s="19"/>
      <c r="Z15" s="19"/>
      <c r="AA15" s="19"/>
      <c r="AB15" s="19"/>
    </row>
    <row r="16" spans="1:28" ht="15.75" customHeight="1" x14ac:dyDescent="0.25">
      <c r="A16" s="260">
        <v>14</v>
      </c>
      <c r="B16" s="261">
        <v>44275</v>
      </c>
      <c r="C16" s="260" t="s">
        <v>2</v>
      </c>
      <c r="D16" s="262">
        <v>9100</v>
      </c>
      <c r="E16" s="188"/>
      <c r="F16" s="188"/>
      <c r="G16" s="188"/>
      <c r="H16" s="263">
        <f t="shared" si="0"/>
        <v>18200</v>
      </c>
      <c r="I16" s="19"/>
      <c r="J16" s="19"/>
      <c r="K16" s="19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9"/>
      <c r="Y16" s="19"/>
      <c r="Z16" s="19"/>
      <c r="AA16" s="19"/>
      <c r="AB16" s="19"/>
    </row>
    <row r="17" spans="1:28" ht="15.75" customHeight="1" x14ac:dyDescent="0.25">
      <c r="A17" s="260">
        <v>15</v>
      </c>
      <c r="B17" s="261">
        <v>44281</v>
      </c>
      <c r="C17" s="260" t="s">
        <v>2</v>
      </c>
      <c r="D17" s="262">
        <v>22600</v>
      </c>
      <c r="E17" s="188"/>
      <c r="F17" s="188"/>
      <c r="G17" s="188"/>
      <c r="H17" s="263">
        <f t="shared" si="0"/>
        <v>45200</v>
      </c>
      <c r="I17" s="19"/>
      <c r="J17" s="19"/>
      <c r="K17" s="19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9"/>
      <c r="Y17" s="19"/>
      <c r="Z17" s="19"/>
      <c r="AA17" s="19"/>
      <c r="AB17" s="19"/>
    </row>
    <row r="18" spans="1:28" ht="15.75" customHeight="1" x14ac:dyDescent="0.25">
      <c r="A18" s="260">
        <v>16</v>
      </c>
      <c r="B18" s="261">
        <v>44282</v>
      </c>
      <c r="C18" s="260" t="s">
        <v>2</v>
      </c>
      <c r="D18" s="262">
        <v>5100</v>
      </c>
      <c r="E18" s="188"/>
      <c r="F18" s="188"/>
      <c r="G18" s="188"/>
      <c r="H18" s="263">
        <f t="shared" si="0"/>
        <v>10200</v>
      </c>
      <c r="I18" s="19"/>
      <c r="J18" s="19"/>
      <c r="K18" s="19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9"/>
      <c r="Y18" s="19"/>
      <c r="Z18" s="19"/>
      <c r="AA18" s="19"/>
      <c r="AB18" s="19"/>
    </row>
    <row r="19" spans="1:28" ht="15.75" customHeight="1" x14ac:dyDescent="0.25">
      <c r="A19" s="260">
        <v>17</v>
      </c>
      <c r="B19" s="261">
        <v>44285</v>
      </c>
      <c r="C19" s="260" t="s">
        <v>2</v>
      </c>
      <c r="D19" s="262">
        <v>30600</v>
      </c>
      <c r="E19" s="188"/>
      <c r="F19" s="188"/>
      <c r="G19" s="188"/>
      <c r="H19" s="263">
        <f t="shared" si="0"/>
        <v>61200</v>
      </c>
      <c r="I19" s="19"/>
      <c r="J19" s="19"/>
      <c r="K19" s="19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9"/>
      <c r="Y19" s="19"/>
      <c r="Z19" s="19"/>
      <c r="AA19" s="19"/>
      <c r="AB19" s="19"/>
    </row>
    <row r="20" spans="1:28" ht="15.75" customHeight="1" x14ac:dyDescent="0.25">
      <c r="A20" s="260">
        <v>18</v>
      </c>
      <c r="B20" s="261">
        <v>44293</v>
      </c>
      <c r="C20" s="260" t="s">
        <v>2</v>
      </c>
      <c r="D20" s="262">
        <v>41700</v>
      </c>
      <c r="E20" s="188"/>
      <c r="F20" s="188"/>
      <c r="G20" s="188"/>
      <c r="H20" s="263">
        <f t="shared" si="0"/>
        <v>83400</v>
      </c>
      <c r="I20" s="19"/>
      <c r="J20" s="19"/>
      <c r="K20" s="19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9"/>
      <c r="Y20" s="19"/>
      <c r="Z20" s="19"/>
      <c r="AA20" s="19"/>
      <c r="AB20" s="19"/>
    </row>
    <row r="21" spans="1:28" ht="15.75" customHeight="1" x14ac:dyDescent="0.25">
      <c r="A21" s="260">
        <v>19</v>
      </c>
      <c r="B21" s="261">
        <v>44295</v>
      </c>
      <c r="C21" s="260" t="s">
        <v>4</v>
      </c>
      <c r="D21" s="262">
        <v>3240</v>
      </c>
      <c r="E21" s="188"/>
      <c r="F21" s="188"/>
      <c r="G21" s="188"/>
      <c r="H21" s="263">
        <f t="shared" si="0"/>
        <v>6480</v>
      </c>
      <c r="I21" s="19"/>
      <c r="J21" s="19"/>
      <c r="K21" s="19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9"/>
      <c r="Y21" s="19"/>
      <c r="Z21" s="19"/>
      <c r="AA21" s="19"/>
      <c r="AB21" s="19"/>
    </row>
    <row r="22" spans="1:28" ht="15.75" customHeight="1" x14ac:dyDescent="0.25">
      <c r="A22" s="260">
        <v>20</v>
      </c>
      <c r="B22" s="261">
        <v>44296</v>
      </c>
      <c r="C22" s="260" t="s">
        <v>2</v>
      </c>
      <c r="D22" s="262">
        <v>9600</v>
      </c>
      <c r="E22" s="188"/>
      <c r="F22" s="188"/>
      <c r="G22" s="188"/>
      <c r="H22" s="263">
        <f t="shared" si="0"/>
        <v>19200</v>
      </c>
      <c r="I22" s="19"/>
      <c r="J22" s="19"/>
      <c r="K22" s="19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9"/>
      <c r="Y22" s="19"/>
      <c r="Z22" s="19"/>
      <c r="AA22" s="19"/>
      <c r="AB22" s="19"/>
    </row>
    <row r="23" spans="1:28" ht="15.75" customHeight="1" x14ac:dyDescent="0.25">
      <c r="A23" s="260">
        <v>21</v>
      </c>
      <c r="B23" s="261">
        <v>44296</v>
      </c>
      <c r="C23" s="260" t="s">
        <v>2</v>
      </c>
      <c r="D23" s="262">
        <v>25960</v>
      </c>
      <c r="E23" s="188"/>
      <c r="F23" s="188"/>
      <c r="G23" s="188"/>
      <c r="H23" s="263">
        <f t="shared" si="0"/>
        <v>51920</v>
      </c>
      <c r="I23" s="19"/>
      <c r="J23" s="19"/>
      <c r="K23" s="19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9"/>
      <c r="Y23" s="19"/>
      <c r="Z23" s="19"/>
      <c r="AA23" s="19"/>
      <c r="AB23" s="19"/>
    </row>
    <row r="24" spans="1:28" ht="15.75" customHeight="1" x14ac:dyDescent="0.25">
      <c r="A24" s="260">
        <v>22</v>
      </c>
      <c r="B24" s="261">
        <v>44298</v>
      </c>
      <c r="C24" s="260" t="s">
        <v>2</v>
      </c>
      <c r="D24" s="262">
        <v>21900</v>
      </c>
      <c r="E24" s="188"/>
      <c r="F24" s="188"/>
      <c r="G24" s="188"/>
      <c r="H24" s="263">
        <f t="shared" si="0"/>
        <v>43800</v>
      </c>
      <c r="I24" s="19"/>
      <c r="J24" s="19"/>
      <c r="K24" s="19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9"/>
      <c r="Y24" s="19"/>
      <c r="Z24" s="19"/>
      <c r="AA24" s="19"/>
      <c r="AB24" s="19"/>
    </row>
    <row r="25" spans="1:28" ht="15.75" customHeight="1" x14ac:dyDescent="0.25">
      <c r="A25" s="260">
        <v>23</v>
      </c>
      <c r="B25" s="261">
        <v>44301</v>
      </c>
      <c r="C25" s="260" t="s">
        <v>2</v>
      </c>
      <c r="D25" s="262">
        <v>11400</v>
      </c>
      <c r="E25" s="188"/>
      <c r="F25" s="188"/>
      <c r="G25" s="188"/>
      <c r="H25" s="263">
        <f t="shared" si="0"/>
        <v>22800</v>
      </c>
      <c r="I25" s="19"/>
      <c r="J25" s="19"/>
      <c r="K25" s="19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9"/>
      <c r="Y25" s="19"/>
      <c r="Z25" s="19"/>
      <c r="AA25" s="19"/>
      <c r="AB25" s="19"/>
    </row>
    <row r="26" spans="1:28" ht="15.75" customHeight="1" x14ac:dyDescent="0.25">
      <c r="A26" s="260">
        <v>24</v>
      </c>
      <c r="B26" s="261">
        <v>44304</v>
      </c>
      <c r="C26" s="260" t="s">
        <v>2</v>
      </c>
      <c r="D26" s="262">
        <v>26700</v>
      </c>
      <c r="E26" s="188"/>
      <c r="F26" s="188"/>
      <c r="G26" s="188"/>
      <c r="H26" s="263">
        <f t="shared" si="0"/>
        <v>53400</v>
      </c>
      <c r="I26" s="19"/>
      <c r="J26" s="19"/>
      <c r="K26" s="19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9"/>
      <c r="Y26" s="19"/>
      <c r="Z26" s="19"/>
      <c r="AA26" s="19"/>
      <c r="AB26" s="19"/>
    </row>
    <row r="27" spans="1:28" ht="15.75" customHeight="1" x14ac:dyDescent="0.25">
      <c r="A27" s="260">
        <v>25</v>
      </c>
      <c r="B27" s="261">
        <v>44305</v>
      </c>
      <c r="C27" s="260" t="s">
        <v>2</v>
      </c>
      <c r="D27" s="262">
        <v>28200</v>
      </c>
      <c r="E27" s="188"/>
      <c r="F27" s="188"/>
      <c r="G27" s="188"/>
      <c r="H27" s="263">
        <f t="shared" si="0"/>
        <v>56400</v>
      </c>
      <c r="I27" s="19"/>
      <c r="J27" s="19"/>
      <c r="K27" s="19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9"/>
      <c r="Y27" s="19"/>
      <c r="Z27" s="19"/>
      <c r="AA27" s="19"/>
      <c r="AB27" s="19"/>
    </row>
    <row r="28" spans="1:28" ht="15.75" customHeight="1" x14ac:dyDescent="0.25">
      <c r="A28" s="260">
        <v>26</v>
      </c>
      <c r="B28" s="261">
        <v>44312</v>
      </c>
      <c r="C28" s="260" t="s">
        <v>4</v>
      </c>
      <c r="D28" s="262">
        <v>4530</v>
      </c>
      <c r="E28" s="188"/>
      <c r="F28" s="188"/>
      <c r="G28" s="188"/>
      <c r="H28" s="263">
        <f t="shared" si="0"/>
        <v>9060</v>
      </c>
      <c r="I28" s="19"/>
      <c r="J28" s="19"/>
      <c r="K28" s="19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9"/>
      <c r="Y28" s="19"/>
      <c r="Z28" s="19"/>
      <c r="AA28" s="19"/>
      <c r="AB28" s="19"/>
    </row>
    <row r="29" spans="1:28" ht="15.75" customHeight="1" x14ac:dyDescent="0.25">
      <c r="A29" s="260">
        <v>27</v>
      </c>
      <c r="B29" s="261">
        <v>44315</v>
      </c>
      <c r="C29" s="260" t="s">
        <v>2</v>
      </c>
      <c r="D29" s="262">
        <v>6000</v>
      </c>
      <c r="E29" s="188"/>
      <c r="F29" s="188"/>
      <c r="G29" s="188"/>
      <c r="H29" s="263">
        <f t="shared" si="0"/>
        <v>12000</v>
      </c>
      <c r="I29" s="19"/>
      <c r="J29" s="19"/>
      <c r="K29" s="19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9"/>
      <c r="Y29" s="19"/>
      <c r="Z29" s="19"/>
      <c r="AA29" s="19"/>
      <c r="AB29" s="19"/>
    </row>
    <row r="30" spans="1:28" ht="15.75" customHeight="1" x14ac:dyDescent="0.25">
      <c r="A30" s="260">
        <v>28</v>
      </c>
      <c r="B30" s="261">
        <v>44319</v>
      </c>
      <c r="C30" s="260" t="s">
        <v>4</v>
      </c>
      <c r="D30" s="262">
        <v>4050</v>
      </c>
      <c r="E30" s="188"/>
      <c r="F30" s="188"/>
      <c r="G30" s="188"/>
      <c r="H30" s="263">
        <f t="shared" si="0"/>
        <v>8100</v>
      </c>
      <c r="I30" s="19"/>
      <c r="J30" s="19"/>
      <c r="K30" s="19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9"/>
      <c r="Y30" s="19"/>
      <c r="Z30" s="19"/>
      <c r="AA30" s="19"/>
      <c r="AB30" s="19"/>
    </row>
    <row r="31" spans="1:28" ht="15.75" customHeight="1" x14ac:dyDescent="0.25">
      <c r="A31" s="260">
        <v>29</v>
      </c>
      <c r="B31" s="261">
        <v>44319</v>
      </c>
      <c r="C31" s="260" t="s">
        <v>2</v>
      </c>
      <c r="D31" s="262">
        <v>34852</v>
      </c>
      <c r="E31" s="188"/>
      <c r="F31" s="188"/>
      <c r="G31" s="188"/>
      <c r="H31" s="263">
        <f t="shared" si="0"/>
        <v>69704</v>
      </c>
      <c r="I31" s="19"/>
      <c r="J31" s="19"/>
      <c r="K31" s="19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9"/>
      <c r="Y31" s="19"/>
      <c r="Z31" s="19"/>
      <c r="AA31" s="19"/>
      <c r="AB31" s="19"/>
    </row>
    <row r="32" spans="1:28" ht="15.75" customHeight="1" x14ac:dyDescent="0.25">
      <c r="A32" s="260">
        <v>30</v>
      </c>
      <c r="B32" s="261">
        <v>44322</v>
      </c>
      <c r="C32" s="260" t="s">
        <v>2</v>
      </c>
      <c r="D32" s="262">
        <v>28900</v>
      </c>
      <c r="E32" s="188"/>
      <c r="F32" s="188"/>
      <c r="G32" s="188"/>
      <c r="H32" s="263">
        <f t="shared" si="0"/>
        <v>57800</v>
      </c>
      <c r="I32" s="19"/>
      <c r="J32" s="19"/>
      <c r="K32" s="19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9"/>
      <c r="Y32" s="19"/>
      <c r="Z32" s="19"/>
      <c r="AA32" s="19"/>
      <c r="AB32" s="19"/>
    </row>
    <row r="33" spans="1:28" ht="15.75" customHeight="1" x14ac:dyDescent="0.25">
      <c r="A33" s="260">
        <v>31</v>
      </c>
      <c r="B33" s="261">
        <v>44336</v>
      </c>
      <c r="C33" s="260" t="s">
        <v>406</v>
      </c>
      <c r="D33" s="262">
        <v>3120</v>
      </c>
      <c r="E33" s="188"/>
      <c r="F33" s="188"/>
      <c r="G33" s="188"/>
      <c r="H33" s="263">
        <f t="shared" si="0"/>
        <v>6240</v>
      </c>
      <c r="I33" s="19"/>
      <c r="J33" s="19"/>
      <c r="K33" s="19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9"/>
      <c r="Y33" s="19"/>
      <c r="Z33" s="19"/>
      <c r="AA33" s="19"/>
      <c r="AB33" s="19"/>
    </row>
    <row r="34" spans="1:28" ht="15.75" customHeight="1" x14ac:dyDescent="0.25">
      <c r="A34" s="260">
        <v>32</v>
      </c>
      <c r="B34" s="261">
        <v>44336</v>
      </c>
      <c r="C34" s="260" t="s">
        <v>4</v>
      </c>
      <c r="D34" s="262">
        <v>4050</v>
      </c>
      <c r="E34" s="188"/>
      <c r="F34" s="188"/>
      <c r="G34" s="188"/>
      <c r="H34" s="263">
        <f t="shared" si="0"/>
        <v>8100</v>
      </c>
      <c r="I34" s="19"/>
      <c r="J34" s="19"/>
      <c r="K34" s="19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9"/>
      <c r="Y34" s="19"/>
      <c r="Z34" s="19"/>
      <c r="AA34" s="19"/>
      <c r="AB34" s="19"/>
    </row>
    <row r="35" spans="1:28" ht="15.75" customHeight="1" x14ac:dyDescent="0.25">
      <c r="A35" s="260">
        <v>33</v>
      </c>
      <c r="B35" s="261">
        <v>44346</v>
      </c>
      <c r="C35" s="260" t="s">
        <v>4</v>
      </c>
      <c r="D35" s="262">
        <v>8550</v>
      </c>
      <c r="E35" s="188"/>
      <c r="F35" s="188"/>
      <c r="G35" s="188"/>
      <c r="H35" s="263">
        <f t="shared" ref="H35:H54" si="1">D35*2</f>
        <v>17100</v>
      </c>
      <c r="I35" s="19"/>
      <c r="J35" s="19"/>
      <c r="K35" s="19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9"/>
      <c r="Y35" s="19"/>
      <c r="Z35" s="19"/>
      <c r="AA35" s="19"/>
      <c r="AB35" s="19"/>
    </row>
    <row r="36" spans="1:28" ht="15.75" customHeight="1" x14ac:dyDescent="0.25">
      <c r="A36" s="260">
        <v>34</v>
      </c>
      <c r="B36" s="261">
        <v>44349</v>
      </c>
      <c r="C36" s="260" t="s">
        <v>2</v>
      </c>
      <c r="D36" s="262">
        <v>18900</v>
      </c>
      <c r="E36" s="188"/>
      <c r="F36" s="188"/>
      <c r="G36" s="188"/>
      <c r="H36" s="263">
        <f t="shared" si="1"/>
        <v>37800</v>
      </c>
      <c r="I36" s="19"/>
      <c r="J36" s="19"/>
      <c r="K36" s="19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9"/>
      <c r="Y36" s="19"/>
      <c r="Z36" s="19"/>
      <c r="AA36" s="19"/>
      <c r="AB36" s="19"/>
    </row>
    <row r="37" spans="1:28" ht="15.75" customHeight="1" x14ac:dyDescent="0.25">
      <c r="A37" s="260">
        <v>35</v>
      </c>
      <c r="B37" s="261">
        <v>44351</v>
      </c>
      <c r="C37" s="260" t="s">
        <v>2</v>
      </c>
      <c r="D37" s="262">
        <v>3124</v>
      </c>
      <c r="E37" s="188"/>
      <c r="F37" s="188"/>
      <c r="G37" s="188"/>
      <c r="H37" s="263">
        <f t="shared" si="1"/>
        <v>6248</v>
      </c>
      <c r="I37" s="19"/>
      <c r="J37" s="19"/>
      <c r="K37" s="19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9"/>
      <c r="Y37" s="19"/>
      <c r="Z37" s="19"/>
      <c r="AA37" s="19"/>
      <c r="AB37" s="19"/>
    </row>
    <row r="38" spans="1:28" ht="15.75" customHeight="1" x14ac:dyDescent="0.25">
      <c r="A38" s="260">
        <v>36</v>
      </c>
      <c r="B38" s="261">
        <v>44351</v>
      </c>
      <c r="C38" s="260" t="s">
        <v>406</v>
      </c>
      <c r="D38" s="262">
        <v>1560</v>
      </c>
      <c r="E38" s="188"/>
      <c r="F38" s="188"/>
      <c r="G38" s="188"/>
      <c r="H38" s="263">
        <f t="shared" si="1"/>
        <v>3120</v>
      </c>
      <c r="I38" s="19"/>
      <c r="J38" s="19"/>
      <c r="K38" s="19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9"/>
      <c r="Y38" s="19"/>
      <c r="Z38" s="19"/>
      <c r="AA38" s="19"/>
      <c r="AB38" s="19"/>
    </row>
    <row r="39" spans="1:28" ht="15.75" customHeight="1" x14ac:dyDescent="0.25">
      <c r="A39" s="260">
        <v>37</v>
      </c>
      <c r="B39" s="261">
        <v>44358</v>
      </c>
      <c r="C39" s="260" t="s">
        <v>4</v>
      </c>
      <c r="D39" s="262">
        <v>3240</v>
      </c>
      <c r="E39" s="188"/>
      <c r="F39" s="188"/>
      <c r="G39" s="188"/>
      <c r="H39" s="263">
        <f t="shared" si="1"/>
        <v>6480</v>
      </c>
      <c r="I39" s="19"/>
      <c r="J39" s="19"/>
      <c r="K39" s="19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9"/>
      <c r="Y39" s="19"/>
      <c r="Z39" s="19"/>
      <c r="AA39" s="19"/>
      <c r="AB39" s="19"/>
    </row>
    <row r="40" spans="1:28" ht="15.75" customHeight="1" x14ac:dyDescent="0.25">
      <c r="A40" s="260">
        <v>38</v>
      </c>
      <c r="B40" s="261">
        <v>44359</v>
      </c>
      <c r="C40" s="260" t="s">
        <v>406</v>
      </c>
      <c r="D40" s="262">
        <v>2340</v>
      </c>
      <c r="E40" s="188"/>
      <c r="F40" s="188"/>
      <c r="G40" s="188"/>
      <c r="H40" s="263">
        <f t="shared" si="1"/>
        <v>4680</v>
      </c>
      <c r="I40" s="19"/>
      <c r="J40" s="19"/>
      <c r="K40" s="19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9"/>
      <c r="Y40" s="19"/>
      <c r="Z40" s="19"/>
      <c r="AA40" s="19"/>
      <c r="AB40" s="19"/>
    </row>
    <row r="41" spans="1:28" ht="15.75" customHeight="1" x14ac:dyDescent="0.25">
      <c r="A41" s="260">
        <v>39</v>
      </c>
      <c r="B41" s="261">
        <v>44362</v>
      </c>
      <c r="C41" s="260" t="s">
        <v>2</v>
      </c>
      <c r="D41" s="262">
        <v>42300</v>
      </c>
      <c r="E41" s="188"/>
      <c r="F41" s="188"/>
      <c r="G41" s="188"/>
      <c r="H41" s="263">
        <f t="shared" si="1"/>
        <v>84600</v>
      </c>
      <c r="I41" s="19"/>
      <c r="J41" s="19"/>
      <c r="K41" s="19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9"/>
      <c r="Y41" s="19"/>
      <c r="Z41" s="19"/>
      <c r="AA41" s="19"/>
      <c r="AB41" s="19"/>
    </row>
    <row r="42" spans="1:28" ht="15.75" customHeight="1" x14ac:dyDescent="0.25">
      <c r="A42" s="260">
        <v>40</v>
      </c>
      <c r="B42" s="261">
        <v>44364</v>
      </c>
      <c r="C42" s="260" t="s">
        <v>2</v>
      </c>
      <c r="D42" s="262">
        <v>15600</v>
      </c>
      <c r="E42" s="188"/>
      <c r="F42" s="188"/>
      <c r="G42" s="188"/>
      <c r="H42" s="263">
        <f t="shared" si="1"/>
        <v>31200</v>
      </c>
      <c r="I42" s="19"/>
      <c r="J42" s="19"/>
      <c r="K42" s="19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9"/>
      <c r="Y42" s="19"/>
      <c r="Z42" s="19"/>
      <c r="AA42" s="19"/>
      <c r="AB42" s="19"/>
    </row>
    <row r="43" spans="1:28" ht="15.75" customHeight="1" x14ac:dyDescent="0.25">
      <c r="A43" s="260">
        <v>41</v>
      </c>
      <c r="B43" s="261">
        <v>44371</v>
      </c>
      <c r="C43" s="260" t="s">
        <v>2</v>
      </c>
      <c r="D43" s="262">
        <v>36000</v>
      </c>
      <c r="E43" s="188"/>
      <c r="F43" s="188"/>
      <c r="G43" s="188"/>
      <c r="H43" s="263">
        <f t="shared" si="1"/>
        <v>72000</v>
      </c>
      <c r="I43" s="19"/>
      <c r="J43" s="19"/>
      <c r="K43" s="19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9"/>
      <c r="Y43" s="19"/>
      <c r="Z43" s="19"/>
      <c r="AA43" s="19"/>
      <c r="AB43" s="19"/>
    </row>
    <row r="44" spans="1:28" ht="15.75" customHeight="1" x14ac:dyDescent="0.25">
      <c r="A44" s="260">
        <v>42</v>
      </c>
      <c r="B44" s="261">
        <v>44372</v>
      </c>
      <c r="C44" s="260" t="s">
        <v>2</v>
      </c>
      <c r="D44" s="262">
        <v>31200</v>
      </c>
      <c r="E44" s="188"/>
      <c r="F44" s="188"/>
      <c r="G44" s="188"/>
      <c r="H44" s="263">
        <f t="shared" si="1"/>
        <v>62400</v>
      </c>
      <c r="I44" s="19"/>
      <c r="J44" s="19"/>
      <c r="K44" s="19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9"/>
      <c r="Y44" s="19"/>
      <c r="Z44" s="19"/>
      <c r="AA44" s="19"/>
      <c r="AB44" s="19"/>
    </row>
    <row r="45" spans="1:28" ht="15.75" customHeight="1" x14ac:dyDescent="0.25">
      <c r="A45" s="260">
        <v>43</v>
      </c>
      <c r="B45" s="261">
        <v>44377</v>
      </c>
      <c r="C45" s="260" t="s">
        <v>2</v>
      </c>
      <c r="D45" s="262">
        <v>12000</v>
      </c>
      <c r="E45" s="188"/>
      <c r="F45" s="188"/>
      <c r="G45" s="188"/>
      <c r="H45" s="263">
        <f t="shared" si="1"/>
        <v>24000</v>
      </c>
      <c r="I45" s="19"/>
      <c r="J45" s="19"/>
      <c r="K45" s="19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9"/>
      <c r="Y45" s="19"/>
      <c r="Z45" s="19"/>
      <c r="AA45" s="19"/>
      <c r="AB45" s="19"/>
    </row>
    <row r="46" spans="1:28" ht="15.75" customHeight="1" x14ac:dyDescent="0.25">
      <c r="A46" s="260">
        <v>44</v>
      </c>
      <c r="B46" s="261">
        <v>44379</v>
      </c>
      <c r="C46" s="260" t="s">
        <v>2</v>
      </c>
      <c r="D46" s="262">
        <v>31200</v>
      </c>
      <c r="E46" s="188"/>
      <c r="F46" s="188"/>
      <c r="G46" s="188"/>
      <c r="H46" s="263">
        <f t="shared" si="1"/>
        <v>62400</v>
      </c>
      <c r="I46" s="19"/>
      <c r="J46" s="19"/>
      <c r="K46" s="19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9"/>
      <c r="Y46" s="19"/>
      <c r="Z46" s="19"/>
      <c r="AA46" s="19"/>
      <c r="AB46" s="19"/>
    </row>
    <row r="47" spans="1:28" ht="15.75" customHeight="1" x14ac:dyDescent="0.25">
      <c r="A47" s="260">
        <v>45</v>
      </c>
      <c r="B47" s="261">
        <v>44380</v>
      </c>
      <c r="C47" s="260" t="s">
        <v>2</v>
      </c>
      <c r="D47" s="262">
        <v>14400</v>
      </c>
      <c r="E47" s="188"/>
      <c r="F47" s="188"/>
      <c r="G47" s="188"/>
      <c r="H47" s="263">
        <f t="shared" si="1"/>
        <v>28800</v>
      </c>
      <c r="I47" s="19"/>
      <c r="J47" s="19"/>
      <c r="K47" s="19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9"/>
      <c r="Y47" s="19"/>
      <c r="Z47" s="19"/>
      <c r="AA47" s="19"/>
      <c r="AB47" s="19"/>
    </row>
    <row r="48" spans="1:28" ht="15.75" customHeight="1" x14ac:dyDescent="0.25">
      <c r="A48" s="260">
        <v>46</v>
      </c>
      <c r="B48" s="261">
        <v>44385</v>
      </c>
      <c r="C48" s="260" t="s">
        <v>2</v>
      </c>
      <c r="D48" s="262">
        <v>57900</v>
      </c>
      <c r="E48" s="188"/>
      <c r="F48" s="188"/>
      <c r="G48" s="188"/>
      <c r="H48" s="263">
        <f t="shared" si="1"/>
        <v>115800</v>
      </c>
      <c r="I48" s="19"/>
      <c r="J48" s="19"/>
      <c r="K48" s="19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9"/>
      <c r="Y48" s="19"/>
      <c r="Z48" s="19"/>
      <c r="AA48" s="19"/>
      <c r="AB48" s="19"/>
    </row>
    <row r="49" spans="1:28" ht="15.75" customHeight="1" x14ac:dyDescent="0.25">
      <c r="A49" s="260">
        <v>47</v>
      </c>
      <c r="B49" s="261">
        <v>44386</v>
      </c>
      <c r="C49" s="260" t="s">
        <v>2</v>
      </c>
      <c r="D49" s="262">
        <v>300</v>
      </c>
      <c r="E49" s="188"/>
      <c r="F49" s="188"/>
      <c r="G49" s="188"/>
      <c r="H49" s="263">
        <f t="shared" si="1"/>
        <v>600</v>
      </c>
      <c r="I49" s="19"/>
      <c r="J49" s="19"/>
      <c r="K49" s="19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9"/>
      <c r="Y49" s="19"/>
      <c r="Z49" s="19"/>
      <c r="AA49" s="19"/>
      <c r="AB49" s="19"/>
    </row>
    <row r="50" spans="1:28" ht="15.75" customHeight="1" x14ac:dyDescent="0.25">
      <c r="A50" s="260">
        <v>48</v>
      </c>
      <c r="B50" s="261">
        <v>44388</v>
      </c>
      <c r="C50" s="260" t="s">
        <v>2</v>
      </c>
      <c r="D50" s="262">
        <v>50100</v>
      </c>
      <c r="E50" s="188"/>
      <c r="F50" s="188"/>
      <c r="G50" s="188"/>
      <c r="H50" s="263">
        <f t="shared" si="1"/>
        <v>100200</v>
      </c>
      <c r="I50" s="19"/>
      <c r="J50" s="19"/>
      <c r="K50" s="19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9"/>
      <c r="Y50" s="19"/>
      <c r="Z50" s="19"/>
      <c r="AA50" s="19"/>
      <c r="AB50" s="19"/>
    </row>
    <row r="51" spans="1:28" ht="15.75" customHeight="1" x14ac:dyDescent="0.25">
      <c r="A51" s="260">
        <v>49</v>
      </c>
      <c r="B51" s="261">
        <v>44388</v>
      </c>
      <c r="C51" s="260" t="s">
        <v>2</v>
      </c>
      <c r="D51" s="262">
        <v>3900</v>
      </c>
      <c r="E51" s="188"/>
      <c r="F51" s="188"/>
      <c r="G51" s="188"/>
      <c r="H51" s="263">
        <f t="shared" si="1"/>
        <v>7800</v>
      </c>
      <c r="I51" s="19"/>
      <c r="J51" s="19"/>
      <c r="K51" s="19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9"/>
      <c r="Y51" s="19"/>
      <c r="Z51" s="19"/>
      <c r="AA51" s="19"/>
      <c r="AB51" s="19"/>
    </row>
    <row r="52" spans="1:28" ht="15.75" customHeight="1" x14ac:dyDescent="0.25">
      <c r="A52" s="260">
        <v>50</v>
      </c>
      <c r="B52" s="261">
        <v>44388</v>
      </c>
      <c r="C52" s="260" t="s">
        <v>406</v>
      </c>
      <c r="D52" s="262">
        <v>4680</v>
      </c>
      <c r="E52" s="188"/>
      <c r="F52" s="188"/>
      <c r="G52" s="188"/>
      <c r="H52" s="263">
        <f t="shared" si="1"/>
        <v>9360</v>
      </c>
      <c r="I52" s="19"/>
      <c r="J52" s="19"/>
      <c r="K52" s="19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9"/>
      <c r="Y52" s="19"/>
      <c r="Z52" s="19"/>
      <c r="AA52" s="19"/>
      <c r="AB52" s="19"/>
    </row>
    <row r="53" spans="1:28" ht="15.75" customHeight="1" x14ac:dyDescent="0.25">
      <c r="A53" s="260">
        <v>51</v>
      </c>
      <c r="B53" s="261">
        <v>44395</v>
      </c>
      <c r="C53" s="260" t="s">
        <v>2</v>
      </c>
      <c r="D53" s="262">
        <v>29700</v>
      </c>
      <c r="E53" s="188"/>
      <c r="F53" s="188"/>
      <c r="G53" s="188"/>
      <c r="H53" s="263">
        <f t="shared" si="1"/>
        <v>59400</v>
      </c>
      <c r="I53" s="19"/>
      <c r="J53" s="19"/>
      <c r="K53" s="19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9"/>
      <c r="Y53" s="19"/>
      <c r="Z53" s="19"/>
      <c r="AA53" s="19"/>
      <c r="AB53" s="19"/>
    </row>
    <row r="54" spans="1:28" ht="15.75" customHeight="1" x14ac:dyDescent="0.25">
      <c r="A54" s="260">
        <v>52</v>
      </c>
      <c r="B54" s="261">
        <v>44400</v>
      </c>
      <c r="C54" s="260" t="s">
        <v>2</v>
      </c>
      <c r="D54" s="262">
        <v>45600</v>
      </c>
      <c r="E54" s="188"/>
      <c r="F54" s="188"/>
      <c r="G54" s="188"/>
      <c r="H54" s="263">
        <f t="shared" si="1"/>
        <v>91200</v>
      </c>
      <c r="I54" s="19"/>
      <c r="J54" s="19"/>
      <c r="K54" s="19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9"/>
      <c r="Y54" s="19"/>
      <c r="Z54" s="19"/>
      <c r="AA54" s="19"/>
      <c r="AB54" s="19"/>
    </row>
    <row r="55" spans="1:28" ht="15.75" customHeight="1" x14ac:dyDescent="0.25">
      <c r="A55" s="260">
        <v>53</v>
      </c>
      <c r="B55" s="261">
        <v>44403</v>
      </c>
      <c r="C55" s="260" t="s">
        <v>36</v>
      </c>
      <c r="D55" s="262">
        <v>22672</v>
      </c>
      <c r="E55" s="188"/>
      <c r="F55" s="188"/>
      <c r="G55" s="188"/>
      <c r="H55" s="263">
        <f>D55</f>
        <v>22672</v>
      </c>
      <c r="I55" s="19"/>
      <c r="J55" s="19"/>
      <c r="K55" s="19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9"/>
      <c r="Y55" s="19"/>
      <c r="Z55" s="19"/>
      <c r="AA55" s="19"/>
      <c r="AB55" s="19"/>
    </row>
    <row r="56" spans="1:28" ht="15.75" customHeight="1" x14ac:dyDescent="0.25">
      <c r="A56" s="260">
        <v>54</v>
      </c>
      <c r="B56" s="261">
        <v>44404</v>
      </c>
      <c r="C56" s="260" t="s">
        <v>4</v>
      </c>
      <c r="D56" s="262">
        <v>12690</v>
      </c>
      <c r="E56" s="188"/>
      <c r="F56" s="188"/>
      <c r="G56" s="188"/>
      <c r="H56" s="263">
        <f>D56*2</f>
        <v>25380</v>
      </c>
      <c r="I56" s="19"/>
      <c r="J56" s="19"/>
      <c r="K56" s="19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9"/>
      <c r="Y56" s="19"/>
      <c r="Z56" s="19"/>
      <c r="AA56" s="19"/>
      <c r="AB56" s="19"/>
    </row>
    <row r="57" spans="1:28" ht="15.75" customHeight="1" x14ac:dyDescent="0.25">
      <c r="A57" s="260">
        <v>55</v>
      </c>
      <c r="B57" s="261">
        <v>44404</v>
      </c>
      <c r="C57" s="260" t="s">
        <v>406</v>
      </c>
      <c r="D57" s="262">
        <v>3900</v>
      </c>
      <c r="E57" s="188"/>
      <c r="F57" s="188"/>
      <c r="G57" s="188"/>
      <c r="H57" s="263">
        <f>D57*2</f>
        <v>7800</v>
      </c>
      <c r="I57" s="19"/>
      <c r="J57" s="19"/>
      <c r="K57" s="19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9"/>
      <c r="Y57" s="19"/>
      <c r="Z57" s="19"/>
      <c r="AA57" s="19"/>
      <c r="AB57" s="19"/>
    </row>
    <row r="58" spans="1:28" ht="15.75" customHeight="1" x14ac:dyDescent="0.25">
      <c r="A58" s="260">
        <v>56</v>
      </c>
      <c r="B58" s="261">
        <v>44405</v>
      </c>
      <c r="C58" s="260" t="s">
        <v>2</v>
      </c>
      <c r="D58" s="262">
        <v>3000</v>
      </c>
      <c r="E58" s="188"/>
      <c r="F58" s="188"/>
      <c r="G58" s="188"/>
      <c r="H58" s="263">
        <f>D58*2</f>
        <v>6000</v>
      </c>
      <c r="I58" s="19"/>
      <c r="J58" s="19"/>
      <c r="K58" s="19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9"/>
      <c r="Y58" s="19"/>
      <c r="Z58" s="19"/>
      <c r="AA58" s="19"/>
      <c r="AB58" s="19"/>
    </row>
    <row r="59" spans="1:28" ht="15.75" customHeight="1" x14ac:dyDescent="0.25">
      <c r="A59" s="260">
        <v>57</v>
      </c>
      <c r="B59" s="261">
        <v>44410</v>
      </c>
      <c r="C59" s="260" t="s">
        <v>36</v>
      </c>
      <c r="D59" s="262">
        <v>67300</v>
      </c>
      <c r="E59" s="188"/>
      <c r="F59" s="188"/>
      <c r="G59" s="188"/>
      <c r="H59" s="263">
        <v>67300</v>
      </c>
      <c r="I59" s="19"/>
      <c r="J59" s="19"/>
      <c r="K59" s="19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9"/>
      <c r="Y59" s="19"/>
      <c r="Z59" s="19"/>
      <c r="AA59" s="19"/>
      <c r="AB59" s="19"/>
    </row>
    <row r="60" spans="1:28" ht="15.75" customHeight="1" x14ac:dyDescent="0.25">
      <c r="A60" s="260">
        <v>58</v>
      </c>
      <c r="B60" s="261">
        <v>44414</v>
      </c>
      <c r="C60" s="260" t="s">
        <v>2</v>
      </c>
      <c r="D60" s="262">
        <v>79200</v>
      </c>
      <c r="E60" s="188"/>
      <c r="F60" s="188"/>
      <c r="G60" s="188"/>
      <c r="H60" s="263">
        <f>D60*2</f>
        <v>158400</v>
      </c>
      <c r="I60" s="19"/>
      <c r="J60" s="19"/>
      <c r="K60" s="19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9"/>
      <c r="Y60" s="19"/>
      <c r="Z60" s="19"/>
      <c r="AA60" s="19"/>
      <c r="AB60" s="19"/>
    </row>
    <row r="61" spans="1:28" ht="15.75" customHeight="1" x14ac:dyDescent="0.25">
      <c r="A61" s="260">
        <v>59</v>
      </c>
      <c r="B61" s="261">
        <v>44417</v>
      </c>
      <c r="C61" s="260" t="s">
        <v>36</v>
      </c>
      <c r="D61" s="262">
        <v>17500</v>
      </c>
      <c r="E61" s="188"/>
      <c r="F61" s="188"/>
      <c r="G61" s="188"/>
      <c r="H61" s="263">
        <f>D61</f>
        <v>17500</v>
      </c>
      <c r="I61" s="19"/>
      <c r="J61" s="19"/>
      <c r="K61" s="19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9"/>
      <c r="Y61" s="19"/>
      <c r="Z61" s="19"/>
      <c r="AA61" s="19"/>
      <c r="AB61" s="19"/>
    </row>
    <row r="62" spans="1:28" ht="15.75" customHeight="1" x14ac:dyDescent="0.25">
      <c r="A62" s="260">
        <v>60</v>
      </c>
      <c r="B62" s="261">
        <v>44421</v>
      </c>
      <c r="C62" s="260" t="s">
        <v>2</v>
      </c>
      <c r="D62" s="262">
        <v>30000</v>
      </c>
      <c r="E62" s="188"/>
      <c r="F62" s="188"/>
      <c r="G62" s="188"/>
      <c r="H62" s="263">
        <v>60000</v>
      </c>
      <c r="I62" s="19"/>
      <c r="J62" s="19"/>
      <c r="K62" s="19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9"/>
      <c r="Y62" s="19"/>
      <c r="Z62" s="19"/>
      <c r="AA62" s="19"/>
      <c r="AB62" s="19"/>
    </row>
    <row r="63" spans="1:28" ht="15.75" customHeight="1" x14ac:dyDescent="0.25">
      <c r="A63" s="260">
        <v>61</v>
      </c>
      <c r="B63" s="261">
        <v>44421</v>
      </c>
      <c r="C63" s="260" t="s">
        <v>36</v>
      </c>
      <c r="D63" s="262">
        <v>19500</v>
      </c>
      <c r="E63" s="188"/>
      <c r="F63" s="188"/>
      <c r="G63" s="188"/>
      <c r="H63" s="264">
        <v>19500</v>
      </c>
      <c r="I63" s="19"/>
      <c r="J63" s="19"/>
      <c r="K63" s="19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9"/>
      <c r="Y63" s="19"/>
      <c r="Z63" s="19"/>
      <c r="AA63" s="19"/>
      <c r="AB63" s="19"/>
    </row>
    <row r="64" spans="1:28" ht="15.75" customHeight="1" x14ac:dyDescent="0.25">
      <c r="A64" s="260">
        <v>62</v>
      </c>
      <c r="B64" s="261">
        <v>44426</v>
      </c>
      <c r="C64" s="260" t="s">
        <v>406</v>
      </c>
      <c r="D64" s="262">
        <v>3120</v>
      </c>
      <c r="E64" s="188"/>
      <c r="F64" s="188"/>
      <c r="G64" s="188"/>
      <c r="H64" s="264">
        <v>6240</v>
      </c>
      <c r="I64" s="19"/>
      <c r="J64" s="19"/>
      <c r="K64" s="19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9"/>
      <c r="Y64" s="19"/>
      <c r="Z64" s="19"/>
      <c r="AA64" s="19"/>
      <c r="AB64" s="19"/>
    </row>
    <row r="65" spans="1:28" ht="15.75" customHeight="1" x14ac:dyDescent="0.25">
      <c r="A65" s="260">
        <v>63</v>
      </c>
      <c r="B65" s="261">
        <v>44427</v>
      </c>
      <c r="C65" s="260" t="s">
        <v>2</v>
      </c>
      <c r="D65" s="265">
        <v>21600</v>
      </c>
      <c r="E65" s="188"/>
      <c r="F65" s="188"/>
      <c r="G65" s="188"/>
      <c r="H65" s="264">
        <v>43200</v>
      </c>
      <c r="I65" s="19"/>
      <c r="J65" s="19"/>
      <c r="K65" s="19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9"/>
      <c r="Y65" s="19"/>
      <c r="Z65" s="19"/>
      <c r="AA65" s="19"/>
      <c r="AB65" s="19"/>
    </row>
    <row r="66" spans="1:28" ht="15.75" customHeight="1" x14ac:dyDescent="0.25">
      <c r="A66" s="260">
        <v>64</v>
      </c>
      <c r="B66" s="261">
        <v>44432</v>
      </c>
      <c r="C66" s="266" t="s">
        <v>36</v>
      </c>
      <c r="D66" s="267">
        <v>102020</v>
      </c>
      <c r="E66" s="268"/>
      <c r="F66" s="188"/>
      <c r="G66" s="188"/>
      <c r="H66" s="264">
        <f>D66</f>
        <v>102020</v>
      </c>
      <c r="I66" s="19"/>
      <c r="J66" s="19"/>
      <c r="K66" s="19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9"/>
      <c r="Y66" s="19"/>
      <c r="Z66" s="19"/>
      <c r="AA66" s="19"/>
      <c r="AB66" s="19"/>
    </row>
    <row r="67" spans="1:28" ht="15.75" customHeight="1" x14ac:dyDescent="0.25">
      <c r="A67" s="260">
        <v>65</v>
      </c>
      <c r="B67" s="261">
        <v>44432</v>
      </c>
      <c r="C67" s="269" t="s">
        <v>2</v>
      </c>
      <c r="D67" s="270">
        <v>36600</v>
      </c>
      <c r="E67" s="268"/>
      <c r="F67" s="188"/>
      <c r="G67" s="188"/>
      <c r="H67" s="264">
        <f>D67*2</f>
        <v>73200</v>
      </c>
      <c r="I67" s="19"/>
      <c r="J67" s="19"/>
      <c r="K67" s="19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9"/>
      <c r="Y67" s="19"/>
      <c r="Z67" s="19"/>
      <c r="AA67" s="19"/>
      <c r="AB67" s="19"/>
    </row>
    <row r="68" spans="1:28" ht="15.75" customHeight="1" x14ac:dyDescent="0.25">
      <c r="A68" s="260">
        <v>66</v>
      </c>
      <c r="B68" s="271">
        <v>44436</v>
      </c>
      <c r="C68" s="272" t="s">
        <v>2</v>
      </c>
      <c r="D68" s="267">
        <v>37800</v>
      </c>
      <c r="E68" s="268"/>
      <c r="F68" s="188"/>
      <c r="G68" s="188"/>
      <c r="H68" s="264">
        <f>D68*2</f>
        <v>75600</v>
      </c>
      <c r="I68" s="19"/>
      <c r="J68" s="19"/>
      <c r="K68" s="19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9"/>
      <c r="Y68" s="19"/>
      <c r="Z68" s="19"/>
      <c r="AA68" s="19"/>
      <c r="AB68" s="19"/>
    </row>
    <row r="69" spans="1:28" ht="15.75" customHeight="1" x14ac:dyDescent="0.25">
      <c r="A69" s="260">
        <v>67</v>
      </c>
      <c r="B69" s="271">
        <v>44438</v>
      </c>
      <c r="C69" s="272" t="s">
        <v>36</v>
      </c>
      <c r="D69" s="267">
        <v>75000</v>
      </c>
      <c r="E69" s="268"/>
      <c r="F69" s="188"/>
      <c r="G69" s="188"/>
      <c r="H69" s="264">
        <v>75000</v>
      </c>
      <c r="I69" s="19"/>
      <c r="J69" s="19"/>
      <c r="K69" s="19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9"/>
      <c r="Y69" s="19"/>
      <c r="Z69" s="19"/>
      <c r="AA69" s="19"/>
      <c r="AB69" s="19"/>
    </row>
    <row r="70" spans="1:28" ht="15.75" customHeight="1" x14ac:dyDescent="0.25">
      <c r="A70" s="260">
        <v>68</v>
      </c>
      <c r="B70" s="271">
        <v>44442</v>
      </c>
      <c r="C70" s="273" t="s">
        <v>2</v>
      </c>
      <c r="D70" s="267">
        <v>45600</v>
      </c>
      <c r="E70" s="268"/>
      <c r="F70" s="188"/>
      <c r="G70" s="188"/>
      <c r="H70" s="264">
        <f>D70*2</f>
        <v>91200</v>
      </c>
      <c r="I70" s="19"/>
      <c r="J70" s="19"/>
      <c r="K70" s="19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9"/>
      <c r="Y70" s="19"/>
      <c r="Z70" s="19"/>
      <c r="AA70" s="19"/>
      <c r="AB70" s="19"/>
    </row>
    <row r="71" spans="1:28" ht="15.75" customHeight="1" x14ac:dyDescent="0.25">
      <c r="A71" s="260">
        <v>69</v>
      </c>
      <c r="B71" s="271">
        <v>44444</v>
      </c>
      <c r="C71" s="273" t="s">
        <v>2</v>
      </c>
      <c r="D71" s="267">
        <v>36600</v>
      </c>
      <c r="E71" s="268"/>
      <c r="F71" s="188"/>
      <c r="G71" s="188"/>
      <c r="H71" s="264">
        <f>D71*2</f>
        <v>73200</v>
      </c>
      <c r="I71" s="19"/>
      <c r="J71" s="19"/>
      <c r="K71" s="19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9"/>
      <c r="Y71" s="19"/>
      <c r="Z71" s="19"/>
      <c r="AA71" s="19"/>
      <c r="AB71" s="19"/>
    </row>
    <row r="72" spans="1:28" ht="15.75" customHeight="1" x14ac:dyDescent="0.25">
      <c r="A72" s="260">
        <v>70</v>
      </c>
      <c r="B72" s="271">
        <v>44445</v>
      </c>
      <c r="C72" s="273" t="s">
        <v>406</v>
      </c>
      <c r="D72" s="267">
        <v>3120</v>
      </c>
      <c r="E72" s="268"/>
      <c r="F72" s="188"/>
      <c r="G72" s="188"/>
      <c r="H72" s="264">
        <f>D72*2</f>
        <v>6240</v>
      </c>
      <c r="I72" s="19"/>
      <c r="J72" s="19"/>
      <c r="K72" s="19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9"/>
      <c r="Y72" s="19"/>
      <c r="Z72" s="19"/>
      <c r="AA72" s="19"/>
      <c r="AB72" s="19"/>
    </row>
    <row r="73" spans="1:28" ht="15.75" customHeight="1" x14ac:dyDescent="0.25">
      <c r="A73" s="260">
        <v>71</v>
      </c>
      <c r="B73" s="271">
        <v>44448</v>
      </c>
      <c r="C73" s="273" t="s">
        <v>2</v>
      </c>
      <c r="D73" s="267">
        <v>15600</v>
      </c>
      <c r="E73" s="268"/>
      <c r="F73" s="188"/>
      <c r="G73" s="188"/>
      <c r="H73" s="264">
        <f>D73*2</f>
        <v>31200</v>
      </c>
      <c r="I73" s="19"/>
      <c r="J73" s="19"/>
      <c r="K73" s="19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9"/>
      <c r="Y73" s="19"/>
      <c r="Z73" s="19"/>
      <c r="AA73" s="19"/>
      <c r="AB73" s="19"/>
    </row>
    <row r="74" spans="1:28" ht="15.75" customHeight="1" x14ac:dyDescent="0.25">
      <c r="A74" s="260">
        <v>72</v>
      </c>
      <c r="B74" s="271">
        <v>44449</v>
      </c>
      <c r="C74" s="273" t="s">
        <v>2</v>
      </c>
      <c r="D74" s="267">
        <v>25800</v>
      </c>
      <c r="E74" s="268"/>
      <c r="F74" s="188"/>
      <c r="G74" s="188"/>
      <c r="H74" s="264">
        <f>D74*2</f>
        <v>51600</v>
      </c>
      <c r="I74" s="19"/>
      <c r="J74" s="19"/>
      <c r="K74" s="19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9"/>
      <c r="Y74" s="19"/>
      <c r="Z74" s="19"/>
      <c r="AA74" s="19"/>
      <c r="AB74" s="19"/>
    </row>
    <row r="75" spans="1:28" ht="15.75" customHeight="1" x14ac:dyDescent="0.25">
      <c r="A75" s="260">
        <v>73</v>
      </c>
      <c r="B75" s="271">
        <v>44458</v>
      </c>
      <c r="C75" s="272" t="s">
        <v>36</v>
      </c>
      <c r="D75" s="267">
        <v>15600</v>
      </c>
      <c r="E75" s="268"/>
      <c r="F75" s="188"/>
      <c r="G75" s="188"/>
      <c r="H75" s="264">
        <f>D75</f>
        <v>15600</v>
      </c>
      <c r="I75" s="19"/>
      <c r="J75" s="19"/>
      <c r="K75" s="19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9"/>
      <c r="Y75" s="19"/>
      <c r="Z75" s="19"/>
      <c r="AA75" s="19"/>
      <c r="AB75" s="19"/>
    </row>
    <row r="76" spans="1:28" ht="15.75" customHeight="1" x14ac:dyDescent="0.25">
      <c r="A76" s="260">
        <v>74</v>
      </c>
      <c r="B76" s="271">
        <v>44460</v>
      </c>
      <c r="C76" s="273" t="s">
        <v>2</v>
      </c>
      <c r="D76" s="267">
        <v>88200</v>
      </c>
      <c r="E76" s="268"/>
      <c r="F76" s="188"/>
      <c r="G76" s="188"/>
      <c r="H76" s="264">
        <f t="shared" ref="H76:H86" si="2">D76*2</f>
        <v>176400</v>
      </c>
      <c r="I76" s="19"/>
      <c r="J76" s="19"/>
      <c r="K76" s="19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9"/>
      <c r="Y76" s="19"/>
      <c r="Z76" s="19"/>
      <c r="AA76" s="19"/>
      <c r="AB76" s="19"/>
    </row>
    <row r="77" spans="1:28" ht="15.75" customHeight="1" x14ac:dyDescent="0.25">
      <c r="A77" s="260">
        <v>75</v>
      </c>
      <c r="B77" s="271">
        <v>44467</v>
      </c>
      <c r="C77" s="273" t="s">
        <v>2</v>
      </c>
      <c r="D77" s="267">
        <v>117000</v>
      </c>
      <c r="E77" s="268"/>
      <c r="F77" s="188"/>
      <c r="G77" s="188"/>
      <c r="H77" s="264">
        <f t="shared" si="2"/>
        <v>234000</v>
      </c>
      <c r="I77" s="19"/>
      <c r="J77" s="19"/>
      <c r="K77" s="19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9"/>
      <c r="Y77" s="19"/>
      <c r="Z77" s="19"/>
      <c r="AA77" s="19"/>
      <c r="AB77" s="19"/>
    </row>
    <row r="78" spans="1:28" ht="15.75" customHeight="1" x14ac:dyDescent="0.25">
      <c r="A78" s="260">
        <v>76</v>
      </c>
      <c r="B78" s="271">
        <v>44473</v>
      </c>
      <c r="C78" s="273" t="s">
        <v>2</v>
      </c>
      <c r="D78" s="267">
        <v>10800</v>
      </c>
      <c r="E78" s="268"/>
      <c r="F78" s="188"/>
      <c r="G78" s="188"/>
      <c r="H78" s="264">
        <f t="shared" si="2"/>
        <v>21600</v>
      </c>
      <c r="I78" s="19"/>
      <c r="J78" s="19"/>
      <c r="K78" s="19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9"/>
      <c r="Y78" s="19"/>
      <c r="Z78" s="19"/>
      <c r="AA78" s="19"/>
      <c r="AB78" s="19"/>
    </row>
    <row r="79" spans="1:28" ht="15.75" customHeight="1" x14ac:dyDescent="0.25">
      <c r="A79" s="260">
        <v>77</v>
      </c>
      <c r="B79" s="271">
        <v>44473</v>
      </c>
      <c r="C79" s="272" t="s">
        <v>4</v>
      </c>
      <c r="D79" s="267">
        <v>22680</v>
      </c>
      <c r="E79" s="268"/>
      <c r="F79" s="188"/>
      <c r="G79" s="188"/>
      <c r="H79" s="264">
        <f t="shared" si="2"/>
        <v>45360</v>
      </c>
      <c r="I79" s="19"/>
      <c r="J79" s="19"/>
      <c r="K79" s="19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9"/>
      <c r="Y79" s="19"/>
      <c r="Z79" s="19"/>
      <c r="AA79" s="19"/>
      <c r="AB79" s="19"/>
    </row>
    <row r="80" spans="1:28" ht="15.75" customHeight="1" x14ac:dyDescent="0.25">
      <c r="A80" s="260">
        <v>78</v>
      </c>
      <c r="B80" s="271">
        <v>44481</v>
      </c>
      <c r="C80" s="273" t="s">
        <v>2</v>
      </c>
      <c r="D80" s="267">
        <v>22800</v>
      </c>
      <c r="E80" s="268"/>
      <c r="F80" s="188"/>
      <c r="G80" s="188"/>
      <c r="H80" s="264">
        <f t="shared" si="2"/>
        <v>45600</v>
      </c>
      <c r="I80" s="19"/>
      <c r="J80" s="19"/>
      <c r="K80" s="19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9"/>
      <c r="Y80" s="19"/>
      <c r="Z80" s="19"/>
      <c r="AA80" s="19"/>
      <c r="AB80" s="19"/>
    </row>
    <row r="81" spans="1:28" ht="15.75" customHeight="1" x14ac:dyDescent="0.25">
      <c r="A81" s="260">
        <v>79</v>
      </c>
      <c r="B81" s="271">
        <v>44492</v>
      </c>
      <c r="C81" s="273" t="s">
        <v>2</v>
      </c>
      <c r="D81" s="267">
        <v>3800</v>
      </c>
      <c r="E81" s="268"/>
      <c r="F81" s="188"/>
      <c r="G81" s="188"/>
      <c r="H81" s="264">
        <f t="shared" si="2"/>
        <v>7600</v>
      </c>
      <c r="I81" s="19"/>
      <c r="J81" s="19"/>
      <c r="K81" s="19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9"/>
      <c r="Y81" s="19"/>
      <c r="Z81" s="19"/>
      <c r="AA81" s="19"/>
      <c r="AB81" s="19"/>
    </row>
    <row r="82" spans="1:28" ht="15.75" customHeight="1" x14ac:dyDescent="0.25">
      <c r="A82" s="260">
        <v>80</v>
      </c>
      <c r="B82" s="271">
        <v>44492</v>
      </c>
      <c r="C82" s="272" t="s">
        <v>4</v>
      </c>
      <c r="D82" s="267">
        <v>810</v>
      </c>
      <c r="E82" s="268"/>
      <c r="F82" s="188"/>
      <c r="G82" s="188"/>
      <c r="H82" s="264">
        <f t="shared" si="2"/>
        <v>1620</v>
      </c>
      <c r="I82" s="19"/>
      <c r="J82" s="19"/>
      <c r="K82" s="19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9"/>
      <c r="Y82" s="19"/>
      <c r="Z82" s="19"/>
      <c r="AA82" s="19"/>
      <c r="AB82" s="19"/>
    </row>
    <row r="83" spans="1:28" ht="15.75" customHeight="1" x14ac:dyDescent="0.25">
      <c r="A83" s="260">
        <v>81</v>
      </c>
      <c r="B83" s="271">
        <v>44501</v>
      </c>
      <c r="C83" s="272" t="s">
        <v>2</v>
      </c>
      <c r="D83" s="267">
        <v>31800</v>
      </c>
      <c r="E83" s="268"/>
      <c r="F83" s="188"/>
      <c r="G83" s="188"/>
      <c r="H83" s="264">
        <f t="shared" si="2"/>
        <v>63600</v>
      </c>
      <c r="I83" s="19"/>
      <c r="J83" s="19"/>
      <c r="K83" s="19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9"/>
      <c r="Y83" s="19"/>
      <c r="Z83" s="19"/>
      <c r="AA83" s="19"/>
      <c r="AB83" s="19"/>
    </row>
    <row r="84" spans="1:28" ht="15.75" customHeight="1" x14ac:dyDescent="0.25">
      <c r="A84" s="260">
        <v>82</v>
      </c>
      <c r="B84" s="271">
        <v>44503</v>
      </c>
      <c r="C84" s="272" t="s">
        <v>2</v>
      </c>
      <c r="D84" s="267">
        <v>17400</v>
      </c>
      <c r="E84" s="268"/>
      <c r="F84" s="188"/>
      <c r="G84" s="188"/>
      <c r="H84" s="264">
        <f t="shared" si="2"/>
        <v>34800</v>
      </c>
      <c r="I84" s="19"/>
      <c r="J84" s="19"/>
      <c r="K84" s="19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9"/>
      <c r="Y84" s="19"/>
      <c r="Z84" s="19"/>
      <c r="AA84" s="19"/>
      <c r="AB84" s="19"/>
    </row>
    <row r="85" spans="1:28" ht="15.75" customHeight="1" x14ac:dyDescent="0.25">
      <c r="A85" s="260">
        <v>83</v>
      </c>
      <c r="B85" s="271">
        <v>44506</v>
      </c>
      <c r="C85" s="272" t="s">
        <v>2</v>
      </c>
      <c r="D85" s="267">
        <v>59850</v>
      </c>
      <c r="E85" s="268"/>
      <c r="F85" s="188"/>
      <c r="G85" s="188"/>
      <c r="H85" s="264">
        <f t="shared" si="2"/>
        <v>119700</v>
      </c>
      <c r="I85" s="19"/>
      <c r="J85" s="19"/>
      <c r="K85" s="19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9"/>
      <c r="Y85" s="19"/>
      <c r="Z85" s="19"/>
      <c r="AA85" s="19"/>
      <c r="AB85" s="19"/>
    </row>
    <row r="86" spans="1:28" ht="15.75" customHeight="1" x14ac:dyDescent="0.25">
      <c r="A86" s="260">
        <v>84</v>
      </c>
      <c r="B86" s="271">
        <v>44514</v>
      </c>
      <c r="C86" s="272" t="s">
        <v>2</v>
      </c>
      <c r="D86" s="267">
        <v>39000</v>
      </c>
      <c r="E86" s="268"/>
      <c r="F86" s="188"/>
      <c r="G86" s="188"/>
      <c r="H86" s="264">
        <f t="shared" si="2"/>
        <v>78000</v>
      </c>
      <c r="I86" s="19"/>
      <c r="J86" s="19"/>
      <c r="K86" s="19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9"/>
      <c r="Y86" s="19"/>
      <c r="Z86" s="19"/>
      <c r="AA86" s="19"/>
      <c r="AB86" s="19"/>
    </row>
    <row r="87" spans="1:28" ht="15.75" customHeight="1" x14ac:dyDescent="0.25">
      <c r="A87" s="260">
        <v>85</v>
      </c>
      <c r="B87" s="271">
        <v>44514</v>
      </c>
      <c r="C87" s="272" t="s">
        <v>36</v>
      </c>
      <c r="D87" s="267">
        <v>81000</v>
      </c>
      <c r="E87" s="268"/>
      <c r="F87" s="188"/>
      <c r="G87" s="188"/>
      <c r="H87" s="264">
        <f>D87</f>
        <v>81000</v>
      </c>
      <c r="I87" s="19"/>
      <c r="J87" s="19"/>
      <c r="K87" s="19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9"/>
      <c r="Y87" s="19"/>
      <c r="Z87" s="19"/>
      <c r="AA87" s="19"/>
      <c r="AB87" s="19"/>
    </row>
    <row r="88" spans="1:28" ht="15.75" customHeight="1" x14ac:dyDescent="0.25">
      <c r="A88" s="260">
        <v>86</v>
      </c>
      <c r="B88" s="271">
        <v>44514</v>
      </c>
      <c r="C88" s="272" t="s">
        <v>2</v>
      </c>
      <c r="D88" s="267">
        <v>115200</v>
      </c>
      <c r="E88" s="268"/>
      <c r="F88" s="188"/>
      <c r="G88" s="188"/>
      <c r="H88" s="264">
        <f t="shared" ref="H88:H95" si="3">D88*2</f>
        <v>230400</v>
      </c>
      <c r="I88" s="19"/>
      <c r="J88" s="19"/>
      <c r="K88" s="19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9"/>
      <c r="Y88" s="19"/>
      <c r="Z88" s="19"/>
      <c r="AA88" s="19"/>
      <c r="AB88" s="19"/>
    </row>
    <row r="89" spans="1:28" ht="15.75" customHeight="1" x14ac:dyDescent="0.25">
      <c r="A89" s="260">
        <v>87</v>
      </c>
      <c r="B89" s="271">
        <v>44515</v>
      </c>
      <c r="C89" s="272" t="s">
        <v>4</v>
      </c>
      <c r="D89" s="267">
        <v>8100</v>
      </c>
      <c r="E89" s="268"/>
      <c r="F89" s="188"/>
      <c r="G89" s="188"/>
      <c r="H89" s="264">
        <f t="shared" si="3"/>
        <v>16200</v>
      </c>
      <c r="I89" s="19"/>
      <c r="J89" s="19"/>
      <c r="K89" s="19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9"/>
      <c r="Y89" s="19"/>
      <c r="Z89" s="19"/>
      <c r="AA89" s="19"/>
      <c r="AB89" s="19"/>
    </row>
    <row r="90" spans="1:28" ht="15.75" customHeight="1" x14ac:dyDescent="0.25">
      <c r="A90" s="260">
        <v>88</v>
      </c>
      <c r="B90" s="271">
        <v>44518</v>
      </c>
      <c r="C90" s="272" t="s">
        <v>2</v>
      </c>
      <c r="D90" s="267">
        <v>71400</v>
      </c>
      <c r="E90" s="268"/>
      <c r="F90" s="188"/>
      <c r="G90" s="188"/>
      <c r="H90" s="264">
        <f t="shared" si="3"/>
        <v>142800</v>
      </c>
      <c r="I90" s="19"/>
      <c r="J90" s="19"/>
      <c r="K90" s="19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9"/>
      <c r="Y90" s="19"/>
      <c r="Z90" s="19"/>
      <c r="AA90" s="19"/>
      <c r="AB90" s="19"/>
    </row>
    <row r="91" spans="1:28" ht="15.75" customHeight="1" x14ac:dyDescent="0.25">
      <c r="A91" s="260">
        <v>89</v>
      </c>
      <c r="B91" s="271">
        <v>44521</v>
      </c>
      <c r="C91" s="272" t="s">
        <v>36</v>
      </c>
      <c r="D91" s="267">
        <v>49200</v>
      </c>
      <c r="E91" s="268"/>
      <c r="F91" s="188"/>
      <c r="G91" s="188"/>
      <c r="H91" s="264">
        <f t="shared" si="3"/>
        <v>98400</v>
      </c>
      <c r="I91" s="19"/>
      <c r="J91" s="19"/>
      <c r="K91" s="19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9"/>
      <c r="Y91" s="19"/>
      <c r="Z91" s="19"/>
      <c r="AA91" s="19"/>
      <c r="AB91" s="19"/>
    </row>
    <row r="92" spans="1:28" ht="15.75" customHeight="1" x14ac:dyDescent="0.25">
      <c r="A92" s="260">
        <v>90</v>
      </c>
      <c r="B92" s="271">
        <v>44523</v>
      </c>
      <c r="C92" s="272" t="s">
        <v>2</v>
      </c>
      <c r="D92" s="267">
        <v>81000</v>
      </c>
      <c r="E92" s="268"/>
      <c r="F92" s="188"/>
      <c r="G92" s="188"/>
      <c r="H92" s="264">
        <f t="shared" si="3"/>
        <v>162000</v>
      </c>
      <c r="I92" s="19"/>
      <c r="J92" s="19"/>
      <c r="K92" s="19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9"/>
      <c r="Y92" s="19"/>
      <c r="Z92" s="19"/>
      <c r="AA92" s="19"/>
      <c r="AB92" s="19"/>
    </row>
    <row r="93" spans="1:28" ht="15.75" customHeight="1" x14ac:dyDescent="0.25">
      <c r="A93" s="260">
        <v>91</v>
      </c>
      <c r="B93" s="271">
        <v>44526</v>
      </c>
      <c r="C93" s="272" t="s">
        <v>4</v>
      </c>
      <c r="D93" s="267">
        <v>42120</v>
      </c>
      <c r="E93" s="268"/>
      <c r="F93" s="188"/>
      <c r="G93" s="188"/>
      <c r="H93" s="264">
        <f t="shared" si="3"/>
        <v>84240</v>
      </c>
      <c r="I93" s="19"/>
      <c r="J93" s="19"/>
      <c r="K93" s="19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9"/>
      <c r="Y93" s="19"/>
      <c r="Z93" s="19"/>
      <c r="AA93" s="19"/>
      <c r="AB93" s="19"/>
    </row>
    <row r="94" spans="1:28" ht="15.75" customHeight="1" x14ac:dyDescent="0.25">
      <c r="A94" s="260">
        <v>92</v>
      </c>
      <c r="B94" s="271">
        <v>44527</v>
      </c>
      <c r="C94" s="272" t="s">
        <v>2</v>
      </c>
      <c r="D94" s="267">
        <v>1000</v>
      </c>
      <c r="E94" s="268"/>
      <c r="F94" s="188"/>
      <c r="G94" s="188"/>
      <c r="H94" s="264">
        <f t="shared" si="3"/>
        <v>2000</v>
      </c>
      <c r="I94" s="19"/>
      <c r="J94" s="19"/>
      <c r="K94" s="19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9"/>
      <c r="Y94" s="19"/>
      <c r="Z94" s="19"/>
      <c r="AA94" s="19"/>
      <c r="AB94" s="19"/>
    </row>
    <row r="95" spans="1:28" ht="15.75" customHeight="1" x14ac:dyDescent="0.25">
      <c r="A95" s="260">
        <v>93</v>
      </c>
      <c r="B95" s="271">
        <v>44529</v>
      </c>
      <c r="C95" s="272" t="s">
        <v>2</v>
      </c>
      <c r="D95" s="267">
        <v>18000</v>
      </c>
      <c r="E95" s="268"/>
      <c r="F95" s="188"/>
      <c r="G95" s="188"/>
      <c r="H95" s="264">
        <f t="shared" si="3"/>
        <v>36000</v>
      </c>
      <c r="I95" s="19"/>
      <c r="J95" s="19"/>
      <c r="K95" s="19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9"/>
      <c r="Y95" s="19"/>
      <c r="Z95" s="19"/>
      <c r="AA95" s="19"/>
      <c r="AB95" s="19"/>
    </row>
    <row r="96" spans="1:28" ht="15.75" customHeight="1" x14ac:dyDescent="0.25">
      <c r="A96" s="260">
        <v>94</v>
      </c>
      <c r="B96" s="271">
        <v>44531</v>
      </c>
      <c r="C96" s="272" t="s">
        <v>36</v>
      </c>
      <c r="D96" s="267">
        <v>162000</v>
      </c>
      <c r="E96" s="268"/>
      <c r="F96" s="188"/>
      <c r="G96" s="188"/>
      <c r="H96" s="264">
        <v>162000</v>
      </c>
      <c r="I96" s="19"/>
      <c r="J96" s="19"/>
      <c r="K96" s="19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9"/>
      <c r="Y96" s="19"/>
      <c r="Z96" s="19"/>
      <c r="AA96" s="19"/>
      <c r="AB96" s="19"/>
    </row>
    <row r="97" spans="1:28" ht="15.75" customHeight="1" x14ac:dyDescent="0.25">
      <c r="A97" s="260">
        <v>95</v>
      </c>
      <c r="B97" s="274">
        <v>44533</v>
      </c>
      <c r="C97" s="272" t="s">
        <v>2</v>
      </c>
      <c r="D97" s="275">
        <v>33000</v>
      </c>
      <c r="E97" s="268"/>
      <c r="F97" s="188"/>
      <c r="G97" s="188"/>
      <c r="H97" s="264">
        <f t="shared" ref="H97:H103" si="4">D97*2</f>
        <v>66000</v>
      </c>
      <c r="I97" s="19"/>
      <c r="J97" s="19"/>
      <c r="K97" s="19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9"/>
      <c r="Y97" s="19"/>
      <c r="Z97" s="19"/>
      <c r="AA97" s="19"/>
      <c r="AB97" s="19"/>
    </row>
    <row r="98" spans="1:28" ht="15.75" customHeight="1" x14ac:dyDescent="0.25">
      <c r="A98" s="260">
        <v>96</v>
      </c>
      <c r="B98" s="274">
        <v>44533</v>
      </c>
      <c r="C98" s="272" t="s">
        <v>406</v>
      </c>
      <c r="D98" s="275">
        <v>2475</v>
      </c>
      <c r="E98" s="268"/>
      <c r="F98" s="188"/>
      <c r="G98" s="188"/>
      <c r="H98" s="264">
        <f t="shared" si="4"/>
        <v>4950</v>
      </c>
      <c r="I98" s="19"/>
      <c r="J98" s="19"/>
      <c r="K98" s="19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9"/>
      <c r="Y98" s="19"/>
      <c r="Z98" s="19"/>
      <c r="AA98" s="19"/>
      <c r="AB98" s="19"/>
    </row>
    <row r="99" spans="1:28" ht="15.75" customHeight="1" x14ac:dyDescent="0.25">
      <c r="A99" s="260">
        <v>97</v>
      </c>
      <c r="B99" s="274">
        <v>44534</v>
      </c>
      <c r="C99" s="272" t="s">
        <v>4</v>
      </c>
      <c r="D99" s="275">
        <v>12150</v>
      </c>
      <c r="E99" s="268"/>
      <c r="F99" s="188"/>
      <c r="G99" s="188"/>
      <c r="H99" s="264">
        <f t="shared" si="4"/>
        <v>24300</v>
      </c>
      <c r="I99" s="19"/>
      <c r="J99" s="19"/>
      <c r="K99" s="19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9"/>
      <c r="Y99" s="19"/>
      <c r="Z99" s="19"/>
      <c r="AA99" s="19"/>
      <c r="AB99" s="19"/>
    </row>
    <row r="100" spans="1:28" ht="15.75" customHeight="1" x14ac:dyDescent="0.25">
      <c r="A100" s="260">
        <v>98</v>
      </c>
      <c r="B100" s="274">
        <v>44536</v>
      </c>
      <c r="C100" s="272" t="s">
        <v>2</v>
      </c>
      <c r="D100" s="275">
        <v>12600</v>
      </c>
      <c r="E100" s="268"/>
      <c r="F100" s="188"/>
      <c r="G100" s="188"/>
      <c r="H100" s="264">
        <f t="shared" si="4"/>
        <v>25200</v>
      </c>
      <c r="I100" s="19"/>
      <c r="J100" s="19"/>
      <c r="K100" s="19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9"/>
      <c r="Y100" s="19"/>
      <c r="Z100" s="19"/>
      <c r="AA100" s="19"/>
      <c r="AB100" s="19"/>
    </row>
    <row r="101" spans="1:28" ht="15.75" customHeight="1" x14ac:dyDescent="0.25">
      <c r="A101" s="276">
        <v>99</v>
      </c>
      <c r="B101" s="277">
        <v>44542</v>
      </c>
      <c r="C101" s="278" t="s">
        <v>2</v>
      </c>
      <c r="D101" s="279">
        <v>126900</v>
      </c>
      <c r="E101" s="280"/>
      <c r="F101" s="281"/>
      <c r="G101" s="281"/>
      <c r="H101" s="282">
        <f t="shared" si="4"/>
        <v>253800</v>
      </c>
      <c r="I101" s="19"/>
      <c r="J101" s="19"/>
      <c r="K101" s="19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9"/>
      <c r="Y101" s="19"/>
      <c r="Z101" s="19"/>
      <c r="AA101" s="19"/>
      <c r="AB101" s="19"/>
    </row>
    <row r="102" spans="1:28" ht="15.75" customHeight="1" x14ac:dyDescent="0.25">
      <c r="A102" s="272">
        <v>100</v>
      </c>
      <c r="B102" s="274">
        <v>44544</v>
      </c>
      <c r="C102" s="272" t="s">
        <v>2</v>
      </c>
      <c r="D102" s="275">
        <v>45000</v>
      </c>
      <c r="E102" s="195"/>
      <c r="F102" s="195"/>
      <c r="G102" s="195"/>
      <c r="H102" s="283">
        <f t="shared" si="4"/>
        <v>90000</v>
      </c>
      <c r="I102" s="19"/>
      <c r="J102" s="19"/>
      <c r="K102" s="19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9"/>
      <c r="Y102" s="19"/>
      <c r="Z102" s="19"/>
      <c r="AA102" s="19"/>
      <c r="AB102" s="19"/>
    </row>
    <row r="103" spans="1:28" ht="15.75" customHeight="1" x14ac:dyDescent="0.25">
      <c r="A103" s="272">
        <v>101</v>
      </c>
      <c r="B103" s="274">
        <v>44558</v>
      </c>
      <c r="C103" s="272" t="s">
        <v>2</v>
      </c>
      <c r="D103" s="275">
        <v>79800</v>
      </c>
      <c r="E103" s="195"/>
      <c r="F103" s="195"/>
      <c r="G103" s="195"/>
      <c r="H103" s="283">
        <f t="shared" si="4"/>
        <v>159600</v>
      </c>
      <c r="I103" s="19"/>
      <c r="J103" s="19"/>
      <c r="K103" s="19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9"/>
      <c r="Y103" s="19"/>
      <c r="Z103" s="19"/>
      <c r="AA103" s="19"/>
      <c r="AB103" s="19"/>
    </row>
    <row r="104" spans="1:28" ht="15.75" customHeight="1" x14ac:dyDescent="0.25">
      <c r="A104" s="272">
        <v>102</v>
      </c>
      <c r="B104" s="274">
        <v>44558</v>
      </c>
      <c r="C104" s="272" t="s">
        <v>36</v>
      </c>
      <c r="D104" s="275">
        <v>17500</v>
      </c>
      <c r="E104" s="195"/>
      <c r="F104" s="195"/>
      <c r="G104" s="195"/>
      <c r="H104" s="283">
        <f>D104</f>
        <v>17500</v>
      </c>
      <c r="I104" s="19"/>
      <c r="J104" s="19"/>
      <c r="K104" s="19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9"/>
      <c r="Y104" s="19"/>
      <c r="Z104" s="19"/>
      <c r="AA104" s="19"/>
      <c r="AB104" s="19"/>
    </row>
    <row r="105" spans="1:28" ht="15.75" customHeight="1" x14ac:dyDescent="0.25">
      <c r="A105" s="278">
        <v>103</v>
      </c>
      <c r="B105" s="284">
        <v>44559</v>
      </c>
      <c r="C105" s="278" t="s">
        <v>406</v>
      </c>
      <c r="D105" s="285">
        <v>7425</v>
      </c>
      <c r="E105" s="165"/>
      <c r="F105" s="165"/>
      <c r="G105" s="165"/>
      <c r="H105" s="286">
        <f>D105*2</f>
        <v>14850</v>
      </c>
      <c r="I105" s="19"/>
      <c r="J105" s="19"/>
      <c r="K105" s="19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9"/>
      <c r="Y105" s="19"/>
      <c r="Z105" s="19"/>
      <c r="AA105" s="19"/>
      <c r="AB105" s="19"/>
    </row>
    <row r="106" spans="1:28" ht="15.75" customHeight="1" x14ac:dyDescent="0.25">
      <c r="A106" s="272">
        <v>104</v>
      </c>
      <c r="B106" s="274">
        <v>44580</v>
      </c>
      <c r="C106" s="278" t="s">
        <v>406</v>
      </c>
      <c r="D106" s="275">
        <v>4950</v>
      </c>
      <c r="E106" s="195"/>
      <c r="F106" s="195"/>
      <c r="G106" s="195"/>
      <c r="H106" s="283">
        <f>D106*2</f>
        <v>9900</v>
      </c>
      <c r="I106" s="19"/>
      <c r="J106" s="19"/>
      <c r="K106" s="19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9"/>
      <c r="Y106" s="19"/>
      <c r="Z106" s="19"/>
      <c r="AA106" s="19"/>
      <c r="AB106" s="19"/>
    </row>
    <row r="107" spans="1:28" ht="15.75" customHeight="1" x14ac:dyDescent="0.25">
      <c r="A107" s="272">
        <v>105</v>
      </c>
      <c r="B107" s="274">
        <v>44580</v>
      </c>
      <c r="C107" s="272" t="s">
        <v>2</v>
      </c>
      <c r="D107" s="275">
        <v>64800</v>
      </c>
      <c r="E107" s="195"/>
      <c r="F107" s="195"/>
      <c r="G107" s="195"/>
      <c r="H107" s="283">
        <f>D107*2</f>
        <v>129600</v>
      </c>
      <c r="I107" s="19"/>
      <c r="J107" s="19"/>
      <c r="K107" s="19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9"/>
      <c r="Y107" s="19"/>
      <c r="Z107" s="19"/>
      <c r="AA107" s="19"/>
      <c r="AB107" s="19"/>
    </row>
    <row r="108" spans="1:28" ht="15.75" customHeight="1" x14ac:dyDescent="0.25">
      <c r="A108" s="278">
        <v>106</v>
      </c>
      <c r="B108" s="274">
        <v>44585</v>
      </c>
      <c r="C108" s="272" t="s">
        <v>407</v>
      </c>
      <c r="D108" s="275">
        <v>2400</v>
      </c>
      <c r="E108" s="195"/>
      <c r="F108" s="195"/>
      <c r="G108" s="195"/>
      <c r="H108" s="283">
        <f>D108*2</f>
        <v>4800</v>
      </c>
      <c r="I108" s="19"/>
      <c r="J108" s="19"/>
      <c r="K108" s="19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9"/>
      <c r="Y108" s="19"/>
      <c r="Z108" s="19"/>
      <c r="AA108" s="19"/>
      <c r="AB108" s="19"/>
    </row>
    <row r="109" spans="1:28" ht="15.75" customHeight="1" x14ac:dyDescent="0.25">
      <c r="A109" s="272">
        <v>107</v>
      </c>
      <c r="B109" s="274">
        <v>44586</v>
      </c>
      <c r="C109" s="272" t="s">
        <v>36</v>
      </c>
      <c r="D109" s="275">
        <v>2000</v>
      </c>
      <c r="E109" s="195"/>
      <c r="F109" s="195"/>
      <c r="G109" s="195"/>
      <c r="H109" s="283">
        <v>2000</v>
      </c>
      <c r="I109" s="19"/>
      <c r="J109" s="19"/>
      <c r="K109" s="19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9"/>
      <c r="Y109" s="19"/>
      <c r="Z109" s="19"/>
      <c r="AA109" s="19"/>
      <c r="AB109" s="19"/>
    </row>
    <row r="110" spans="1:28" ht="15.75" customHeight="1" x14ac:dyDescent="0.25">
      <c r="A110" s="272">
        <v>108</v>
      </c>
      <c r="B110" s="274">
        <v>44588</v>
      </c>
      <c r="C110" s="272" t="s">
        <v>4</v>
      </c>
      <c r="D110" s="275">
        <v>2430</v>
      </c>
      <c r="E110" s="195"/>
      <c r="F110" s="195"/>
      <c r="G110" s="195"/>
      <c r="H110" s="283">
        <f>D110*2</f>
        <v>4860</v>
      </c>
      <c r="I110" s="19"/>
      <c r="J110" s="19"/>
      <c r="K110" s="19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9"/>
      <c r="Y110" s="19"/>
      <c r="Z110" s="19"/>
      <c r="AA110" s="19"/>
      <c r="AB110" s="19"/>
    </row>
    <row r="111" spans="1:28" ht="15.75" customHeight="1" x14ac:dyDescent="0.25">
      <c r="A111" s="272">
        <v>109</v>
      </c>
      <c r="B111" s="274">
        <v>44588</v>
      </c>
      <c r="C111" s="272" t="s">
        <v>36</v>
      </c>
      <c r="D111" s="275">
        <v>15600</v>
      </c>
      <c r="E111" s="195"/>
      <c r="F111" s="195"/>
      <c r="G111" s="195"/>
      <c r="H111" s="283">
        <v>15600</v>
      </c>
      <c r="I111" s="19"/>
      <c r="J111" s="19"/>
      <c r="K111" s="19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9"/>
      <c r="Y111" s="19"/>
      <c r="Z111" s="19"/>
      <c r="AA111" s="19"/>
      <c r="AB111" s="19"/>
    </row>
    <row r="112" spans="1:28" ht="15.75" customHeight="1" x14ac:dyDescent="0.25">
      <c r="A112" s="272">
        <v>110</v>
      </c>
      <c r="B112" s="274">
        <v>44593</v>
      </c>
      <c r="C112" s="272" t="s">
        <v>2</v>
      </c>
      <c r="D112" s="275">
        <v>8800</v>
      </c>
      <c r="E112" s="195"/>
      <c r="F112" s="195"/>
      <c r="G112" s="195"/>
      <c r="H112" s="283">
        <f t="shared" ref="H112:H117" si="5">D112*2</f>
        <v>17600</v>
      </c>
      <c r="I112" s="19"/>
      <c r="J112" s="19"/>
      <c r="K112" s="19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9"/>
      <c r="Y112" s="19"/>
      <c r="Z112" s="19"/>
      <c r="AA112" s="19"/>
      <c r="AB112" s="19"/>
    </row>
    <row r="113" spans="1:28" ht="15.75" customHeight="1" x14ac:dyDescent="0.25">
      <c r="A113" s="272">
        <v>111</v>
      </c>
      <c r="B113" s="274">
        <v>44600</v>
      </c>
      <c r="C113" s="272" t="s">
        <v>407</v>
      </c>
      <c r="D113" s="275">
        <v>170</v>
      </c>
      <c r="E113" s="195"/>
      <c r="F113" s="195"/>
      <c r="G113" s="195"/>
      <c r="H113" s="283">
        <f t="shared" si="5"/>
        <v>340</v>
      </c>
      <c r="I113" s="19"/>
      <c r="J113" s="19"/>
      <c r="K113" s="19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9"/>
      <c r="Y113" s="19"/>
      <c r="Z113" s="19"/>
      <c r="AA113" s="19"/>
      <c r="AB113" s="19"/>
    </row>
    <row r="114" spans="1:28" ht="15.75" customHeight="1" x14ac:dyDescent="0.25">
      <c r="A114" s="272">
        <v>112</v>
      </c>
      <c r="B114" s="274">
        <v>44605</v>
      </c>
      <c r="C114" s="272" t="s">
        <v>2</v>
      </c>
      <c r="D114" s="275">
        <v>19200</v>
      </c>
      <c r="E114" s="195"/>
      <c r="F114" s="195"/>
      <c r="G114" s="195"/>
      <c r="H114" s="283">
        <f t="shared" si="5"/>
        <v>38400</v>
      </c>
      <c r="I114" s="19"/>
      <c r="J114" s="19"/>
      <c r="K114" s="19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9"/>
      <c r="Y114" s="19"/>
      <c r="Z114" s="19"/>
      <c r="AA114" s="19"/>
      <c r="AB114" s="19"/>
    </row>
    <row r="115" spans="1:28" ht="15.75" customHeight="1" x14ac:dyDescent="0.25">
      <c r="A115" s="272">
        <v>113</v>
      </c>
      <c r="B115" s="274">
        <v>44630</v>
      </c>
      <c r="C115" s="272" t="s">
        <v>407</v>
      </c>
      <c r="D115" s="275">
        <v>720</v>
      </c>
      <c r="E115" s="195"/>
      <c r="F115" s="195"/>
      <c r="G115" s="195"/>
      <c r="H115" s="283">
        <f t="shared" si="5"/>
        <v>1440</v>
      </c>
      <c r="I115" s="19"/>
      <c r="J115" s="19"/>
      <c r="K115" s="19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9"/>
      <c r="Y115" s="19"/>
      <c r="Z115" s="19"/>
      <c r="AA115" s="19"/>
      <c r="AB115" s="19"/>
    </row>
    <row r="116" spans="1:28" ht="15.75" customHeight="1" x14ac:dyDescent="0.25">
      <c r="A116" s="272">
        <v>114</v>
      </c>
      <c r="B116" s="274">
        <v>44638</v>
      </c>
      <c r="C116" s="272" t="s">
        <v>407</v>
      </c>
      <c r="D116" s="275">
        <v>100</v>
      </c>
      <c r="E116" s="195"/>
      <c r="F116" s="195"/>
      <c r="G116" s="195"/>
      <c r="H116" s="283">
        <f t="shared" si="5"/>
        <v>200</v>
      </c>
      <c r="I116" s="19"/>
      <c r="J116" s="19"/>
      <c r="K116" s="19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9"/>
      <c r="Y116" s="19"/>
      <c r="Z116" s="19"/>
      <c r="AA116" s="19"/>
      <c r="AB116" s="19"/>
    </row>
    <row r="117" spans="1:28" ht="15.75" customHeight="1" x14ac:dyDescent="0.25">
      <c r="A117" s="272">
        <v>115</v>
      </c>
      <c r="B117" s="274">
        <v>44663</v>
      </c>
      <c r="C117" s="272" t="s">
        <v>407</v>
      </c>
      <c r="D117" s="275">
        <v>2000</v>
      </c>
      <c r="E117" s="195"/>
      <c r="F117" s="195"/>
      <c r="G117" s="195"/>
      <c r="H117" s="283">
        <f t="shared" si="5"/>
        <v>4000</v>
      </c>
      <c r="I117" s="19"/>
      <c r="J117" s="19"/>
      <c r="K117" s="19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9"/>
      <c r="Y117" s="19"/>
      <c r="Z117" s="19"/>
      <c r="AA117" s="19"/>
      <c r="AB117" s="19"/>
    </row>
    <row r="118" spans="1:28" ht="15.75" customHeight="1" x14ac:dyDescent="0.25">
      <c r="A118" s="272"/>
      <c r="B118" s="272"/>
      <c r="C118" s="287" t="s">
        <v>408</v>
      </c>
      <c r="D118" s="288">
        <f>SUM(D3:D117)</f>
        <v>3092940</v>
      </c>
      <c r="E118" s="288">
        <f>SUM(E3:E63)</f>
        <v>0</v>
      </c>
      <c r="F118" s="288">
        <f>SUM(F3:F63)</f>
        <v>0</v>
      </c>
      <c r="G118" s="288">
        <f>SUM(G3:G63)</f>
        <v>0</v>
      </c>
      <c r="H118" s="289">
        <f>SUM(H3:H117)</f>
        <v>5588188</v>
      </c>
      <c r="I118" s="19"/>
      <c r="J118" s="19"/>
      <c r="K118" s="19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9"/>
      <c r="Y118" s="19"/>
      <c r="Z118" s="19"/>
      <c r="AA118" s="19"/>
      <c r="AB118" s="19"/>
    </row>
    <row r="119" spans="1:28" ht="15.75" customHeight="1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9"/>
      <c r="Y119" s="19"/>
      <c r="Z119" s="19"/>
      <c r="AA119" s="19"/>
      <c r="AB119" s="19"/>
    </row>
    <row r="120" spans="1:28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9"/>
      <c r="Y120" s="19"/>
      <c r="Z120" s="19"/>
      <c r="AA120" s="19"/>
      <c r="AB120" s="19"/>
    </row>
    <row r="121" spans="1:28" ht="15.75" customHeight="1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9"/>
      <c r="Y121" s="19"/>
      <c r="Z121" s="19"/>
      <c r="AA121" s="19"/>
      <c r="AB121" s="19"/>
    </row>
    <row r="122" spans="1:28" ht="15.75" customHeight="1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9"/>
      <c r="Y122" s="19"/>
      <c r="Z122" s="19"/>
      <c r="AA122" s="19"/>
      <c r="AB122" s="19"/>
    </row>
    <row r="123" spans="1:28" ht="15.75" customHeight="1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9"/>
      <c r="Y123" s="19"/>
      <c r="Z123" s="19"/>
      <c r="AA123" s="19"/>
      <c r="AB123" s="19"/>
    </row>
    <row r="124" spans="1:28" ht="15.75" customHeight="1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9"/>
      <c r="Y124" s="19"/>
      <c r="Z124" s="19"/>
      <c r="AA124" s="19"/>
      <c r="AB124" s="19"/>
    </row>
    <row r="125" spans="1:28" ht="15.75" customHeight="1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9"/>
      <c r="Y125" s="19"/>
      <c r="Z125" s="19"/>
      <c r="AA125" s="19"/>
      <c r="AB125" s="19"/>
    </row>
    <row r="126" spans="1:28" ht="15.75" customHeight="1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9"/>
      <c r="Y126" s="19"/>
      <c r="Z126" s="19"/>
      <c r="AA126" s="19"/>
      <c r="AB126" s="19"/>
    </row>
    <row r="127" spans="1:28" ht="15.75" customHeight="1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9"/>
      <c r="Y127" s="19"/>
      <c r="Z127" s="19"/>
      <c r="AA127" s="19"/>
      <c r="AB127" s="19"/>
    </row>
    <row r="128" spans="1:28" ht="15.75" customHeight="1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9"/>
      <c r="Y128" s="19"/>
      <c r="Z128" s="19"/>
      <c r="AA128" s="19"/>
      <c r="AB128" s="19"/>
    </row>
    <row r="129" spans="1:28" ht="15.75" customHeight="1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9"/>
      <c r="Y129" s="19"/>
      <c r="Z129" s="19"/>
      <c r="AA129" s="19"/>
      <c r="AB129" s="19"/>
    </row>
    <row r="130" spans="1:28" ht="15.75" customHeight="1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9"/>
      <c r="Y130" s="19"/>
      <c r="Z130" s="19"/>
      <c r="AA130" s="19"/>
      <c r="AB130" s="19"/>
    </row>
    <row r="131" spans="1:28" ht="15.75" customHeight="1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9"/>
      <c r="Y131" s="19"/>
      <c r="Z131" s="19"/>
      <c r="AA131" s="19"/>
      <c r="AB131" s="19"/>
    </row>
    <row r="132" spans="1:28" ht="15.75" customHeight="1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9"/>
      <c r="Y132" s="19"/>
      <c r="Z132" s="19"/>
      <c r="AA132" s="19"/>
      <c r="AB132" s="19"/>
    </row>
    <row r="133" spans="1:28" ht="15.75" customHeight="1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9"/>
      <c r="Y133" s="19"/>
      <c r="Z133" s="19"/>
      <c r="AA133" s="19"/>
      <c r="AB133" s="19"/>
    </row>
    <row r="134" spans="1:28" ht="15.75" customHeight="1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9"/>
      <c r="Y134" s="19"/>
      <c r="Z134" s="19"/>
      <c r="AA134" s="19"/>
      <c r="AB134" s="19"/>
    </row>
    <row r="135" spans="1:28" ht="15.75" customHeight="1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9"/>
      <c r="Y135" s="19"/>
      <c r="Z135" s="19"/>
      <c r="AA135" s="19"/>
      <c r="AB135" s="19"/>
    </row>
    <row r="136" spans="1:28" ht="15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9"/>
      <c r="Y136" s="19"/>
      <c r="Z136" s="19"/>
      <c r="AA136" s="19"/>
      <c r="AB136" s="19"/>
    </row>
    <row r="137" spans="1:28" ht="15.75" customHeight="1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9"/>
      <c r="Y137" s="19"/>
      <c r="Z137" s="19"/>
      <c r="AA137" s="19"/>
      <c r="AB137" s="19"/>
    </row>
    <row r="138" spans="1:28" ht="15.75" customHeight="1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9"/>
      <c r="Y138" s="19"/>
      <c r="Z138" s="19"/>
      <c r="AA138" s="19"/>
      <c r="AB138" s="19"/>
    </row>
    <row r="139" spans="1:28" ht="15.75" customHeight="1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9"/>
      <c r="Y139" s="19"/>
      <c r="Z139" s="19"/>
      <c r="AA139" s="19"/>
      <c r="AB139" s="19"/>
    </row>
    <row r="140" spans="1:28" ht="15.75" customHeight="1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9"/>
      <c r="Y140" s="19"/>
      <c r="Z140" s="19"/>
      <c r="AA140" s="19"/>
      <c r="AB140" s="19"/>
    </row>
    <row r="141" spans="1:28" ht="15.75" customHeight="1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9"/>
      <c r="Y141" s="19"/>
      <c r="Z141" s="19"/>
      <c r="AA141" s="19"/>
      <c r="AB141" s="19"/>
    </row>
    <row r="142" spans="1:28" ht="15.75" customHeight="1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9"/>
      <c r="Y142" s="19"/>
      <c r="Z142" s="19"/>
      <c r="AA142" s="19"/>
      <c r="AB142" s="19"/>
    </row>
    <row r="143" spans="1:28" ht="15.75" customHeight="1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9"/>
      <c r="Y143" s="19"/>
      <c r="Z143" s="19"/>
      <c r="AA143" s="19"/>
      <c r="AB143" s="19"/>
    </row>
    <row r="144" spans="1:28" ht="15.75" customHeight="1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9"/>
      <c r="Y144" s="19"/>
      <c r="Z144" s="19"/>
      <c r="AA144" s="19"/>
      <c r="AB144" s="19"/>
    </row>
    <row r="145" spans="1:28" ht="15.75" customHeight="1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9"/>
      <c r="Y145" s="19"/>
      <c r="Z145" s="19"/>
      <c r="AA145" s="19"/>
      <c r="AB145" s="19"/>
    </row>
    <row r="146" spans="1:28" ht="15.75" customHeight="1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9"/>
      <c r="Y146" s="19"/>
      <c r="Z146" s="19"/>
      <c r="AA146" s="19"/>
      <c r="AB146" s="19"/>
    </row>
    <row r="147" spans="1:28" ht="15.75" customHeight="1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9"/>
      <c r="Y147" s="19"/>
      <c r="Z147" s="19"/>
      <c r="AA147" s="19"/>
      <c r="AB147" s="19"/>
    </row>
    <row r="148" spans="1:28" ht="15.75" customHeight="1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9"/>
      <c r="Y148" s="19"/>
      <c r="Z148" s="19"/>
      <c r="AA148" s="19"/>
      <c r="AB148" s="19"/>
    </row>
    <row r="149" spans="1:28" ht="15.75" customHeight="1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9"/>
      <c r="Y149" s="19"/>
      <c r="Z149" s="19"/>
      <c r="AA149" s="19"/>
      <c r="AB149" s="19"/>
    </row>
    <row r="150" spans="1:28" ht="15.75" customHeight="1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9"/>
      <c r="Y150" s="19"/>
      <c r="Z150" s="19"/>
      <c r="AA150" s="19"/>
      <c r="AB150" s="19"/>
    </row>
    <row r="151" spans="1:28" ht="15.75" customHeight="1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9"/>
      <c r="Y151" s="19"/>
      <c r="Z151" s="19"/>
      <c r="AA151" s="19"/>
      <c r="AB151" s="19"/>
    </row>
    <row r="152" spans="1:28" ht="15.75" customHeight="1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9"/>
      <c r="Y152" s="19"/>
      <c r="Z152" s="19"/>
      <c r="AA152" s="19"/>
      <c r="AB152" s="19"/>
    </row>
    <row r="153" spans="1:28" ht="15.75" customHeight="1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9"/>
      <c r="Y153" s="19"/>
      <c r="Z153" s="19"/>
      <c r="AA153" s="19"/>
      <c r="AB153" s="19"/>
    </row>
    <row r="154" spans="1:28" ht="15.75" customHeight="1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9"/>
      <c r="Y154" s="19"/>
      <c r="Z154" s="19"/>
      <c r="AA154" s="19"/>
      <c r="AB154" s="19"/>
    </row>
    <row r="155" spans="1:28" ht="15.75" customHeight="1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9"/>
      <c r="Y155" s="19"/>
      <c r="Z155" s="19"/>
      <c r="AA155" s="19"/>
      <c r="AB155" s="19"/>
    </row>
    <row r="156" spans="1:28" ht="15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9"/>
      <c r="Y156" s="19"/>
      <c r="Z156" s="19"/>
      <c r="AA156" s="19"/>
      <c r="AB156" s="19"/>
    </row>
    <row r="157" spans="1:28" ht="15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9"/>
      <c r="Y157" s="19"/>
      <c r="Z157" s="19"/>
      <c r="AA157" s="19"/>
      <c r="AB157" s="19"/>
    </row>
    <row r="158" spans="1:28" ht="15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9"/>
      <c r="Y158" s="19"/>
      <c r="Z158" s="19"/>
      <c r="AA158" s="19"/>
      <c r="AB158" s="19"/>
    </row>
    <row r="159" spans="1:28" ht="15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9"/>
      <c r="Y159" s="19"/>
      <c r="Z159" s="19"/>
      <c r="AA159" s="19"/>
      <c r="AB159" s="19"/>
    </row>
    <row r="160" spans="1:28" ht="15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9"/>
      <c r="Y160" s="19"/>
      <c r="Z160" s="19"/>
      <c r="AA160" s="19"/>
      <c r="AB160" s="19"/>
    </row>
    <row r="161" spans="1:28" ht="15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9"/>
      <c r="Y161" s="19"/>
      <c r="Z161" s="19"/>
      <c r="AA161" s="19"/>
      <c r="AB161" s="19"/>
    </row>
    <row r="162" spans="1:28" ht="15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9"/>
      <c r="Y162" s="19"/>
      <c r="Z162" s="19"/>
      <c r="AA162" s="19"/>
      <c r="AB162" s="19"/>
    </row>
    <row r="163" spans="1:28" ht="15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9"/>
      <c r="Y163" s="19"/>
      <c r="Z163" s="19"/>
      <c r="AA163" s="19"/>
      <c r="AB163" s="19"/>
    </row>
    <row r="164" spans="1:28" ht="15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9"/>
      <c r="Y164" s="19"/>
      <c r="Z164" s="19"/>
      <c r="AA164" s="19"/>
      <c r="AB164" s="19"/>
    </row>
    <row r="165" spans="1:28" ht="15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9"/>
      <c r="Y165" s="19"/>
      <c r="Z165" s="19"/>
      <c r="AA165" s="19"/>
      <c r="AB165" s="19"/>
    </row>
    <row r="166" spans="1:28" ht="15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9"/>
      <c r="Y166" s="19"/>
      <c r="Z166" s="19"/>
      <c r="AA166" s="19"/>
      <c r="AB166" s="19"/>
    </row>
    <row r="167" spans="1:28" ht="15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9"/>
      <c r="Y167" s="19"/>
      <c r="Z167" s="19"/>
      <c r="AA167" s="19"/>
      <c r="AB167" s="19"/>
    </row>
    <row r="168" spans="1:28" ht="15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9"/>
      <c r="Y168" s="19"/>
      <c r="Z168" s="19"/>
      <c r="AA168" s="19"/>
      <c r="AB168" s="19"/>
    </row>
    <row r="169" spans="1:28" ht="15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9"/>
      <c r="Y169" s="19"/>
      <c r="Z169" s="19"/>
      <c r="AA169" s="19"/>
      <c r="AB169" s="19"/>
    </row>
    <row r="170" spans="1:28" ht="15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9"/>
      <c r="Y170" s="19"/>
      <c r="Z170" s="19"/>
      <c r="AA170" s="19"/>
      <c r="AB170" s="19"/>
    </row>
    <row r="171" spans="1:28" ht="15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9"/>
      <c r="Y171" s="19"/>
      <c r="Z171" s="19"/>
      <c r="AA171" s="19"/>
      <c r="AB171" s="19"/>
    </row>
    <row r="172" spans="1:28" ht="15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9"/>
      <c r="Y172" s="19"/>
      <c r="Z172" s="19"/>
      <c r="AA172" s="19"/>
      <c r="AB172" s="19"/>
    </row>
    <row r="173" spans="1:28" ht="15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9"/>
      <c r="Y173" s="19"/>
      <c r="Z173" s="19"/>
      <c r="AA173" s="19"/>
      <c r="AB173" s="19"/>
    </row>
    <row r="174" spans="1:28" ht="15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9"/>
      <c r="Y174" s="19"/>
      <c r="Z174" s="19"/>
      <c r="AA174" s="19"/>
      <c r="AB174" s="19"/>
    </row>
    <row r="175" spans="1:28" ht="15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9"/>
      <c r="Y175" s="19"/>
      <c r="Z175" s="19"/>
      <c r="AA175" s="19"/>
      <c r="AB175" s="19"/>
    </row>
    <row r="176" spans="1:28" ht="15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9"/>
      <c r="Y176" s="19"/>
      <c r="Z176" s="19"/>
      <c r="AA176" s="19"/>
      <c r="AB176" s="19"/>
    </row>
    <row r="177" spans="1:28" ht="15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9"/>
      <c r="Y177" s="19"/>
      <c r="Z177" s="19"/>
      <c r="AA177" s="19"/>
      <c r="AB177" s="19"/>
    </row>
    <row r="178" spans="1:28" ht="15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9"/>
      <c r="Y178" s="19"/>
      <c r="Z178" s="19"/>
      <c r="AA178" s="19"/>
      <c r="AB178" s="19"/>
    </row>
    <row r="179" spans="1:28" ht="15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9"/>
      <c r="Y179" s="19"/>
      <c r="Z179" s="19"/>
      <c r="AA179" s="19"/>
      <c r="AB179" s="19"/>
    </row>
    <row r="180" spans="1:28" ht="15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9"/>
      <c r="Y180" s="19"/>
      <c r="Z180" s="19"/>
      <c r="AA180" s="19"/>
      <c r="AB180" s="19"/>
    </row>
    <row r="181" spans="1:28" ht="15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9"/>
      <c r="Y181" s="19"/>
      <c r="Z181" s="19"/>
      <c r="AA181" s="19"/>
      <c r="AB181" s="19"/>
    </row>
    <row r="182" spans="1:28" ht="15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9"/>
      <c r="Y182" s="19"/>
      <c r="Z182" s="19"/>
      <c r="AA182" s="19"/>
      <c r="AB182" s="19"/>
    </row>
    <row r="183" spans="1:28" ht="15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9"/>
      <c r="Y183" s="19"/>
      <c r="Z183" s="19"/>
      <c r="AA183" s="19"/>
      <c r="AB183" s="19"/>
    </row>
    <row r="184" spans="1:28" ht="15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9"/>
      <c r="Y184" s="19"/>
      <c r="Z184" s="19"/>
      <c r="AA184" s="19"/>
      <c r="AB184" s="19"/>
    </row>
    <row r="185" spans="1:28" ht="15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9"/>
      <c r="Y185" s="19"/>
      <c r="Z185" s="19"/>
      <c r="AA185" s="19"/>
      <c r="AB185" s="19"/>
    </row>
    <row r="186" spans="1:28" ht="15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9"/>
      <c r="Y186" s="19"/>
      <c r="Z186" s="19"/>
      <c r="AA186" s="19"/>
      <c r="AB186" s="19"/>
    </row>
    <row r="187" spans="1:28" ht="15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9"/>
      <c r="Y187" s="19"/>
      <c r="Z187" s="19"/>
      <c r="AA187" s="19"/>
      <c r="AB187" s="19"/>
    </row>
    <row r="188" spans="1:28" ht="15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9"/>
      <c r="Y188" s="19"/>
      <c r="Z188" s="19"/>
      <c r="AA188" s="19"/>
      <c r="AB188" s="19"/>
    </row>
    <row r="189" spans="1:28" ht="15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9"/>
      <c r="Y189" s="19"/>
      <c r="Z189" s="19"/>
      <c r="AA189" s="19"/>
      <c r="AB189" s="19"/>
    </row>
    <row r="190" spans="1:28" ht="15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9"/>
      <c r="Y190" s="19"/>
      <c r="Z190" s="19"/>
      <c r="AA190" s="19"/>
      <c r="AB190" s="19"/>
    </row>
    <row r="191" spans="1:28" ht="15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9"/>
      <c r="Y191" s="19"/>
      <c r="Z191" s="19"/>
      <c r="AA191" s="19"/>
      <c r="AB191" s="19"/>
    </row>
    <row r="192" spans="1:28" ht="15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9"/>
      <c r="Y192" s="19"/>
      <c r="Z192" s="19"/>
      <c r="AA192" s="19"/>
      <c r="AB192" s="19"/>
    </row>
    <row r="193" spans="1:28" ht="15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9"/>
      <c r="Y193" s="19"/>
      <c r="Z193" s="19"/>
      <c r="AA193" s="19"/>
      <c r="AB193" s="19"/>
    </row>
    <row r="194" spans="1:28" ht="15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9"/>
      <c r="Y194" s="19"/>
      <c r="Z194" s="19"/>
      <c r="AA194" s="19"/>
      <c r="AB194" s="19"/>
    </row>
    <row r="195" spans="1:28" ht="15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9"/>
      <c r="Y195" s="19"/>
      <c r="Z195" s="19"/>
      <c r="AA195" s="19"/>
      <c r="AB195" s="19"/>
    </row>
    <row r="196" spans="1:28" ht="15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9"/>
      <c r="Y196" s="19"/>
      <c r="Z196" s="19"/>
      <c r="AA196" s="19"/>
      <c r="AB196" s="19"/>
    </row>
    <row r="197" spans="1:28" ht="15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9"/>
      <c r="Y197" s="19"/>
      <c r="Z197" s="19"/>
      <c r="AA197" s="19"/>
      <c r="AB197" s="19"/>
    </row>
    <row r="198" spans="1:28" ht="15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9"/>
      <c r="Y198" s="19"/>
      <c r="Z198" s="19"/>
      <c r="AA198" s="19"/>
      <c r="AB198" s="19"/>
    </row>
    <row r="199" spans="1:28" ht="15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9"/>
      <c r="Y199" s="19"/>
      <c r="Z199" s="19"/>
      <c r="AA199" s="19"/>
      <c r="AB199" s="19"/>
    </row>
    <row r="200" spans="1:28" ht="15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9"/>
      <c r="Y200" s="19"/>
      <c r="Z200" s="19"/>
      <c r="AA200" s="19"/>
      <c r="AB200" s="19"/>
    </row>
    <row r="201" spans="1:28" ht="15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9"/>
      <c r="Y201" s="19"/>
      <c r="Z201" s="19"/>
      <c r="AA201" s="19"/>
      <c r="AB201" s="19"/>
    </row>
    <row r="202" spans="1:28" ht="15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9"/>
      <c r="Y202" s="19"/>
      <c r="Z202" s="19"/>
      <c r="AA202" s="19"/>
      <c r="AB202" s="19"/>
    </row>
    <row r="203" spans="1:28" ht="15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9"/>
      <c r="Y203" s="19"/>
      <c r="Z203" s="19"/>
      <c r="AA203" s="19"/>
      <c r="AB203" s="19"/>
    </row>
    <row r="204" spans="1:28" ht="15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9"/>
      <c r="Y204" s="19"/>
      <c r="Z204" s="19"/>
      <c r="AA204" s="19"/>
      <c r="AB204" s="19"/>
    </row>
    <row r="205" spans="1:28" ht="15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9"/>
      <c r="Y205" s="19"/>
      <c r="Z205" s="19"/>
      <c r="AA205" s="19"/>
      <c r="AB205" s="19"/>
    </row>
    <row r="206" spans="1:28" ht="15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9"/>
      <c r="Y206" s="19"/>
      <c r="Z206" s="19"/>
      <c r="AA206" s="19"/>
      <c r="AB206" s="19"/>
    </row>
    <row r="207" spans="1:28" ht="15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9"/>
      <c r="Y207" s="19"/>
      <c r="Z207" s="19"/>
      <c r="AA207" s="19"/>
      <c r="AB207" s="19"/>
    </row>
    <row r="208" spans="1:28" ht="15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9"/>
      <c r="Y208" s="19"/>
      <c r="Z208" s="19"/>
      <c r="AA208" s="19"/>
      <c r="AB208" s="19"/>
    </row>
    <row r="209" spans="1:28" ht="15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9"/>
      <c r="Y209" s="19"/>
      <c r="Z209" s="19"/>
      <c r="AA209" s="19"/>
      <c r="AB209" s="19"/>
    </row>
    <row r="210" spans="1:28" ht="15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9"/>
      <c r="Y210" s="19"/>
      <c r="Z210" s="19"/>
      <c r="AA210" s="19"/>
      <c r="AB210" s="19"/>
    </row>
    <row r="211" spans="1:28" ht="15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9"/>
      <c r="Y211" s="19"/>
      <c r="Z211" s="19"/>
      <c r="AA211" s="19"/>
      <c r="AB211" s="19"/>
    </row>
    <row r="212" spans="1:28" ht="15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9"/>
      <c r="Y212" s="19"/>
      <c r="Z212" s="19"/>
      <c r="AA212" s="19"/>
      <c r="AB212" s="19"/>
    </row>
    <row r="213" spans="1:28" ht="15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9"/>
      <c r="Y213" s="19"/>
      <c r="Z213" s="19"/>
      <c r="AA213" s="19"/>
      <c r="AB213" s="19"/>
    </row>
    <row r="214" spans="1:28" ht="15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9"/>
      <c r="Y214" s="19"/>
      <c r="Z214" s="19"/>
      <c r="AA214" s="19"/>
      <c r="AB214" s="19"/>
    </row>
    <row r="215" spans="1:28" ht="15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9"/>
      <c r="Y215" s="19"/>
      <c r="Z215" s="19"/>
      <c r="AA215" s="19"/>
      <c r="AB215" s="19"/>
    </row>
    <row r="216" spans="1:28" ht="15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9"/>
      <c r="Y216" s="19"/>
      <c r="Z216" s="19"/>
      <c r="AA216" s="19"/>
      <c r="AB216" s="19"/>
    </row>
    <row r="217" spans="1:28" ht="15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9"/>
      <c r="Y217" s="19"/>
      <c r="Z217" s="19"/>
      <c r="AA217" s="19"/>
      <c r="AB217" s="19"/>
    </row>
    <row r="218" spans="1:28" ht="15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9"/>
      <c r="Y218" s="19"/>
      <c r="Z218" s="19"/>
      <c r="AA218" s="19"/>
      <c r="AB218" s="19"/>
    </row>
    <row r="219" spans="1:28" ht="15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9"/>
      <c r="Y219" s="19"/>
      <c r="Z219" s="19"/>
      <c r="AA219" s="19"/>
      <c r="AB219" s="19"/>
    </row>
    <row r="220" spans="1:28" ht="15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9"/>
      <c r="Y220" s="19"/>
      <c r="Z220" s="19"/>
      <c r="AA220" s="19"/>
      <c r="AB220" s="19"/>
    </row>
    <row r="221" spans="1:28" ht="15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9"/>
      <c r="Y221" s="19"/>
      <c r="Z221" s="19"/>
      <c r="AA221" s="19"/>
      <c r="AB221" s="19"/>
    </row>
    <row r="222" spans="1:28" ht="15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9"/>
      <c r="Y222" s="19"/>
      <c r="Z222" s="19"/>
      <c r="AA222" s="19"/>
      <c r="AB222" s="19"/>
    </row>
    <row r="223" spans="1:28" ht="15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9"/>
      <c r="Y223" s="19"/>
      <c r="Z223" s="19"/>
      <c r="AA223" s="19"/>
      <c r="AB223" s="19"/>
    </row>
    <row r="224" spans="1:28" ht="15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9"/>
      <c r="Y224" s="19"/>
      <c r="Z224" s="19"/>
      <c r="AA224" s="19"/>
      <c r="AB224" s="19"/>
    </row>
    <row r="225" spans="1:28" ht="15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9"/>
      <c r="Y225" s="19"/>
      <c r="Z225" s="19"/>
      <c r="AA225" s="19"/>
      <c r="AB225" s="19"/>
    </row>
    <row r="226" spans="1:28" ht="15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9"/>
      <c r="Y226" s="19"/>
      <c r="Z226" s="19"/>
      <c r="AA226" s="19"/>
      <c r="AB226" s="19"/>
    </row>
    <row r="227" spans="1:28" ht="15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9"/>
      <c r="Y227" s="19"/>
      <c r="Z227" s="19"/>
      <c r="AA227" s="19"/>
      <c r="AB227" s="19"/>
    </row>
    <row r="228" spans="1:28" ht="15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9"/>
      <c r="Y228" s="19"/>
      <c r="Z228" s="19"/>
      <c r="AA228" s="19"/>
      <c r="AB228" s="19"/>
    </row>
    <row r="229" spans="1:28" ht="15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9"/>
      <c r="Y229" s="19"/>
      <c r="Z229" s="19"/>
      <c r="AA229" s="19"/>
      <c r="AB229" s="19"/>
    </row>
    <row r="230" spans="1:28" ht="15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9"/>
      <c r="Y230" s="19"/>
      <c r="Z230" s="19"/>
      <c r="AA230" s="19"/>
      <c r="AB230" s="19"/>
    </row>
    <row r="231" spans="1:28" ht="15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9"/>
      <c r="Y231" s="19"/>
      <c r="Z231" s="19"/>
      <c r="AA231" s="19"/>
      <c r="AB231" s="19"/>
    </row>
    <row r="232" spans="1:28" ht="15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9"/>
      <c r="Y232" s="19"/>
      <c r="Z232" s="19"/>
      <c r="AA232" s="19"/>
      <c r="AB232" s="19"/>
    </row>
    <row r="233" spans="1:28" ht="15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9"/>
      <c r="Y233" s="19"/>
      <c r="Z233" s="19"/>
      <c r="AA233" s="19"/>
      <c r="AB233" s="19"/>
    </row>
    <row r="234" spans="1:28" ht="15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9"/>
      <c r="Y234" s="19"/>
      <c r="Z234" s="19"/>
      <c r="AA234" s="19"/>
      <c r="AB234" s="19"/>
    </row>
    <row r="235" spans="1:28" ht="15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9"/>
      <c r="Y235" s="19"/>
      <c r="Z235" s="19"/>
      <c r="AA235" s="19"/>
      <c r="AB235" s="19"/>
    </row>
    <row r="236" spans="1:28" ht="15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9"/>
      <c r="Y236" s="19"/>
      <c r="Z236" s="19"/>
      <c r="AA236" s="19"/>
      <c r="AB236" s="19"/>
    </row>
    <row r="237" spans="1:28" ht="15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9"/>
      <c r="Y237" s="19"/>
      <c r="Z237" s="19"/>
      <c r="AA237" s="19"/>
      <c r="AB237" s="19"/>
    </row>
    <row r="238" spans="1:28" ht="15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9"/>
      <c r="Y238" s="19"/>
      <c r="Z238" s="19"/>
      <c r="AA238" s="19"/>
      <c r="AB238" s="19"/>
    </row>
    <row r="239" spans="1:28" ht="15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9"/>
      <c r="Y239" s="19"/>
      <c r="Z239" s="19"/>
      <c r="AA239" s="19"/>
      <c r="AB239" s="19"/>
    </row>
    <row r="240" spans="1:28" ht="15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9"/>
      <c r="Y240" s="19"/>
      <c r="Z240" s="19"/>
      <c r="AA240" s="19"/>
      <c r="AB240" s="19"/>
    </row>
    <row r="241" spans="1:28" ht="15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9"/>
      <c r="Y241" s="19"/>
      <c r="Z241" s="19"/>
      <c r="AA241" s="19"/>
      <c r="AB241" s="19"/>
    </row>
    <row r="242" spans="1:28" ht="15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9"/>
      <c r="Y242" s="19"/>
      <c r="Z242" s="19"/>
      <c r="AA242" s="19"/>
      <c r="AB242" s="19"/>
    </row>
    <row r="243" spans="1:28" ht="15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9"/>
      <c r="Y243" s="19"/>
      <c r="Z243" s="19"/>
      <c r="AA243" s="19"/>
      <c r="AB243" s="19"/>
    </row>
    <row r="244" spans="1:28" ht="15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9"/>
      <c r="Y244" s="19"/>
      <c r="Z244" s="19"/>
      <c r="AA244" s="19"/>
      <c r="AB244" s="19"/>
    </row>
    <row r="245" spans="1:28" ht="15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9"/>
      <c r="Y245" s="19"/>
      <c r="Z245" s="19"/>
      <c r="AA245" s="19"/>
      <c r="AB245" s="19"/>
    </row>
    <row r="246" spans="1:28" ht="15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9"/>
      <c r="Y246" s="19"/>
      <c r="Z246" s="19"/>
      <c r="AA246" s="19"/>
      <c r="AB246" s="19"/>
    </row>
    <row r="247" spans="1:28" ht="15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9"/>
      <c r="Y247" s="19"/>
      <c r="Z247" s="19"/>
      <c r="AA247" s="19"/>
      <c r="AB247" s="19"/>
    </row>
    <row r="248" spans="1:28" ht="15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9"/>
      <c r="Y248" s="19"/>
      <c r="Z248" s="19"/>
      <c r="AA248" s="19"/>
      <c r="AB248" s="19"/>
    </row>
    <row r="249" spans="1:28" ht="15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9"/>
      <c r="Y249" s="19"/>
      <c r="Z249" s="19"/>
      <c r="AA249" s="19"/>
      <c r="AB249" s="19"/>
    </row>
    <row r="250" spans="1:28" ht="15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9"/>
      <c r="Y250" s="19"/>
      <c r="Z250" s="19"/>
      <c r="AA250" s="19"/>
      <c r="AB250" s="19"/>
    </row>
    <row r="251" spans="1:28" ht="15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9"/>
      <c r="Y251" s="19"/>
      <c r="Z251" s="19"/>
      <c r="AA251" s="19"/>
      <c r="AB251" s="19"/>
    </row>
    <row r="252" spans="1:28" ht="15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9"/>
      <c r="Y252" s="19"/>
      <c r="Z252" s="19"/>
      <c r="AA252" s="19"/>
      <c r="AB252" s="19"/>
    </row>
    <row r="253" spans="1:28" ht="15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9"/>
      <c r="Y253" s="19"/>
      <c r="Z253" s="19"/>
      <c r="AA253" s="19"/>
      <c r="AB253" s="19"/>
    </row>
    <row r="254" spans="1:28" ht="15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9"/>
      <c r="Y254" s="19"/>
      <c r="Z254" s="19"/>
      <c r="AA254" s="19"/>
      <c r="AB254" s="19"/>
    </row>
    <row r="255" spans="1:28" ht="15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9"/>
      <c r="Y255" s="19"/>
      <c r="Z255" s="19"/>
      <c r="AA255" s="19"/>
      <c r="AB255" s="19"/>
    </row>
    <row r="256" spans="1:28" ht="15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9"/>
      <c r="Y256" s="19"/>
      <c r="Z256" s="19"/>
      <c r="AA256" s="19"/>
      <c r="AB256" s="19"/>
    </row>
    <row r="257" spans="1:28" ht="15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9"/>
      <c r="Y257" s="19"/>
      <c r="Z257" s="19"/>
      <c r="AA257" s="19"/>
      <c r="AB257" s="19"/>
    </row>
    <row r="258" spans="1:28" ht="15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9"/>
      <c r="Y258" s="19"/>
      <c r="Z258" s="19"/>
      <c r="AA258" s="19"/>
      <c r="AB258" s="19"/>
    </row>
    <row r="259" spans="1:28" ht="15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9"/>
      <c r="Y259" s="19"/>
      <c r="Z259" s="19"/>
      <c r="AA259" s="19"/>
      <c r="AB259" s="19"/>
    </row>
    <row r="260" spans="1:28" ht="15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9"/>
      <c r="Y260" s="19"/>
      <c r="Z260" s="19"/>
      <c r="AA260" s="19"/>
      <c r="AB260" s="19"/>
    </row>
    <row r="261" spans="1:28" ht="15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9"/>
      <c r="Y261" s="19"/>
      <c r="Z261" s="19"/>
      <c r="AA261" s="19"/>
      <c r="AB261" s="19"/>
    </row>
    <row r="262" spans="1:28" ht="15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9"/>
      <c r="Y262" s="19"/>
      <c r="Z262" s="19"/>
      <c r="AA262" s="19"/>
      <c r="AB262" s="19"/>
    </row>
    <row r="263" spans="1:28" ht="15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9"/>
      <c r="Y263" s="19"/>
      <c r="Z263" s="19"/>
      <c r="AA263" s="19"/>
      <c r="AB263" s="19"/>
    </row>
    <row r="264" spans="1:28" ht="15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9"/>
      <c r="Y264" s="19"/>
      <c r="Z264" s="19"/>
      <c r="AA264" s="19"/>
      <c r="AB264" s="19"/>
    </row>
    <row r="265" spans="1:28" ht="15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9"/>
      <c r="Y265" s="19"/>
      <c r="Z265" s="19"/>
      <c r="AA265" s="19"/>
      <c r="AB265" s="19"/>
    </row>
    <row r="266" spans="1:28" ht="15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9"/>
      <c r="Y266" s="19"/>
      <c r="Z266" s="19"/>
      <c r="AA266" s="19"/>
      <c r="AB266" s="19"/>
    </row>
    <row r="267" spans="1:28" ht="15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9"/>
      <c r="Y267" s="19"/>
      <c r="Z267" s="19"/>
      <c r="AA267" s="19"/>
      <c r="AB267" s="19"/>
    </row>
    <row r="268" spans="1:28" ht="15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9"/>
      <c r="Y268" s="19"/>
      <c r="Z268" s="19"/>
      <c r="AA268" s="19"/>
      <c r="AB268" s="19"/>
    </row>
    <row r="269" spans="1:28" ht="15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9"/>
      <c r="Y269" s="19"/>
      <c r="Z269" s="19"/>
      <c r="AA269" s="19"/>
      <c r="AB269" s="19"/>
    </row>
    <row r="270" spans="1:28" ht="15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9"/>
      <c r="Y270" s="19"/>
      <c r="Z270" s="19"/>
      <c r="AA270" s="19"/>
      <c r="AB270" s="19"/>
    </row>
    <row r="271" spans="1:28" ht="15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9"/>
      <c r="Y271" s="19"/>
      <c r="Z271" s="19"/>
      <c r="AA271" s="19"/>
      <c r="AB271" s="19"/>
    </row>
    <row r="272" spans="1:28" ht="15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9"/>
      <c r="Y272" s="19"/>
      <c r="Z272" s="19"/>
      <c r="AA272" s="19"/>
      <c r="AB272" s="19"/>
    </row>
    <row r="273" spans="1:28" ht="15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9"/>
      <c r="Y273" s="19"/>
      <c r="Z273" s="19"/>
      <c r="AA273" s="19"/>
      <c r="AB273" s="19"/>
    </row>
    <row r="274" spans="1:28" ht="15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9"/>
      <c r="Y274" s="19"/>
      <c r="Z274" s="19"/>
      <c r="AA274" s="19"/>
      <c r="AB274" s="19"/>
    </row>
    <row r="275" spans="1:28" ht="15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9"/>
      <c r="Y275" s="19"/>
      <c r="Z275" s="19"/>
      <c r="AA275" s="19"/>
      <c r="AB275" s="19"/>
    </row>
    <row r="276" spans="1:28" ht="15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9"/>
      <c r="Y276" s="19"/>
      <c r="Z276" s="19"/>
      <c r="AA276" s="19"/>
      <c r="AB276" s="19"/>
    </row>
    <row r="277" spans="1:28" ht="15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9"/>
      <c r="Y277" s="19"/>
      <c r="Z277" s="19"/>
      <c r="AA277" s="19"/>
      <c r="AB277" s="19"/>
    </row>
    <row r="278" spans="1:28" ht="15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9"/>
      <c r="Y278" s="19"/>
      <c r="Z278" s="19"/>
      <c r="AA278" s="19"/>
      <c r="AB278" s="19"/>
    </row>
    <row r="279" spans="1:28" ht="15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9"/>
      <c r="Y279" s="19"/>
      <c r="Z279" s="19"/>
      <c r="AA279" s="19"/>
      <c r="AB279" s="19"/>
    </row>
    <row r="280" spans="1:28" ht="15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9"/>
      <c r="Y280" s="19"/>
      <c r="Z280" s="19"/>
      <c r="AA280" s="19"/>
      <c r="AB280" s="19"/>
    </row>
    <row r="281" spans="1:28" ht="15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9"/>
      <c r="Y281" s="19"/>
      <c r="Z281" s="19"/>
      <c r="AA281" s="19"/>
      <c r="AB281" s="19"/>
    </row>
    <row r="282" spans="1:28" ht="15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9"/>
      <c r="Y282" s="19"/>
      <c r="Z282" s="19"/>
      <c r="AA282" s="19"/>
      <c r="AB282" s="19"/>
    </row>
    <row r="283" spans="1:28" ht="15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9"/>
      <c r="Y283" s="19"/>
      <c r="Z283" s="19"/>
      <c r="AA283" s="19"/>
      <c r="AB283" s="19"/>
    </row>
    <row r="284" spans="1:28" ht="15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9"/>
      <c r="Y284" s="19"/>
      <c r="Z284" s="19"/>
      <c r="AA284" s="19"/>
      <c r="AB284" s="19"/>
    </row>
    <row r="285" spans="1:28" ht="15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9"/>
      <c r="Y285" s="19"/>
      <c r="Z285" s="19"/>
      <c r="AA285" s="19"/>
      <c r="AB285" s="19"/>
    </row>
    <row r="286" spans="1:28" ht="15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9"/>
      <c r="Y286" s="19"/>
      <c r="Z286" s="19"/>
      <c r="AA286" s="19"/>
      <c r="AB286" s="19"/>
    </row>
    <row r="287" spans="1:28" ht="15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9"/>
      <c r="Y287" s="19"/>
      <c r="Z287" s="19"/>
      <c r="AA287" s="19"/>
      <c r="AB287" s="19"/>
    </row>
    <row r="288" spans="1:28" ht="15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9"/>
      <c r="Y288" s="19"/>
      <c r="Z288" s="19"/>
      <c r="AA288" s="19"/>
      <c r="AB288" s="19"/>
    </row>
    <row r="289" spans="1:28" ht="15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9"/>
      <c r="Y289" s="19"/>
      <c r="Z289" s="19"/>
      <c r="AA289" s="19"/>
      <c r="AB289" s="19"/>
    </row>
    <row r="290" spans="1:28" ht="15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9"/>
      <c r="Y290" s="19"/>
      <c r="Z290" s="19"/>
      <c r="AA290" s="19"/>
      <c r="AB290" s="19"/>
    </row>
    <row r="291" spans="1:28" ht="15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9"/>
      <c r="Y291" s="19"/>
      <c r="Z291" s="19"/>
      <c r="AA291" s="19"/>
      <c r="AB291" s="19"/>
    </row>
    <row r="292" spans="1:28" ht="15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9"/>
      <c r="Y292" s="19"/>
      <c r="Z292" s="19"/>
      <c r="AA292" s="19"/>
      <c r="AB292" s="19"/>
    </row>
    <row r="293" spans="1:28" ht="15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9"/>
      <c r="Y293" s="19"/>
      <c r="Z293" s="19"/>
      <c r="AA293" s="19"/>
      <c r="AB293" s="19"/>
    </row>
    <row r="294" spans="1:28" ht="15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9"/>
      <c r="Y294" s="19"/>
      <c r="Z294" s="19"/>
      <c r="AA294" s="19"/>
      <c r="AB294" s="19"/>
    </row>
    <row r="295" spans="1:28" ht="15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9"/>
      <c r="Y295" s="19"/>
      <c r="Z295" s="19"/>
      <c r="AA295" s="19"/>
      <c r="AB295" s="19"/>
    </row>
    <row r="296" spans="1:28" ht="15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9"/>
      <c r="Y296" s="19"/>
      <c r="Z296" s="19"/>
      <c r="AA296" s="19"/>
      <c r="AB296" s="19"/>
    </row>
    <row r="297" spans="1:28" ht="15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9"/>
      <c r="Y297" s="19"/>
      <c r="Z297" s="19"/>
      <c r="AA297" s="19"/>
      <c r="AB297" s="19"/>
    </row>
    <row r="298" spans="1:28" ht="15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9"/>
      <c r="Y298" s="19"/>
      <c r="Z298" s="19"/>
      <c r="AA298" s="19"/>
      <c r="AB298" s="19"/>
    </row>
    <row r="299" spans="1:28" ht="15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9"/>
      <c r="Y299" s="19"/>
      <c r="Z299" s="19"/>
      <c r="AA299" s="19"/>
      <c r="AB299" s="19"/>
    </row>
    <row r="300" spans="1:28" ht="15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9"/>
      <c r="Y300" s="19"/>
      <c r="Z300" s="19"/>
      <c r="AA300" s="19"/>
      <c r="AB300" s="19"/>
    </row>
    <row r="301" spans="1:28" ht="15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9"/>
      <c r="Y301" s="19"/>
      <c r="Z301" s="19"/>
      <c r="AA301" s="19"/>
      <c r="AB301" s="19"/>
    </row>
    <row r="302" spans="1:28" ht="15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9"/>
      <c r="Y302" s="19"/>
      <c r="Z302" s="19"/>
      <c r="AA302" s="19"/>
      <c r="AB302" s="19"/>
    </row>
    <row r="303" spans="1:28" ht="15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9"/>
      <c r="Y303" s="19"/>
      <c r="Z303" s="19"/>
      <c r="AA303" s="19"/>
      <c r="AB303" s="19"/>
    </row>
    <row r="304" spans="1:28" ht="15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9"/>
      <c r="Y304" s="19"/>
      <c r="Z304" s="19"/>
      <c r="AA304" s="19"/>
      <c r="AB304" s="19"/>
    </row>
    <row r="305" spans="1:28" ht="15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9"/>
      <c r="Y305" s="19"/>
      <c r="Z305" s="19"/>
      <c r="AA305" s="19"/>
      <c r="AB305" s="19"/>
    </row>
    <row r="306" spans="1:28" ht="15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9"/>
      <c r="Y306" s="19"/>
      <c r="Z306" s="19"/>
      <c r="AA306" s="19"/>
      <c r="AB306" s="19"/>
    </row>
    <row r="307" spans="1:28" ht="15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9"/>
      <c r="Y307" s="19"/>
      <c r="Z307" s="19"/>
      <c r="AA307" s="19"/>
      <c r="AB307" s="19"/>
    </row>
    <row r="308" spans="1:28" ht="15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9"/>
      <c r="Y308" s="19"/>
      <c r="Z308" s="19"/>
      <c r="AA308" s="19"/>
      <c r="AB308" s="19"/>
    </row>
    <row r="309" spans="1:28" ht="15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9"/>
      <c r="Y309" s="19"/>
      <c r="Z309" s="19"/>
      <c r="AA309" s="19"/>
      <c r="AB309" s="19"/>
    </row>
    <row r="310" spans="1:28" ht="15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9"/>
      <c r="Y310" s="19"/>
      <c r="Z310" s="19"/>
      <c r="AA310" s="19"/>
      <c r="AB310" s="19"/>
    </row>
    <row r="311" spans="1:28" ht="15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9"/>
      <c r="Y311" s="19"/>
      <c r="Z311" s="19"/>
      <c r="AA311" s="19"/>
      <c r="AB311" s="19"/>
    </row>
    <row r="312" spans="1:28" ht="15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9"/>
      <c r="Y312" s="19"/>
      <c r="Z312" s="19"/>
      <c r="AA312" s="19"/>
      <c r="AB312" s="19"/>
    </row>
    <row r="313" spans="1:28" ht="15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9"/>
      <c r="Y313" s="19"/>
      <c r="Z313" s="19"/>
      <c r="AA313" s="19"/>
      <c r="AB313" s="19"/>
    </row>
    <row r="314" spans="1:28" ht="15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9"/>
      <c r="Y314" s="19"/>
      <c r="Z314" s="19"/>
      <c r="AA314" s="19"/>
      <c r="AB314" s="19"/>
    </row>
    <row r="315" spans="1:28" ht="15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9"/>
      <c r="Y315" s="19"/>
      <c r="Z315" s="19"/>
      <c r="AA315" s="19"/>
      <c r="AB315" s="19"/>
    </row>
    <row r="316" spans="1:28" ht="15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9"/>
      <c r="Y316" s="19"/>
      <c r="Z316" s="19"/>
      <c r="AA316" s="19"/>
      <c r="AB316" s="19"/>
    </row>
    <row r="317" spans="1:28" ht="15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9"/>
      <c r="Y317" s="19"/>
      <c r="Z317" s="19"/>
      <c r="AA317" s="19"/>
      <c r="AB317" s="19"/>
    </row>
    <row r="318" spans="1:28" ht="15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9"/>
      <c r="Y318" s="19"/>
      <c r="Z318" s="19"/>
      <c r="AA318" s="19"/>
      <c r="AB318" s="19"/>
    </row>
    <row r="319" spans="1:28" ht="15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9"/>
      <c r="Y319" s="19"/>
      <c r="Z319" s="19"/>
      <c r="AA319" s="19"/>
      <c r="AB319" s="19"/>
    </row>
    <row r="320" spans="1:28" ht="15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9"/>
      <c r="Y320" s="19"/>
      <c r="Z320" s="19"/>
      <c r="AA320" s="19"/>
      <c r="AB320" s="19"/>
    </row>
    <row r="321" spans="1:28" ht="15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9"/>
      <c r="Y321" s="19"/>
      <c r="Z321" s="19"/>
      <c r="AA321" s="19"/>
      <c r="AB321" s="19"/>
    </row>
    <row r="322" spans="1:28" ht="15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9"/>
      <c r="Y322" s="19"/>
      <c r="Z322" s="19"/>
      <c r="AA322" s="19"/>
      <c r="AB322" s="19"/>
    </row>
    <row r="323" spans="1:28" ht="15.75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9"/>
      <c r="Y323" s="19"/>
      <c r="Z323" s="19"/>
      <c r="AA323" s="19"/>
      <c r="AB323" s="19"/>
    </row>
    <row r="324" spans="1:28" ht="15.75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9"/>
      <c r="Y324" s="19"/>
      <c r="Z324" s="19"/>
      <c r="AA324" s="19"/>
      <c r="AB324" s="19"/>
    </row>
    <row r="325" spans="1:28" ht="15.75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9"/>
      <c r="Y325" s="19"/>
      <c r="Z325" s="19"/>
      <c r="AA325" s="19"/>
      <c r="AB325" s="19"/>
    </row>
    <row r="326" spans="1:28" ht="15.75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9"/>
      <c r="Y326" s="19"/>
      <c r="Z326" s="19"/>
      <c r="AA326" s="19"/>
      <c r="AB326" s="19"/>
    </row>
    <row r="327" spans="1:28" ht="15.75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9"/>
      <c r="Y327" s="19"/>
      <c r="Z327" s="19"/>
      <c r="AA327" s="19"/>
      <c r="AB327" s="19"/>
    </row>
    <row r="328" spans="1:28" ht="15.75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9"/>
      <c r="Y328" s="19"/>
      <c r="Z328" s="19"/>
      <c r="AA328" s="19"/>
      <c r="AB328" s="19"/>
    </row>
    <row r="329" spans="1:28" ht="15.75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9"/>
      <c r="Y329" s="19"/>
      <c r="Z329" s="19"/>
      <c r="AA329" s="19"/>
      <c r="AB329" s="19"/>
    </row>
    <row r="330" spans="1:28" ht="15.75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9"/>
      <c r="Y330" s="19"/>
      <c r="Z330" s="19"/>
      <c r="AA330" s="19"/>
      <c r="AB330" s="19"/>
    </row>
    <row r="331" spans="1:28" ht="15.75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9"/>
      <c r="Y331" s="19"/>
      <c r="Z331" s="19"/>
      <c r="AA331" s="19"/>
      <c r="AB331" s="19"/>
    </row>
    <row r="332" spans="1:28" ht="15.75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9"/>
      <c r="Y332" s="19"/>
      <c r="Z332" s="19"/>
      <c r="AA332" s="19"/>
      <c r="AB332" s="19"/>
    </row>
    <row r="333" spans="1:28" ht="15.75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9"/>
      <c r="Y333" s="19"/>
      <c r="Z333" s="19"/>
      <c r="AA333" s="19"/>
      <c r="AB333" s="19"/>
    </row>
    <row r="334" spans="1:28" ht="15.75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9"/>
      <c r="Y334" s="19"/>
      <c r="Z334" s="19"/>
      <c r="AA334" s="19"/>
      <c r="AB334" s="19"/>
    </row>
    <row r="335" spans="1:28" ht="15.75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9"/>
      <c r="Y335" s="19"/>
      <c r="Z335" s="19"/>
      <c r="AA335" s="19"/>
      <c r="AB335" s="19"/>
    </row>
    <row r="336" spans="1:28" ht="15.75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9"/>
      <c r="Y336" s="19"/>
      <c r="Z336" s="19"/>
      <c r="AA336" s="19"/>
      <c r="AB336" s="19"/>
    </row>
    <row r="337" spans="1:28" ht="15.75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9"/>
      <c r="Y337" s="19"/>
      <c r="Z337" s="19"/>
      <c r="AA337" s="19"/>
      <c r="AB337" s="19"/>
    </row>
    <row r="338" spans="1:28" ht="15.75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9"/>
      <c r="Y338" s="19"/>
      <c r="Z338" s="19"/>
      <c r="AA338" s="19"/>
      <c r="AB338" s="19"/>
    </row>
    <row r="339" spans="1:28" ht="15.75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9"/>
      <c r="Y339" s="19"/>
      <c r="Z339" s="19"/>
      <c r="AA339" s="19"/>
      <c r="AB339" s="19"/>
    </row>
    <row r="340" spans="1:28" ht="15.75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9"/>
      <c r="Y340" s="19"/>
      <c r="Z340" s="19"/>
      <c r="AA340" s="19"/>
      <c r="AB340" s="19"/>
    </row>
    <row r="341" spans="1:28" ht="15.75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9"/>
      <c r="Y341" s="19"/>
      <c r="Z341" s="19"/>
      <c r="AA341" s="19"/>
      <c r="AB341" s="19"/>
    </row>
    <row r="342" spans="1:28" ht="15.75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9"/>
      <c r="Y342" s="19"/>
      <c r="Z342" s="19"/>
      <c r="AA342" s="19"/>
      <c r="AB342" s="19"/>
    </row>
    <row r="343" spans="1:28" ht="15.75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9"/>
      <c r="Y343" s="19"/>
      <c r="Z343" s="19"/>
      <c r="AA343" s="19"/>
      <c r="AB343" s="19"/>
    </row>
    <row r="344" spans="1:28" ht="15.75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9"/>
      <c r="Y344" s="19"/>
      <c r="Z344" s="19"/>
      <c r="AA344" s="19"/>
      <c r="AB344" s="19"/>
    </row>
    <row r="345" spans="1:28" ht="15.75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9"/>
      <c r="Y345" s="19"/>
      <c r="Z345" s="19"/>
      <c r="AA345" s="19"/>
      <c r="AB345" s="19"/>
    </row>
    <row r="346" spans="1:28" ht="15.75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9"/>
      <c r="Y346" s="19"/>
      <c r="Z346" s="19"/>
      <c r="AA346" s="19"/>
      <c r="AB346" s="19"/>
    </row>
    <row r="347" spans="1:28" ht="15.75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9"/>
      <c r="Y347" s="19"/>
      <c r="Z347" s="19"/>
      <c r="AA347" s="19"/>
      <c r="AB347" s="19"/>
    </row>
    <row r="348" spans="1:28" ht="15.7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9"/>
      <c r="Y348" s="19"/>
      <c r="Z348" s="19"/>
      <c r="AA348" s="19"/>
      <c r="AB348" s="19"/>
    </row>
    <row r="349" spans="1:28" ht="15.75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9"/>
      <c r="Y349" s="19"/>
      <c r="Z349" s="19"/>
      <c r="AA349" s="19"/>
      <c r="AB349" s="19"/>
    </row>
    <row r="350" spans="1:28" ht="15.75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9"/>
      <c r="Y350" s="19"/>
      <c r="Z350" s="19"/>
      <c r="AA350" s="19"/>
      <c r="AB350" s="19"/>
    </row>
    <row r="351" spans="1:28" ht="15.75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9"/>
      <c r="Y351" s="19"/>
      <c r="Z351" s="19"/>
      <c r="AA351" s="19"/>
      <c r="AB351" s="19"/>
    </row>
    <row r="352" spans="1:28" ht="15.75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9"/>
      <c r="Y352" s="19"/>
      <c r="Z352" s="19"/>
      <c r="AA352" s="19"/>
      <c r="AB352" s="19"/>
    </row>
    <row r="353" spans="1:28" ht="15.75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9"/>
      <c r="Y353" s="19"/>
      <c r="Z353" s="19"/>
      <c r="AA353" s="19"/>
      <c r="AB353" s="19"/>
    </row>
    <row r="354" spans="1:28" ht="15.75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9"/>
      <c r="Y354" s="19"/>
      <c r="Z354" s="19"/>
      <c r="AA354" s="19"/>
      <c r="AB354" s="19"/>
    </row>
    <row r="355" spans="1:28" ht="15.75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9"/>
      <c r="Y355" s="19"/>
      <c r="Z355" s="19"/>
      <c r="AA355" s="19"/>
      <c r="AB355" s="19"/>
    </row>
    <row r="356" spans="1:28" ht="15.75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9"/>
      <c r="Y356" s="19"/>
      <c r="Z356" s="19"/>
      <c r="AA356" s="19"/>
      <c r="AB356" s="19"/>
    </row>
    <row r="357" spans="1:28" ht="15.75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9"/>
      <c r="Y357" s="19"/>
      <c r="Z357" s="19"/>
      <c r="AA357" s="19"/>
      <c r="AB357" s="19"/>
    </row>
    <row r="358" spans="1:28" ht="15.75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9"/>
      <c r="Y358" s="19"/>
      <c r="Z358" s="19"/>
      <c r="AA358" s="19"/>
      <c r="AB358" s="19"/>
    </row>
    <row r="359" spans="1:28" ht="15.75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9"/>
      <c r="Y359" s="19"/>
      <c r="Z359" s="19"/>
      <c r="AA359" s="19"/>
      <c r="AB359" s="19"/>
    </row>
    <row r="360" spans="1:28" ht="15.75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9"/>
      <c r="Y360" s="19"/>
      <c r="Z360" s="19"/>
      <c r="AA360" s="19"/>
      <c r="AB360" s="19"/>
    </row>
    <row r="361" spans="1:28" ht="15.75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9"/>
      <c r="Y361" s="19"/>
      <c r="Z361" s="19"/>
      <c r="AA361" s="19"/>
      <c r="AB361" s="19"/>
    </row>
    <row r="362" spans="1:28" ht="15.75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9"/>
      <c r="Y362" s="19"/>
      <c r="Z362" s="19"/>
      <c r="AA362" s="19"/>
      <c r="AB362" s="19"/>
    </row>
    <row r="363" spans="1:28" ht="15.75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9"/>
      <c r="Y363" s="19"/>
      <c r="Z363" s="19"/>
      <c r="AA363" s="19"/>
      <c r="AB363" s="19"/>
    </row>
    <row r="364" spans="1:28" ht="15.75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9"/>
      <c r="Y364" s="19"/>
      <c r="Z364" s="19"/>
      <c r="AA364" s="19"/>
      <c r="AB364" s="19"/>
    </row>
    <row r="365" spans="1:28" ht="15.75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9"/>
      <c r="Y365" s="19"/>
      <c r="Z365" s="19"/>
      <c r="AA365" s="19"/>
      <c r="AB365" s="19"/>
    </row>
    <row r="366" spans="1:28" ht="15.75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9"/>
      <c r="Y366" s="19"/>
      <c r="Z366" s="19"/>
      <c r="AA366" s="19"/>
      <c r="AB366" s="19"/>
    </row>
    <row r="367" spans="1:28" ht="15.75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9"/>
      <c r="Y367" s="19"/>
      <c r="Z367" s="19"/>
      <c r="AA367" s="19"/>
      <c r="AB367" s="19"/>
    </row>
    <row r="368" spans="1:28" ht="15.75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9"/>
      <c r="Y368" s="19"/>
      <c r="Z368" s="19"/>
      <c r="AA368" s="19"/>
      <c r="AB368" s="19"/>
    </row>
    <row r="369" spans="1:28" ht="15.75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9"/>
      <c r="Y369" s="19"/>
      <c r="Z369" s="19"/>
      <c r="AA369" s="19"/>
      <c r="AB369" s="19"/>
    </row>
    <row r="370" spans="1:28" ht="15.75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9"/>
      <c r="Y370" s="19"/>
      <c r="Z370" s="19"/>
      <c r="AA370" s="19"/>
      <c r="AB370" s="19"/>
    </row>
    <row r="371" spans="1:28" ht="15.75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9"/>
      <c r="Y371" s="19"/>
      <c r="Z371" s="19"/>
      <c r="AA371" s="19"/>
      <c r="AB371" s="19"/>
    </row>
    <row r="372" spans="1:28" ht="15.75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9"/>
      <c r="Y372" s="19"/>
      <c r="Z372" s="19"/>
      <c r="AA372" s="19"/>
      <c r="AB372" s="19"/>
    </row>
    <row r="373" spans="1:28" ht="15.75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9"/>
      <c r="Y373" s="19"/>
      <c r="Z373" s="19"/>
      <c r="AA373" s="19"/>
      <c r="AB373" s="19"/>
    </row>
    <row r="374" spans="1:28" ht="15.75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9"/>
      <c r="Y374" s="19"/>
      <c r="Z374" s="19"/>
      <c r="AA374" s="19"/>
      <c r="AB374" s="19"/>
    </row>
    <row r="375" spans="1:28" ht="15.75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9"/>
      <c r="Y375" s="19"/>
      <c r="Z375" s="19"/>
      <c r="AA375" s="19"/>
      <c r="AB375" s="19"/>
    </row>
    <row r="376" spans="1:28" ht="15.75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9"/>
      <c r="Y376" s="19"/>
      <c r="Z376" s="19"/>
      <c r="AA376" s="19"/>
      <c r="AB376" s="19"/>
    </row>
    <row r="377" spans="1:28" ht="15.75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9"/>
      <c r="Y377" s="19"/>
      <c r="Z377" s="19"/>
      <c r="AA377" s="19"/>
      <c r="AB377" s="19"/>
    </row>
    <row r="378" spans="1:28" ht="15.75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9"/>
      <c r="Y378" s="19"/>
      <c r="Z378" s="19"/>
      <c r="AA378" s="19"/>
      <c r="AB378" s="19"/>
    </row>
    <row r="379" spans="1:28" ht="15.75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9"/>
      <c r="Y379" s="19"/>
      <c r="Z379" s="19"/>
      <c r="AA379" s="19"/>
      <c r="AB379" s="19"/>
    </row>
    <row r="380" spans="1:28" ht="15.75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9"/>
      <c r="Y380" s="19"/>
      <c r="Z380" s="19"/>
      <c r="AA380" s="19"/>
      <c r="AB380" s="19"/>
    </row>
    <row r="381" spans="1:28" ht="15.75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9"/>
      <c r="Y381" s="19"/>
      <c r="Z381" s="19"/>
      <c r="AA381" s="19"/>
      <c r="AB381" s="19"/>
    </row>
    <row r="382" spans="1:28" ht="15.75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9"/>
      <c r="Y382" s="19"/>
      <c r="Z382" s="19"/>
      <c r="AA382" s="19"/>
      <c r="AB382" s="19"/>
    </row>
    <row r="383" spans="1:28" ht="15.75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9"/>
      <c r="Y383" s="19"/>
      <c r="Z383" s="19"/>
      <c r="AA383" s="19"/>
      <c r="AB383" s="19"/>
    </row>
    <row r="384" spans="1:28" ht="15.75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9"/>
      <c r="Y384" s="19"/>
      <c r="Z384" s="19"/>
      <c r="AA384" s="19"/>
      <c r="AB384" s="19"/>
    </row>
    <row r="385" spans="1:28" ht="15.75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9"/>
      <c r="Y385" s="19"/>
      <c r="Z385" s="19"/>
      <c r="AA385" s="19"/>
      <c r="AB385" s="19"/>
    </row>
    <row r="386" spans="1:28" ht="15.75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9"/>
      <c r="Y386" s="19"/>
      <c r="Z386" s="19"/>
      <c r="AA386" s="19"/>
      <c r="AB386" s="19"/>
    </row>
    <row r="387" spans="1:28" ht="15.75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9"/>
      <c r="Y387" s="19"/>
      <c r="Z387" s="19"/>
      <c r="AA387" s="19"/>
      <c r="AB387" s="19"/>
    </row>
    <row r="388" spans="1:28" ht="15.75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9"/>
      <c r="Y388" s="19"/>
      <c r="Z388" s="19"/>
      <c r="AA388" s="19"/>
      <c r="AB388" s="19"/>
    </row>
    <row r="389" spans="1:28" ht="15.75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9"/>
      <c r="Y389" s="19"/>
      <c r="Z389" s="19"/>
      <c r="AA389" s="19"/>
      <c r="AB389" s="19"/>
    </row>
    <row r="390" spans="1:28" ht="15.75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9"/>
      <c r="Y390" s="19"/>
      <c r="Z390" s="19"/>
      <c r="AA390" s="19"/>
      <c r="AB390" s="19"/>
    </row>
    <row r="391" spans="1:28" ht="15.75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9"/>
      <c r="Y391" s="19"/>
      <c r="Z391" s="19"/>
      <c r="AA391" s="19"/>
      <c r="AB391" s="19"/>
    </row>
    <row r="392" spans="1:28" ht="15.75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9"/>
      <c r="Y392" s="19"/>
      <c r="Z392" s="19"/>
      <c r="AA392" s="19"/>
      <c r="AB392" s="19"/>
    </row>
    <row r="393" spans="1:28" ht="15.75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9"/>
      <c r="Y393" s="19"/>
      <c r="Z393" s="19"/>
      <c r="AA393" s="19"/>
      <c r="AB393" s="19"/>
    </row>
    <row r="394" spans="1:28" ht="15.75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9"/>
      <c r="Y394" s="19"/>
      <c r="Z394" s="19"/>
      <c r="AA394" s="19"/>
      <c r="AB394" s="19"/>
    </row>
    <row r="395" spans="1:28" ht="15.75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9"/>
      <c r="Y395" s="19"/>
      <c r="Z395" s="19"/>
      <c r="AA395" s="19"/>
      <c r="AB395" s="19"/>
    </row>
    <row r="396" spans="1:28" ht="15.7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9"/>
      <c r="Y396" s="19"/>
      <c r="Z396" s="19"/>
      <c r="AA396" s="19"/>
      <c r="AB396" s="19"/>
    </row>
    <row r="397" spans="1:28" ht="15.75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9"/>
      <c r="Y397" s="19"/>
      <c r="Z397" s="19"/>
      <c r="AA397" s="19"/>
      <c r="AB397" s="19"/>
    </row>
    <row r="398" spans="1:28" ht="15.75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9"/>
      <c r="Y398" s="19"/>
      <c r="Z398" s="19"/>
      <c r="AA398" s="19"/>
      <c r="AB398" s="19"/>
    </row>
    <row r="399" spans="1:28" ht="15.75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9"/>
      <c r="Y399" s="19"/>
      <c r="Z399" s="19"/>
      <c r="AA399" s="19"/>
      <c r="AB399" s="19"/>
    </row>
    <row r="400" spans="1:28" ht="15.75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9"/>
      <c r="Y400" s="19"/>
      <c r="Z400" s="19"/>
      <c r="AA400" s="19"/>
      <c r="AB400" s="19"/>
    </row>
    <row r="401" spans="1:28" ht="15.75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9"/>
      <c r="Y401" s="19"/>
      <c r="Z401" s="19"/>
      <c r="AA401" s="19"/>
      <c r="AB401" s="19"/>
    </row>
    <row r="402" spans="1:28" ht="15.75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9"/>
      <c r="Y402" s="19"/>
      <c r="Z402" s="19"/>
      <c r="AA402" s="19"/>
      <c r="AB402" s="19"/>
    </row>
    <row r="403" spans="1:28" ht="15.75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9"/>
      <c r="Y403" s="19"/>
      <c r="Z403" s="19"/>
      <c r="AA403" s="19"/>
      <c r="AB403" s="19"/>
    </row>
    <row r="404" spans="1:28" ht="15.75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9"/>
      <c r="Y404" s="19"/>
      <c r="Z404" s="19"/>
      <c r="AA404" s="19"/>
      <c r="AB404" s="19"/>
    </row>
    <row r="405" spans="1:28" ht="15.75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9"/>
      <c r="Y405" s="19"/>
      <c r="Z405" s="19"/>
      <c r="AA405" s="19"/>
      <c r="AB405" s="19"/>
    </row>
    <row r="406" spans="1:28" ht="15.75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9"/>
      <c r="Y406" s="19"/>
      <c r="Z406" s="19"/>
      <c r="AA406" s="19"/>
      <c r="AB406" s="19"/>
    </row>
    <row r="407" spans="1:28" ht="15.75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9"/>
      <c r="Y407" s="19"/>
      <c r="Z407" s="19"/>
      <c r="AA407" s="19"/>
      <c r="AB407" s="19"/>
    </row>
    <row r="408" spans="1:28" ht="15.75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9"/>
      <c r="Y408" s="19"/>
      <c r="Z408" s="19"/>
      <c r="AA408" s="19"/>
      <c r="AB408" s="19"/>
    </row>
    <row r="409" spans="1:28" ht="15.75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9"/>
      <c r="Y409" s="19"/>
      <c r="Z409" s="19"/>
      <c r="AA409" s="19"/>
      <c r="AB409" s="19"/>
    </row>
    <row r="410" spans="1:28" ht="15.75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9"/>
      <c r="Y410" s="19"/>
      <c r="Z410" s="19"/>
      <c r="AA410" s="19"/>
      <c r="AB410" s="19"/>
    </row>
    <row r="411" spans="1:28" ht="15.75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9"/>
      <c r="Y411" s="19"/>
      <c r="Z411" s="19"/>
      <c r="AA411" s="19"/>
      <c r="AB411" s="19"/>
    </row>
    <row r="412" spans="1:28" ht="15.75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9"/>
      <c r="Y412" s="19"/>
      <c r="Z412" s="19"/>
      <c r="AA412" s="19"/>
      <c r="AB412" s="19"/>
    </row>
    <row r="413" spans="1:28" ht="15.75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9"/>
      <c r="Y413" s="19"/>
      <c r="Z413" s="19"/>
      <c r="AA413" s="19"/>
      <c r="AB413" s="19"/>
    </row>
    <row r="414" spans="1:28" ht="15.75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9"/>
      <c r="Y414" s="19"/>
      <c r="Z414" s="19"/>
      <c r="AA414" s="19"/>
      <c r="AB414" s="19"/>
    </row>
    <row r="415" spans="1:28" ht="15.75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9"/>
      <c r="Y415" s="19"/>
      <c r="Z415" s="19"/>
      <c r="AA415" s="19"/>
      <c r="AB415" s="19"/>
    </row>
    <row r="416" spans="1:28" ht="15.75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9"/>
      <c r="Y416" s="19"/>
      <c r="Z416" s="19"/>
      <c r="AA416" s="19"/>
      <c r="AB416" s="19"/>
    </row>
    <row r="417" spans="1:28" ht="15.75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9"/>
      <c r="Y417" s="19"/>
      <c r="Z417" s="19"/>
      <c r="AA417" s="19"/>
      <c r="AB417" s="19"/>
    </row>
    <row r="418" spans="1:28" ht="15.75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9"/>
      <c r="Y418" s="19"/>
      <c r="Z418" s="19"/>
      <c r="AA418" s="19"/>
      <c r="AB418" s="19"/>
    </row>
    <row r="419" spans="1:28" ht="15.75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9"/>
      <c r="Y419" s="19"/>
      <c r="Z419" s="19"/>
      <c r="AA419" s="19"/>
      <c r="AB419" s="19"/>
    </row>
    <row r="420" spans="1:28" ht="15.75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9"/>
      <c r="Y420" s="19"/>
      <c r="Z420" s="19"/>
      <c r="AA420" s="19"/>
      <c r="AB420" s="19"/>
    </row>
    <row r="421" spans="1:28" ht="15.75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9"/>
      <c r="Y421" s="19"/>
      <c r="Z421" s="19"/>
      <c r="AA421" s="19"/>
      <c r="AB421" s="19"/>
    </row>
    <row r="422" spans="1:28" ht="15.75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9"/>
      <c r="Y422" s="19"/>
      <c r="Z422" s="19"/>
      <c r="AA422" s="19"/>
      <c r="AB422" s="19"/>
    </row>
    <row r="423" spans="1:28" ht="15.75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9"/>
      <c r="Y423" s="19"/>
      <c r="Z423" s="19"/>
      <c r="AA423" s="19"/>
      <c r="AB423" s="19"/>
    </row>
    <row r="424" spans="1:28" ht="15.75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9"/>
      <c r="Y424" s="19"/>
      <c r="Z424" s="19"/>
      <c r="AA424" s="19"/>
      <c r="AB424" s="19"/>
    </row>
    <row r="425" spans="1:28" ht="15.75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9"/>
      <c r="Y425" s="19"/>
      <c r="Z425" s="19"/>
      <c r="AA425" s="19"/>
      <c r="AB425" s="19"/>
    </row>
    <row r="426" spans="1:28" ht="15.75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9"/>
      <c r="Y426" s="19"/>
      <c r="Z426" s="19"/>
      <c r="AA426" s="19"/>
      <c r="AB426" s="19"/>
    </row>
    <row r="427" spans="1:28" ht="15.75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9"/>
      <c r="Y427" s="19"/>
      <c r="Z427" s="19"/>
      <c r="AA427" s="19"/>
      <c r="AB427" s="19"/>
    </row>
    <row r="428" spans="1:28" ht="15.75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9"/>
      <c r="Y428" s="19"/>
      <c r="Z428" s="19"/>
      <c r="AA428" s="19"/>
      <c r="AB428" s="19"/>
    </row>
    <row r="429" spans="1:28" ht="15.75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9"/>
      <c r="Y429" s="19"/>
      <c r="Z429" s="19"/>
      <c r="AA429" s="19"/>
      <c r="AB429" s="19"/>
    </row>
    <row r="430" spans="1:28" ht="15.75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9"/>
      <c r="Y430" s="19"/>
      <c r="Z430" s="19"/>
      <c r="AA430" s="19"/>
      <c r="AB430" s="19"/>
    </row>
    <row r="431" spans="1:28" ht="15.75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9"/>
      <c r="Y431" s="19"/>
      <c r="Z431" s="19"/>
      <c r="AA431" s="19"/>
      <c r="AB431" s="19"/>
    </row>
    <row r="432" spans="1:28" ht="15.75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9"/>
      <c r="Y432" s="19"/>
      <c r="Z432" s="19"/>
      <c r="AA432" s="19"/>
      <c r="AB432" s="19"/>
    </row>
    <row r="433" spans="1:28" ht="15.75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9"/>
      <c r="Y433" s="19"/>
      <c r="Z433" s="19"/>
      <c r="AA433" s="19"/>
      <c r="AB433" s="19"/>
    </row>
    <row r="434" spans="1:28" ht="15.75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9"/>
      <c r="Y434" s="19"/>
      <c r="Z434" s="19"/>
      <c r="AA434" s="19"/>
      <c r="AB434" s="19"/>
    </row>
    <row r="435" spans="1:28" ht="15.75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9"/>
      <c r="Y435" s="19"/>
      <c r="Z435" s="19"/>
      <c r="AA435" s="19"/>
      <c r="AB435" s="19"/>
    </row>
    <row r="436" spans="1:28" ht="15.75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9"/>
      <c r="Y436" s="19"/>
      <c r="Z436" s="19"/>
      <c r="AA436" s="19"/>
      <c r="AB436" s="19"/>
    </row>
    <row r="437" spans="1:28" ht="15.75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9"/>
      <c r="Y437" s="19"/>
      <c r="Z437" s="19"/>
      <c r="AA437" s="19"/>
      <c r="AB437" s="19"/>
    </row>
    <row r="438" spans="1:28" ht="15.75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9"/>
      <c r="Y438" s="19"/>
      <c r="Z438" s="19"/>
      <c r="AA438" s="19"/>
      <c r="AB438" s="19"/>
    </row>
    <row r="439" spans="1:28" ht="15.75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9"/>
      <c r="Y439" s="19"/>
      <c r="Z439" s="19"/>
      <c r="AA439" s="19"/>
      <c r="AB439" s="19"/>
    </row>
    <row r="440" spans="1:28" ht="15.75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9"/>
      <c r="Y440" s="19"/>
      <c r="Z440" s="19"/>
      <c r="AA440" s="19"/>
      <c r="AB440" s="19"/>
    </row>
    <row r="441" spans="1:28" ht="15.75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9"/>
      <c r="Y441" s="19"/>
      <c r="Z441" s="19"/>
      <c r="AA441" s="19"/>
      <c r="AB441" s="19"/>
    </row>
    <row r="442" spans="1:28" ht="15.75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9"/>
      <c r="Y442" s="19"/>
      <c r="Z442" s="19"/>
      <c r="AA442" s="19"/>
      <c r="AB442" s="19"/>
    </row>
    <row r="443" spans="1:28" ht="15.75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9"/>
      <c r="Y443" s="19"/>
      <c r="Z443" s="19"/>
      <c r="AA443" s="19"/>
      <c r="AB443" s="19"/>
    </row>
    <row r="444" spans="1:28" ht="15.75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9"/>
      <c r="Y444" s="19"/>
      <c r="Z444" s="19"/>
      <c r="AA444" s="19"/>
      <c r="AB444" s="19"/>
    </row>
    <row r="445" spans="1:28" ht="15.75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9"/>
      <c r="Y445" s="19"/>
      <c r="Z445" s="19"/>
      <c r="AA445" s="19"/>
      <c r="AB445" s="19"/>
    </row>
    <row r="446" spans="1:28" ht="15.75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9"/>
      <c r="Y446" s="19"/>
      <c r="Z446" s="19"/>
      <c r="AA446" s="19"/>
      <c r="AB446" s="19"/>
    </row>
    <row r="447" spans="1:28" ht="15.75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9"/>
      <c r="Y447" s="19"/>
      <c r="Z447" s="19"/>
      <c r="AA447" s="19"/>
      <c r="AB447" s="19"/>
    </row>
    <row r="448" spans="1:28" ht="15.75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9"/>
      <c r="Y448" s="19"/>
      <c r="Z448" s="19"/>
      <c r="AA448" s="19"/>
      <c r="AB448" s="19"/>
    </row>
    <row r="449" spans="1:28" ht="15.75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9"/>
      <c r="Y449" s="19"/>
      <c r="Z449" s="19"/>
      <c r="AA449" s="19"/>
      <c r="AB449" s="19"/>
    </row>
    <row r="450" spans="1:28" ht="15.75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9"/>
      <c r="Y450" s="19"/>
      <c r="Z450" s="19"/>
      <c r="AA450" s="19"/>
      <c r="AB450" s="19"/>
    </row>
    <row r="451" spans="1:28" ht="15.75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9"/>
      <c r="Y451" s="19"/>
      <c r="Z451" s="19"/>
      <c r="AA451" s="19"/>
      <c r="AB451" s="19"/>
    </row>
    <row r="452" spans="1:28" ht="15.75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9"/>
      <c r="Y452" s="19"/>
      <c r="Z452" s="19"/>
      <c r="AA452" s="19"/>
      <c r="AB452" s="19"/>
    </row>
    <row r="453" spans="1:28" ht="15.75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9"/>
      <c r="Y453" s="19"/>
      <c r="Z453" s="19"/>
      <c r="AA453" s="19"/>
      <c r="AB453" s="19"/>
    </row>
    <row r="454" spans="1:28" ht="15.75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9"/>
      <c r="Y454" s="19"/>
      <c r="Z454" s="19"/>
      <c r="AA454" s="19"/>
      <c r="AB454" s="19"/>
    </row>
    <row r="455" spans="1:28" ht="15.75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9"/>
      <c r="Y455" s="19"/>
      <c r="Z455" s="19"/>
      <c r="AA455" s="19"/>
      <c r="AB455" s="19"/>
    </row>
    <row r="456" spans="1:28" ht="15.75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9"/>
      <c r="Y456" s="19"/>
      <c r="Z456" s="19"/>
      <c r="AA456" s="19"/>
      <c r="AB456" s="19"/>
    </row>
    <row r="457" spans="1:28" ht="15.75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9"/>
      <c r="Y457" s="19"/>
      <c r="Z457" s="19"/>
      <c r="AA457" s="19"/>
      <c r="AB457" s="19"/>
    </row>
    <row r="458" spans="1:28" ht="15.75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9"/>
      <c r="Y458" s="19"/>
      <c r="Z458" s="19"/>
      <c r="AA458" s="19"/>
      <c r="AB458" s="19"/>
    </row>
    <row r="459" spans="1:28" ht="15.75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9"/>
      <c r="Y459" s="19"/>
      <c r="Z459" s="19"/>
      <c r="AA459" s="19"/>
      <c r="AB459" s="19"/>
    </row>
    <row r="460" spans="1:28" ht="15.75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9"/>
      <c r="Y460" s="19"/>
      <c r="Z460" s="19"/>
      <c r="AA460" s="19"/>
      <c r="AB460" s="19"/>
    </row>
    <row r="461" spans="1:28" ht="15.75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9"/>
      <c r="Y461" s="19"/>
      <c r="Z461" s="19"/>
      <c r="AA461" s="19"/>
      <c r="AB461" s="19"/>
    </row>
    <row r="462" spans="1:28" ht="15.75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9"/>
      <c r="Y462" s="19"/>
      <c r="Z462" s="19"/>
      <c r="AA462" s="19"/>
      <c r="AB462" s="19"/>
    </row>
    <row r="463" spans="1:28" ht="15.75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9"/>
      <c r="Y463" s="19"/>
      <c r="Z463" s="19"/>
      <c r="AA463" s="19"/>
      <c r="AB463" s="19"/>
    </row>
    <row r="464" spans="1:28" ht="15.75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9"/>
      <c r="Y464" s="19"/>
      <c r="Z464" s="19"/>
      <c r="AA464" s="19"/>
      <c r="AB464" s="19"/>
    </row>
    <row r="465" spans="1:28" ht="15.7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9"/>
      <c r="Y465" s="19"/>
      <c r="Z465" s="19"/>
      <c r="AA465" s="19"/>
      <c r="AB465" s="19"/>
    </row>
    <row r="466" spans="1:28" ht="15.7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9"/>
      <c r="Y466" s="19"/>
      <c r="Z466" s="19"/>
      <c r="AA466" s="19"/>
      <c r="AB466" s="19"/>
    </row>
    <row r="467" spans="1:28" ht="15.7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9"/>
      <c r="Y467" s="19"/>
      <c r="Z467" s="19"/>
      <c r="AA467" s="19"/>
      <c r="AB467" s="19"/>
    </row>
    <row r="468" spans="1:28" ht="15.75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9"/>
      <c r="Y468" s="19"/>
      <c r="Z468" s="19"/>
      <c r="AA468" s="19"/>
      <c r="AB468" s="19"/>
    </row>
    <row r="469" spans="1:28" ht="15.75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9"/>
      <c r="Y469" s="19"/>
      <c r="Z469" s="19"/>
      <c r="AA469" s="19"/>
      <c r="AB469" s="19"/>
    </row>
    <row r="470" spans="1:28" ht="15.7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9"/>
      <c r="Y470" s="19"/>
      <c r="Z470" s="19"/>
      <c r="AA470" s="19"/>
      <c r="AB470" s="19"/>
    </row>
    <row r="471" spans="1:28" ht="15.7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9"/>
      <c r="Y471" s="19"/>
      <c r="Z471" s="19"/>
      <c r="AA471" s="19"/>
      <c r="AB471" s="19"/>
    </row>
    <row r="472" spans="1:28" ht="15.7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9"/>
      <c r="Y472" s="19"/>
      <c r="Z472" s="19"/>
      <c r="AA472" s="19"/>
      <c r="AB472" s="19"/>
    </row>
    <row r="473" spans="1:28" ht="15.7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9"/>
      <c r="Y473" s="19"/>
      <c r="Z473" s="19"/>
      <c r="AA473" s="19"/>
      <c r="AB473" s="19"/>
    </row>
    <row r="474" spans="1:28" ht="15.7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9"/>
      <c r="Y474" s="19"/>
      <c r="Z474" s="19"/>
      <c r="AA474" s="19"/>
      <c r="AB474" s="19"/>
    </row>
    <row r="475" spans="1:28" ht="15.7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9"/>
      <c r="Y475" s="19"/>
      <c r="Z475" s="19"/>
      <c r="AA475" s="19"/>
      <c r="AB475" s="19"/>
    </row>
    <row r="476" spans="1:28" ht="15.7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9"/>
      <c r="Y476" s="19"/>
      <c r="Z476" s="19"/>
      <c r="AA476" s="19"/>
      <c r="AB476" s="19"/>
    </row>
    <row r="477" spans="1:28" ht="15.7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9"/>
      <c r="Y477" s="19"/>
      <c r="Z477" s="19"/>
      <c r="AA477" s="19"/>
      <c r="AB477" s="19"/>
    </row>
    <row r="478" spans="1:28" ht="15.7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9"/>
      <c r="Y478" s="19"/>
      <c r="Z478" s="19"/>
      <c r="AA478" s="19"/>
      <c r="AB478" s="19"/>
    </row>
    <row r="479" spans="1:28" ht="15.7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9"/>
      <c r="Y479" s="19"/>
      <c r="Z479" s="19"/>
      <c r="AA479" s="19"/>
      <c r="AB479" s="19"/>
    </row>
    <row r="480" spans="1:28" ht="15.7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9"/>
      <c r="Y480" s="19"/>
      <c r="Z480" s="19"/>
      <c r="AA480" s="19"/>
      <c r="AB480" s="19"/>
    </row>
    <row r="481" spans="1:28" ht="15.7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9"/>
      <c r="Y481" s="19"/>
      <c r="Z481" s="19"/>
      <c r="AA481" s="19"/>
      <c r="AB481" s="19"/>
    </row>
    <row r="482" spans="1:28" ht="15.7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9"/>
      <c r="Y482" s="19"/>
      <c r="Z482" s="19"/>
      <c r="AA482" s="19"/>
      <c r="AB482" s="19"/>
    </row>
    <row r="483" spans="1:28" ht="15.7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9"/>
      <c r="Y483" s="19"/>
      <c r="Z483" s="19"/>
      <c r="AA483" s="19"/>
      <c r="AB483" s="19"/>
    </row>
    <row r="484" spans="1:28" ht="15.7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9"/>
      <c r="Y484" s="19"/>
      <c r="Z484" s="19"/>
      <c r="AA484" s="19"/>
      <c r="AB484" s="19"/>
    </row>
    <row r="485" spans="1:28" ht="15.7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9"/>
      <c r="Y485" s="19"/>
      <c r="Z485" s="19"/>
      <c r="AA485" s="19"/>
      <c r="AB485" s="19"/>
    </row>
    <row r="486" spans="1:28" ht="15.7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9"/>
      <c r="Y486" s="19"/>
      <c r="Z486" s="19"/>
      <c r="AA486" s="19"/>
      <c r="AB486" s="19"/>
    </row>
    <row r="487" spans="1:28" ht="15.7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9"/>
      <c r="Y487" s="19"/>
      <c r="Z487" s="19"/>
      <c r="AA487" s="19"/>
      <c r="AB487" s="19"/>
    </row>
    <row r="488" spans="1:28" ht="15.7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9"/>
      <c r="Y488" s="19"/>
      <c r="Z488" s="19"/>
      <c r="AA488" s="19"/>
      <c r="AB488" s="19"/>
    </row>
    <row r="489" spans="1:28" ht="15.7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9"/>
      <c r="Y489" s="19"/>
      <c r="Z489" s="19"/>
      <c r="AA489" s="19"/>
      <c r="AB489" s="19"/>
    </row>
    <row r="490" spans="1:28" ht="15.7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9"/>
      <c r="Y490" s="19"/>
      <c r="Z490" s="19"/>
      <c r="AA490" s="19"/>
      <c r="AB490" s="19"/>
    </row>
    <row r="491" spans="1:28" ht="15.7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9"/>
      <c r="Y491" s="19"/>
      <c r="Z491" s="19"/>
      <c r="AA491" s="19"/>
      <c r="AB491" s="19"/>
    </row>
    <row r="492" spans="1:28" ht="15.7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9"/>
      <c r="Y492" s="19"/>
      <c r="Z492" s="19"/>
      <c r="AA492" s="19"/>
      <c r="AB492" s="19"/>
    </row>
    <row r="493" spans="1:28" ht="15.7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9"/>
      <c r="Y493" s="19"/>
      <c r="Z493" s="19"/>
      <c r="AA493" s="19"/>
      <c r="AB493" s="19"/>
    </row>
    <row r="494" spans="1:28" ht="15.7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9"/>
      <c r="Y494" s="19"/>
      <c r="Z494" s="19"/>
      <c r="AA494" s="19"/>
      <c r="AB494" s="19"/>
    </row>
    <row r="495" spans="1:28" ht="15.7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9"/>
      <c r="Y495" s="19"/>
      <c r="Z495" s="19"/>
      <c r="AA495" s="19"/>
      <c r="AB495" s="19"/>
    </row>
    <row r="496" spans="1:28" ht="15.7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9"/>
      <c r="Y496" s="19"/>
      <c r="Z496" s="19"/>
      <c r="AA496" s="19"/>
      <c r="AB496" s="19"/>
    </row>
    <row r="497" spans="1:28" ht="15.7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9"/>
      <c r="Y497" s="19"/>
      <c r="Z497" s="19"/>
      <c r="AA497" s="19"/>
      <c r="AB497" s="19"/>
    </row>
    <row r="498" spans="1:28" ht="15.7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9"/>
      <c r="Y498" s="19"/>
      <c r="Z498" s="19"/>
      <c r="AA498" s="19"/>
      <c r="AB498" s="19"/>
    </row>
    <row r="499" spans="1:28" ht="15.7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9"/>
      <c r="Y499" s="19"/>
      <c r="Z499" s="19"/>
      <c r="AA499" s="19"/>
      <c r="AB499" s="19"/>
    </row>
    <row r="500" spans="1:28" ht="15.7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9"/>
      <c r="Y500" s="19"/>
      <c r="Z500" s="19"/>
      <c r="AA500" s="19"/>
      <c r="AB500" s="19"/>
    </row>
    <row r="501" spans="1:28" ht="15.7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9"/>
      <c r="Y501" s="19"/>
      <c r="Z501" s="19"/>
      <c r="AA501" s="19"/>
      <c r="AB501" s="19"/>
    </row>
    <row r="502" spans="1:28" ht="15.7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9"/>
      <c r="Y502" s="19"/>
      <c r="Z502" s="19"/>
      <c r="AA502" s="19"/>
      <c r="AB502" s="19"/>
    </row>
    <row r="503" spans="1:28" ht="15.7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9"/>
      <c r="Y503" s="19"/>
      <c r="Z503" s="19"/>
      <c r="AA503" s="19"/>
      <c r="AB503" s="19"/>
    </row>
    <row r="504" spans="1:28" ht="15.7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9"/>
      <c r="Y504" s="19"/>
      <c r="Z504" s="19"/>
      <c r="AA504" s="19"/>
      <c r="AB504" s="19"/>
    </row>
    <row r="505" spans="1:28" ht="15.7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9"/>
      <c r="Y505" s="19"/>
      <c r="Z505" s="19"/>
      <c r="AA505" s="19"/>
      <c r="AB505" s="19"/>
    </row>
    <row r="506" spans="1:28" ht="15.7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9"/>
      <c r="Y506" s="19"/>
      <c r="Z506" s="19"/>
      <c r="AA506" s="19"/>
      <c r="AB506" s="19"/>
    </row>
    <row r="507" spans="1:28" ht="15.7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9"/>
      <c r="Y507" s="19"/>
      <c r="Z507" s="19"/>
      <c r="AA507" s="19"/>
      <c r="AB507" s="19"/>
    </row>
    <row r="508" spans="1:28" ht="15.7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9"/>
      <c r="Y508" s="19"/>
      <c r="Z508" s="19"/>
      <c r="AA508" s="19"/>
      <c r="AB508" s="19"/>
    </row>
    <row r="509" spans="1:28" ht="15.7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9"/>
      <c r="Y509" s="19"/>
      <c r="Z509" s="19"/>
      <c r="AA509" s="19"/>
      <c r="AB509" s="19"/>
    </row>
    <row r="510" spans="1:28" ht="15.7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9"/>
      <c r="Y510" s="19"/>
      <c r="Z510" s="19"/>
      <c r="AA510" s="19"/>
      <c r="AB510" s="19"/>
    </row>
    <row r="511" spans="1:28" ht="15.7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9"/>
      <c r="Y511" s="19"/>
      <c r="Z511" s="19"/>
      <c r="AA511" s="19"/>
      <c r="AB511" s="19"/>
    </row>
    <row r="512" spans="1:28" ht="15.7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9"/>
      <c r="Y512" s="19"/>
      <c r="Z512" s="19"/>
      <c r="AA512" s="19"/>
      <c r="AB512" s="19"/>
    </row>
    <row r="513" spans="1:28" ht="15.7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9"/>
      <c r="Y513" s="19"/>
      <c r="Z513" s="19"/>
      <c r="AA513" s="19"/>
      <c r="AB513" s="19"/>
    </row>
    <row r="514" spans="1:28" ht="15.7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9"/>
      <c r="Y514" s="19"/>
      <c r="Z514" s="19"/>
      <c r="AA514" s="19"/>
      <c r="AB514" s="19"/>
    </row>
    <row r="515" spans="1:28" ht="15.7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9"/>
      <c r="Y515" s="19"/>
      <c r="Z515" s="19"/>
      <c r="AA515" s="19"/>
      <c r="AB515" s="19"/>
    </row>
    <row r="516" spans="1:28" ht="15.7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9"/>
      <c r="Y516" s="19"/>
      <c r="Z516" s="19"/>
      <c r="AA516" s="19"/>
      <c r="AB516" s="19"/>
    </row>
    <row r="517" spans="1:28" ht="15.7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9"/>
      <c r="Y517" s="19"/>
      <c r="Z517" s="19"/>
      <c r="AA517" s="19"/>
      <c r="AB517" s="19"/>
    </row>
    <row r="518" spans="1:28" ht="15.7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9"/>
      <c r="Y518" s="19"/>
      <c r="Z518" s="19"/>
      <c r="AA518" s="19"/>
      <c r="AB518" s="19"/>
    </row>
    <row r="519" spans="1:28" ht="15.7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9"/>
      <c r="Y519" s="19"/>
      <c r="Z519" s="19"/>
      <c r="AA519" s="19"/>
      <c r="AB519" s="19"/>
    </row>
    <row r="520" spans="1:28" ht="15.7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9"/>
      <c r="Y520" s="19"/>
      <c r="Z520" s="19"/>
      <c r="AA520" s="19"/>
      <c r="AB520" s="19"/>
    </row>
    <row r="521" spans="1:28" ht="15.7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9"/>
      <c r="Y521" s="19"/>
      <c r="Z521" s="19"/>
      <c r="AA521" s="19"/>
      <c r="AB521" s="19"/>
    </row>
    <row r="522" spans="1:28" ht="15.7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9"/>
      <c r="Y522" s="19"/>
      <c r="Z522" s="19"/>
      <c r="AA522" s="19"/>
      <c r="AB522" s="19"/>
    </row>
    <row r="523" spans="1:28" ht="15.7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9"/>
      <c r="Y523" s="19"/>
      <c r="Z523" s="19"/>
      <c r="AA523" s="19"/>
      <c r="AB523" s="19"/>
    </row>
    <row r="524" spans="1:28" ht="15.7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9"/>
      <c r="Y524" s="19"/>
      <c r="Z524" s="19"/>
      <c r="AA524" s="19"/>
      <c r="AB524" s="19"/>
    </row>
    <row r="525" spans="1:28" ht="15.7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9"/>
      <c r="Y525" s="19"/>
      <c r="Z525" s="19"/>
      <c r="AA525" s="19"/>
      <c r="AB525" s="19"/>
    </row>
    <row r="526" spans="1:28" ht="15.7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9"/>
      <c r="Y526" s="19"/>
      <c r="Z526" s="19"/>
      <c r="AA526" s="19"/>
      <c r="AB526" s="19"/>
    </row>
    <row r="527" spans="1:28" ht="15.7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9"/>
      <c r="Y527" s="19"/>
      <c r="Z527" s="19"/>
      <c r="AA527" s="19"/>
      <c r="AB527" s="19"/>
    </row>
    <row r="528" spans="1:28" ht="15.7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9"/>
      <c r="Y528" s="19"/>
      <c r="Z528" s="19"/>
      <c r="AA528" s="19"/>
      <c r="AB528" s="19"/>
    </row>
    <row r="529" spans="1:28" ht="15.7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9"/>
      <c r="Y529" s="19"/>
      <c r="Z529" s="19"/>
      <c r="AA529" s="19"/>
      <c r="AB529" s="19"/>
    </row>
    <row r="530" spans="1:28" ht="15.7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9"/>
      <c r="Y530" s="19"/>
      <c r="Z530" s="19"/>
      <c r="AA530" s="19"/>
      <c r="AB530" s="19"/>
    </row>
    <row r="531" spans="1:28" ht="15.7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9"/>
      <c r="Y531" s="19"/>
      <c r="Z531" s="19"/>
      <c r="AA531" s="19"/>
      <c r="AB531" s="19"/>
    </row>
    <row r="532" spans="1:28" ht="15.7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9"/>
      <c r="Y532" s="19"/>
      <c r="Z532" s="19"/>
      <c r="AA532" s="19"/>
      <c r="AB532" s="19"/>
    </row>
    <row r="533" spans="1:28" ht="15.7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9"/>
      <c r="Y533" s="19"/>
      <c r="Z533" s="19"/>
      <c r="AA533" s="19"/>
      <c r="AB533" s="19"/>
    </row>
    <row r="534" spans="1:28" ht="15.7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9"/>
      <c r="Y534" s="19"/>
      <c r="Z534" s="19"/>
      <c r="AA534" s="19"/>
      <c r="AB534" s="19"/>
    </row>
    <row r="535" spans="1:28" ht="15.7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9"/>
      <c r="Y535" s="19"/>
      <c r="Z535" s="19"/>
      <c r="AA535" s="19"/>
      <c r="AB535" s="19"/>
    </row>
    <row r="536" spans="1:28" ht="15.7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9"/>
      <c r="Y536" s="19"/>
      <c r="Z536" s="19"/>
      <c r="AA536" s="19"/>
      <c r="AB536" s="19"/>
    </row>
    <row r="537" spans="1:28" ht="15.7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9"/>
      <c r="Y537" s="19"/>
      <c r="Z537" s="19"/>
      <c r="AA537" s="19"/>
      <c r="AB537" s="19"/>
    </row>
    <row r="538" spans="1:28" ht="15.7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9"/>
      <c r="Y538" s="19"/>
      <c r="Z538" s="19"/>
      <c r="AA538" s="19"/>
      <c r="AB538" s="19"/>
    </row>
    <row r="539" spans="1:28" ht="15.7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9"/>
      <c r="Y539" s="19"/>
      <c r="Z539" s="19"/>
      <c r="AA539" s="19"/>
      <c r="AB539" s="19"/>
    </row>
    <row r="540" spans="1:28" ht="15.7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9"/>
      <c r="Y540" s="19"/>
      <c r="Z540" s="19"/>
      <c r="AA540" s="19"/>
      <c r="AB540" s="19"/>
    </row>
    <row r="541" spans="1:28" ht="15.7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9"/>
      <c r="Y541" s="19"/>
      <c r="Z541" s="19"/>
      <c r="AA541" s="19"/>
      <c r="AB541" s="19"/>
    </row>
    <row r="542" spans="1:28" ht="15.7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9"/>
      <c r="Y542" s="19"/>
      <c r="Z542" s="19"/>
      <c r="AA542" s="19"/>
      <c r="AB542" s="19"/>
    </row>
    <row r="543" spans="1:28" ht="15.7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9"/>
      <c r="Y543" s="19"/>
      <c r="Z543" s="19"/>
      <c r="AA543" s="19"/>
      <c r="AB543" s="19"/>
    </row>
    <row r="544" spans="1:28" ht="15.7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9"/>
      <c r="Y544" s="19"/>
      <c r="Z544" s="19"/>
      <c r="AA544" s="19"/>
      <c r="AB544" s="19"/>
    </row>
    <row r="545" spans="1:28" ht="15.7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9"/>
      <c r="Y545" s="19"/>
      <c r="Z545" s="19"/>
      <c r="AA545" s="19"/>
      <c r="AB545" s="19"/>
    </row>
    <row r="546" spans="1:28" ht="15.7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9"/>
      <c r="Y546" s="19"/>
      <c r="Z546" s="19"/>
      <c r="AA546" s="19"/>
      <c r="AB546" s="19"/>
    </row>
    <row r="547" spans="1:28" ht="15.7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9"/>
      <c r="Y547" s="19"/>
      <c r="Z547" s="19"/>
      <c r="AA547" s="19"/>
      <c r="AB547" s="19"/>
    </row>
    <row r="548" spans="1:28" ht="15.7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9"/>
      <c r="Y548" s="19"/>
      <c r="Z548" s="19"/>
      <c r="AA548" s="19"/>
      <c r="AB548" s="19"/>
    </row>
    <row r="549" spans="1:28" ht="15.7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9"/>
      <c r="Y549" s="19"/>
      <c r="Z549" s="19"/>
      <c r="AA549" s="19"/>
      <c r="AB549" s="19"/>
    </row>
    <row r="550" spans="1:28" ht="15.7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9"/>
      <c r="Y550" s="19"/>
      <c r="Z550" s="19"/>
      <c r="AA550" s="19"/>
      <c r="AB550" s="19"/>
    </row>
    <row r="551" spans="1:28" ht="15.7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9"/>
      <c r="Y551" s="19"/>
      <c r="Z551" s="19"/>
      <c r="AA551" s="19"/>
      <c r="AB551" s="19"/>
    </row>
    <row r="552" spans="1:28" ht="15.7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9"/>
      <c r="Y552" s="19"/>
      <c r="Z552" s="19"/>
      <c r="AA552" s="19"/>
      <c r="AB552" s="19"/>
    </row>
    <row r="553" spans="1:28" ht="15.7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9"/>
      <c r="Y553" s="19"/>
      <c r="Z553" s="19"/>
      <c r="AA553" s="19"/>
      <c r="AB553" s="19"/>
    </row>
    <row r="554" spans="1:28" ht="15.7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9"/>
      <c r="Y554" s="19"/>
      <c r="Z554" s="19"/>
      <c r="AA554" s="19"/>
      <c r="AB554" s="19"/>
    </row>
    <row r="555" spans="1:28" ht="15.7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9"/>
      <c r="Y555" s="19"/>
      <c r="Z555" s="19"/>
      <c r="AA555" s="19"/>
      <c r="AB555" s="19"/>
    </row>
    <row r="556" spans="1:28" ht="15.7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9"/>
      <c r="Y556" s="19"/>
      <c r="Z556" s="19"/>
      <c r="AA556" s="19"/>
      <c r="AB556" s="19"/>
    </row>
    <row r="557" spans="1:28" ht="15.7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9"/>
      <c r="Y557" s="19"/>
      <c r="Z557" s="19"/>
      <c r="AA557" s="19"/>
      <c r="AB557" s="19"/>
    </row>
    <row r="558" spans="1:28" ht="15.7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9"/>
      <c r="Y558" s="19"/>
      <c r="Z558" s="19"/>
      <c r="AA558" s="19"/>
      <c r="AB558" s="19"/>
    </row>
    <row r="559" spans="1:28" ht="15.7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9"/>
      <c r="Y559" s="19"/>
      <c r="Z559" s="19"/>
      <c r="AA559" s="19"/>
      <c r="AB559" s="19"/>
    </row>
    <row r="560" spans="1:28" ht="15.7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9"/>
      <c r="Y560" s="19"/>
      <c r="Z560" s="19"/>
      <c r="AA560" s="19"/>
      <c r="AB560" s="19"/>
    </row>
    <row r="561" spans="1:28" ht="15.7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9"/>
      <c r="Y561" s="19"/>
      <c r="Z561" s="19"/>
      <c r="AA561" s="19"/>
      <c r="AB561" s="19"/>
    </row>
    <row r="562" spans="1:28" ht="15.7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9"/>
      <c r="Y562" s="19"/>
      <c r="Z562" s="19"/>
      <c r="AA562" s="19"/>
      <c r="AB562" s="19"/>
    </row>
    <row r="563" spans="1:28" ht="15.7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9"/>
      <c r="Y563" s="19"/>
      <c r="Z563" s="19"/>
      <c r="AA563" s="19"/>
      <c r="AB563" s="19"/>
    </row>
    <row r="564" spans="1:28" ht="15.7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9"/>
      <c r="Y564" s="19"/>
      <c r="Z564" s="19"/>
      <c r="AA564" s="19"/>
      <c r="AB564" s="19"/>
    </row>
    <row r="565" spans="1:28" ht="15.7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9"/>
      <c r="Y565" s="19"/>
      <c r="Z565" s="19"/>
      <c r="AA565" s="19"/>
      <c r="AB565" s="19"/>
    </row>
    <row r="566" spans="1:28" ht="15.7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9"/>
      <c r="Y566" s="19"/>
      <c r="Z566" s="19"/>
      <c r="AA566" s="19"/>
      <c r="AB566" s="19"/>
    </row>
    <row r="567" spans="1:28" ht="15.7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9"/>
      <c r="Y567" s="19"/>
      <c r="Z567" s="19"/>
      <c r="AA567" s="19"/>
      <c r="AB567" s="19"/>
    </row>
    <row r="568" spans="1:28" ht="15.7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9"/>
      <c r="Y568" s="19"/>
      <c r="Z568" s="19"/>
      <c r="AA568" s="19"/>
      <c r="AB568" s="19"/>
    </row>
    <row r="569" spans="1:28" ht="15.7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9"/>
      <c r="Y569" s="19"/>
      <c r="Z569" s="19"/>
      <c r="AA569" s="19"/>
      <c r="AB569" s="19"/>
    </row>
    <row r="570" spans="1:28" ht="15.7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9"/>
      <c r="Y570" s="19"/>
      <c r="Z570" s="19"/>
      <c r="AA570" s="19"/>
      <c r="AB570" s="19"/>
    </row>
    <row r="571" spans="1:28" ht="15.7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9"/>
      <c r="Y571" s="19"/>
      <c r="Z571" s="19"/>
      <c r="AA571" s="19"/>
      <c r="AB571" s="19"/>
    </row>
    <row r="572" spans="1:28" ht="15.7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9"/>
      <c r="Y572" s="19"/>
      <c r="Z572" s="19"/>
      <c r="AA572" s="19"/>
      <c r="AB572" s="19"/>
    </row>
    <row r="573" spans="1:28" ht="15.7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9"/>
      <c r="Y573" s="19"/>
      <c r="Z573" s="19"/>
      <c r="AA573" s="19"/>
      <c r="AB573" s="19"/>
    </row>
    <row r="574" spans="1:28" ht="15.7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9"/>
      <c r="Y574" s="19"/>
      <c r="Z574" s="19"/>
      <c r="AA574" s="19"/>
      <c r="AB574" s="19"/>
    </row>
    <row r="575" spans="1:28" ht="15.7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9"/>
      <c r="Y575" s="19"/>
      <c r="Z575" s="19"/>
      <c r="AA575" s="19"/>
      <c r="AB575" s="19"/>
    </row>
    <row r="576" spans="1:28" ht="15.7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9"/>
      <c r="Y576" s="19"/>
      <c r="Z576" s="19"/>
      <c r="AA576" s="19"/>
      <c r="AB576" s="19"/>
    </row>
    <row r="577" spans="1:28" ht="15.7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9"/>
      <c r="Y577" s="19"/>
      <c r="Z577" s="19"/>
      <c r="AA577" s="19"/>
      <c r="AB577" s="19"/>
    </row>
    <row r="578" spans="1:28" ht="15.7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9"/>
      <c r="Y578" s="19"/>
      <c r="Z578" s="19"/>
      <c r="AA578" s="19"/>
      <c r="AB578" s="19"/>
    </row>
    <row r="579" spans="1:28" ht="15.7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9"/>
      <c r="Y579" s="19"/>
      <c r="Z579" s="19"/>
      <c r="AA579" s="19"/>
      <c r="AB579" s="19"/>
    </row>
    <row r="580" spans="1:28" ht="15.7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9"/>
      <c r="Y580" s="19"/>
      <c r="Z580" s="19"/>
      <c r="AA580" s="19"/>
      <c r="AB580" s="19"/>
    </row>
    <row r="581" spans="1:28" ht="15.7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9"/>
      <c r="Y581" s="19"/>
      <c r="Z581" s="19"/>
      <c r="AA581" s="19"/>
      <c r="AB581" s="19"/>
    </row>
    <row r="582" spans="1:28" ht="15.7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9"/>
      <c r="Y582" s="19"/>
      <c r="Z582" s="19"/>
      <c r="AA582" s="19"/>
      <c r="AB582" s="19"/>
    </row>
    <row r="583" spans="1:28" ht="15.7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9"/>
      <c r="Y583" s="19"/>
      <c r="Z583" s="19"/>
      <c r="AA583" s="19"/>
      <c r="AB583" s="19"/>
    </row>
    <row r="584" spans="1:28" ht="15.7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9"/>
      <c r="Y584" s="19"/>
      <c r="Z584" s="19"/>
      <c r="AA584" s="19"/>
      <c r="AB584" s="19"/>
    </row>
    <row r="585" spans="1:28" ht="15.7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9"/>
      <c r="Y585" s="19"/>
      <c r="Z585" s="19"/>
      <c r="AA585" s="19"/>
      <c r="AB585" s="19"/>
    </row>
    <row r="586" spans="1:28" ht="15.7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9"/>
      <c r="Y586" s="19"/>
      <c r="Z586" s="19"/>
      <c r="AA586" s="19"/>
      <c r="AB586" s="19"/>
    </row>
    <row r="587" spans="1:28" ht="15.7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9"/>
      <c r="Y587" s="19"/>
      <c r="Z587" s="19"/>
      <c r="AA587" s="19"/>
      <c r="AB587" s="19"/>
    </row>
    <row r="588" spans="1:28" ht="15.7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9"/>
      <c r="Y588" s="19"/>
      <c r="Z588" s="19"/>
      <c r="AA588" s="19"/>
      <c r="AB588" s="19"/>
    </row>
    <row r="589" spans="1:28" ht="15.7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9"/>
      <c r="Y589" s="19"/>
      <c r="Z589" s="19"/>
      <c r="AA589" s="19"/>
      <c r="AB589" s="19"/>
    </row>
    <row r="590" spans="1:28" ht="15.7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9"/>
      <c r="Y590" s="19"/>
      <c r="Z590" s="19"/>
      <c r="AA590" s="19"/>
      <c r="AB590" s="19"/>
    </row>
    <row r="591" spans="1:28" ht="15.7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9"/>
      <c r="Y591" s="19"/>
      <c r="Z591" s="19"/>
      <c r="AA591" s="19"/>
      <c r="AB591" s="19"/>
    </row>
    <row r="592" spans="1:28" ht="15.7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9"/>
      <c r="Y592" s="19"/>
      <c r="Z592" s="19"/>
      <c r="AA592" s="19"/>
      <c r="AB592" s="19"/>
    </row>
    <row r="593" spans="1:28" ht="15.7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9"/>
      <c r="Y593" s="19"/>
      <c r="Z593" s="19"/>
      <c r="AA593" s="19"/>
      <c r="AB593" s="19"/>
    </row>
    <row r="594" spans="1:28" ht="15.7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9"/>
      <c r="Y594" s="19"/>
      <c r="Z594" s="19"/>
      <c r="AA594" s="19"/>
      <c r="AB594" s="19"/>
    </row>
    <row r="595" spans="1:28" ht="15.7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9"/>
      <c r="Y595" s="19"/>
      <c r="Z595" s="19"/>
      <c r="AA595" s="19"/>
      <c r="AB595" s="19"/>
    </row>
    <row r="596" spans="1:28" ht="15.7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9"/>
      <c r="Y596" s="19"/>
      <c r="Z596" s="19"/>
      <c r="AA596" s="19"/>
      <c r="AB596" s="19"/>
    </row>
    <row r="597" spans="1:28" ht="15.7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9"/>
      <c r="Y597" s="19"/>
      <c r="Z597" s="19"/>
      <c r="AA597" s="19"/>
      <c r="AB597" s="19"/>
    </row>
    <row r="598" spans="1:28" ht="15.7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9"/>
      <c r="Y598" s="19"/>
      <c r="Z598" s="19"/>
      <c r="AA598" s="19"/>
      <c r="AB598" s="19"/>
    </row>
    <row r="599" spans="1:28" ht="15.7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9"/>
      <c r="Y599" s="19"/>
      <c r="Z599" s="19"/>
      <c r="AA599" s="19"/>
      <c r="AB599" s="19"/>
    </row>
    <row r="600" spans="1:28" ht="15.7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9"/>
      <c r="Y600" s="19"/>
      <c r="Z600" s="19"/>
      <c r="AA600" s="19"/>
      <c r="AB600" s="19"/>
    </row>
    <row r="601" spans="1:28" ht="15.7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9"/>
      <c r="Y601" s="19"/>
      <c r="Z601" s="19"/>
      <c r="AA601" s="19"/>
      <c r="AB601" s="19"/>
    </row>
    <row r="602" spans="1:28" ht="15.7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9"/>
      <c r="Y602" s="19"/>
      <c r="Z602" s="19"/>
      <c r="AA602" s="19"/>
      <c r="AB602" s="19"/>
    </row>
    <row r="603" spans="1:28" ht="15.7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9"/>
      <c r="Y603" s="19"/>
      <c r="Z603" s="19"/>
      <c r="AA603" s="19"/>
      <c r="AB603" s="19"/>
    </row>
    <row r="604" spans="1:28" ht="15.7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9"/>
      <c r="Y604" s="19"/>
      <c r="Z604" s="19"/>
      <c r="AA604" s="19"/>
      <c r="AB604" s="19"/>
    </row>
    <row r="605" spans="1:28" ht="15.7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9"/>
      <c r="Y605" s="19"/>
      <c r="Z605" s="19"/>
      <c r="AA605" s="19"/>
      <c r="AB605" s="19"/>
    </row>
    <row r="606" spans="1:28" ht="15.7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9"/>
      <c r="Y606" s="19"/>
      <c r="Z606" s="19"/>
      <c r="AA606" s="19"/>
      <c r="AB606" s="19"/>
    </row>
    <row r="607" spans="1:28" ht="15.7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9"/>
      <c r="Y607" s="19"/>
      <c r="Z607" s="19"/>
      <c r="AA607" s="19"/>
      <c r="AB607" s="19"/>
    </row>
    <row r="608" spans="1:28" ht="15.7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9"/>
      <c r="Y608" s="19"/>
      <c r="Z608" s="19"/>
      <c r="AA608" s="19"/>
      <c r="AB608" s="19"/>
    </row>
    <row r="609" spans="1:28" ht="15.7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9"/>
      <c r="Y609" s="19"/>
      <c r="Z609" s="19"/>
      <c r="AA609" s="19"/>
      <c r="AB609" s="19"/>
    </row>
    <row r="610" spans="1:28" ht="15.7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9"/>
      <c r="Y610" s="19"/>
      <c r="Z610" s="19"/>
      <c r="AA610" s="19"/>
      <c r="AB610" s="19"/>
    </row>
    <row r="611" spans="1:28" ht="15.7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9"/>
      <c r="Y611" s="19"/>
      <c r="Z611" s="19"/>
      <c r="AA611" s="19"/>
      <c r="AB611" s="19"/>
    </row>
    <row r="612" spans="1:28" ht="15.7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9"/>
      <c r="Y612" s="19"/>
      <c r="Z612" s="19"/>
      <c r="AA612" s="19"/>
      <c r="AB612" s="19"/>
    </row>
    <row r="613" spans="1:28" ht="15.7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9"/>
      <c r="Y613" s="19"/>
      <c r="Z613" s="19"/>
      <c r="AA613" s="19"/>
      <c r="AB613" s="19"/>
    </row>
    <row r="614" spans="1:28" ht="15.7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9"/>
      <c r="Y614" s="19"/>
      <c r="Z614" s="19"/>
      <c r="AA614" s="19"/>
      <c r="AB614" s="19"/>
    </row>
    <row r="615" spans="1:28" ht="15.7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9"/>
      <c r="Y615" s="19"/>
      <c r="Z615" s="19"/>
      <c r="AA615" s="19"/>
      <c r="AB615" s="19"/>
    </row>
    <row r="616" spans="1:28" ht="15.7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9"/>
      <c r="Y616" s="19"/>
      <c r="Z616" s="19"/>
      <c r="AA616" s="19"/>
      <c r="AB616" s="19"/>
    </row>
    <row r="617" spans="1:28" ht="15.7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9"/>
      <c r="Y617" s="19"/>
      <c r="Z617" s="19"/>
      <c r="AA617" s="19"/>
      <c r="AB617" s="19"/>
    </row>
    <row r="618" spans="1:28" ht="15.7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9"/>
      <c r="Y618" s="19"/>
      <c r="Z618" s="19"/>
      <c r="AA618" s="19"/>
      <c r="AB618" s="19"/>
    </row>
    <row r="619" spans="1:28" ht="15.7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9"/>
      <c r="Y619" s="19"/>
      <c r="Z619" s="19"/>
      <c r="AA619" s="19"/>
      <c r="AB619" s="19"/>
    </row>
    <row r="620" spans="1:28" ht="15.7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9"/>
      <c r="Y620" s="19"/>
      <c r="Z620" s="19"/>
      <c r="AA620" s="19"/>
      <c r="AB620" s="19"/>
    </row>
    <row r="621" spans="1:28" ht="15.7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9"/>
      <c r="Y621" s="19"/>
      <c r="Z621" s="19"/>
      <c r="AA621" s="19"/>
      <c r="AB621" s="19"/>
    </row>
    <row r="622" spans="1:28" ht="15.7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9"/>
      <c r="Y622" s="19"/>
      <c r="Z622" s="19"/>
      <c r="AA622" s="19"/>
      <c r="AB622" s="19"/>
    </row>
    <row r="623" spans="1:28" ht="15.7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9"/>
      <c r="Y623" s="19"/>
      <c r="Z623" s="19"/>
      <c r="AA623" s="19"/>
      <c r="AB623" s="19"/>
    </row>
    <row r="624" spans="1:28" ht="15.7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9"/>
      <c r="Y624" s="19"/>
      <c r="Z624" s="19"/>
      <c r="AA624" s="19"/>
      <c r="AB624" s="19"/>
    </row>
    <row r="625" spans="1:28" ht="15.7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9"/>
      <c r="Y625" s="19"/>
      <c r="Z625" s="19"/>
      <c r="AA625" s="19"/>
      <c r="AB625" s="19"/>
    </row>
    <row r="626" spans="1:28" ht="15.7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9"/>
      <c r="Y626" s="19"/>
      <c r="Z626" s="19"/>
      <c r="AA626" s="19"/>
      <c r="AB626" s="19"/>
    </row>
    <row r="627" spans="1:28" ht="15.7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9"/>
      <c r="Y627" s="19"/>
      <c r="Z627" s="19"/>
      <c r="AA627" s="19"/>
      <c r="AB627" s="19"/>
    </row>
    <row r="628" spans="1:28" ht="15.7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9"/>
      <c r="Y628" s="19"/>
      <c r="Z628" s="19"/>
      <c r="AA628" s="19"/>
      <c r="AB628" s="19"/>
    </row>
    <row r="629" spans="1:28" ht="15.7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9"/>
      <c r="Y629" s="19"/>
      <c r="Z629" s="19"/>
      <c r="AA629" s="19"/>
      <c r="AB629" s="19"/>
    </row>
    <row r="630" spans="1:28" ht="15.7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9"/>
      <c r="Y630" s="19"/>
      <c r="Z630" s="19"/>
      <c r="AA630" s="19"/>
      <c r="AB630" s="19"/>
    </row>
    <row r="631" spans="1:28" ht="15.7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9"/>
      <c r="Y631" s="19"/>
      <c r="Z631" s="19"/>
      <c r="AA631" s="19"/>
      <c r="AB631" s="19"/>
    </row>
    <row r="632" spans="1:28" ht="15.7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9"/>
      <c r="Y632" s="19"/>
      <c r="Z632" s="19"/>
      <c r="AA632" s="19"/>
      <c r="AB632" s="19"/>
    </row>
    <row r="633" spans="1:28" ht="15.7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9"/>
      <c r="Y633" s="19"/>
      <c r="Z633" s="19"/>
      <c r="AA633" s="19"/>
      <c r="AB633" s="19"/>
    </row>
    <row r="634" spans="1:28" ht="15.7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9"/>
      <c r="Y634" s="19"/>
      <c r="Z634" s="19"/>
      <c r="AA634" s="19"/>
      <c r="AB634" s="19"/>
    </row>
    <row r="635" spans="1:28" ht="15.7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9"/>
      <c r="Y635" s="19"/>
      <c r="Z635" s="19"/>
      <c r="AA635" s="19"/>
      <c r="AB635" s="19"/>
    </row>
    <row r="636" spans="1:28" ht="15.7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9"/>
      <c r="Y636" s="19"/>
      <c r="Z636" s="19"/>
      <c r="AA636" s="19"/>
      <c r="AB636" s="19"/>
    </row>
    <row r="637" spans="1:28" ht="15.7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9"/>
      <c r="Y637" s="19"/>
      <c r="Z637" s="19"/>
      <c r="AA637" s="19"/>
      <c r="AB637" s="19"/>
    </row>
    <row r="638" spans="1:28" ht="15.7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9"/>
      <c r="Y638" s="19"/>
      <c r="Z638" s="19"/>
      <c r="AA638" s="19"/>
      <c r="AB638" s="19"/>
    </row>
    <row r="639" spans="1:28" ht="15.7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9"/>
      <c r="Y639" s="19"/>
      <c r="Z639" s="19"/>
      <c r="AA639" s="19"/>
      <c r="AB639" s="19"/>
    </row>
    <row r="640" spans="1:28" ht="15.7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9"/>
      <c r="Y640" s="19"/>
      <c r="Z640" s="19"/>
      <c r="AA640" s="19"/>
      <c r="AB640" s="19"/>
    </row>
    <row r="641" spans="1:28" ht="15.7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9"/>
      <c r="Y641" s="19"/>
      <c r="Z641" s="19"/>
      <c r="AA641" s="19"/>
      <c r="AB641" s="19"/>
    </row>
    <row r="642" spans="1:28" ht="15.7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9"/>
      <c r="Y642" s="19"/>
      <c r="Z642" s="19"/>
      <c r="AA642" s="19"/>
      <c r="AB642" s="19"/>
    </row>
    <row r="643" spans="1:28" ht="15.7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9"/>
      <c r="Y643" s="19"/>
      <c r="Z643" s="19"/>
      <c r="AA643" s="19"/>
      <c r="AB643" s="19"/>
    </row>
    <row r="644" spans="1:28" ht="15.7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9"/>
      <c r="Y644" s="19"/>
      <c r="Z644" s="19"/>
      <c r="AA644" s="19"/>
      <c r="AB644" s="19"/>
    </row>
    <row r="645" spans="1:28" ht="15.7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9"/>
      <c r="Y645" s="19"/>
      <c r="Z645" s="19"/>
      <c r="AA645" s="19"/>
      <c r="AB645" s="19"/>
    </row>
    <row r="646" spans="1:28" ht="15.7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9"/>
      <c r="Y646" s="19"/>
      <c r="Z646" s="19"/>
      <c r="AA646" s="19"/>
      <c r="AB646" s="19"/>
    </row>
    <row r="647" spans="1:28" ht="15.7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9"/>
      <c r="Y647" s="19"/>
      <c r="Z647" s="19"/>
      <c r="AA647" s="19"/>
      <c r="AB647" s="19"/>
    </row>
    <row r="648" spans="1:28" ht="15.7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9"/>
      <c r="Y648" s="19"/>
      <c r="Z648" s="19"/>
      <c r="AA648" s="19"/>
      <c r="AB648" s="19"/>
    </row>
    <row r="649" spans="1:28" ht="15.7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9"/>
      <c r="Y649" s="19"/>
      <c r="Z649" s="19"/>
      <c r="AA649" s="19"/>
      <c r="AB649" s="19"/>
    </row>
    <row r="650" spans="1:28" ht="15.7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9"/>
      <c r="Y650" s="19"/>
      <c r="Z650" s="19"/>
      <c r="AA650" s="19"/>
      <c r="AB650" s="19"/>
    </row>
    <row r="651" spans="1:28" ht="15.7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9"/>
      <c r="Y651" s="19"/>
      <c r="Z651" s="19"/>
      <c r="AA651" s="19"/>
      <c r="AB651" s="19"/>
    </row>
    <row r="652" spans="1:28" ht="15.7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9"/>
      <c r="Y652" s="19"/>
      <c r="Z652" s="19"/>
      <c r="AA652" s="19"/>
      <c r="AB652" s="19"/>
    </row>
    <row r="653" spans="1:28" ht="15.7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9"/>
      <c r="Y653" s="19"/>
      <c r="Z653" s="19"/>
      <c r="AA653" s="19"/>
      <c r="AB653" s="19"/>
    </row>
    <row r="654" spans="1:28" ht="15.7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9"/>
      <c r="Y654" s="19"/>
      <c r="Z654" s="19"/>
      <c r="AA654" s="19"/>
      <c r="AB654" s="19"/>
    </row>
    <row r="655" spans="1:28" ht="15.7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9"/>
      <c r="Y655" s="19"/>
      <c r="Z655" s="19"/>
      <c r="AA655" s="19"/>
      <c r="AB655" s="19"/>
    </row>
    <row r="656" spans="1:28" ht="15.7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9"/>
      <c r="Y656" s="19"/>
      <c r="Z656" s="19"/>
      <c r="AA656" s="19"/>
      <c r="AB656" s="19"/>
    </row>
    <row r="657" spans="1:28" ht="15.7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9"/>
      <c r="Y657" s="19"/>
      <c r="Z657" s="19"/>
      <c r="AA657" s="19"/>
      <c r="AB657" s="19"/>
    </row>
    <row r="658" spans="1:28" ht="15.7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9"/>
      <c r="Y658" s="19"/>
      <c r="Z658" s="19"/>
      <c r="AA658" s="19"/>
      <c r="AB658" s="19"/>
    </row>
    <row r="659" spans="1:28" ht="15.7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9"/>
      <c r="Y659" s="19"/>
      <c r="Z659" s="19"/>
      <c r="AA659" s="19"/>
      <c r="AB659" s="19"/>
    </row>
    <row r="660" spans="1:28" ht="15.7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9"/>
      <c r="Y660" s="19"/>
      <c r="Z660" s="19"/>
      <c r="AA660" s="19"/>
      <c r="AB660" s="19"/>
    </row>
    <row r="661" spans="1:28" ht="15.7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9"/>
      <c r="Y661" s="19"/>
      <c r="Z661" s="19"/>
      <c r="AA661" s="19"/>
      <c r="AB661" s="19"/>
    </row>
    <row r="662" spans="1:28" ht="15.7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9"/>
      <c r="Y662" s="19"/>
      <c r="Z662" s="19"/>
      <c r="AA662" s="19"/>
      <c r="AB662" s="19"/>
    </row>
    <row r="663" spans="1:28" ht="15.7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9"/>
      <c r="Y663" s="19"/>
      <c r="Z663" s="19"/>
      <c r="AA663" s="19"/>
      <c r="AB663" s="19"/>
    </row>
    <row r="664" spans="1:28" ht="15.7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9"/>
      <c r="Y664" s="19"/>
      <c r="Z664" s="19"/>
      <c r="AA664" s="19"/>
      <c r="AB664" s="19"/>
    </row>
    <row r="665" spans="1:28" ht="15.75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9"/>
      <c r="Y665" s="19"/>
      <c r="Z665" s="19"/>
      <c r="AA665" s="19"/>
      <c r="AB665" s="19"/>
    </row>
    <row r="666" spans="1:28" ht="15.75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9"/>
      <c r="Y666" s="19"/>
      <c r="Z666" s="19"/>
      <c r="AA666" s="19"/>
      <c r="AB666" s="19"/>
    </row>
    <row r="667" spans="1:28" ht="15.75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9"/>
      <c r="Y667" s="19"/>
      <c r="Z667" s="19"/>
      <c r="AA667" s="19"/>
      <c r="AB667" s="19"/>
    </row>
    <row r="668" spans="1:28" ht="15.75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9"/>
      <c r="Y668" s="19"/>
      <c r="Z668" s="19"/>
      <c r="AA668" s="19"/>
      <c r="AB668" s="19"/>
    </row>
    <row r="669" spans="1:28" ht="15.75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9"/>
      <c r="Y669" s="19"/>
      <c r="Z669" s="19"/>
      <c r="AA669" s="19"/>
      <c r="AB669" s="19"/>
    </row>
    <row r="670" spans="1:28" ht="15.75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9"/>
      <c r="Y670" s="19"/>
      <c r="Z670" s="19"/>
      <c r="AA670" s="19"/>
      <c r="AB670" s="19"/>
    </row>
    <row r="671" spans="1:28" ht="15.75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9"/>
      <c r="Y671" s="19"/>
      <c r="Z671" s="19"/>
      <c r="AA671" s="19"/>
      <c r="AB671" s="19"/>
    </row>
    <row r="672" spans="1:28" ht="15.75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9"/>
      <c r="Y672" s="19"/>
      <c r="Z672" s="19"/>
      <c r="AA672" s="19"/>
      <c r="AB672" s="19"/>
    </row>
    <row r="673" spans="1:28" ht="15.75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9"/>
      <c r="Y673" s="19"/>
      <c r="Z673" s="19"/>
      <c r="AA673" s="19"/>
      <c r="AB673" s="19"/>
    </row>
    <row r="674" spans="1:28" ht="15.75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9"/>
      <c r="Y674" s="19"/>
      <c r="Z674" s="19"/>
      <c r="AA674" s="19"/>
      <c r="AB674" s="19"/>
    </row>
    <row r="675" spans="1:28" ht="15.75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9"/>
      <c r="Y675" s="19"/>
      <c r="Z675" s="19"/>
      <c r="AA675" s="19"/>
      <c r="AB675" s="19"/>
    </row>
    <row r="676" spans="1:28" ht="15.75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9"/>
      <c r="Y676" s="19"/>
      <c r="Z676" s="19"/>
      <c r="AA676" s="19"/>
      <c r="AB676" s="19"/>
    </row>
    <row r="677" spans="1:28" ht="15.75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9"/>
      <c r="Y677" s="19"/>
      <c r="Z677" s="19"/>
      <c r="AA677" s="19"/>
      <c r="AB677" s="19"/>
    </row>
    <row r="678" spans="1:28" ht="15.75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9"/>
      <c r="Y678" s="19"/>
      <c r="Z678" s="19"/>
      <c r="AA678" s="19"/>
      <c r="AB678" s="19"/>
    </row>
    <row r="679" spans="1:28" ht="15.75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9"/>
      <c r="Y679" s="19"/>
      <c r="Z679" s="19"/>
      <c r="AA679" s="19"/>
      <c r="AB679" s="19"/>
    </row>
    <row r="680" spans="1:28" ht="15.75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9"/>
      <c r="Y680" s="19"/>
      <c r="Z680" s="19"/>
      <c r="AA680" s="19"/>
      <c r="AB680" s="19"/>
    </row>
    <row r="681" spans="1:28" ht="15.75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9"/>
      <c r="Y681" s="19"/>
      <c r="Z681" s="19"/>
      <c r="AA681" s="19"/>
      <c r="AB681" s="19"/>
    </row>
    <row r="682" spans="1:28" ht="15.75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9"/>
      <c r="Y682" s="19"/>
      <c r="Z682" s="19"/>
      <c r="AA682" s="19"/>
      <c r="AB682" s="19"/>
    </row>
    <row r="683" spans="1:28" ht="15.75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9"/>
      <c r="Y683" s="19"/>
      <c r="Z683" s="19"/>
      <c r="AA683" s="19"/>
      <c r="AB683" s="19"/>
    </row>
    <row r="684" spans="1:28" ht="15.7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9"/>
      <c r="Y684" s="19"/>
      <c r="Z684" s="19"/>
      <c r="AA684" s="19"/>
      <c r="AB684" s="19"/>
    </row>
    <row r="685" spans="1:28" ht="15.75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9"/>
      <c r="Y685" s="19"/>
      <c r="Z685" s="19"/>
      <c r="AA685" s="19"/>
      <c r="AB685" s="19"/>
    </row>
    <row r="686" spans="1:28" ht="15.75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9"/>
      <c r="Y686" s="19"/>
      <c r="Z686" s="19"/>
      <c r="AA686" s="19"/>
      <c r="AB686" s="19"/>
    </row>
    <row r="687" spans="1:28" ht="15.75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9"/>
      <c r="Y687" s="19"/>
      <c r="Z687" s="19"/>
      <c r="AA687" s="19"/>
      <c r="AB687" s="19"/>
    </row>
    <row r="688" spans="1:28" ht="15.75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9"/>
      <c r="Y688" s="19"/>
      <c r="Z688" s="19"/>
      <c r="AA688" s="19"/>
      <c r="AB688" s="19"/>
    </row>
    <row r="689" spans="1:28" ht="15.75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9"/>
      <c r="Y689" s="19"/>
      <c r="Z689" s="19"/>
      <c r="AA689" s="19"/>
      <c r="AB689" s="19"/>
    </row>
    <row r="690" spans="1:28" ht="15.75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9"/>
      <c r="Y690" s="19"/>
      <c r="Z690" s="19"/>
      <c r="AA690" s="19"/>
      <c r="AB690" s="19"/>
    </row>
    <row r="691" spans="1:28" ht="15.75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9"/>
      <c r="Y691" s="19"/>
      <c r="Z691" s="19"/>
      <c r="AA691" s="19"/>
      <c r="AB691" s="19"/>
    </row>
    <row r="692" spans="1:28" ht="15.75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9"/>
      <c r="Y692" s="19"/>
      <c r="Z692" s="19"/>
      <c r="AA692" s="19"/>
      <c r="AB692" s="19"/>
    </row>
    <row r="693" spans="1:28" ht="15.75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9"/>
      <c r="Y693" s="19"/>
      <c r="Z693" s="19"/>
      <c r="AA693" s="19"/>
      <c r="AB693" s="19"/>
    </row>
    <row r="694" spans="1:28" ht="15.75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9"/>
      <c r="Y694" s="19"/>
      <c r="Z694" s="19"/>
      <c r="AA694" s="19"/>
      <c r="AB694" s="19"/>
    </row>
    <row r="695" spans="1:28" ht="15.75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9"/>
      <c r="Y695" s="19"/>
      <c r="Z695" s="19"/>
      <c r="AA695" s="19"/>
      <c r="AB695" s="19"/>
    </row>
    <row r="696" spans="1:28" ht="15.75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9"/>
      <c r="Y696" s="19"/>
      <c r="Z696" s="19"/>
      <c r="AA696" s="19"/>
      <c r="AB696" s="19"/>
    </row>
    <row r="697" spans="1:28" ht="15.75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9"/>
      <c r="Y697" s="19"/>
      <c r="Z697" s="19"/>
      <c r="AA697" s="19"/>
      <c r="AB697" s="19"/>
    </row>
    <row r="698" spans="1:28" ht="15.75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9"/>
      <c r="Y698" s="19"/>
      <c r="Z698" s="19"/>
      <c r="AA698" s="19"/>
      <c r="AB698" s="19"/>
    </row>
    <row r="699" spans="1:28" ht="15.75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9"/>
      <c r="Y699" s="19"/>
      <c r="Z699" s="19"/>
      <c r="AA699" s="19"/>
      <c r="AB699" s="19"/>
    </row>
    <row r="700" spans="1:28" ht="15.75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9"/>
      <c r="Y700" s="19"/>
      <c r="Z700" s="19"/>
      <c r="AA700" s="19"/>
      <c r="AB700" s="19"/>
    </row>
    <row r="701" spans="1:28" ht="15.75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9"/>
      <c r="Y701" s="19"/>
      <c r="Z701" s="19"/>
      <c r="AA701" s="19"/>
      <c r="AB701" s="19"/>
    </row>
    <row r="702" spans="1:28" ht="15.75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9"/>
      <c r="Y702" s="19"/>
      <c r="Z702" s="19"/>
      <c r="AA702" s="19"/>
      <c r="AB702" s="19"/>
    </row>
    <row r="703" spans="1:28" ht="15.75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9"/>
      <c r="Y703" s="19"/>
      <c r="Z703" s="19"/>
      <c r="AA703" s="19"/>
      <c r="AB703" s="19"/>
    </row>
    <row r="704" spans="1:28" ht="15.75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9"/>
      <c r="Y704" s="19"/>
      <c r="Z704" s="19"/>
      <c r="AA704" s="19"/>
      <c r="AB704" s="19"/>
    </row>
    <row r="705" spans="1:28" ht="15.75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9"/>
      <c r="Y705" s="19"/>
      <c r="Z705" s="19"/>
      <c r="AA705" s="19"/>
      <c r="AB705" s="19"/>
    </row>
    <row r="706" spans="1:28" ht="15.75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9"/>
      <c r="Y706" s="19"/>
      <c r="Z706" s="19"/>
      <c r="AA706" s="19"/>
      <c r="AB706" s="19"/>
    </row>
    <row r="707" spans="1:28" ht="15.75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9"/>
      <c r="Y707" s="19"/>
      <c r="Z707" s="19"/>
      <c r="AA707" s="19"/>
      <c r="AB707" s="19"/>
    </row>
    <row r="708" spans="1:28" ht="15.75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9"/>
      <c r="Y708" s="19"/>
      <c r="Z708" s="19"/>
      <c r="AA708" s="19"/>
      <c r="AB708" s="19"/>
    </row>
    <row r="709" spans="1:28" ht="15.75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9"/>
      <c r="Y709" s="19"/>
      <c r="Z709" s="19"/>
      <c r="AA709" s="19"/>
      <c r="AB709" s="19"/>
    </row>
    <row r="710" spans="1:28" ht="15.75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9"/>
      <c r="Y710" s="19"/>
      <c r="Z710" s="19"/>
      <c r="AA710" s="19"/>
      <c r="AB710" s="19"/>
    </row>
    <row r="711" spans="1:28" ht="15.75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9"/>
      <c r="Y711" s="19"/>
      <c r="Z711" s="19"/>
      <c r="AA711" s="19"/>
      <c r="AB711" s="19"/>
    </row>
    <row r="712" spans="1:28" ht="15.75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9"/>
      <c r="Y712" s="19"/>
      <c r="Z712" s="19"/>
      <c r="AA712" s="19"/>
      <c r="AB712" s="19"/>
    </row>
    <row r="713" spans="1:28" ht="15.75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9"/>
      <c r="Y713" s="19"/>
      <c r="Z713" s="19"/>
      <c r="AA713" s="19"/>
      <c r="AB713" s="19"/>
    </row>
    <row r="714" spans="1:28" ht="15.75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9"/>
      <c r="Y714" s="19"/>
      <c r="Z714" s="19"/>
      <c r="AA714" s="19"/>
      <c r="AB714" s="19"/>
    </row>
    <row r="715" spans="1:28" ht="15.75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9"/>
      <c r="Y715" s="19"/>
      <c r="Z715" s="19"/>
      <c r="AA715" s="19"/>
      <c r="AB715" s="19"/>
    </row>
    <row r="716" spans="1:28" ht="15.75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9"/>
      <c r="Y716" s="19"/>
      <c r="Z716" s="19"/>
      <c r="AA716" s="19"/>
      <c r="AB716" s="19"/>
    </row>
    <row r="717" spans="1:28" ht="15.75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9"/>
      <c r="Y717" s="19"/>
      <c r="Z717" s="19"/>
      <c r="AA717" s="19"/>
      <c r="AB717" s="19"/>
    </row>
    <row r="718" spans="1:28" ht="15.75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9"/>
      <c r="Y718" s="19"/>
      <c r="Z718" s="19"/>
      <c r="AA718" s="19"/>
      <c r="AB718" s="19"/>
    </row>
    <row r="719" spans="1:28" ht="15.75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9"/>
      <c r="Y719" s="19"/>
      <c r="Z719" s="19"/>
      <c r="AA719" s="19"/>
      <c r="AB719" s="19"/>
    </row>
    <row r="720" spans="1:28" ht="15.75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9"/>
      <c r="Y720" s="19"/>
      <c r="Z720" s="19"/>
      <c r="AA720" s="19"/>
      <c r="AB720" s="19"/>
    </row>
    <row r="721" spans="1:28" ht="15.75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9"/>
      <c r="Y721" s="19"/>
      <c r="Z721" s="19"/>
      <c r="AA721" s="19"/>
      <c r="AB721" s="19"/>
    </row>
    <row r="722" spans="1:28" ht="15.75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9"/>
      <c r="Y722" s="19"/>
      <c r="Z722" s="19"/>
      <c r="AA722" s="19"/>
      <c r="AB722" s="19"/>
    </row>
    <row r="723" spans="1:28" ht="15.75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9"/>
      <c r="Y723" s="19"/>
      <c r="Z723" s="19"/>
      <c r="AA723" s="19"/>
      <c r="AB723" s="19"/>
    </row>
    <row r="724" spans="1:28" ht="15.75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9"/>
      <c r="Y724" s="19"/>
      <c r="Z724" s="19"/>
      <c r="AA724" s="19"/>
      <c r="AB724" s="19"/>
    </row>
    <row r="725" spans="1:28" ht="15.75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9"/>
      <c r="Y725" s="19"/>
      <c r="Z725" s="19"/>
      <c r="AA725" s="19"/>
      <c r="AB725" s="19"/>
    </row>
    <row r="726" spans="1:28" ht="15.75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9"/>
      <c r="Y726" s="19"/>
      <c r="Z726" s="19"/>
      <c r="AA726" s="19"/>
      <c r="AB726" s="19"/>
    </row>
    <row r="727" spans="1:28" ht="15.75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9"/>
      <c r="Y727" s="19"/>
      <c r="Z727" s="19"/>
      <c r="AA727" s="19"/>
      <c r="AB727" s="19"/>
    </row>
    <row r="728" spans="1:28" ht="15.75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9"/>
      <c r="Y728" s="19"/>
      <c r="Z728" s="19"/>
      <c r="AA728" s="19"/>
      <c r="AB728" s="19"/>
    </row>
    <row r="729" spans="1:28" ht="15.75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9"/>
      <c r="Y729" s="19"/>
      <c r="Z729" s="19"/>
      <c r="AA729" s="19"/>
      <c r="AB729" s="19"/>
    </row>
    <row r="730" spans="1:28" ht="15.75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9"/>
      <c r="Y730" s="19"/>
      <c r="Z730" s="19"/>
      <c r="AA730" s="19"/>
      <c r="AB730" s="19"/>
    </row>
    <row r="731" spans="1:28" ht="15.75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9"/>
      <c r="Y731" s="19"/>
      <c r="Z731" s="19"/>
      <c r="AA731" s="19"/>
      <c r="AB731" s="19"/>
    </row>
    <row r="732" spans="1:28" ht="15.75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9"/>
      <c r="Y732" s="19"/>
      <c r="Z732" s="19"/>
      <c r="AA732" s="19"/>
      <c r="AB732" s="19"/>
    </row>
    <row r="733" spans="1:28" ht="15.75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9"/>
      <c r="Y733" s="19"/>
      <c r="Z733" s="19"/>
      <c r="AA733" s="19"/>
      <c r="AB733" s="19"/>
    </row>
    <row r="734" spans="1:28" ht="15.75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9"/>
      <c r="Y734" s="19"/>
      <c r="Z734" s="19"/>
      <c r="AA734" s="19"/>
      <c r="AB734" s="19"/>
    </row>
    <row r="735" spans="1:28" ht="15.75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9"/>
      <c r="Y735" s="19"/>
      <c r="Z735" s="19"/>
      <c r="AA735" s="19"/>
      <c r="AB735" s="19"/>
    </row>
    <row r="736" spans="1:28" ht="15.75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9"/>
      <c r="Y736" s="19"/>
      <c r="Z736" s="19"/>
      <c r="AA736" s="19"/>
      <c r="AB736" s="19"/>
    </row>
    <row r="737" spans="1:28" ht="15.75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9"/>
      <c r="Y737" s="19"/>
      <c r="Z737" s="19"/>
      <c r="AA737" s="19"/>
      <c r="AB737" s="19"/>
    </row>
    <row r="738" spans="1:28" ht="15.75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9"/>
      <c r="Y738" s="19"/>
      <c r="Z738" s="19"/>
      <c r="AA738" s="19"/>
      <c r="AB738" s="19"/>
    </row>
    <row r="739" spans="1:28" ht="15.75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9"/>
      <c r="Y739" s="19"/>
      <c r="Z739" s="19"/>
      <c r="AA739" s="19"/>
      <c r="AB739" s="19"/>
    </row>
    <row r="740" spans="1:28" ht="15.75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9"/>
      <c r="Y740" s="19"/>
      <c r="Z740" s="19"/>
      <c r="AA740" s="19"/>
      <c r="AB740" s="19"/>
    </row>
    <row r="741" spans="1:28" ht="15.75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9"/>
      <c r="Y741" s="19"/>
      <c r="Z741" s="19"/>
      <c r="AA741" s="19"/>
      <c r="AB741" s="19"/>
    </row>
    <row r="742" spans="1:28" ht="15.75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9"/>
      <c r="Y742" s="19"/>
      <c r="Z742" s="19"/>
      <c r="AA742" s="19"/>
      <c r="AB742" s="19"/>
    </row>
    <row r="743" spans="1:28" ht="15.75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9"/>
      <c r="Y743" s="19"/>
      <c r="Z743" s="19"/>
      <c r="AA743" s="19"/>
      <c r="AB743" s="19"/>
    </row>
    <row r="744" spans="1:28" ht="15.75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9"/>
      <c r="Y744" s="19"/>
      <c r="Z744" s="19"/>
      <c r="AA744" s="19"/>
      <c r="AB744" s="19"/>
    </row>
    <row r="745" spans="1:28" ht="15.75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9"/>
      <c r="Y745" s="19"/>
      <c r="Z745" s="19"/>
      <c r="AA745" s="19"/>
      <c r="AB745" s="19"/>
    </row>
    <row r="746" spans="1:28" ht="15.75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9"/>
      <c r="Y746" s="19"/>
      <c r="Z746" s="19"/>
      <c r="AA746" s="19"/>
      <c r="AB746" s="19"/>
    </row>
    <row r="747" spans="1:28" ht="15.75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9"/>
      <c r="Y747" s="19"/>
      <c r="Z747" s="19"/>
      <c r="AA747" s="19"/>
      <c r="AB747" s="19"/>
    </row>
    <row r="748" spans="1:28" ht="15.75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9"/>
      <c r="Y748" s="19"/>
      <c r="Z748" s="19"/>
      <c r="AA748" s="19"/>
      <c r="AB748" s="19"/>
    </row>
    <row r="749" spans="1:28" ht="15.75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9"/>
      <c r="Y749" s="19"/>
      <c r="Z749" s="19"/>
      <c r="AA749" s="19"/>
      <c r="AB749" s="19"/>
    </row>
    <row r="750" spans="1:28" ht="15.75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9"/>
      <c r="Y750" s="19"/>
      <c r="Z750" s="19"/>
      <c r="AA750" s="19"/>
      <c r="AB750" s="19"/>
    </row>
    <row r="751" spans="1:28" ht="15.75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9"/>
      <c r="Y751" s="19"/>
      <c r="Z751" s="19"/>
      <c r="AA751" s="19"/>
      <c r="AB751" s="19"/>
    </row>
    <row r="752" spans="1:28" ht="15.75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9"/>
      <c r="Y752" s="19"/>
      <c r="Z752" s="19"/>
      <c r="AA752" s="19"/>
      <c r="AB752" s="19"/>
    </row>
    <row r="753" spans="1:28" ht="15.75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9"/>
      <c r="Y753" s="19"/>
      <c r="Z753" s="19"/>
      <c r="AA753" s="19"/>
      <c r="AB753" s="19"/>
    </row>
    <row r="754" spans="1:28" ht="15.75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9"/>
      <c r="Y754" s="19"/>
      <c r="Z754" s="19"/>
      <c r="AA754" s="19"/>
      <c r="AB754" s="19"/>
    </row>
    <row r="755" spans="1:28" ht="15.75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9"/>
      <c r="Y755" s="19"/>
      <c r="Z755" s="19"/>
      <c r="AA755" s="19"/>
      <c r="AB755" s="19"/>
    </row>
    <row r="756" spans="1:28" ht="15.75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9"/>
      <c r="Y756" s="19"/>
      <c r="Z756" s="19"/>
      <c r="AA756" s="19"/>
      <c r="AB756" s="19"/>
    </row>
    <row r="757" spans="1:28" ht="15.75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9"/>
      <c r="Y757" s="19"/>
      <c r="Z757" s="19"/>
      <c r="AA757" s="19"/>
      <c r="AB757" s="19"/>
    </row>
    <row r="758" spans="1:28" ht="15.75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9"/>
      <c r="Y758" s="19"/>
      <c r="Z758" s="19"/>
      <c r="AA758" s="19"/>
      <c r="AB758" s="19"/>
    </row>
    <row r="759" spans="1:28" ht="15.75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9"/>
      <c r="Y759" s="19"/>
      <c r="Z759" s="19"/>
      <c r="AA759" s="19"/>
      <c r="AB759" s="19"/>
    </row>
    <row r="760" spans="1:28" ht="15.75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9"/>
      <c r="Y760" s="19"/>
      <c r="Z760" s="19"/>
      <c r="AA760" s="19"/>
      <c r="AB760" s="19"/>
    </row>
    <row r="761" spans="1:28" ht="15.75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9"/>
      <c r="Y761" s="19"/>
      <c r="Z761" s="19"/>
      <c r="AA761" s="19"/>
      <c r="AB761" s="19"/>
    </row>
    <row r="762" spans="1:28" ht="15.75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9"/>
      <c r="Y762" s="19"/>
      <c r="Z762" s="19"/>
      <c r="AA762" s="19"/>
      <c r="AB762" s="19"/>
    </row>
    <row r="763" spans="1:28" ht="15.75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9"/>
      <c r="Y763" s="19"/>
      <c r="Z763" s="19"/>
      <c r="AA763" s="19"/>
      <c r="AB763" s="19"/>
    </row>
    <row r="764" spans="1:28" ht="15.75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9"/>
      <c r="Y764" s="19"/>
      <c r="Z764" s="19"/>
      <c r="AA764" s="19"/>
      <c r="AB764" s="19"/>
    </row>
    <row r="765" spans="1:28" ht="15.75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9"/>
      <c r="Y765" s="19"/>
      <c r="Z765" s="19"/>
      <c r="AA765" s="19"/>
      <c r="AB765" s="19"/>
    </row>
    <row r="766" spans="1:28" ht="15.75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9"/>
      <c r="Y766" s="19"/>
      <c r="Z766" s="19"/>
      <c r="AA766" s="19"/>
      <c r="AB766" s="19"/>
    </row>
    <row r="767" spans="1:28" ht="15.75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9"/>
      <c r="Y767" s="19"/>
      <c r="Z767" s="19"/>
      <c r="AA767" s="19"/>
      <c r="AB767" s="19"/>
    </row>
    <row r="768" spans="1:28" ht="15.75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9"/>
      <c r="Y768" s="19"/>
      <c r="Z768" s="19"/>
      <c r="AA768" s="19"/>
      <c r="AB768" s="19"/>
    </row>
    <row r="769" spans="1:28" ht="15.75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9"/>
      <c r="Y769" s="19"/>
      <c r="Z769" s="19"/>
      <c r="AA769" s="19"/>
      <c r="AB769" s="19"/>
    </row>
    <row r="770" spans="1:28" ht="15.75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9"/>
      <c r="Y770" s="19"/>
      <c r="Z770" s="19"/>
      <c r="AA770" s="19"/>
      <c r="AB770" s="19"/>
    </row>
    <row r="771" spans="1:28" ht="15.75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9"/>
      <c r="Y771" s="19"/>
      <c r="Z771" s="19"/>
      <c r="AA771" s="19"/>
      <c r="AB771" s="19"/>
    </row>
    <row r="772" spans="1:28" ht="15.75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9"/>
      <c r="Y772" s="19"/>
      <c r="Z772" s="19"/>
      <c r="AA772" s="19"/>
      <c r="AB772" s="19"/>
    </row>
    <row r="773" spans="1:28" ht="15.75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9"/>
      <c r="Y773" s="19"/>
      <c r="Z773" s="19"/>
      <c r="AA773" s="19"/>
      <c r="AB773" s="19"/>
    </row>
    <row r="774" spans="1:28" ht="15.75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9"/>
      <c r="Y774" s="19"/>
      <c r="Z774" s="19"/>
      <c r="AA774" s="19"/>
      <c r="AB774" s="19"/>
    </row>
    <row r="775" spans="1:28" ht="15.75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9"/>
      <c r="Y775" s="19"/>
      <c r="Z775" s="19"/>
      <c r="AA775" s="19"/>
      <c r="AB775" s="19"/>
    </row>
    <row r="776" spans="1:28" ht="15.75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9"/>
      <c r="Y776" s="19"/>
      <c r="Z776" s="19"/>
      <c r="AA776" s="19"/>
      <c r="AB776" s="19"/>
    </row>
    <row r="777" spans="1:28" ht="15.75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9"/>
      <c r="Y777" s="19"/>
      <c r="Z777" s="19"/>
      <c r="AA777" s="19"/>
      <c r="AB777" s="19"/>
    </row>
    <row r="778" spans="1:28" ht="15.75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9"/>
      <c r="Y778" s="19"/>
      <c r="Z778" s="19"/>
      <c r="AA778" s="19"/>
      <c r="AB778" s="19"/>
    </row>
    <row r="779" spans="1:28" ht="15.75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9"/>
      <c r="Y779" s="19"/>
      <c r="Z779" s="19"/>
      <c r="AA779" s="19"/>
      <c r="AB779" s="19"/>
    </row>
    <row r="780" spans="1:28" ht="15.75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9"/>
      <c r="Y780" s="19"/>
      <c r="Z780" s="19"/>
      <c r="AA780" s="19"/>
      <c r="AB780" s="19"/>
    </row>
    <row r="781" spans="1:28" ht="15.75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9"/>
      <c r="Y781" s="19"/>
      <c r="Z781" s="19"/>
      <c r="AA781" s="19"/>
      <c r="AB781" s="19"/>
    </row>
    <row r="782" spans="1:28" ht="15.75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9"/>
      <c r="Y782" s="19"/>
      <c r="Z782" s="19"/>
      <c r="AA782" s="19"/>
      <c r="AB782" s="19"/>
    </row>
    <row r="783" spans="1:28" ht="15.75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9"/>
      <c r="Y783" s="19"/>
      <c r="Z783" s="19"/>
      <c r="AA783" s="19"/>
      <c r="AB783" s="19"/>
    </row>
    <row r="784" spans="1:28" ht="15.75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9"/>
      <c r="Y784" s="19"/>
      <c r="Z784" s="19"/>
      <c r="AA784" s="19"/>
      <c r="AB784" s="19"/>
    </row>
    <row r="785" spans="1:28" ht="15.75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9"/>
      <c r="Y785" s="19"/>
      <c r="Z785" s="19"/>
      <c r="AA785" s="19"/>
      <c r="AB785" s="19"/>
    </row>
    <row r="786" spans="1:28" ht="15.75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9"/>
      <c r="Y786" s="19"/>
      <c r="Z786" s="19"/>
      <c r="AA786" s="19"/>
      <c r="AB786" s="19"/>
    </row>
    <row r="787" spans="1:28" ht="15.75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9"/>
      <c r="Y787" s="19"/>
      <c r="Z787" s="19"/>
      <c r="AA787" s="19"/>
      <c r="AB787" s="19"/>
    </row>
    <row r="788" spans="1:28" ht="15.75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9"/>
      <c r="Y788" s="19"/>
      <c r="Z788" s="19"/>
      <c r="AA788" s="19"/>
      <c r="AB788" s="19"/>
    </row>
    <row r="789" spans="1:28" ht="15.75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9"/>
      <c r="Y789" s="19"/>
      <c r="Z789" s="19"/>
      <c r="AA789" s="19"/>
      <c r="AB789" s="19"/>
    </row>
    <row r="790" spans="1:28" ht="15.75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9"/>
      <c r="Y790" s="19"/>
      <c r="Z790" s="19"/>
      <c r="AA790" s="19"/>
      <c r="AB790" s="19"/>
    </row>
    <row r="791" spans="1:28" ht="15.75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9"/>
      <c r="Y791" s="19"/>
      <c r="Z791" s="19"/>
      <c r="AA791" s="19"/>
      <c r="AB791" s="19"/>
    </row>
    <row r="792" spans="1:28" ht="15.75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9"/>
      <c r="Y792" s="19"/>
      <c r="Z792" s="19"/>
      <c r="AA792" s="19"/>
      <c r="AB792" s="19"/>
    </row>
    <row r="793" spans="1:28" ht="15.75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9"/>
      <c r="Y793" s="19"/>
      <c r="Z793" s="19"/>
      <c r="AA793" s="19"/>
      <c r="AB793" s="19"/>
    </row>
    <row r="794" spans="1:28" ht="15.75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9"/>
      <c r="Y794" s="19"/>
      <c r="Z794" s="19"/>
      <c r="AA794" s="19"/>
      <c r="AB794" s="19"/>
    </row>
    <row r="795" spans="1:28" ht="15.75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9"/>
      <c r="Y795" s="19"/>
      <c r="Z795" s="19"/>
      <c r="AA795" s="19"/>
      <c r="AB795" s="19"/>
    </row>
    <row r="796" spans="1:28" ht="15.75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9"/>
      <c r="Y796" s="19"/>
      <c r="Z796" s="19"/>
      <c r="AA796" s="19"/>
      <c r="AB796" s="19"/>
    </row>
    <row r="797" spans="1:28" ht="15.75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9"/>
      <c r="Y797" s="19"/>
      <c r="Z797" s="19"/>
      <c r="AA797" s="19"/>
      <c r="AB797" s="19"/>
    </row>
    <row r="798" spans="1:28" ht="15.75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9"/>
      <c r="Y798" s="19"/>
      <c r="Z798" s="19"/>
      <c r="AA798" s="19"/>
      <c r="AB798" s="19"/>
    </row>
    <row r="799" spans="1:28" ht="15.75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9"/>
      <c r="Y799" s="19"/>
      <c r="Z799" s="19"/>
      <c r="AA799" s="19"/>
      <c r="AB799" s="19"/>
    </row>
    <row r="800" spans="1:28" ht="15.75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9"/>
      <c r="Y800" s="19"/>
      <c r="Z800" s="19"/>
      <c r="AA800" s="19"/>
      <c r="AB800" s="19"/>
    </row>
    <row r="801" spans="1:28" ht="15.75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9"/>
      <c r="Y801" s="19"/>
      <c r="Z801" s="19"/>
      <c r="AA801" s="19"/>
      <c r="AB801" s="19"/>
    </row>
    <row r="802" spans="1:28" ht="15.75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9"/>
      <c r="Y802" s="19"/>
      <c r="Z802" s="19"/>
      <c r="AA802" s="19"/>
      <c r="AB802" s="19"/>
    </row>
    <row r="803" spans="1:28" ht="15.75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9"/>
      <c r="Y803" s="19"/>
      <c r="Z803" s="19"/>
      <c r="AA803" s="19"/>
      <c r="AB803" s="19"/>
    </row>
    <row r="804" spans="1:28" ht="15.75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9"/>
      <c r="Y804" s="19"/>
      <c r="Z804" s="19"/>
      <c r="AA804" s="19"/>
      <c r="AB804" s="19"/>
    </row>
    <row r="805" spans="1:28" ht="15.75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9"/>
      <c r="Y805" s="19"/>
      <c r="Z805" s="19"/>
      <c r="AA805" s="19"/>
      <c r="AB805" s="19"/>
    </row>
    <row r="806" spans="1:28" ht="15.75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9"/>
      <c r="Y806" s="19"/>
      <c r="Z806" s="19"/>
      <c r="AA806" s="19"/>
      <c r="AB806" s="19"/>
    </row>
    <row r="807" spans="1:28" ht="15.75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9"/>
      <c r="Y807" s="19"/>
      <c r="Z807" s="19"/>
      <c r="AA807" s="19"/>
      <c r="AB807" s="19"/>
    </row>
    <row r="808" spans="1:28" ht="15.75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9"/>
      <c r="Y808" s="19"/>
      <c r="Z808" s="19"/>
      <c r="AA808" s="19"/>
      <c r="AB808" s="19"/>
    </row>
    <row r="809" spans="1:28" ht="15.75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9"/>
      <c r="Y809" s="19"/>
      <c r="Z809" s="19"/>
      <c r="AA809" s="19"/>
      <c r="AB809" s="19"/>
    </row>
    <row r="810" spans="1:28" ht="15.75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9"/>
      <c r="Y810" s="19"/>
      <c r="Z810" s="19"/>
      <c r="AA810" s="19"/>
      <c r="AB810" s="19"/>
    </row>
    <row r="811" spans="1:28" ht="15.75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9"/>
      <c r="Y811" s="19"/>
      <c r="Z811" s="19"/>
      <c r="AA811" s="19"/>
      <c r="AB811" s="19"/>
    </row>
    <row r="812" spans="1:28" ht="15.75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9"/>
      <c r="Y812" s="19"/>
      <c r="Z812" s="19"/>
      <c r="AA812" s="19"/>
      <c r="AB812" s="19"/>
    </row>
    <row r="813" spans="1:28" ht="15.75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9"/>
      <c r="Y813" s="19"/>
      <c r="Z813" s="19"/>
      <c r="AA813" s="19"/>
      <c r="AB813" s="19"/>
    </row>
    <row r="814" spans="1:28" ht="15.75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9"/>
      <c r="Y814" s="19"/>
      <c r="Z814" s="19"/>
      <c r="AA814" s="19"/>
      <c r="AB814" s="19"/>
    </row>
    <row r="815" spans="1:28" ht="15.75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9"/>
      <c r="Y815" s="19"/>
      <c r="Z815" s="19"/>
      <c r="AA815" s="19"/>
      <c r="AB815" s="19"/>
    </row>
    <row r="816" spans="1:28" ht="15.75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9"/>
      <c r="Y816" s="19"/>
      <c r="Z816" s="19"/>
      <c r="AA816" s="19"/>
      <c r="AB816" s="19"/>
    </row>
    <row r="817" spans="1:28" ht="15.75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9"/>
      <c r="Y817" s="19"/>
      <c r="Z817" s="19"/>
      <c r="AA817" s="19"/>
      <c r="AB817" s="19"/>
    </row>
    <row r="818" spans="1:28" ht="15.75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9"/>
      <c r="Y818" s="19"/>
      <c r="Z818" s="19"/>
      <c r="AA818" s="19"/>
      <c r="AB818" s="19"/>
    </row>
    <row r="819" spans="1:28" ht="15.75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9"/>
      <c r="Y819" s="19"/>
      <c r="Z819" s="19"/>
      <c r="AA819" s="19"/>
      <c r="AB819" s="19"/>
    </row>
    <row r="820" spans="1:28" ht="15.75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9"/>
      <c r="Y820" s="19"/>
      <c r="Z820" s="19"/>
      <c r="AA820" s="19"/>
      <c r="AB820" s="19"/>
    </row>
    <row r="821" spans="1:28" ht="15.75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9"/>
      <c r="Y821" s="19"/>
      <c r="Z821" s="19"/>
      <c r="AA821" s="19"/>
      <c r="AB821" s="19"/>
    </row>
    <row r="822" spans="1:28" ht="15.75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9"/>
      <c r="Y822" s="19"/>
      <c r="Z822" s="19"/>
      <c r="AA822" s="19"/>
      <c r="AB822" s="19"/>
    </row>
    <row r="823" spans="1:28" ht="15.75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9"/>
      <c r="Y823" s="19"/>
      <c r="Z823" s="19"/>
      <c r="AA823" s="19"/>
      <c r="AB823" s="19"/>
    </row>
    <row r="824" spans="1:28" ht="15.75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9"/>
      <c r="Y824" s="19"/>
      <c r="Z824" s="19"/>
      <c r="AA824" s="19"/>
      <c r="AB824" s="19"/>
    </row>
    <row r="825" spans="1:28" ht="15.75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9"/>
      <c r="Y825" s="19"/>
      <c r="Z825" s="19"/>
      <c r="AA825" s="19"/>
      <c r="AB825" s="19"/>
    </row>
    <row r="826" spans="1:28" ht="15.75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9"/>
      <c r="Y826" s="19"/>
      <c r="Z826" s="19"/>
      <c r="AA826" s="19"/>
      <c r="AB826" s="19"/>
    </row>
    <row r="827" spans="1:28" ht="15.75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9"/>
      <c r="Y827" s="19"/>
      <c r="Z827" s="19"/>
      <c r="AA827" s="19"/>
      <c r="AB827" s="19"/>
    </row>
    <row r="828" spans="1:28" ht="15.75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9"/>
      <c r="Y828" s="19"/>
      <c r="Z828" s="19"/>
      <c r="AA828" s="19"/>
      <c r="AB828" s="19"/>
    </row>
    <row r="829" spans="1:28" ht="15.75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9"/>
      <c r="Y829" s="19"/>
      <c r="Z829" s="19"/>
      <c r="AA829" s="19"/>
      <c r="AB829" s="19"/>
    </row>
    <row r="830" spans="1:28" ht="15.75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9"/>
      <c r="Y830" s="19"/>
      <c r="Z830" s="19"/>
      <c r="AA830" s="19"/>
      <c r="AB830" s="19"/>
    </row>
    <row r="831" spans="1:28" ht="15.75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9"/>
      <c r="Y831" s="19"/>
      <c r="Z831" s="19"/>
      <c r="AA831" s="19"/>
      <c r="AB831" s="19"/>
    </row>
    <row r="832" spans="1:28" ht="15.75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9"/>
      <c r="Y832" s="19"/>
      <c r="Z832" s="19"/>
      <c r="AA832" s="19"/>
      <c r="AB832" s="19"/>
    </row>
    <row r="833" spans="1:28" ht="15.75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9"/>
      <c r="Y833" s="19"/>
      <c r="Z833" s="19"/>
      <c r="AA833" s="19"/>
      <c r="AB833" s="19"/>
    </row>
    <row r="834" spans="1:28" ht="15.75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9"/>
      <c r="Y834" s="19"/>
      <c r="Z834" s="19"/>
      <c r="AA834" s="19"/>
      <c r="AB834" s="19"/>
    </row>
    <row r="835" spans="1:28" ht="15.75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9"/>
      <c r="Y835" s="19"/>
      <c r="Z835" s="19"/>
      <c r="AA835" s="19"/>
      <c r="AB835" s="19"/>
    </row>
    <row r="836" spans="1:28" ht="15.75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9"/>
      <c r="Y836" s="19"/>
      <c r="Z836" s="19"/>
      <c r="AA836" s="19"/>
      <c r="AB836" s="19"/>
    </row>
    <row r="837" spans="1:28" ht="15.75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9"/>
      <c r="Y837" s="19"/>
      <c r="Z837" s="19"/>
      <c r="AA837" s="19"/>
      <c r="AB837" s="19"/>
    </row>
    <row r="838" spans="1:28" ht="15.75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9"/>
      <c r="Y838" s="19"/>
      <c r="Z838" s="19"/>
      <c r="AA838" s="19"/>
      <c r="AB838" s="19"/>
    </row>
    <row r="839" spans="1:28" ht="15.75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9"/>
      <c r="Y839" s="19"/>
      <c r="Z839" s="19"/>
      <c r="AA839" s="19"/>
      <c r="AB839" s="19"/>
    </row>
    <row r="840" spans="1:28" ht="15.75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9"/>
      <c r="Y840" s="19"/>
      <c r="Z840" s="19"/>
      <c r="AA840" s="19"/>
      <c r="AB840" s="19"/>
    </row>
    <row r="841" spans="1:28" ht="15.75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9"/>
      <c r="Y841" s="19"/>
      <c r="Z841" s="19"/>
      <c r="AA841" s="19"/>
      <c r="AB841" s="19"/>
    </row>
    <row r="842" spans="1:28" ht="15.75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9"/>
      <c r="Y842" s="19"/>
      <c r="Z842" s="19"/>
      <c r="AA842" s="19"/>
      <c r="AB842" s="19"/>
    </row>
    <row r="843" spans="1:28" ht="15.75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9"/>
      <c r="Y843" s="19"/>
      <c r="Z843" s="19"/>
      <c r="AA843" s="19"/>
      <c r="AB843" s="19"/>
    </row>
    <row r="844" spans="1:28" ht="15.75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9"/>
      <c r="Y844" s="19"/>
      <c r="Z844" s="19"/>
      <c r="AA844" s="19"/>
      <c r="AB844" s="19"/>
    </row>
    <row r="845" spans="1:28" ht="15.75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9"/>
      <c r="Y845" s="19"/>
      <c r="Z845" s="19"/>
      <c r="AA845" s="19"/>
      <c r="AB845" s="19"/>
    </row>
    <row r="846" spans="1:28" ht="15.75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9"/>
      <c r="Y846" s="19"/>
      <c r="Z846" s="19"/>
      <c r="AA846" s="19"/>
      <c r="AB846" s="19"/>
    </row>
    <row r="847" spans="1:28" ht="15.75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9"/>
      <c r="Y847" s="19"/>
      <c r="Z847" s="19"/>
      <c r="AA847" s="19"/>
      <c r="AB847" s="19"/>
    </row>
    <row r="848" spans="1:28" ht="15.75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9"/>
      <c r="Y848" s="19"/>
      <c r="Z848" s="19"/>
      <c r="AA848" s="19"/>
      <c r="AB848" s="19"/>
    </row>
    <row r="849" spans="1:28" ht="15.75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9"/>
      <c r="Y849" s="19"/>
      <c r="Z849" s="19"/>
      <c r="AA849" s="19"/>
      <c r="AB849" s="19"/>
    </row>
    <row r="850" spans="1:28" ht="15.75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9"/>
      <c r="Y850" s="19"/>
      <c r="Z850" s="19"/>
      <c r="AA850" s="19"/>
      <c r="AB850" s="19"/>
    </row>
    <row r="851" spans="1:28" ht="15.75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9"/>
      <c r="Y851" s="19"/>
      <c r="Z851" s="19"/>
      <c r="AA851" s="19"/>
      <c r="AB851" s="19"/>
    </row>
    <row r="852" spans="1:28" ht="15.75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9"/>
      <c r="Y852" s="19"/>
      <c r="Z852" s="19"/>
      <c r="AA852" s="19"/>
      <c r="AB852" s="19"/>
    </row>
    <row r="853" spans="1:28" ht="15.75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9"/>
      <c r="Y853" s="19"/>
      <c r="Z853" s="19"/>
      <c r="AA853" s="19"/>
      <c r="AB853" s="19"/>
    </row>
    <row r="854" spans="1:28" ht="15.75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9"/>
      <c r="Y854" s="19"/>
      <c r="Z854" s="19"/>
      <c r="AA854" s="19"/>
      <c r="AB854" s="19"/>
    </row>
    <row r="855" spans="1:28" ht="15.75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9"/>
      <c r="Y855" s="19"/>
      <c r="Z855" s="19"/>
      <c r="AA855" s="19"/>
      <c r="AB855" s="19"/>
    </row>
    <row r="856" spans="1:28" ht="15.75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9"/>
      <c r="Y856" s="19"/>
      <c r="Z856" s="19"/>
      <c r="AA856" s="19"/>
      <c r="AB856" s="19"/>
    </row>
    <row r="857" spans="1:28" ht="15.75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9"/>
      <c r="Y857" s="19"/>
      <c r="Z857" s="19"/>
      <c r="AA857" s="19"/>
      <c r="AB857" s="19"/>
    </row>
    <row r="858" spans="1:28" ht="15.75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9"/>
      <c r="Y858" s="19"/>
      <c r="Z858" s="19"/>
      <c r="AA858" s="19"/>
      <c r="AB858" s="19"/>
    </row>
    <row r="859" spans="1:28" ht="15.75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9"/>
      <c r="Y859" s="19"/>
      <c r="Z859" s="19"/>
      <c r="AA859" s="19"/>
      <c r="AB859" s="19"/>
    </row>
    <row r="860" spans="1:28" ht="15.75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9"/>
      <c r="Y860" s="19"/>
      <c r="Z860" s="19"/>
      <c r="AA860" s="19"/>
      <c r="AB860" s="19"/>
    </row>
    <row r="861" spans="1:28" ht="15.75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9"/>
      <c r="Y861" s="19"/>
      <c r="Z861" s="19"/>
      <c r="AA861" s="19"/>
      <c r="AB861" s="19"/>
    </row>
    <row r="862" spans="1:28" ht="15.75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9"/>
      <c r="Y862" s="19"/>
      <c r="Z862" s="19"/>
      <c r="AA862" s="19"/>
      <c r="AB862" s="19"/>
    </row>
    <row r="863" spans="1:28" ht="15.75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9"/>
      <c r="Y863" s="19"/>
      <c r="Z863" s="19"/>
      <c r="AA863" s="19"/>
      <c r="AB863" s="19"/>
    </row>
    <row r="864" spans="1:28" ht="15.75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9"/>
      <c r="Y864" s="19"/>
      <c r="Z864" s="19"/>
      <c r="AA864" s="19"/>
      <c r="AB864" s="19"/>
    </row>
    <row r="865" spans="1:28" ht="15.75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9"/>
      <c r="Y865" s="19"/>
      <c r="Z865" s="19"/>
      <c r="AA865" s="19"/>
      <c r="AB865" s="19"/>
    </row>
    <row r="866" spans="1:28" ht="15.75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9"/>
      <c r="Y866" s="19"/>
      <c r="Z866" s="19"/>
      <c r="AA866" s="19"/>
      <c r="AB866" s="19"/>
    </row>
    <row r="867" spans="1:28" ht="15.75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9"/>
      <c r="Y867" s="19"/>
      <c r="Z867" s="19"/>
      <c r="AA867" s="19"/>
      <c r="AB867" s="19"/>
    </row>
    <row r="868" spans="1:28" ht="15.75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9"/>
      <c r="Y868" s="19"/>
      <c r="Z868" s="19"/>
      <c r="AA868" s="19"/>
      <c r="AB868" s="19"/>
    </row>
    <row r="869" spans="1:28" ht="15.75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9"/>
      <c r="Y869" s="19"/>
      <c r="Z869" s="19"/>
      <c r="AA869" s="19"/>
      <c r="AB869" s="19"/>
    </row>
    <row r="870" spans="1:28" ht="15.75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9"/>
      <c r="Y870" s="19"/>
      <c r="Z870" s="19"/>
      <c r="AA870" s="19"/>
      <c r="AB870" s="19"/>
    </row>
    <row r="871" spans="1:28" ht="15.75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9"/>
      <c r="Y871" s="19"/>
      <c r="Z871" s="19"/>
      <c r="AA871" s="19"/>
      <c r="AB871" s="19"/>
    </row>
    <row r="872" spans="1:28" ht="15.75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9"/>
      <c r="Y872" s="19"/>
      <c r="Z872" s="19"/>
      <c r="AA872" s="19"/>
      <c r="AB872" s="19"/>
    </row>
    <row r="873" spans="1:28" ht="15.75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9"/>
      <c r="Y873" s="19"/>
      <c r="Z873" s="19"/>
      <c r="AA873" s="19"/>
      <c r="AB873" s="19"/>
    </row>
    <row r="874" spans="1:28" ht="15.75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9"/>
      <c r="Y874" s="19"/>
      <c r="Z874" s="19"/>
      <c r="AA874" s="19"/>
      <c r="AB874" s="19"/>
    </row>
    <row r="875" spans="1:28" ht="15.75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9"/>
      <c r="Y875" s="19"/>
      <c r="Z875" s="19"/>
      <c r="AA875" s="19"/>
      <c r="AB875" s="19"/>
    </row>
    <row r="876" spans="1:28" ht="15.75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9"/>
      <c r="Y876" s="19"/>
      <c r="Z876" s="19"/>
      <c r="AA876" s="19"/>
      <c r="AB876" s="19"/>
    </row>
    <row r="877" spans="1:28" ht="15.75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9"/>
      <c r="Y877" s="19"/>
      <c r="Z877" s="19"/>
      <c r="AA877" s="19"/>
      <c r="AB877" s="19"/>
    </row>
    <row r="878" spans="1:28" ht="15.75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9"/>
      <c r="Y878" s="19"/>
      <c r="Z878" s="19"/>
      <c r="AA878" s="19"/>
      <c r="AB878" s="19"/>
    </row>
    <row r="879" spans="1:28" ht="15.75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9"/>
      <c r="Y879" s="19"/>
      <c r="Z879" s="19"/>
      <c r="AA879" s="19"/>
      <c r="AB879" s="19"/>
    </row>
    <row r="880" spans="1:28" ht="15.75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9"/>
      <c r="Y880" s="19"/>
      <c r="Z880" s="19"/>
      <c r="AA880" s="19"/>
      <c r="AB880" s="19"/>
    </row>
    <row r="881" spans="1:28" ht="15.75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9"/>
      <c r="Y881" s="19"/>
      <c r="Z881" s="19"/>
      <c r="AA881" s="19"/>
      <c r="AB881" s="19"/>
    </row>
    <row r="882" spans="1:28" ht="15.75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9"/>
      <c r="Y882" s="19"/>
      <c r="Z882" s="19"/>
      <c r="AA882" s="19"/>
      <c r="AB882" s="19"/>
    </row>
    <row r="883" spans="1:28" ht="15.75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9"/>
      <c r="Y883" s="19"/>
      <c r="Z883" s="19"/>
      <c r="AA883" s="19"/>
      <c r="AB883" s="19"/>
    </row>
    <row r="884" spans="1:28" ht="15.75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9"/>
      <c r="Y884" s="19"/>
      <c r="Z884" s="19"/>
      <c r="AA884" s="19"/>
      <c r="AB884" s="19"/>
    </row>
    <row r="885" spans="1:28" ht="15.75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9"/>
      <c r="Y885" s="19"/>
      <c r="Z885" s="19"/>
      <c r="AA885" s="19"/>
      <c r="AB885" s="19"/>
    </row>
    <row r="886" spans="1:28" ht="15.75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9"/>
      <c r="Y886" s="19"/>
      <c r="Z886" s="19"/>
      <c r="AA886" s="19"/>
      <c r="AB886" s="19"/>
    </row>
    <row r="887" spans="1:28" ht="15.75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9"/>
      <c r="Y887" s="19"/>
      <c r="Z887" s="19"/>
      <c r="AA887" s="19"/>
      <c r="AB887" s="19"/>
    </row>
    <row r="888" spans="1:28" ht="15.75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9"/>
      <c r="Y888" s="19"/>
      <c r="Z888" s="19"/>
      <c r="AA888" s="19"/>
      <c r="AB888" s="19"/>
    </row>
    <row r="889" spans="1:28" ht="15.75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9"/>
      <c r="Y889" s="19"/>
      <c r="Z889" s="19"/>
      <c r="AA889" s="19"/>
      <c r="AB889" s="19"/>
    </row>
    <row r="890" spans="1:28" ht="15.75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9"/>
      <c r="Y890" s="19"/>
      <c r="Z890" s="19"/>
      <c r="AA890" s="19"/>
      <c r="AB890" s="19"/>
    </row>
    <row r="891" spans="1:28" ht="15.75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9"/>
      <c r="Y891" s="19"/>
      <c r="Z891" s="19"/>
      <c r="AA891" s="19"/>
      <c r="AB891" s="19"/>
    </row>
    <row r="892" spans="1:28" ht="15.75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9"/>
      <c r="Y892" s="19"/>
      <c r="Z892" s="19"/>
      <c r="AA892" s="19"/>
      <c r="AB892" s="19"/>
    </row>
    <row r="893" spans="1:28" ht="15.75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9"/>
      <c r="Y893" s="19"/>
      <c r="Z893" s="19"/>
      <c r="AA893" s="19"/>
      <c r="AB893" s="19"/>
    </row>
    <row r="894" spans="1:28" ht="15.75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9"/>
      <c r="Y894" s="19"/>
      <c r="Z894" s="19"/>
      <c r="AA894" s="19"/>
      <c r="AB894" s="19"/>
    </row>
    <row r="895" spans="1:28" ht="15.75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9"/>
      <c r="Y895" s="19"/>
      <c r="Z895" s="19"/>
      <c r="AA895" s="19"/>
      <c r="AB895" s="19"/>
    </row>
    <row r="896" spans="1:28" ht="15.75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9"/>
      <c r="Y896" s="19"/>
      <c r="Z896" s="19"/>
      <c r="AA896" s="19"/>
      <c r="AB896" s="19"/>
    </row>
    <row r="897" spans="1:28" ht="15.75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9"/>
      <c r="Y897" s="19"/>
      <c r="Z897" s="19"/>
      <c r="AA897" s="19"/>
      <c r="AB897" s="19"/>
    </row>
    <row r="898" spans="1:28" ht="15.75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9"/>
      <c r="Y898" s="19"/>
      <c r="Z898" s="19"/>
      <c r="AA898" s="19"/>
      <c r="AB898" s="19"/>
    </row>
    <row r="899" spans="1:28" ht="15.75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9"/>
      <c r="Y899" s="19"/>
      <c r="Z899" s="19"/>
      <c r="AA899" s="19"/>
      <c r="AB899" s="19"/>
    </row>
    <row r="900" spans="1:28" ht="15.75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9"/>
      <c r="Y900" s="19"/>
      <c r="Z900" s="19"/>
      <c r="AA900" s="19"/>
      <c r="AB900" s="19"/>
    </row>
    <row r="901" spans="1:28" ht="15.75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9"/>
      <c r="Y901" s="19"/>
      <c r="Z901" s="19"/>
      <c r="AA901" s="19"/>
      <c r="AB901" s="19"/>
    </row>
    <row r="902" spans="1:28" ht="15.75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9"/>
      <c r="Y902" s="19"/>
      <c r="Z902" s="19"/>
      <c r="AA902" s="19"/>
      <c r="AB902" s="19"/>
    </row>
    <row r="903" spans="1:28" ht="15.75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9"/>
      <c r="Y903" s="19"/>
      <c r="Z903" s="19"/>
      <c r="AA903" s="19"/>
      <c r="AB903" s="19"/>
    </row>
    <row r="904" spans="1:28" ht="15.75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9"/>
      <c r="Y904" s="19"/>
      <c r="Z904" s="19"/>
      <c r="AA904" s="19"/>
      <c r="AB904" s="19"/>
    </row>
    <row r="905" spans="1:28" ht="15.75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9"/>
      <c r="Y905" s="19"/>
      <c r="Z905" s="19"/>
      <c r="AA905" s="19"/>
      <c r="AB905" s="19"/>
    </row>
    <row r="906" spans="1:28" ht="15.75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9"/>
      <c r="Y906" s="19"/>
      <c r="Z906" s="19"/>
      <c r="AA906" s="19"/>
      <c r="AB906" s="19"/>
    </row>
    <row r="907" spans="1:28" ht="15.75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9"/>
      <c r="Y907" s="19"/>
      <c r="Z907" s="19"/>
      <c r="AA907" s="19"/>
      <c r="AB907" s="19"/>
    </row>
    <row r="908" spans="1:28" ht="15.75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9"/>
      <c r="Y908" s="19"/>
      <c r="Z908" s="19"/>
      <c r="AA908" s="19"/>
      <c r="AB908" s="19"/>
    </row>
    <row r="909" spans="1:28" ht="15.75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9"/>
      <c r="Y909" s="19"/>
      <c r="Z909" s="19"/>
      <c r="AA909" s="19"/>
      <c r="AB909" s="19"/>
    </row>
    <row r="910" spans="1:28" ht="15.75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9"/>
      <c r="Y910" s="19"/>
      <c r="Z910" s="19"/>
      <c r="AA910" s="19"/>
      <c r="AB910" s="19"/>
    </row>
    <row r="911" spans="1:28" ht="15.75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9"/>
      <c r="Y911" s="19"/>
      <c r="Z911" s="19"/>
      <c r="AA911" s="19"/>
      <c r="AB911" s="19"/>
    </row>
    <row r="912" spans="1:28" ht="15.75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9"/>
      <c r="Y912" s="19"/>
      <c r="Z912" s="19"/>
      <c r="AA912" s="19"/>
      <c r="AB912" s="19"/>
    </row>
    <row r="913" spans="1:28" ht="15.75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9"/>
      <c r="Y913" s="19"/>
      <c r="Z913" s="19"/>
      <c r="AA913" s="19"/>
      <c r="AB913" s="19"/>
    </row>
    <row r="914" spans="1:28" ht="15.75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9"/>
      <c r="Y914" s="19"/>
      <c r="Z914" s="19"/>
      <c r="AA914" s="19"/>
      <c r="AB914" s="19"/>
    </row>
    <row r="915" spans="1:28" ht="15.75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9"/>
      <c r="Y915" s="19"/>
      <c r="Z915" s="19"/>
      <c r="AA915" s="19"/>
      <c r="AB915" s="19"/>
    </row>
    <row r="916" spans="1:28" ht="15.75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9"/>
      <c r="Y916" s="19"/>
      <c r="Z916" s="19"/>
      <c r="AA916" s="19"/>
      <c r="AB916" s="19"/>
    </row>
    <row r="917" spans="1:28" ht="15.75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9"/>
      <c r="Y917" s="19"/>
      <c r="Z917" s="19"/>
      <c r="AA917" s="19"/>
      <c r="AB917" s="19"/>
    </row>
    <row r="918" spans="1:28" ht="15.75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9"/>
      <c r="Y918" s="19"/>
      <c r="Z918" s="19"/>
      <c r="AA918" s="19"/>
      <c r="AB918" s="19"/>
    </row>
    <row r="919" spans="1:28" ht="15.75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9"/>
      <c r="Y919" s="19"/>
      <c r="Z919" s="19"/>
      <c r="AA919" s="19"/>
      <c r="AB919" s="19"/>
    </row>
    <row r="920" spans="1:28" ht="15.75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9"/>
      <c r="Y920" s="19"/>
      <c r="Z920" s="19"/>
      <c r="AA920" s="19"/>
      <c r="AB920" s="19"/>
    </row>
    <row r="921" spans="1:28" ht="15.75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9"/>
      <c r="Y921" s="19"/>
      <c r="Z921" s="19"/>
      <c r="AA921" s="19"/>
      <c r="AB921" s="19"/>
    </row>
    <row r="922" spans="1:28" ht="15.75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9"/>
      <c r="Y922" s="19"/>
      <c r="Z922" s="19"/>
      <c r="AA922" s="19"/>
      <c r="AB922" s="19"/>
    </row>
    <row r="923" spans="1:28" ht="15.75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9"/>
      <c r="Y923" s="19"/>
      <c r="Z923" s="19"/>
      <c r="AA923" s="19"/>
      <c r="AB923" s="19"/>
    </row>
    <row r="924" spans="1:28" ht="15.75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9"/>
      <c r="Y924" s="19"/>
      <c r="Z924" s="19"/>
      <c r="AA924" s="19"/>
      <c r="AB924" s="19"/>
    </row>
    <row r="925" spans="1:28" ht="15.75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9"/>
      <c r="Y925" s="19"/>
      <c r="Z925" s="19"/>
      <c r="AA925" s="19"/>
      <c r="AB925" s="19"/>
    </row>
    <row r="926" spans="1:28" ht="15.75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9"/>
      <c r="Y926" s="19"/>
      <c r="Z926" s="19"/>
      <c r="AA926" s="19"/>
      <c r="AB926" s="19"/>
    </row>
    <row r="927" spans="1:28" ht="15.75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9"/>
      <c r="Y927" s="19"/>
      <c r="Z927" s="19"/>
      <c r="AA927" s="19"/>
      <c r="AB927" s="19"/>
    </row>
    <row r="928" spans="1:28" ht="15.75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9"/>
      <c r="Y928" s="19"/>
      <c r="Z928" s="19"/>
      <c r="AA928" s="19"/>
      <c r="AB928" s="19"/>
    </row>
    <row r="929" spans="1:28" ht="15.75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9"/>
      <c r="Y929" s="19"/>
      <c r="Z929" s="19"/>
      <c r="AA929" s="19"/>
      <c r="AB929" s="19"/>
    </row>
    <row r="930" spans="1:28" ht="15.75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9"/>
      <c r="Y930" s="19"/>
      <c r="Z930" s="19"/>
      <c r="AA930" s="19"/>
      <c r="AB930" s="19"/>
    </row>
    <row r="931" spans="1:28" ht="15.75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9"/>
      <c r="Y931" s="19"/>
      <c r="Z931" s="19"/>
      <c r="AA931" s="19"/>
      <c r="AB931" s="19"/>
    </row>
    <row r="932" spans="1:28" ht="15.75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9"/>
      <c r="Y932" s="19"/>
      <c r="Z932" s="19"/>
      <c r="AA932" s="19"/>
      <c r="AB932" s="19"/>
    </row>
    <row r="933" spans="1:28" ht="15.75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9"/>
      <c r="Y933" s="19"/>
      <c r="Z933" s="19"/>
      <c r="AA933" s="19"/>
      <c r="AB933" s="19"/>
    </row>
    <row r="934" spans="1:28" ht="15.75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9"/>
      <c r="Y934" s="19"/>
      <c r="Z934" s="19"/>
      <c r="AA934" s="19"/>
      <c r="AB934" s="19"/>
    </row>
    <row r="935" spans="1:28" ht="15.75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9"/>
      <c r="Y935" s="19"/>
      <c r="Z935" s="19"/>
      <c r="AA935" s="19"/>
      <c r="AB935" s="19"/>
    </row>
    <row r="936" spans="1:28" ht="15.75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9"/>
      <c r="Y936" s="19"/>
      <c r="Z936" s="19"/>
      <c r="AA936" s="19"/>
      <c r="AB936" s="19"/>
    </row>
    <row r="937" spans="1:28" ht="15.75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9"/>
      <c r="Y937" s="19"/>
      <c r="Z937" s="19"/>
      <c r="AA937" s="19"/>
      <c r="AB937" s="19"/>
    </row>
    <row r="938" spans="1:28" ht="15.75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9"/>
      <c r="Y938" s="19"/>
      <c r="Z938" s="19"/>
      <c r="AA938" s="19"/>
      <c r="AB938" s="19"/>
    </row>
    <row r="939" spans="1:28" ht="15.75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9"/>
      <c r="Y939" s="19"/>
      <c r="Z939" s="19"/>
      <c r="AA939" s="19"/>
      <c r="AB939" s="19"/>
    </row>
    <row r="940" spans="1:28" ht="15.75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9"/>
      <c r="Y940" s="19"/>
      <c r="Z940" s="19"/>
      <c r="AA940" s="19"/>
      <c r="AB940" s="19"/>
    </row>
    <row r="941" spans="1:28" ht="15.75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9"/>
      <c r="Y941" s="19"/>
      <c r="Z941" s="19"/>
      <c r="AA941" s="19"/>
      <c r="AB941" s="19"/>
    </row>
    <row r="942" spans="1:28" ht="15.75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9"/>
      <c r="Y942" s="19"/>
      <c r="Z942" s="19"/>
      <c r="AA942" s="19"/>
      <c r="AB942" s="19"/>
    </row>
    <row r="943" spans="1:28" ht="15.75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9"/>
      <c r="Y943" s="19"/>
      <c r="Z943" s="19"/>
      <c r="AA943" s="19"/>
      <c r="AB943" s="19"/>
    </row>
    <row r="944" spans="1:28" ht="15.75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9"/>
      <c r="Y944" s="19"/>
      <c r="Z944" s="19"/>
      <c r="AA944" s="19"/>
      <c r="AB944" s="19"/>
    </row>
    <row r="945" spans="1:28" ht="15.75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9"/>
      <c r="Y945" s="19"/>
      <c r="Z945" s="19"/>
      <c r="AA945" s="19"/>
      <c r="AB945" s="19"/>
    </row>
    <row r="946" spans="1:28" ht="15.75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9"/>
      <c r="Y946" s="19"/>
      <c r="Z946" s="19"/>
      <c r="AA946" s="19"/>
      <c r="AB946" s="19"/>
    </row>
    <row r="947" spans="1:28" ht="15.75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9"/>
      <c r="Y947" s="19"/>
      <c r="Z947" s="19"/>
      <c r="AA947" s="19"/>
      <c r="AB947" s="19"/>
    </row>
    <row r="948" spans="1:28" ht="15.75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9"/>
      <c r="Y948" s="19"/>
      <c r="Z948" s="19"/>
      <c r="AA948" s="19"/>
      <c r="AB948" s="19"/>
    </row>
    <row r="949" spans="1:28" ht="15.75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9"/>
      <c r="Y949" s="19"/>
      <c r="Z949" s="19"/>
      <c r="AA949" s="19"/>
      <c r="AB949" s="19"/>
    </row>
    <row r="950" spans="1:28" ht="15.75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9"/>
      <c r="Y950" s="19"/>
      <c r="Z950" s="19"/>
      <c r="AA950" s="19"/>
      <c r="AB950" s="19"/>
    </row>
    <row r="951" spans="1:28" ht="15.75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9"/>
      <c r="Y951" s="19"/>
      <c r="Z951" s="19"/>
      <c r="AA951" s="19"/>
      <c r="AB951" s="19"/>
    </row>
    <row r="952" spans="1:28" ht="15.75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9"/>
      <c r="Y952" s="19"/>
      <c r="Z952" s="19"/>
      <c r="AA952" s="19"/>
      <c r="AB952" s="19"/>
    </row>
    <row r="953" spans="1:28" ht="15.75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9"/>
      <c r="Y953" s="19"/>
      <c r="Z953" s="19"/>
      <c r="AA953" s="19"/>
      <c r="AB953" s="19"/>
    </row>
    <row r="954" spans="1:28" ht="15.75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9"/>
      <c r="Y954" s="19"/>
      <c r="Z954" s="19"/>
      <c r="AA954" s="19"/>
      <c r="AB954" s="19"/>
    </row>
    <row r="955" spans="1:28" ht="15.75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9"/>
      <c r="Y955" s="19"/>
      <c r="Z955" s="19"/>
      <c r="AA955" s="19"/>
      <c r="AB955" s="19"/>
    </row>
    <row r="956" spans="1:28" ht="15.75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9"/>
      <c r="Y956" s="19"/>
      <c r="Z956" s="19"/>
      <c r="AA956" s="19"/>
      <c r="AB956" s="19"/>
    </row>
    <row r="957" spans="1:28" ht="15.75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9"/>
      <c r="Y957" s="19"/>
      <c r="Z957" s="19"/>
      <c r="AA957" s="19"/>
      <c r="AB957" s="19"/>
    </row>
    <row r="958" spans="1:28" ht="15.75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9"/>
      <c r="Y958" s="19"/>
      <c r="Z958" s="19"/>
      <c r="AA958" s="19"/>
      <c r="AB958" s="19"/>
    </row>
    <row r="959" spans="1:28" ht="15.75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9"/>
      <c r="Y959" s="19"/>
      <c r="Z959" s="19"/>
      <c r="AA959" s="19"/>
      <c r="AB959" s="19"/>
    </row>
    <row r="960" spans="1:28" ht="15.75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9"/>
      <c r="Y960" s="19"/>
      <c r="Z960" s="19"/>
      <c r="AA960" s="19"/>
      <c r="AB960" s="19"/>
    </row>
    <row r="961" spans="1:28" ht="15.75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9"/>
      <c r="Y961" s="19"/>
      <c r="Z961" s="19"/>
      <c r="AA961" s="19"/>
      <c r="AB961" s="19"/>
    </row>
    <row r="962" spans="1:28" ht="15.75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9"/>
      <c r="Y962" s="19"/>
      <c r="Z962" s="19"/>
      <c r="AA962" s="19"/>
      <c r="AB962" s="19"/>
    </row>
    <row r="963" spans="1:28" ht="15.75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9"/>
      <c r="Y963" s="19"/>
      <c r="Z963" s="19"/>
      <c r="AA963" s="19"/>
      <c r="AB963" s="19"/>
    </row>
    <row r="964" spans="1:28" ht="15.75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9"/>
      <c r="Y964" s="19"/>
      <c r="Z964" s="19"/>
      <c r="AA964" s="19"/>
      <c r="AB964" s="19"/>
    </row>
    <row r="965" spans="1:28" ht="15.75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9"/>
      <c r="Y965" s="19"/>
      <c r="Z965" s="19"/>
      <c r="AA965" s="19"/>
      <c r="AB965" s="19"/>
    </row>
    <row r="966" spans="1:28" ht="15.75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9"/>
      <c r="Y966" s="19"/>
      <c r="Z966" s="19"/>
      <c r="AA966" s="19"/>
      <c r="AB966" s="19"/>
    </row>
    <row r="967" spans="1:28" ht="15.75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9"/>
      <c r="Y967" s="19"/>
      <c r="Z967" s="19"/>
      <c r="AA967" s="19"/>
      <c r="AB967" s="19"/>
    </row>
    <row r="968" spans="1:28" ht="15.75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9"/>
      <c r="Y968" s="19"/>
      <c r="Z968" s="19"/>
      <c r="AA968" s="19"/>
      <c r="AB968" s="19"/>
    </row>
    <row r="969" spans="1:28" ht="15.75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9"/>
      <c r="Y969" s="19"/>
      <c r="Z969" s="19"/>
      <c r="AA969" s="19"/>
      <c r="AB969" s="19"/>
    </row>
    <row r="970" spans="1:28" ht="15.75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9"/>
      <c r="Y970" s="19"/>
      <c r="Z970" s="19"/>
      <c r="AA970" s="19"/>
      <c r="AB970" s="19"/>
    </row>
    <row r="971" spans="1:28" ht="15.75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9"/>
      <c r="Y971" s="19"/>
      <c r="Z971" s="19"/>
      <c r="AA971" s="19"/>
      <c r="AB971" s="19"/>
    </row>
    <row r="972" spans="1:28" ht="15.75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9"/>
      <c r="Y972" s="19"/>
      <c r="Z972" s="19"/>
      <c r="AA972" s="19"/>
      <c r="AB972" s="19"/>
    </row>
    <row r="973" spans="1:28" ht="15.75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9"/>
      <c r="Y973" s="19"/>
      <c r="Z973" s="19"/>
      <c r="AA973" s="19"/>
      <c r="AB973" s="19"/>
    </row>
    <row r="974" spans="1:28" ht="15.75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9"/>
      <c r="Y974" s="19"/>
      <c r="Z974" s="19"/>
      <c r="AA974" s="19"/>
      <c r="AB974" s="19"/>
    </row>
    <row r="975" spans="1:28" ht="15.75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9"/>
      <c r="Y975" s="19"/>
      <c r="Z975" s="19"/>
      <c r="AA975" s="19"/>
      <c r="AB975" s="19"/>
    </row>
    <row r="976" spans="1:28" ht="15.75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9"/>
      <c r="Y976" s="19"/>
      <c r="Z976" s="19"/>
      <c r="AA976" s="19"/>
      <c r="AB976" s="19"/>
    </row>
    <row r="977" spans="1:28" ht="15.75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9"/>
      <c r="Y977" s="19"/>
      <c r="Z977" s="19"/>
      <c r="AA977" s="19"/>
      <c r="AB977" s="19"/>
    </row>
    <row r="978" spans="1:28" ht="15.75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9"/>
      <c r="Y978" s="19"/>
      <c r="Z978" s="19"/>
      <c r="AA978" s="19"/>
      <c r="AB978" s="19"/>
    </row>
    <row r="979" spans="1:28" ht="15.75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9"/>
      <c r="Y979" s="19"/>
      <c r="Z979" s="19"/>
      <c r="AA979" s="19"/>
      <c r="AB979" s="19"/>
    </row>
    <row r="980" spans="1:28" ht="15.75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9"/>
      <c r="Y980" s="19"/>
      <c r="Z980" s="19"/>
      <c r="AA980" s="19"/>
      <c r="AB980" s="19"/>
    </row>
    <row r="981" spans="1:28" ht="15.75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9"/>
      <c r="Y981" s="19"/>
      <c r="Z981" s="19"/>
      <c r="AA981" s="19"/>
      <c r="AB981" s="19"/>
    </row>
    <row r="982" spans="1:28" ht="15.75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9"/>
      <c r="Y982" s="19"/>
      <c r="Z982" s="19"/>
      <c r="AA982" s="19"/>
      <c r="AB982" s="19"/>
    </row>
    <row r="983" spans="1:28" ht="15.75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9"/>
      <c r="Y983" s="19"/>
      <c r="Z983" s="19"/>
      <c r="AA983" s="19"/>
      <c r="AB983" s="19"/>
    </row>
    <row r="984" spans="1:28" ht="15.75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9"/>
      <c r="Y984" s="19"/>
      <c r="Z984" s="19"/>
      <c r="AA984" s="19"/>
      <c r="AB984" s="19"/>
    </row>
    <row r="985" spans="1:28" ht="15.75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9"/>
      <c r="Y985" s="19"/>
      <c r="Z985" s="19"/>
      <c r="AA985" s="19"/>
      <c r="AB985" s="19"/>
    </row>
    <row r="986" spans="1:28" ht="15.75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9"/>
      <c r="Y986" s="19"/>
      <c r="Z986" s="19"/>
      <c r="AA986" s="19"/>
      <c r="AB986" s="19"/>
    </row>
    <row r="987" spans="1:28" ht="15.75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9"/>
      <c r="Y987" s="19"/>
      <c r="Z987" s="19"/>
      <c r="AA987" s="19"/>
      <c r="AB987" s="19"/>
    </row>
    <row r="988" spans="1:28" ht="15.75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9"/>
      <c r="Y988" s="19"/>
      <c r="Z988" s="19"/>
      <c r="AA988" s="19"/>
      <c r="AB988" s="19"/>
    </row>
    <row r="989" spans="1:28" ht="15.75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9"/>
      <c r="Y989" s="19"/>
      <c r="Z989" s="19"/>
      <c r="AA989" s="19"/>
      <c r="AB989" s="19"/>
    </row>
    <row r="990" spans="1:28" ht="15.75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9"/>
      <c r="Y990" s="19"/>
      <c r="Z990" s="19"/>
      <c r="AA990" s="19"/>
      <c r="AB990" s="19"/>
    </row>
    <row r="991" spans="1:28" ht="15.75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9"/>
      <c r="Y991" s="19"/>
      <c r="Z991" s="19"/>
      <c r="AA991" s="19"/>
      <c r="AB991" s="19"/>
    </row>
    <row r="992" spans="1:28" ht="15.75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9"/>
      <c r="Y992" s="19"/>
      <c r="Z992" s="19"/>
      <c r="AA992" s="19"/>
      <c r="AB992" s="19"/>
    </row>
    <row r="993" spans="1:28" ht="15.75" customHeight="1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9"/>
      <c r="Y993" s="19"/>
      <c r="Z993" s="19"/>
      <c r="AA993" s="19"/>
      <c r="AB993" s="19"/>
    </row>
    <row r="994" spans="1:28" ht="15.75" customHeight="1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9"/>
      <c r="Y994" s="19"/>
      <c r="Z994" s="19"/>
      <c r="AA994" s="19"/>
      <c r="AB994" s="19"/>
    </row>
    <row r="995" spans="1:28" ht="15.75" customHeight="1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9"/>
      <c r="Y995" s="19"/>
      <c r="Z995" s="19"/>
      <c r="AA995" s="19"/>
      <c r="AB995" s="19"/>
    </row>
    <row r="996" spans="1:28" ht="15.75" customHeight="1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9"/>
      <c r="Y996" s="19"/>
      <c r="Z996" s="19"/>
      <c r="AA996" s="19"/>
      <c r="AB996" s="19"/>
    </row>
    <row r="997" spans="1:28" ht="15.75" customHeight="1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9"/>
      <c r="Y997" s="19"/>
      <c r="Z997" s="19"/>
      <c r="AA997" s="19"/>
      <c r="AB997" s="19"/>
    </row>
    <row r="998" spans="1:28" ht="15.75" customHeight="1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9"/>
      <c r="Y998" s="19"/>
      <c r="Z998" s="19"/>
      <c r="AA998" s="19"/>
      <c r="AB998" s="19"/>
    </row>
    <row r="999" spans="1:28" ht="15.75" customHeight="1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9"/>
      <c r="Y999" s="19"/>
      <c r="Z999" s="19"/>
      <c r="AA999" s="19"/>
      <c r="AB999" s="19"/>
    </row>
    <row r="1000" spans="1:28" ht="15.75" customHeight="1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9"/>
      <c r="Y1000" s="19"/>
      <c r="Z1000" s="19"/>
      <c r="AA1000" s="19"/>
      <c r="AB1000" s="19"/>
    </row>
    <row r="1001" spans="1:28" ht="15.75" customHeight="1" x14ac:dyDescent="0.2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9"/>
      <c r="Y1001" s="19"/>
      <c r="Z1001" s="19"/>
      <c r="AA1001" s="19"/>
      <c r="AB1001" s="19"/>
    </row>
    <row r="1002" spans="1:28" ht="15.75" customHeight="1" x14ac:dyDescent="0.2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9"/>
      <c r="Y1002" s="19"/>
      <c r="Z1002" s="19"/>
      <c r="AA1002" s="19"/>
      <c r="AB1002" s="19"/>
    </row>
    <row r="1003" spans="1:28" ht="15.75" customHeight="1" x14ac:dyDescent="0.2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9"/>
      <c r="Y1003" s="19"/>
      <c r="Z1003" s="19"/>
      <c r="AA1003" s="19"/>
      <c r="AB1003" s="19"/>
    </row>
    <row r="1004" spans="1:28" ht="15.75" customHeight="1" x14ac:dyDescent="0.2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9"/>
      <c r="Y1004" s="19"/>
      <c r="Z1004" s="19"/>
      <c r="AA1004" s="19"/>
      <c r="AB1004" s="19"/>
    </row>
    <row r="1005" spans="1:28" ht="15.75" customHeight="1" x14ac:dyDescent="0.2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9"/>
      <c r="Y1005" s="19"/>
      <c r="Z1005" s="19"/>
      <c r="AA1005" s="19"/>
      <c r="AB1005" s="19"/>
    </row>
    <row r="1006" spans="1:28" ht="15.75" customHeight="1" x14ac:dyDescent="0.2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9"/>
      <c r="Y1006" s="19"/>
      <c r="Z1006" s="19"/>
      <c r="AA1006" s="19"/>
      <c r="AB1006" s="19"/>
    </row>
    <row r="1007" spans="1:28" ht="15.75" customHeight="1" x14ac:dyDescent="0.2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9"/>
      <c r="Y1007" s="19"/>
      <c r="Z1007" s="19"/>
      <c r="AA1007" s="19"/>
      <c r="AB1007" s="19"/>
    </row>
    <row r="1008" spans="1:28" ht="15.75" customHeight="1" x14ac:dyDescent="0.2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65"/>
      <c r="M1008" s="165"/>
      <c r="N1008" s="165"/>
      <c r="O1008" s="165"/>
      <c r="P1008" s="165"/>
      <c r="Q1008" s="165"/>
      <c r="R1008" s="165"/>
      <c r="S1008" s="165"/>
      <c r="T1008" s="165"/>
      <c r="U1008" s="165"/>
      <c r="V1008" s="165"/>
      <c r="W1008" s="165"/>
      <c r="X1008" s="19"/>
      <c r="Y1008" s="19"/>
      <c r="Z1008" s="19"/>
      <c r="AA1008" s="19"/>
      <c r="AB1008" s="19"/>
    </row>
    <row r="1009" spans="1:28" ht="15.75" customHeight="1" x14ac:dyDescent="0.2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9"/>
      <c r="Y1009" s="19"/>
      <c r="Z1009" s="19"/>
      <c r="AA1009" s="19"/>
      <c r="AB1009" s="19"/>
    </row>
    <row r="1010" spans="1:28" ht="15.75" customHeight="1" x14ac:dyDescent="0.2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9"/>
      <c r="Y1010" s="19"/>
      <c r="Z1010" s="19"/>
      <c r="AA1010" s="19"/>
      <c r="AB1010" s="19"/>
    </row>
    <row r="1011" spans="1:28" ht="15.75" customHeight="1" x14ac:dyDescent="0.2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65"/>
      <c r="M1011" s="165"/>
      <c r="N1011" s="165"/>
      <c r="O1011" s="165"/>
      <c r="P1011" s="165"/>
      <c r="Q1011" s="165"/>
      <c r="R1011" s="165"/>
      <c r="S1011" s="165"/>
      <c r="T1011" s="165"/>
      <c r="U1011" s="165"/>
      <c r="V1011" s="165"/>
      <c r="W1011" s="165"/>
      <c r="X1011" s="19"/>
      <c r="Y1011" s="19"/>
      <c r="Z1011" s="19"/>
      <c r="AA1011" s="19"/>
      <c r="AB1011" s="19"/>
    </row>
    <row r="1012" spans="1:28" ht="15.75" customHeight="1" x14ac:dyDescent="0.2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9"/>
      <c r="Y1012" s="19"/>
      <c r="Z1012" s="19"/>
      <c r="AA1012" s="19"/>
      <c r="AB1012" s="19"/>
    </row>
    <row r="1013" spans="1:28" ht="15.75" customHeight="1" x14ac:dyDescent="0.2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9"/>
      <c r="Y1013" s="19"/>
      <c r="Z1013" s="19"/>
      <c r="AA1013" s="19"/>
      <c r="AB1013" s="19"/>
    </row>
    <row r="1014" spans="1:28" ht="15.75" customHeight="1" x14ac:dyDescent="0.2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65"/>
      <c r="M1014" s="165"/>
      <c r="N1014" s="165"/>
      <c r="O1014" s="165"/>
      <c r="P1014" s="165"/>
      <c r="Q1014" s="165"/>
      <c r="R1014" s="165"/>
      <c r="S1014" s="165"/>
      <c r="T1014" s="165"/>
      <c r="U1014" s="165"/>
      <c r="V1014" s="165"/>
      <c r="W1014" s="165"/>
      <c r="X1014" s="19"/>
      <c r="Y1014" s="19"/>
      <c r="Z1014" s="19"/>
      <c r="AA1014" s="19"/>
      <c r="AB1014" s="19"/>
    </row>
    <row r="1015" spans="1:28" ht="15.75" customHeight="1" x14ac:dyDescent="0.2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65"/>
      <c r="M1015" s="165"/>
      <c r="N1015" s="165"/>
      <c r="O1015" s="165"/>
      <c r="P1015" s="165"/>
      <c r="Q1015" s="165"/>
      <c r="R1015" s="165"/>
      <c r="S1015" s="165"/>
      <c r="T1015" s="165"/>
      <c r="U1015" s="165"/>
      <c r="V1015" s="165"/>
      <c r="W1015" s="165"/>
      <c r="X1015" s="19"/>
      <c r="Y1015" s="19"/>
      <c r="Z1015" s="19"/>
      <c r="AA1015" s="19"/>
      <c r="AB1015" s="19"/>
    </row>
    <row r="1016" spans="1:28" ht="15.75" customHeight="1" x14ac:dyDescent="0.2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9"/>
      <c r="Y1016" s="19"/>
      <c r="Z1016" s="19"/>
      <c r="AA1016" s="19"/>
      <c r="AB1016" s="19"/>
    </row>
    <row r="1017" spans="1:28" ht="15.75" customHeight="1" x14ac:dyDescent="0.2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9"/>
      <c r="Y1017" s="19"/>
      <c r="Z1017" s="19"/>
      <c r="AA1017" s="19"/>
      <c r="AB1017" s="19"/>
    </row>
    <row r="1018" spans="1:28" ht="15.75" customHeight="1" x14ac:dyDescent="0.2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65"/>
      <c r="M1018" s="165"/>
      <c r="N1018" s="165"/>
      <c r="O1018" s="165"/>
      <c r="P1018" s="165"/>
      <c r="Q1018" s="165"/>
      <c r="R1018" s="165"/>
      <c r="S1018" s="165"/>
      <c r="T1018" s="165"/>
      <c r="U1018" s="165"/>
      <c r="V1018" s="165"/>
      <c r="W1018" s="165"/>
      <c r="X1018" s="19"/>
      <c r="Y1018" s="19"/>
      <c r="Z1018" s="19"/>
      <c r="AA1018" s="19"/>
      <c r="AB1018" s="19"/>
    </row>
    <row r="1019" spans="1:28" ht="15.75" customHeight="1" x14ac:dyDescent="0.2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9"/>
      <c r="Y1019" s="19"/>
      <c r="Z1019" s="19"/>
      <c r="AA1019" s="19"/>
      <c r="AB1019" s="19"/>
    </row>
    <row r="1020" spans="1:28" ht="15.75" customHeight="1" x14ac:dyDescent="0.2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9"/>
      <c r="Y1020" s="19"/>
      <c r="Z1020" s="19"/>
      <c r="AA1020" s="19"/>
      <c r="AB1020" s="19"/>
    </row>
    <row r="1021" spans="1:28" ht="15.75" customHeight="1" x14ac:dyDescent="0.2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65"/>
      <c r="M1021" s="165"/>
      <c r="N1021" s="165"/>
      <c r="O1021" s="165"/>
      <c r="P1021" s="165"/>
      <c r="Q1021" s="165"/>
      <c r="R1021" s="165"/>
      <c r="S1021" s="165"/>
      <c r="T1021" s="165"/>
      <c r="U1021" s="165"/>
      <c r="V1021" s="165"/>
      <c r="W1021" s="165"/>
      <c r="X1021" s="19"/>
      <c r="Y1021" s="19"/>
      <c r="Z1021" s="19"/>
      <c r="AA1021" s="19"/>
      <c r="AB1021" s="19"/>
    </row>
    <row r="1022" spans="1:28" ht="15.75" customHeight="1" x14ac:dyDescent="0.2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65"/>
      <c r="M1022" s="165"/>
      <c r="N1022" s="165"/>
      <c r="O1022" s="165"/>
      <c r="P1022" s="165"/>
      <c r="Q1022" s="165"/>
      <c r="R1022" s="165"/>
      <c r="S1022" s="165"/>
      <c r="T1022" s="165"/>
      <c r="U1022" s="165"/>
      <c r="V1022" s="165"/>
      <c r="W1022" s="165"/>
      <c r="X1022" s="19"/>
      <c r="Y1022" s="19"/>
      <c r="Z1022" s="19"/>
      <c r="AA1022" s="19"/>
      <c r="AB1022" s="19"/>
    </row>
    <row r="1023" spans="1:28" ht="15.75" customHeight="1" x14ac:dyDescent="0.2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65"/>
      <c r="M1023" s="165"/>
      <c r="N1023" s="165"/>
      <c r="O1023" s="165"/>
      <c r="P1023" s="165"/>
      <c r="Q1023" s="165"/>
      <c r="R1023" s="165"/>
      <c r="S1023" s="165"/>
      <c r="T1023" s="165"/>
      <c r="U1023" s="165"/>
      <c r="V1023" s="165"/>
      <c r="W1023" s="165"/>
      <c r="X1023" s="19"/>
      <c r="Y1023" s="19"/>
      <c r="Z1023" s="19"/>
      <c r="AA1023" s="19"/>
      <c r="AB1023" s="19"/>
    </row>
    <row r="1024" spans="1:28" ht="15.75" customHeight="1" x14ac:dyDescent="0.2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65"/>
      <c r="M1024" s="165"/>
      <c r="N1024" s="165"/>
      <c r="O1024" s="165"/>
      <c r="P1024" s="165"/>
      <c r="Q1024" s="165"/>
      <c r="R1024" s="165"/>
      <c r="S1024" s="165"/>
      <c r="T1024" s="165"/>
      <c r="U1024" s="165"/>
      <c r="V1024" s="165"/>
      <c r="W1024" s="165"/>
      <c r="X1024" s="19"/>
      <c r="Y1024" s="19"/>
      <c r="Z1024" s="19"/>
      <c r="AA1024" s="19"/>
      <c r="AB1024" s="19"/>
    </row>
    <row r="1025" spans="1:28" ht="15.75" customHeight="1" x14ac:dyDescent="0.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65"/>
      <c r="M1025" s="165"/>
      <c r="N1025" s="165"/>
      <c r="O1025" s="165"/>
      <c r="P1025" s="165"/>
      <c r="Q1025" s="165"/>
      <c r="R1025" s="165"/>
      <c r="S1025" s="165"/>
      <c r="T1025" s="165"/>
      <c r="U1025" s="165"/>
      <c r="V1025" s="165"/>
      <c r="W1025" s="165"/>
      <c r="X1025" s="19"/>
      <c r="Y1025" s="19"/>
      <c r="Z1025" s="19"/>
      <c r="AA1025" s="19"/>
      <c r="AB1025" s="19"/>
    </row>
    <row r="1026" spans="1:28" ht="15.75" customHeight="1" x14ac:dyDescent="0.2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65"/>
      <c r="M1026" s="165"/>
      <c r="N1026" s="165"/>
      <c r="O1026" s="165"/>
      <c r="P1026" s="165"/>
      <c r="Q1026" s="165"/>
      <c r="R1026" s="165"/>
      <c r="S1026" s="165"/>
      <c r="T1026" s="165"/>
      <c r="U1026" s="165"/>
      <c r="V1026" s="165"/>
      <c r="W1026" s="165"/>
      <c r="X1026" s="19"/>
      <c r="Y1026" s="19"/>
      <c r="Z1026" s="19"/>
      <c r="AA1026" s="19"/>
      <c r="AB1026" s="19"/>
    </row>
    <row r="1027" spans="1:28" ht="15.75" customHeight="1" x14ac:dyDescent="0.2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65"/>
      <c r="M1027" s="165"/>
      <c r="N1027" s="165"/>
      <c r="O1027" s="165"/>
      <c r="P1027" s="165"/>
      <c r="Q1027" s="165"/>
      <c r="R1027" s="165"/>
      <c r="S1027" s="165"/>
      <c r="T1027" s="165"/>
      <c r="U1027" s="165"/>
      <c r="V1027" s="165"/>
      <c r="W1027" s="165"/>
      <c r="X1027" s="19"/>
      <c r="Y1027" s="19"/>
      <c r="Z1027" s="19"/>
      <c r="AA1027" s="19"/>
      <c r="AB1027" s="19"/>
    </row>
    <row r="1028" spans="1:28" ht="15.75" customHeight="1" x14ac:dyDescent="0.2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65"/>
      <c r="M1028" s="165"/>
      <c r="N1028" s="165"/>
      <c r="O1028" s="165"/>
      <c r="P1028" s="165"/>
      <c r="Q1028" s="165"/>
      <c r="R1028" s="165"/>
      <c r="S1028" s="165"/>
      <c r="T1028" s="165"/>
      <c r="U1028" s="165"/>
      <c r="V1028" s="165"/>
      <c r="W1028" s="165"/>
      <c r="X1028" s="19"/>
      <c r="Y1028" s="19"/>
      <c r="Z1028" s="19"/>
      <c r="AA1028" s="19"/>
      <c r="AB1028" s="19"/>
    </row>
    <row r="1029" spans="1:28" ht="15.75" customHeight="1" x14ac:dyDescent="0.2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65"/>
      <c r="M1029" s="165"/>
      <c r="N1029" s="165"/>
      <c r="O1029" s="165"/>
      <c r="P1029" s="165"/>
      <c r="Q1029" s="165"/>
      <c r="R1029" s="165"/>
      <c r="S1029" s="165"/>
      <c r="T1029" s="165"/>
      <c r="U1029" s="165"/>
      <c r="V1029" s="165"/>
      <c r="W1029" s="165"/>
      <c r="X1029" s="19"/>
      <c r="Y1029" s="19"/>
      <c r="Z1029" s="19"/>
      <c r="AA1029" s="19"/>
      <c r="AB1029" s="19"/>
    </row>
    <row r="1030" spans="1:28" ht="15.75" customHeight="1" x14ac:dyDescent="0.2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65"/>
      <c r="M1030" s="165"/>
      <c r="N1030" s="165"/>
      <c r="O1030" s="165"/>
      <c r="P1030" s="165"/>
      <c r="Q1030" s="165"/>
      <c r="R1030" s="165"/>
      <c r="S1030" s="165"/>
      <c r="T1030" s="165"/>
      <c r="U1030" s="165"/>
      <c r="V1030" s="165"/>
      <c r="W1030" s="165"/>
      <c r="X1030" s="19"/>
      <c r="Y1030" s="19"/>
      <c r="Z1030" s="19"/>
      <c r="AA1030" s="19"/>
      <c r="AB1030" s="19"/>
    </row>
    <row r="1031" spans="1:28" ht="15.75" customHeight="1" x14ac:dyDescent="0.2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65"/>
      <c r="M1031" s="165"/>
      <c r="N1031" s="165"/>
      <c r="O1031" s="165"/>
      <c r="P1031" s="165"/>
      <c r="Q1031" s="165"/>
      <c r="R1031" s="165"/>
      <c r="S1031" s="165"/>
      <c r="T1031" s="165"/>
      <c r="U1031" s="165"/>
      <c r="V1031" s="165"/>
      <c r="W1031" s="165"/>
      <c r="X1031" s="19"/>
      <c r="Y1031" s="19"/>
      <c r="Z1031" s="19"/>
      <c r="AA1031" s="19"/>
      <c r="AB1031" s="19"/>
    </row>
    <row r="1032" spans="1:28" ht="15.75" customHeight="1" x14ac:dyDescent="0.2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65"/>
      <c r="M1032" s="165"/>
      <c r="N1032" s="165"/>
      <c r="O1032" s="165"/>
      <c r="P1032" s="165"/>
      <c r="Q1032" s="165"/>
      <c r="R1032" s="165"/>
      <c r="S1032" s="165"/>
      <c r="T1032" s="165"/>
      <c r="U1032" s="165"/>
      <c r="V1032" s="165"/>
      <c r="W1032" s="165"/>
      <c r="X1032" s="19"/>
      <c r="Y1032" s="19"/>
      <c r="Z1032" s="19"/>
      <c r="AA1032" s="19"/>
      <c r="AB1032" s="19"/>
    </row>
    <row r="1033" spans="1:28" ht="15.75" customHeight="1" x14ac:dyDescent="0.2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65"/>
      <c r="M1033" s="165"/>
      <c r="N1033" s="165"/>
      <c r="O1033" s="165"/>
      <c r="P1033" s="165"/>
      <c r="Q1033" s="165"/>
      <c r="R1033" s="165"/>
      <c r="S1033" s="165"/>
      <c r="T1033" s="165"/>
      <c r="U1033" s="165"/>
      <c r="V1033" s="165"/>
      <c r="W1033" s="165"/>
      <c r="X1033" s="19"/>
      <c r="Y1033" s="19"/>
      <c r="Z1033" s="19"/>
      <c r="AA1033" s="19"/>
      <c r="AB1033" s="19"/>
    </row>
    <row r="1034" spans="1:28" ht="15.75" customHeight="1" x14ac:dyDescent="0.2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65"/>
      <c r="M1034" s="165"/>
      <c r="N1034" s="165"/>
      <c r="O1034" s="165"/>
      <c r="P1034" s="165"/>
      <c r="Q1034" s="165"/>
      <c r="R1034" s="165"/>
      <c r="S1034" s="165"/>
      <c r="T1034" s="165"/>
      <c r="U1034" s="165"/>
      <c r="V1034" s="165"/>
      <c r="W1034" s="165"/>
      <c r="X1034" s="19"/>
      <c r="Y1034" s="19"/>
      <c r="Z1034" s="19"/>
      <c r="AA1034" s="19"/>
      <c r="AB1034" s="19"/>
    </row>
    <row r="1035" spans="1:28" ht="15.75" customHeight="1" x14ac:dyDescent="0.2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65"/>
      <c r="M1035" s="165"/>
      <c r="N1035" s="165"/>
      <c r="O1035" s="165"/>
      <c r="P1035" s="165"/>
      <c r="Q1035" s="165"/>
      <c r="R1035" s="165"/>
      <c r="S1035" s="165"/>
      <c r="T1035" s="165"/>
      <c r="U1035" s="165"/>
      <c r="V1035" s="165"/>
      <c r="W1035" s="165"/>
      <c r="X1035" s="19"/>
      <c r="Y1035" s="19"/>
      <c r="Z1035" s="19"/>
      <c r="AA1035" s="19"/>
      <c r="AB1035" s="19"/>
    </row>
    <row r="1036" spans="1:28" ht="15.75" customHeight="1" x14ac:dyDescent="0.2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65"/>
      <c r="M1036" s="165"/>
      <c r="N1036" s="165"/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9"/>
      <c r="Y1036" s="19"/>
      <c r="Z1036" s="19"/>
      <c r="AA1036" s="19"/>
      <c r="AB1036" s="19"/>
    </row>
    <row r="1037" spans="1:28" ht="15.75" customHeight="1" x14ac:dyDescent="0.2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65"/>
      <c r="M1037" s="165"/>
      <c r="N1037" s="165"/>
      <c r="O1037" s="165"/>
      <c r="P1037" s="165"/>
      <c r="Q1037" s="165"/>
      <c r="R1037" s="165"/>
      <c r="S1037" s="165"/>
      <c r="T1037" s="165"/>
      <c r="U1037" s="165"/>
      <c r="V1037" s="165"/>
      <c r="W1037" s="165"/>
      <c r="X1037" s="19"/>
      <c r="Y1037" s="19"/>
      <c r="Z1037" s="19"/>
      <c r="AA1037" s="19"/>
      <c r="AB1037" s="19"/>
    </row>
    <row r="1038" spans="1:28" ht="15.75" customHeight="1" x14ac:dyDescent="0.2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65"/>
      <c r="M1038" s="165"/>
      <c r="N1038" s="165"/>
      <c r="O1038" s="165"/>
      <c r="P1038" s="165"/>
      <c r="Q1038" s="165"/>
      <c r="R1038" s="165"/>
      <c r="S1038" s="165"/>
      <c r="T1038" s="165"/>
      <c r="U1038" s="165"/>
      <c r="V1038" s="165"/>
      <c r="W1038" s="165"/>
      <c r="X1038" s="19"/>
      <c r="Y1038" s="19"/>
      <c r="Z1038" s="19"/>
      <c r="AA1038" s="19"/>
      <c r="AB1038" s="19"/>
    </row>
    <row r="1039" spans="1:28" ht="15.75" customHeight="1" x14ac:dyDescent="0.2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65"/>
      <c r="M1039" s="165"/>
      <c r="N1039" s="165"/>
      <c r="O1039" s="165"/>
      <c r="P1039" s="165"/>
      <c r="Q1039" s="165"/>
      <c r="R1039" s="165"/>
      <c r="S1039" s="165"/>
      <c r="T1039" s="165"/>
      <c r="U1039" s="165"/>
      <c r="V1039" s="165"/>
      <c r="W1039" s="165"/>
      <c r="X1039" s="19"/>
      <c r="Y1039" s="19"/>
      <c r="Z1039" s="19"/>
      <c r="AA1039" s="19"/>
      <c r="AB1039" s="19"/>
    </row>
    <row r="1040" spans="1:28" ht="15.75" customHeight="1" x14ac:dyDescent="0.2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65"/>
      <c r="M1040" s="165"/>
      <c r="N1040" s="165"/>
      <c r="O1040" s="165"/>
      <c r="P1040" s="165"/>
      <c r="Q1040" s="165"/>
      <c r="R1040" s="165"/>
      <c r="S1040" s="165"/>
      <c r="T1040" s="165"/>
      <c r="U1040" s="165"/>
      <c r="V1040" s="165"/>
      <c r="W1040" s="165"/>
      <c r="X1040" s="19"/>
      <c r="Y1040" s="19"/>
      <c r="Z1040" s="19"/>
      <c r="AA1040" s="19"/>
      <c r="AB1040" s="19"/>
    </row>
    <row r="1041" spans="1:28" ht="15.75" customHeight="1" x14ac:dyDescent="0.2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65"/>
      <c r="M1041" s="165"/>
      <c r="N1041" s="165"/>
      <c r="O1041" s="165"/>
      <c r="P1041" s="165"/>
      <c r="Q1041" s="165"/>
      <c r="R1041" s="165"/>
      <c r="S1041" s="165"/>
      <c r="T1041" s="165"/>
      <c r="U1041" s="165"/>
      <c r="V1041" s="165"/>
      <c r="W1041" s="165"/>
      <c r="X1041" s="19"/>
      <c r="Y1041" s="19"/>
      <c r="Z1041" s="19"/>
      <c r="AA1041" s="19"/>
      <c r="AB1041" s="19"/>
    </row>
    <row r="1042" spans="1:28" ht="15.75" customHeight="1" x14ac:dyDescent="0.2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65"/>
      <c r="M1042" s="165"/>
      <c r="N1042" s="165"/>
      <c r="O1042" s="165"/>
      <c r="P1042" s="165"/>
      <c r="Q1042" s="165"/>
      <c r="R1042" s="165"/>
      <c r="S1042" s="165"/>
      <c r="T1042" s="165"/>
      <c r="U1042" s="165"/>
      <c r="V1042" s="165"/>
      <c r="W1042" s="165"/>
      <c r="X1042" s="19"/>
      <c r="Y1042" s="19"/>
      <c r="Z1042" s="19"/>
      <c r="AA1042" s="19"/>
      <c r="AB1042" s="19"/>
    </row>
    <row r="1043" spans="1:28" ht="15.75" customHeight="1" x14ac:dyDescent="0.2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65"/>
      <c r="M1043" s="165"/>
      <c r="N1043" s="165"/>
      <c r="O1043" s="165"/>
      <c r="P1043" s="165"/>
      <c r="Q1043" s="165"/>
      <c r="R1043" s="165"/>
      <c r="S1043" s="165"/>
      <c r="T1043" s="165"/>
      <c r="U1043" s="165"/>
      <c r="V1043" s="165"/>
      <c r="W1043" s="165"/>
      <c r="X1043" s="19"/>
      <c r="Y1043" s="19"/>
      <c r="Z1043" s="19"/>
      <c r="AA1043" s="19"/>
      <c r="AB1043" s="19"/>
    </row>
    <row r="1044" spans="1:28" ht="15.75" customHeight="1" x14ac:dyDescent="0.2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65"/>
      <c r="M1044" s="165"/>
      <c r="N1044" s="165"/>
      <c r="O1044" s="165"/>
      <c r="P1044" s="165"/>
      <c r="Q1044" s="165"/>
      <c r="R1044" s="165"/>
      <c r="S1044" s="165"/>
      <c r="T1044" s="165"/>
      <c r="U1044" s="165"/>
      <c r="V1044" s="165"/>
      <c r="W1044" s="165"/>
      <c r="X1044" s="19"/>
      <c r="Y1044" s="19"/>
      <c r="Z1044" s="19"/>
      <c r="AA1044" s="19"/>
      <c r="AB1044" s="19"/>
    </row>
    <row r="1045" spans="1:28" ht="15.75" customHeight="1" x14ac:dyDescent="0.2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65"/>
      <c r="M1045" s="165"/>
      <c r="N1045" s="165"/>
      <c r="O1045" s="165"/>
      <c r="P1045" s="165"/>
      <c r="Q1045" s="165"/>
      <c r="R1045" s="165"/>
      <c r="S1045" s="165"/>
      <c r="T1045" s="165"/>
      <c r="U1045" s="165"/>
      <c r="V1045" s="165"/>
      <c r="W1045" s="165"/>
      <c r="X1045" s="19"/>
      <c r="Y1045" s="19"/>
      <c r="Z1045" s="19"/>
      <c r="AA1045" s="19"/>
      <c r="AB1045" s="19"/>
    </row>
    <row r="1046" spans="1:28" ht="15.75" customHeight="1" x14ac:dyDescent="0.2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65"/>
      <c r="M1046" s="165"/>
      <c r="N1046" s="165"/>
      <c r="O1046" s="165"/>
      <c r="P1046" s="165"/>
      <c r="Q1046" s="165"/>
      <c r="R1046" s="165"/>
      <c r="S1046" s="165"/>
      <c r="T1046" s="165"/>
      <c r="U1046" s="165"/>
      <c r="V1046" s="165"/>
      <c r="W1046" s="165"/>
      <c r="X1046" s="19"/>
      <c r="Y1046" s="19"/>
      <c r="Z1046" s="19"/>
      <c r="AA1046" s="19"/>
      <c r="AB1046" s="19"/>
    </row>
    <row r="1047" spans="1:28" ht="15.75" customHeight="1" x14ac:dyDescent="0.2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65"/>
      <c r="M1047" s="165"/>
      <c r="N1047" s="165"/>
      <c r="O1047" s="165"/>
      <c r="P1047" s="165"/>
      <c r="Q1047" s="165"/>
      <c r="R1047" s="165"/>
      <c r="S1047" s="165"/>
      <c r="T1047" s="165"/>
      <c r="U1047" s="165"/>
      <c r="V1047" s="165"/>
      <c r="W1047" s="165"/>
      <c r="X1047" s="19"/>
      <c r="Y1047" s="19"/>
      <c r="Z1047" s="19"/>
      <c r="AA1047" s="19"/>
      <c r="AB1047" s="19"/>
    </row>
    <row r="1048" spans="1:28" ht="15.75" customHeight="1" x14ac:dyDescent="0.2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65"/>
      <c r="M1048" s="165"/>
      <c r="N1048" s="165"/>
      <c r="O1048" s="165"/>
      <c r="P1048" s="165"/>
      <c r="Q1048" s="165"/>
      <c r="R1048" s="165"/>
      <c r="S1048" s="165"/>
      <c r="T1048" s="165"/>
      <c r="U1048" s="165"/>
      <c r="V1048" s="165"/>
      <c r="W1048" s="165"/>
      <c r="X1048" s="19"/>
      <c r="Y1048" s="19"/>
      <c r="Z1048" s="19"/>
      <c r="AA1048" s="19"/>
      <c r="AB1048" s="19"/>
    </row>
    <row r="1049" spans="1:28" ht="15.75" customHeight="1" x14ac:dyDescent="0.2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65"/>
      <c r="M1049" s="165"/>
      <c r="N1049" s="165"/>
      <c r="O1049" s="165"/>
      <c r="P1049" s="165"/>
      <c r="Q1049" s="165"/>
      <c r="R1049" s="165"/>
      <c r="S1049" s="165"/>
      <c r="T1049" s="165"/>
      <c r="U1049" s="165"/>
      <c r="V1049" s="165"/>
      <c r="W1049" s="165"/>
      <c r="X1049" s="19"/>
      <c r="Y1049" s="19"/>
      <c r="Z1049" s="19"/>
      <c r="AA1049" s="19"/>
      <c r="AB1049" s="19"/>
    </row>
    <row r="1050" spans="1:28" ht="15.75" customHeight="1" x14ac:dyDescent="0.2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65"/>
      <c r="M1050" s="165"/>
      <c r="N1050" s="165"/>
      <c r="O1050" s="165"/>
      <c r="P1050" s="165"/>
      <c r="Q1050" s="165"/>
      <c r="R1050" s="165"/>
      <c r="S1050" s="165"/>
      <c r="T1050" s="165"/>
      <c r="U1050" s="165"/>
      <c r="V1050" s="165"/>
      <c r="W1050" s="165"/>
      <c r="X1050" s="19"/>
      <c r="Y1050" s="19"/>
      <c r="Z1050" s="19"/>
      <c r="AA1050" s="19"/>
      <c r="AB1050" s="19"/>
    </row>
    <row r="1051" spans="1:28" ht="15.75" customHeight="1" x14ac:dyDescent="0.2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65"/>
      <c r="M1051" s="165"/>
      <c r="N1051" s="165"/>
      <c r="O1051" s="165"/>
      <c r="P1051" s="165"/>
      <c r="Q1051" s="165"/>
      <c r="R1051" s="165"/>
      <c r="S1051" s="165"/>
      <c r="T1051" s="165"/>
      <c r="U1051" s="165"/>
      <c r="V1051" s="165"/>
      <c r="W1051" s="165"/>
      <c r="X1051" s="19"/>
      <c r="Y1051" s="19"/>
      <c r="Z1051" s="19"/>
      <c r="AA1051" s="19"/>
      <c r="AB1051" s="19"/>
    </row>
    <row r="1052" spans="1:28" ht="15.75" customHeight="1" x14ac:dyDescent="0.2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65"/>
      <c r="M1052" s="165"/>
      <c r="N1052" s="165"/>
      <c r="O1052" s="165"/>
      <c r="P1052" s="165"/>
      <c r="Q1052" s="165"/>
      <c r="R1052" s="165"/>
      <c r="S1052" s="165"/>
      <c r="T1052" s="165"/>
      <c r="U1052" s="165"/>
      <c r="V1052" s="165"/>
      <c r="W1052" s="165"/>
      <c r="X1052" s="19"/>
      <c r="Y1052" s="19"/>
      <c r="Z1052" s="19"/>
      <c r="AA1052" s="19"/>
      <c r="AB1052" s="19"/>
    </row>
    <row r="1053" spans="1:28" ht="15.75" customHeight="1" x14ac:dyDescent="0.2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65"/>
      <c r="M1053" s="165"/>
      <c r="N1053" s="165"/>
      <c r="O1053" s="165"/>
      <c r="P1053" s="165"/>
      <c r="Q1053" s="165"/>
      <c r="R1053" s="165"/>
      <c r="S1053" s="165"/>
      <c r="T1053" s="165"/>
      <c r="U1053" s="165"/>
      <c r="V1053" s="165"/>
      <c r="W1053" s="165"/>
      <c r="X1053" s="19"/>
      <c r="Y1053" s="19"/>
      <c r="Z1053" s="19"/>
      <c r="AA1053" s="19"/>
      <c r="AB1053" s="19"/>
    </row>
    <row r="1054" spans="1:28" ht="15.75" customHeight="1" x14ac:dyDescent="0.2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65"/>
      <c r="M1054" s="165"/>
      <c r="N1054" s="165"/>
      <c r="O1054" s="165"/>
      <c r="P1054" s="165"/>
      <c r="Q1054" s="165"/>
      <c r="R1054" s="165"/>
      <c r="S1054" s="165"/>
      <c r="T1054" s="165"/>
      <c r="U1054" s="165"/>
      <c r="V1054" s="165"/>
      <c r="W1054" s="165"/>
      <c r="X1054" s="19"/>
      <c r="Y1054" s="19"/>
      <c r="Z1054" s="19"/>
      <c r="AA1054" s="19"/>
      <c r="AB1054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8"/>
  <sheetViews>
    <sheetView zoomScaleNormal="100" workbookViewId="0"/>
  </sheetViews>
  <sheetFormatPr defaultColWidth="10.875" defaultRowHeight="14.25" x14ac:dyDescent="0.2"/>
  <cols>
    <col min="2" max="2" width="43" bestFit="1" customWidth="1"/>
  </cols>
  <sheetData>
    <row r="1" spans="1:18" x14ac:dyDescent="0.2">
      <c r="A1" s="290"/>
      <c r="B1" s="291"/>
      <c r="C1" s="292"/>
      <c r="D1" s="293"/>
      <c r="E1" s="448">
        <v>2022</v>
      </c>
      <c r="F1" s="449"/>
      <c r="G1" s="449"/>
      <c r="H1" s="450"/>
      <c r="I1" s="448">
        <v>2022</v>
      </c>
      <c r="J1" s="449"/>
      <c r="K1" s="449"/>
      <c r="L1" s="450"/>
      <c r="M1" s="294"/>
      <c r="N1" s="295">
        <v>50</v>
      </c>
      <c r="O1" s="296"/>
      <c r="P1" s="297"/>
      <c r="Q1" s="298"/>
      <c r="R1" s="299"/>
    </row>
    <row r="2" spans="1:18" ht="51" customHeight="1" x14ac:dyDescent="0.2">
      <c r="A2" s="300"/>
      <c r="B2" s="301"/>
      <c r="C2" s="302"/>
      <c r="D2" s="303"/>
      <c r="E2" s="451" t="s">
        <v>409</v>
      </c>
      <c r="F2" s="452"/>
      <c r="G2" s="452"/>
      <c r="H2" s="453"/>
      <c r="I2" s="451" t="s">
        <v>410</v>
      </c>
      <c r="J2" s="452"/>
      <c r="K2" s="452"/>
      <c r="L2" s="453"/>
      <c r="M2" s="304"/>
      <c r="N2" s="305" t="s">
        <v>411</v>
      </c>
      <c r="O2" s="306"/>
      <c r="P2" s="307"/>
      <c r="Q2" s="308"/>
      <c r="R2" s="309"/>
    </row>
    <row r="3" spans="1:18" ht="115.5" customHeight="1" x14ac:dyDescent="0.2">
      <c r="A3" s="310"/>
      <c r="B3" s="311"/>
      <c r="C3" s="312" t="s">
        <v>412</v>
      </c>
      <c r="D3" s="313" t="s">
        <v>413</v>
      </c>
      <c r="E3" s="314">
        <v>44866</v>
      </c>
      <c r="F3" s="315">
        <v>44562</v>
      </c>
      <c r="G3" s="316" t="s">
        <v>414</v>
      </c>
      <c r="H3" s="317" t="s">
        <v>415</v>
      </c>
      <c r="I3" s="314">
        <v>44866</v>
      </c>
      <c r="J3" s="315">
        <v>44562</v>
      </c>
      <c r="K3" s="316" t="s">
        <v>414</v>
      </c>
      <c r="L3" s="317" t="s">
        <v>415</v>
      </c>
      <c r="M3" s="318" t="s">
        <v>416</v>
      </c>
      <c r="N3" s="319" t="s">
        <v>417</v>
      </c>
      <c r="O3" s="320" t="s">
        <v>418</v>
      </c>
      <c r="P3" s="321" t="s">
        <v>419</v>
      </c>
      <c r="Q3" s="322" t="s">
        <v>420</v>
      </c>
      <c r="R3" s="323" t="s">
        <v>421</v>
      </c>
    </row>
    <row r="4" spans="1:18" x14ac:dyDescent="0.2">
      <c r="A4" s="290">
        <v>1</v>
      </c>
      <c r="B4" s="291" t="s">
        <v>41</v>
      </c>
      <c r="C4" s="324">
        <v>11760</v>
      </c>
      <c r="D4" s="325">
        <v>12318</v>
      </c>
      <c r="E4" s="326">
        <f>'в привитых'!J5+'в привитых'!K5+'в привитых'!M5</f>
        <v>49325</v>
      </c>
      <c r="F4" s="327">
        <v>45677</v>
      </c>
      <c r="G4" s="327">
        <f t="shared" ref="G4:G29" si="0">E4-F4</f>
        <v>3648</v>
      </c>
      <c r="H4" s="328">
        <f t="shared" ref="H4:H20" si="1">G4/C4</f>
        <v>0.31020408163265306</v>
      </c>
      <c r="I4" s="326">
        <f>'в привитых'!N5+'в привитых'!P5+'в привитых'!Q5</f>
        <v>20741</v>
      </c>
      <c r="J4" s="327">
        <v>4890</v>
      </c>
      <c r="K4" s="327">
        <f t="shared" ref="K4:K29" si="2">I4-J4</f>
        <v>15851</v>
      </c>
      <c r="L4" s="328">
        <f>K4/D4</f>
        <v>1.2868160415651893</v>
      </c>
      <c r="M4" s="329">
        <v>90228</v>
      </c>
      <c r="N4" s="330">
        <f>'в привитых'!I5+'в привитых'!K5+'в привитых'!L5</f>
        <v>51232</v>
      </c>
      <c r="O4" s="331">
        <f>N4/M4</f>
        <v>0.5678060025712639</v>
      </c>
      <c r="P4" s="290">
        <f t="shared" ref="P4:P35" si="3">E4</f>
        <v>49325</v>
      </c>
      <c r="Q4" s="330">
        <f t="shared" ref="Q4:Q35" si="4">I4</f>
        <v>20741</v>
      </c>
      <c r="R4" s="332">
        <f t="shared" ref="R4:R35" si="5">Q4/P4</f>
        <v>0.42049670552458185</v>
      </c>
    </row>
    <row r="5" spans="1:18" x14ac:dyDescent="0.2">
      <c r="A5" s="333">
        <v>2</v>
      </c>
      <c r="B5" s="334" t="s">
        <v>42</v>
      </c>
      <c r="C5" s="335">
        <v>1589</v>
      </c>
      <c r="D5" s="336"/>
      <c r="E5" s="337">
        <f>'в привитых'!J6+'в привитых'!K6+'в привитых'!M6</f>
        <v>322</v>
      </c>
      <c r="F5" s="338"/>
      <c r="G5" s="338">
        <f t="shared" si="0"/>
        <v>322</v>
      </c>
      <c r="H5" s="339">
        <f t="shared" si="1"/>
        <v>0.20264317180616739</v>
      </c>
      <c r="I5" s="337">
        <f>'в привитых'!N6+'в привитых'!P6+'в привитых'!Q6</f>
        <v>0</v>
      </c>
      <c r="J5" s="338">
        <v>0</v>
      </c>
      <c r="K5" s="338">
        <f t="shared" si="2"/>
        <v>0</v>
      </c>
      <c r="L5" s="339"/>
      <c r="M5" s="340">
        <v>77968</v>
      </c>
      <c r="N5" s="341">
        <f>'в привитых'!I6+'в привитых'!K6+'в привитых'!L6</f>
        <v>332</v>
      </c>
      <c r="O5" s="342">
        <f>N5/M5</f>
        <v>4.2581571926944388E-3</v>
      </c>
      <c r="P5" s="333">
        <f t="shared" si="3"/>
        <v>322</v>
      </c>
      <c r="Q5" s="341">
        <f t="shared" si="4"/>
        <v>0</v>
      </c>
      <c r="R5" s="343">
        <f t="shared" si="5"/>
        <v>0</v>
      </c>
    </row>
    <row r="6" spans="1:18" x14ac:dyDescent="0.2">
      <c r="A6" s="333">
        <v>2</v>
      </c>
      <c r="B6" s="334" t="s">
        <v>43</v>
      </c>
      <c r="C6" s="335">
        <v>3251</v>
      </c>
      <c r="D6" s="336"/>
      <c r="E6" s="337">
        <f>'в привитых'!J7+'в привитых'!K7+'в привитых'!M7</f>
        <v>1008</v>
      </c>
      <c r="F6" s="338"/>
      <c r="G6" s="338">
        <f t="shared" si="0"/>
        <v>1008</v>
      </c>
      <c r="H6" s="339">
        <f t="shared" si="1"/>
        <v>0.31005844355582896</v>
      </c>
      <c r="I6" s="337">
        <f>'в привитых'!N7+'в привитых'!P7+'в привитых'!Q7</f>
        <v>0</v>
      </c>
      <c r="J6" s="338">
        <v>0</v>
      </c>
      <c r="K6" s="338">
        <f t="shared" si="2"/>
        <v>0</v>
      </c>
      <c r="L6" s="339"/>
      <c r="M6" s="340"/>
      <c r="N6" s="341">
        <f>'в привитых'!I7+'в привитых'!K7+'в привитых'!L7</f>
        <v>1008</v>
      </c>
      <c r="O6" s="342"/>
      <c r="P6" s="333">
        <f t="shared" si="3"/>
        <v>1008</v>
      </c>
      <c r="Q6" s="341">
        <f t="shared" si="4"/>
        <v>0</v>
      </c>
      <c r="R6" s="343">
        <f t="shared" si="5"/>
        <v>0</v>
      </c>
    </row>
    <row r="7" spans="1:18" x14ac:dyDescent="0.2">
      <c r="A7" s="333">
        <v>3</v>
      </c>
      <c r="B7" s="334" t="s">
        <v>44</v>
      </c>
      <c r="C7" s="335">
        <v>36238</v>
      </c>
      <c r="D7" s="336">
        <v>60272</v>
      </c>
      <c r="E7" s="337">
        <f>'в привитых'!J8+'в привитых'!K8+'в привитых'!M8</f>
        <v>83219</v>
      </c>
      <c r="F7" s="338">
        <v>77058</v>
      </c>
      <c r="G7" s="338">
        <f t="shared" si="0"/>
        <v>6161</v>
      </c>
      <c r="H7" s="339">
        <f t="shared" si="1"/>
        <v>0.17001490148462939</v>
      </c>
      <c r="I7" s="337">
        <f>'в привитых'!N8+'в привитых'!P8+'в привитых'!Q8</f>
        <v>32269</v>
      </c>
      <c r="J7" s="338">
        <v>4458</v>
      </c>
      <c r="K7" s="338">
        <f t="shared" si="2"/>
        <v>27811</v>
      </c>
      <c r="L7" s="339">
        <f>K7/D7</f>
        <v>0.46142487390496417</v>
      </c>
      <c r="M7" s="340">
        <v>161704</v>
      </c>
      <c r="N7" s="341">
        <f>'в привитых'!I8+'в привитых'!K8+'в привитых'!L8</f>
        <v>89572</v>
      </c>
      <c r="O7" s="342">
        <f>N7/M7</f>
        <v>0.55392569138673131</v>
      </c>
      <c r="P7" s="333">
        <f t="shared" si="3"/>
        <v>83219</v>
      </c>
      <c r="Q7" s="341">
        <f t="shared" si="4"/>
        <v>32269</v>
      </c>
      <c r="R7" s="343">
        <f t="shared" si="5"/>
        <v>0.3877600067292325</v>
      </c>
    </row>
    <row r="8" spans="1:18" x14ac:dyDescent="0.2">
      <c r="A8" s="333">
        <v>4</v>
      </c>
      <c r="B8" s="334" t="s">
        <v>45</v>
      </c>
      <c r="C8" s="335">
        <v>4167</v>
      </c>
      <c r="D8" s="336"/>
      <c r="E8" s="337">
        <f>'в привитых'!J9+'в привитых'!K9+'в привитых'!M9</f>
        <v>508</v>
      </c>
      <c r="F8" s="338"/>
      <c r="G8" s="338">
        <f t="shared" si="0"/>
        <v>508</v>
      </c>
      <c r="H8" s="339">
        <f t="shared" si="1"/>
        <v>0.12191024718022558</v>
      </c>
      <c r="I8" s="337">
        <f>'в привитых'!N9+'в привитых'!P9+'в привитых'!Q9</f>
        <v>0</v>
      </c>
      <c r="J8" s="338">
        <v>0</v>
      </c>
      <c r="K8" s="338">
        <f t="shared" si="2"/>
        <v>0</v>
      </c>
      <c r="L8" s="339"/>
      <c r="M8" s="340">
        <v>88835</v>
      </c>
      <c r="N8" s="341">
        <f>'в привитых'!I9+'в привитых'!K9+'в привитых'!L9</f>
        <v>512</v>
      </c>
      <c r="O8" s="342">
        <f>N8/M8</f>
        <v>5.7634941183092253E-3</v>
      </c>
      <c r="P8" s="333">
        <f t="shared" si="3"/>
        <v>508</v>
      </c>
      <c r="Q8" s="341">
        <f t="shared" si="4"/>
        <v>0</v>
      </c>
      <c r="R8" s="343">
        <f t="shared" si="5"/>
        <v>0</v>
      </c>
    </row>
    <row r="9" spans="1:18" x14ac:dyDescent="0.2">
      <c r="A9" s="333">
        <v>4</v>
      </c>
      <c r="B9" s="334" t="s">
        <v>46</v>
      </c>
      <c r="C9" s="335">
        <v>5312</v>
      </c>
      <c r="D9" s="336"/>
      <c r="E9" s="337">
        <f>'в привитых'!J10+'в привитых'!K10+'в привитых'!M10</f>
        <v>496</v>
      </c>
      <c r="F9" s="338"/>
      <c r="G9" s="338">
        <f t="shared" si="0"/>
        <v>496</v>
      </c>
      <c r="H9" s="339">
        <f t="shared" si="1"/>
        <v>9.337349397590361E-2</v>
      </c>
      <c r="I9" s="337">
        <f>'в привитых'!N10+'в привитых'!P10+'в привитых'!Q10</f>
        <v>1</v>
      </c>
      <c r="J9" s="338">
        <v>0</v>
      </c>
      <c r="K9" s="338">
        <f t="shared" si="2"/>
        <v>1</v>
      </c>
      <c r="L9" s="339"/>
      <c r="M9" s="340"/>
      <c r="N9" s="341">
        <f>'в привитых'!I10+'в привитых'!K10+'в привитых'!L10</f>
        <v>504</v>
      </c>
      <c r="O9" s="342"/>
      <c r="P9" s="333">
        <f t="shared" si="3"/>
        <v>496</v>
      </c>
      <c r="Q9" s="341">
        <f t="shared" si="4"/>
        <v>1</v>
      </c>
      <c r="R9" s="343">
        <f t="shared" si="5"/>
        <v>2.0161290322580645E-3</v>
      </c>
    </row>
    <row r="10" spans="1:18" x14ac:dyDescent="0.2">
      <c r="A10" s="333">
        <v>5</v>
      </c>
      <c r="B10" s="334" t="s">
        <v>47</v>
      </c>
      <c r="C10" s="335">
        <v>10320</v>
      </c>
      <c r="D10" s="336">
        <v>80053</v>
      </c>
      <c r="E10" s="337">
        <f>'в привитых'!J11+'в привитых'!K11+'в привитых'!M11</f>
        <v>81955</v>
      </c>
      <c r="F10" s="338">
        <v>74709</v>
      </c>
      <c r="G10" s="338">
        <f t="shared" si="0"/>
        <v>7246</v>
      </c>
      <c r="H10" s="339">
        <f t="shared" si="1"/>
        <v>0.70213178294573642</v>
      </c>
      <c r="I10" s="337">
        <f>'в привитых'!N11+'в привитых'!P11+'в привитых'!Q11</f>
        <v>31230</v>
      </c>
      <c r="J10" s="338">
        <v>1354</v>
      </c>
      <c r="K10" s="338">
        <f t="shared" si="2"/>
        <v>29876</v>
      </c>
      <c r="L10" s="339">
        <f>K10/D10</f>
        <v>0.37320275317602086</v>
      </c>
      <c r="M10" s="340">
        <v>112963</v>
      </c>
      <c r="N10" s="341">
        <f>'в привитых'!I11+'в привитых'!K11+'в привитых'!L11</f>
        <v>84093</v>
      </c>
      <c r="O10" s="342">
        <f t="shared" ref="O10:O20" si="6">N10/M10</f>
        <v>0.74442959199029768</v>
      </c>
      <c r="P10" s="333">
        <f t="shared" si="3"/>
        <v>81955</v>
      </c>
      <c r="Q10" s="341">
        <f t="shared" si="4"/>
        <v>31230</v>
      </c>
      <c r="R10" s="343">
        <f t="shared" si="5"/>
        <v>0.38106277835397473</v>
      </c>
    </row>
    <row r="11" spans="1:18" x14ac:dyDescent="0.2">
      <c r="A11" s="337">
        <v>6</v>
      </c>
      <c r="B11" s="344" t="s">
        <v>48</v>
      </c>
      <c r="C11" s="335">
        <v>3375</v>
      </c>
      <c r="D11" s="336"/>
      <c r="E11" s="337">
        <f>'в привитых'!J12+'в привитых'!K12+'в привитых'!M12</f>
        <v>458</v>
      </c>
      <c r="F11" s="338"/>
      <c r="G11" s="338">
        <f t="shared" si="0"/>
        <v>458</v>
      </c>
      <c r="H11" s="339">
        <f t="shared" si="1"/>
        <v>0.13570370370370372</v>
      </c>
      <c r="I11" s="337">
        <f>'в привитых'!N12+'в привитых'!P12+'в привитых'!Q12</f>
        <v>0</v>
      </c>
      <c r="J11" s="338">
        <v>0</v>
      </c>
      <c r="K11" s="338">
        <f t="shared" si="2"/>
        <v>0</v>
      </c>
      <c r="L11" s="339"/>
      <c r="M11" s="340">
        <v>37775</v>
      </c>
      <c r="N11" s="341">
        <f>'в привитых'!I12+'в привитых'!K12+'в привитых'!L12</f>
        <v>470</v>
      </c>
      <c r="O11" s="342">
        <f t="shared" si="6"/>
        <v>1.244209133024487E-2</v>
      </c>
      <c r="P11" s="333">
        <f t="shared" si="3"/>
        <v>458</v>
      </c>
      <c r="Q11" s="341">
        <f t="shared" si="4"/>
        <v>0</v>
      </c>
      <c r="R11" s="343">
        <f t="shared" si="5"/>
        <v>0</v>
      </c>
    </row>
    <row r="12" spans="1:18" x14ac:dyDescent="0.2">
      <c r="A12" s="333">
        <v>7</v>
      </c>
      <c r="B12" s="334" t="s">
        <v>49</v>
      </c>
      <c r="C12" s="335">
        <v>69516</v>
      </c>
      <c r="D12" s="336">
        <v>50175</v>
      </c>
      <c r="E12" s="337">
        <f>'в привитых'!J13+'в привитых'!K13+'в привитых'!M13</f>
        <v>103002</v>
      </c>
      <c r="F12" s="338">
        <v>92297</v>
      </c>
      <c r="G12" s="338">
        <f t="shared" si="0"/>
        <v>10705</v>
      </c>
      <c r="H12" s="339">
        <f t="shared" si="1"/>
        <v>0.15399332527763393</v>
      </c>
      <c r="I12" s="337">
        <f>'в привитых'!N13+'в привитых'!P13+'в привитых'!Q13</f>
        <v>35047</v>
      </c>
      <c r="J12" s="338">
        <v>6864</v>
      </c>
      <c r="K12" s="338">
        <f t="shared" si="2"/>
        <v>28183</v>
      </c>
      <c r="L12" s="339">
        <f>K12/D12</f>
        <v>0.56169407075236677</v>
      </c>
      <c r="M12" s="340">
        <v>184140</v>
      </c>
      <c r="N12" s="341">
        <f>'в привитых'!I13+'в привитых'!K13+'в привитых'!L13</f>
        <v>109497</v>
      </c>
      <c r="O12" s="342">
        <f t="shared" si="6"/>
        <v>0.59463994786575436</v>
      </c>
      <c r="P12" s="333">
        <f t="shared" si="3"/>
        <v>103002</v>
      </c>
      <c r="Q12" s="341">
        <f t="shared" si="4"/>
        <v>35047</v>
      </c>
      <c r="R12" s="343">
        <f t="shared" si="5"/>
        <v>0.34025552901885403</v>
      </c>
    </row>
    <row r="13" spans="1:18" x14ac:dyDescent="0.2">
      <c r="A13" s="333">
        <v>8</v>
      </c>
      <c r="B13" s="334" t="s">
        <v>50</v>
      </c>
      <c r="C13" s="335">
        <v>324</v>
      </c>
      <c r="D13" s="336"/>
      <c r="E13" s="337">
        <f>'в привитых'!J14+'в привитых'!K14+'в привитых'!M14</f>
        <v>77</v>
      </c>
      <c r="F13" s="338"/>
      <c r="G13" s="338">
        <f t="shared" si="0"/>
        <v>77</v>
      </c>
      <c r="H13" s="339">
        <f t="shared" si="1"/>
        <v>0.23765432098765432</v>
      </c>
      <c r="I13" s="337">
        <f>'в привитых'!N14+'в привитых'!P14+'в привитых'!Q14</f>
        <v>0</v>
      </c>
      <c r="J13" s="338">
        <v>0</v>
      </c>
      <c r="K13" s="338">
        <f t="shared" si="2"/>
        <v>0</v>
      </c>
      <c r="L13" s="339"/>
      <c r="M13" s="340">
        <v>25666</v>
      </c>
      <c r="N13" s="341">
        <f>'в привитых'!I14+'в привитых'!K14+'в привитых'!L14</f>
        <v>81</v>
      </c>
      <c r="O13" s="342">
        <f t="shared" si="6"/>
        <v>3.1559261279513755E-3</v>
      </c>
      <c r="P13" s="333">
        <f t="shared" si="3"/>
        <v>77</v>
      </c>
      <c r="Q13" s="341">
        <f t="shared" si="4"/>
        <v>0</v>
      </c>
      <c r="R13" s="343">
        <f t="shared" si="5"/>
        <v>0</v>
      </c>
    </row>
    <row r="14" spans="1:18" x14ac:dyDescent="0.2">
      <c r="A14" s="333">
        <v>9</v>
      </c>
      <c r="B14" s="334" t="s">
        <v>51</v>
      </c>
      <c r="C14" s="335">
        <v>10249</v>
      </c>
      <c r="D14" s="336">
        <v>60322</v>
      </c>
      <c r="E14" s="337">
        <f>'в привитых'!J15+'в привитых'!K15+'в привитых'!M15</f>
        <v>109477</v>
      </c>
      <c r="F14" s="338">
        <v>103500</v>
      </c>
      <c r="G14" s="338">
        <f t="shared" si="0"/>
        <v>5977</v>
      </c>
      <c r="H14" s="339">
        <f t="shared" si="1"/>
        <v>0.58317884671675291</v>
      </c>
      <c r="I14" s="337">
        <f>'в привитых'!N15+'в привитых'!P15+'в привитых'!Q15</f>
        <v>36503</v>
      </c>
      <c r="J14" s="338">
        <v>3778</v>
      </c>
      <c r="K14" s="338">
        <f t="shared" si="2"/>
        <v>32725</v>
      </c>
      <c r="L14" s="339">
        <f>K14/D14</f>
        <v>0.54250522197539874</v>
      </c>
      <c r="M14" s="340">
        <v>170686</v>
      </c>
      <c r="N14" s="341">
        <f>'в привитых'!I15+'в привитых'!K15+'в привитых'!L15</f>
        <v>109507</v>
      </c>
      <c r="O14" s="342">
        <f t="shared" si="6"/>
        <v>0.64156990028473337</v>
      </c>
      <c r="P14" s="333">
        <f t="shared" si="3"/>
        <v>109477</v>
      </c>
      <c r="Q14" s="341">
        <f t="shared" si="4"/>
        <v>36503</v>
      </c>
      <c r="R14" s="343">
        <f t="shared" si="5"/>
        <v>0.33343076627967516</v>
      </c>
    </row>
    <row r="15" spans="1:18" x14ac:dyDescent="0.2">
      <c r="A15" s="333">
        <v>10</v>
      </c>
      <c r="B15" s="334" t="s">
        <v>52</v>
      </c>
      <c r="C15" s="345">
        <v>16931</v>
      </c>
      <c r="D15" s="336">
        <v>66794</v>
      </c>
      <c r="E15" s="337">
        <f>'в привитых'!J16+'в привитых'!K16+'в привитых'!M16</f>
        <v>104569</v>
      </c>
      <c r="F15" s="338">
        <v>94721</v>
      </c>
      <c r="G15" s="338">
        <f t="shared" si="0"/>
        <v>9848</v>
      </c>
      <c r="H15" s="339">
        <f t="shared" si="1"/>
        <v>0.58165495245407828</v>
      </c>
      <c r="I15" s="337">
        <f>'в привитых'!N16+'в привитых'!P16+'в привитых'!Q16</f>
        <v>31776</v>
      </c>
      <c r="J15" s="338">
        <v>6395</v>
      </c>
      <c r="K15" s="338">
        <f t="shared" si="2"/>
        <v>25381</v>
      </c>
      <c r="L15" s="339">
        <f>K15/D15</f>
        <v>0.37998922058867562</v>
      </c>
      <c r="M15" s="340">
        <v>139139</v>
      </c>
      <c r="N15" s="341">
        <f>'в привитых'!I16+'в привитых'!K16+'в привитых'!L16</f>
        <v>112608</v>
      </c>
      <c r="O15" s="342">
        <f t="shared" si="6"/>
        <v>0.80932017622665109</v>
      </c>
      <c r="P15" s="333">
        <f t="shared" si="3"/>
        <v>104569</v>
      </c>
      <c r="Q15" s="341">
        <f t="shared" si="4"/>
        <v>31776</v>
      </c>
      <c r="R15" s="343">
        <f t="shared" si="5"/>
        <v>0.30387590968642714</v>
      </c>
    </row>
    <row r="16" spans="1:18" x14ac:dyDescent="0.2">
      <c r="A16" s="333">
        <v>11</v>
      </c>
      <c r="B16" s="334" t="s">
        <v>53</v>
      </c>
      <c r="C16" s="335">
        <v>4873</v>
      </c>
      <c r="D16" s="336"/>
      <c r="E16" s="337">
        <f>'в привитых'!J17+'в привитых'!K17+'в привитых'!M17</f>
        <v>788</v>
      </c>
      <c r="F16" s="338"/>
      <c r="G16" s="338">
        <f t="shared" si="0"/>
        <v>788</v>
      </c>
      <c r="H16" s="339">
        <f t="shared" si="1"/>
        <v>0.16170736712497435</v>
      </c>
      <c r="I16" s="337">
        <f>'в привитых'!N17+'в привитых'!P17+'в привитых'!Q17</f>
        <v>0</v>
      </c>
      <c r="J16" s="338">
        <v>0</v>
      </c>
      <c r="K16" s="338">
        <f t="shared" si="2"/>
        <v>0</v>
      </c>
      <c r="L16" s="339"/>
      <c r="M16" s="340">
        <v>54526</v>
      </c>
      <c r="N16" s="341">
        <f>'в привитых'!I17+'в привитых'!K17+'в привитых'!L17</f>
        <v>800</v>
      </c>
      <c r="O16" s="342">
        <f t="shared" si="6"/>
        <v>1.4671899644206433E-2</v>
      </c>
      <c r="P16" s="333">
        <f t="shared" si="3"/>
        <v>788</v>
      </c>
      <c r="Q16" s="341">
        <f t="shared" si="4"/>
        <v>0</v>
      </c>
      <c r="R16" s="343">
        <f t="shared" si="5"/>
        <v>0</v>
      </c>
    </row>
    <row r="17" spans="1:18" x14ac:dyDescent="0.2">
      <c r="A17" s="333">
        <v>12</v>
      </c>
      <c r="B17" s="334" t="s">
        <v>54</v>
      </c>
      <c r="C17" s="335">
        <v>16634</v>
      </c>
      <c r="D17" s="336">
        <v>31382</v>
      </c>
      <c r="E17" s="337">
        <f>'в привитых'!J18+'в привитых'!K18+'в привитых'!M18</f>
        <v>63544</v>
      </c>
      <c r="F17" s="338">
        <v>59802</v>
      </c>
      <c r="G17" s="338">
        <f t="shared" si="0"/>
        <v>3742</v>
      </c>
      <c r="H17" s="339">
        <f t="shared" si="1"/>
        <v>0.22496092340988338</v>
      </c>
      <c r="I17" s="337">
        <f>'в привитых'!N18+'в привитых'!P18+'в привитых'!Q18</f>
        <v>23071</v>
      </c>
      <c r="J17" s="338">
        <v>4824</v>
      </c>
      <c r="K17" s="338">
        <f t="shared" si="2"/>
        <v>18247</v>
      </c>
      <c r="L17" s="339">
        <f>K17/D17</f>
        <v>0.58144796380090502</v>
      </c>
      <c r="M17" s="340">
        <v>77922</v>
      </c>
      <c r="N17" s="341">
        <f>'в привитых'!I18+'в привитых'!K18+'в привитых'!L18</f>
        <v>69401</v>
      </c>
      <c r="O17" s="342">
        <f t="shared" si="6"/>
        <v>0.89064705731372396</v>
      </c>
      <c r="P17" s="333">
        <f t="shared" si="3"/>
        <v>63544</v>
      </c>
      <c r="Q17" s="341">
        <f t="shared" si="4"/>
        <v>23071</v>
      </c>
      <c r="R17" s="343">
        <f t="shared" si="5"/>
        <v>0.36307125771119225</v>
      </c>
    </row>
    <row r="18" spans="1:18" x14ac:dyDescent="0.2">
      <c r="A18" s="333">
        <v>13</v>
      </c>
      <c r="B18" s="334" t="s">
        <v>55</v>
      </c>
      <c r="C18" s="335">
        <v>6351</v>
      </c>
      <c r="D18" s="336">
        <v>51294</v>
      </c>
      <c r="E18" s="337">
        <f>'в привитых'!J19+'в привитых'!K19+'в привитых'!M19</f>
        <v>50618</v>
      </c>
      <c r="F18" s="338">
        <v>47427</v>
      </c>
      <c r="G18" s="338">
        <f t="shared" si="0"/>
        <v>3191</v>
      </c>
      <c r="H18" s="339">
        <f t="shared" si="1"/>
        <v>0.50244056054164699</v>
      </c>
      <c r="I18" s="337">
        <f>'в привитых'!N19+'в привитых'!P19+'в привитых'!Q19</f>
        <v>20273</v>
      </c>
      <c r="J18" s="338">
        <v>4893</v>
      </c>
      <c r="K18" s="338">
        <f t="shared" si="2"/>
        <v>15380</v>
      </c>
      <c r="L18" s="339">
        <f>K18/D18</f>
        <v>0.29984013724802122</v>
      </c>
      <c r="M18" s="340">
        <v>86458</v>
      </c>
      <c r="N18" s="341">
        <f>'в привитых'!I19+'в привитых'!K19+'в привитых'!L19</f>
        <v>52352</v>
      </c>
      <c r="O18" s="342">
        <f t="shared" si="6"/>
        <v>0.60551944296652715</v>
      </c>
      <c r="P18" s="333">
        <f t="shared" si="3"/>
        <v>50618</v>
      </c>
      <c r="Q18" s="341">
        <f t="shared" si="4"/>
        <v>20273</v>
      </c>
      <c r="R18" s="343">
        <f t="shared" si="5"/>
        <v>0.40050970010668141</v>
      </c>
    </row>
    <row r="19" spans="1:18" x14ac:dyDescent="0.2">
      <c r="A19" s="333">
        <v>14</v>
      </c>
      <c r="B19" s="334" t="s">
        <v>56</v>
      </c>
      <c r="C19" s="335">
        <v>19897</v>
      </c>
      <c r="D19" s="336">
        <v>82400</v>
      </c>
      <c r="E19" s="337">
        <f>'в привитых'!J20+'в привитых'!K20+'в привитых'!M20</f>
        <v>105734</v>
      </c>
      <c r="F19" s="338">
        <v>96756</v>
      </c>
      <c r="G19" s="338">
        <f t="shared" si="0"/>
        <v>8978</v>
      </c>
      <c r="H19" s="339">
        <f t="shared" si="1"/>
        <v>0.45122380258330402</v>
      </c>
      <c r="I19" s="337">
        <f>'в привитых'!N20+'в привитых'!P20+'в привитых'!Q20</f>
        <v>34130</v>
      </c>
      <c r="J19" s="338">
        <v>7906</v>
      </c>
      <c r="K19" s="338">
        <f t="shared" si="2"/>
        <v>26224</v>
      </c>
      <c r="L19" s="339">
        <f>K19/D19</f>
        <v>0.318252427184466</v>
      </c>
      <c r="M19" s="340">
        <v>148383</v>
      </c>
      <c r="N19" s="341">
        <f>'в привитых'!I20+'в привитых'!K20+'в привитых'!L20</f>
        <v>112848</v>
      </c>
      <c r="O19" s="342">
        <f t="shared" si="6"/>
        <v>0.76051838822506623</v>
      </c>
      <c r="P19" s="333">
        <f t="shared" si="3"/>
        <v>105734</v>
      </c>
      <c r="Q19" s="341">
        <f t="shared" si="4"/>
        <v>34130</v>
      </c>
      <c r="R19" s="343">
        <f t="shared" si="5"/>
        <v>0.32279115516295609</v>
      </c>
    </row>
    <row r="20" spans="1:18" x14ac:dyDescent="0.2">
      <c r="A20" s="333">
        <v>15</v>
      </c>
      <c r="B20" s="334" t="s">
        <v>57</v>
      </c>
      <c r="C20" s="335">
        <v>5702</v>
      </c>
      <c r="D20" s="336"/>
      <c r="E20" s="337">
        <f>'в привитых'!J21+'в привитых'!K21+'в привитых'!M21</f>
        <v>844</v>
      </c>
      <c r="F20" s="338"/>
      <c r="G20" s="338">
        <f t="shared" si="0"/>
        <v>844</v>
      </c>
      <c r="H20" s="339">
        <f t="shared" si="1"/>
        <v>0.14801823921431076</v>
      </c>
      <c r="I20" s="337">
        <f>'в привитых'!N21+'в привитых'!P21+'в привитых'!Q21</f>
        <v>0</v>
      </c>
      <c r="J20" s="338">
        <v>0</v>
      </c>
      <c r="K20" s="338">
        <f t="shared" si="2"/>
        <v>0</v>
      </c>
      <c r="L20" s="339"/>
      <c r="M20" s="340">
        <v>69981</v>
      </c>
      <c r="N20" s="341">
        <f>'в привитых'!I21+'в привитых'!K21+'в привитых'!L21</f>
        <v>859</v>
      </c>
      <c r="O20" s="342">
        <f t="shared" si="6"/>
        <v>1.2274760292079278E-2</v>
      </c>
      <c r="P20" s="333">
        <f t="shared" si="3"/>
        <v>844</v>
      </c>
      <c r="Q20" s="341">
        <f t="shared" si="4"/>
        <v>0</v>
      </c>
      <c r="R20" s="343">
        <f t="shared" si="5"/>
        <v>0</v>
      </c>
    </row>
    <row r="21" spans="1:18" x14ac:dyDescent="0.2">
      <c r="A21" s="333">
        <v>16</v>
      </c>
      <c r="B21" s="334" t="s">
        <v>58</v>
      </c>
      <c r="C21" s="335"/>
      <c r="D21" s="336">
        <v>1969</v>
      </c>
      <c r="E21" s="337">
        <f>'в привитых'!J22+'в привитых'!K22+'в привитых'!M22</f>
        <v>27084</v>
      </c>
      <c r="F21" s="338">
        <v>24698</v>
      </c>
      <c r="G21" s="338">
        <f t="shared" si="0"/>
        <v>2386</v>
      </c>
      <c r="H21" s="339"/>
      <c r="I21" s="337">
        <f>'в привитых'!N22+'в привитых'!P22+'в привитых'!Q22</f>
        <v>9190</v>
      </c>
      <c r="J21" s="338">
        <v>2131</v>
      </c>
      <c r="K21" s="338">
        <f t="shared" si="2"/>
        <v>7059</v>
      </c>
      <c r="L21" s="339">
        <f>K21/D21</f>
        <v>3.5850685627221939</v>
      </c>
      <c r="M21" s="340">
        <v>0</v>
      </c>
      <c r="N21" s="341">
        <f>'в привитых'!I22+'в привитых'!K22+'в привитых'!L22</f>
        <v>27462</v>
      </c>
      <c r="O21" s="342"/>
      <c r="P21" s="333">
        <f t="shared" si="3"/>
        <v>27084</v>
      </c>
      <c r="Q21" s="341">
        <f t="shared" si="4"/>
        <v>9190</v>
      </c>
      <c r="R21" s="343">
        <f t="shared" si="5"/>
        <v>0.33931472456062622</v>
      </c>
    </row>
    <row r="22" spans="1:18" x14ac:dyDescent="0.2">
      <c r="A22" s="333">
        <v>17</v>
      </c>
      <c r="B22" s="334" t="s">
        <v>59</v>
      </c>
      <c r="C22" s="335">
        <v>357</v>
      </c>
      <c r="D22" s="336">
        <v>7141</v>
      </c>
      <c r="E22" s="337">
        <f>'в привитых'!J23+'в привитых'!K23+'в привитых'!M23</f>
        <v>18652</v>
      </c>
      <c r="F22" s="338">
        <v>17826</v>
      </c>
      <c r="G22" s="338">
        <f t="shared" si="0"/>
        <v>826</v>
      </c>
      <c r="H22" s="339">
        <f>G22/C22</f>
        <v>2.3137254901960786</v>
      </c>
      <c r="I22" s="337">
        <f>'в привитых'!N23+'в привитых'!P23+'в привитых'!Q23</f>
        <v>6192</v>
      </c>
      <c r="J22" s="338">
        <v>573</v>
      </c>
      <c r="K22" s="338">
        <f t="shared" si="2"/>
        <v>5619</v>
      </c>
      <c r="L22" s="339">
        <f>K22/D22</f>
        <v>0.78686458479204591</v>
      </c>
      <c r="M22" s="340">
        <v>23046</v>
      </c>
      <c r="N22" s="341">
        <f>'в привитых'!I23+'в привитых'!K23+'в привитых'!L23</f>
        <v>19344</v>
      </c>
      <c r="O22" s="342">
        <f>N22/M22</f>
        <v>0.83936474876334288</v>
      </c>
      <c r="P22" s="333">
        <f t="shared" si="3"/>
        <v>18652</v>
      </c>
      <c r="Q22" s="341">
        <f t="shared" si="4"/>
        <v>6192</v>
      </c>
      <c r="R22" s="343">
        <f t="shared" si="5"/>
        <v>0.33197512331117307</v>
      </c>
    </row>
    <row r="23" spans="1:18" x14ac:dyDescent="0.2">
      <c r="A23" s="333">
        <v>18</v>
      </c>
      <c r="B23" s="334" t="s">
        <v>60</v>
      </c>
      <c r="C23" s="335"/>
      <c r="D23" s="336"/>
      <c r="E23" s="337">
        <f>'в привитых'!J24+'в привитых'!K24+'в привитых'!M24</f>
        <v>486</v>
      </c>
      <c r="F23" s="341">
        <v>486</v>
      </c>
      <c r="G23" s="338">
        <f t="shared" si="0"/>
        <v>0</v>
      </c>
      <c r="H23" s="339"/>
      <c r="I23" s="337">
        <f>'в привитых'!N24+'в привитых'!P24+'в привитых'!Q24</f>
        <v>0</v>
      </c>
      <c r="J23" s="341">
        <v>0</v>
      </c>
      <c r="K23" s="338">
        <f t="shared" si="2"/>
        <v>0</v>
      </c>
      <c r="L23" s="339"/>
      <c r="M23" s="340"/>
      <c r="N23" s="341">
        <f>'в привитых'!I24+'в привитых'!K24+'в привитых'!L24</f>
        <v>486</v>
      </c>
      <c r="O23" s="342"/>
      <c r="P23" s="333">
        <f t="shared" si="3"/>
        <v>486</v>
      </c>
      <c r="Q23" s="341">
        <f t="shared" si="4"/>
        <v>0</v>
      </c>
      <c r="R23" s="343">
        <f t="shared" si="5"/>
        <v>0</v>
      </c>
    </row>
    <row r="24" spans="1:18" x14ac:dyDescent="0.2">
      <c r="A24" s="333">
        <v>19</v>
      </c>
      <c r="B24" s="334" t="s">
        <v>62</v>
      </c>
      <c r="C24" s="335"/>
      <c r="D24" s="336"/>
      <c r="E24" s="337">
        <f>'в привитых'!J25+'в привитых'!K25+'в привитых'!M25</f>
        <v>12155</v>
      </c>
      <c r="F24" s="338">
        <v>11714</v>
      </c>
      <c r="G24" s="338">
        <f t="shared" si="0"/>
        <v>441</v>
      </c>
      <c r="H24" s="339"/>
      <c r="I24" s="337">
        <f>'в привитых'!N25+'в привитых'!P25+'в привитых'!Q25</f>
        <v>4182</v>
      </c>
      <c r="J24" s="338">
        <v>1188</v>
      </c>
      <c r="K24" s="338">
        <f t="shared" si="2"/>
        <v>2994</v>
      </c>
      <c r="L24" s="339"/>
      <c r="M24" s="340"/>
      <c r="N24" s="341">
        <f>'в привитых'!I25+'в привитых'!K25+'в привитых'!L25</f>
        <v>12486</v>
      </c>
      <c r="O24" s="342"/>
      <c r="P24" s="333">
        <f t="shared" si="3"/>
        <v>12155</v>
      </c>
      <c r="Q24" s="341">
        <f t="shared" si="4"/>
        <v>4182</v>
      </c>
      <c r="R24" s="343">
        <f t="shared" si="5"/>
        <v>0.34405594405594403</v>
      </c>
    </row>
    <row r="25" spans="1:18" x14ac:dyDescent="0.2">
      <c r="A25" s="333">
        <v>20</v>
      </c>
      <c r="B25" s="334" t="s">
        <v>63</v>
      </c>
      <c r="C25" s="335"/>
      <c r="D25" s="336"/>
      <c r="E25" s="337">
        <f>'в привитых'!J26+'в привитых'!K26+'в привитых'!M26</f>
        <v>13455</v>
      </c>
      <c r="F25" s="341">
        <v>12239</v>
      </c>
      <c r="G25" s="338">
        <f t="shared" si="0"/>
        <v>1216</v>
      </c>
      <c r="H25" s="339"/>
      <c r="I25" s="337">
        <f>'в привитых'!N26+'в привитых'!P26+'в привитых'!Q26</f>
        <v>4283</v>
      </c>
      <c r="J25" s="341">
        <v>1006</v>
      </c>
      <c r="K25" s="338">
        <f t="shared" si="2"/>
        <v>3277</v>
      </c>
      <c r="L25" s="339"/>
      <c r="M25" s="340">
        <v>12424</v>
      </c>
      <c r="N25" s="341">
        <f>'в привитых'!I26+'в привитых'!K26+'в привитых'!L26</f>
        <v>13291</v>
      </c>
      <c r="O25" s="342">
        <f>N25/M25</f>
        <v>1.0697842884739215</v>
      </c>
      <c r="P25" s="333">
        <f t="shared" si="3"/>
        <v>13455</v>
      </c>
      <c r="Q25" s="341">
        <f t="shared" si="4"/>
        <v>4283</v>
      </c>
      <c r="R25" s="343">
        <f t="shared" si="5"/>
        <v>0.31832032701597918</v>
      </c>
    </row>
    <row r="26" spans="1:18" x14ac:dyDescent="0.2">
      <c r="A26" s="333">
        <v>21</v>
      </c>
      <c r="B26" s="334" t="s">
        <v>64</v>
      </c>
      <c r="C26" s="335"/>
      <c r="D26" s="336">
        <v>12388</v>
      </c>
      <c r="E26" s="337">
        <f>'в привитых'!J27+'в привитых'!K27+'в привитых'!M27</f>
        <v>31866</v>
      </c>
      <c r="F26" s="338">
        <v>27609</v>
      </c>
      <c r="G26" s="338">
        <f t="shared" si="0"/>
        <v>4257</v>
      </c>
      <c r="H26" s="339"/>
      <c r="I26" s="337">
        <f>'в привитых'!N27+'в привитых'!P27+'в привитых'!Q27</f>
        <v>12735</v>
      </c>
      <c r="J26" s="338">
        <v>3686</v>
      </c>
      <c r="K26" s="338">
        <f t="shared" si="2"/>
        <v>9049</v>
      </c>
      <c r="L26" s="339">
        <f>K26/D26</f>
        <v>0.73046496609622213</v>
      </c>
      <c r="M26" s="340">
        <v>41327</v>
      </c>
      <c r="N26" s="341">
        <f>'в привитых'!I27+'в привитых'!K27+'в привитых'!L27</f>
        <v>32413</v>
      </c>
      <c r="O26" s="342">
        <f>N26/M26</f>
        <v>0.78430565973818567</v>
      </c>
      <c r="P26" s="333">
        <f t="shared" si="3"/>
        <v>31866</v>
      </c>
      <c r="Q26" s="341">
        <f t="shared" si="4"/>
        <v>12735</v>
      </c>
      <c r="R26" s="343">
        <f t="shared" si="5"/>
        <v>0.39964225192995667</v>
      </c>
    </row>
    <row r="27" spans="1:18" x14ac:dyDescent="0.2">
      <c r="A27" s="333">
        <v>22</v>
      </c>
      <c r="B27" s="334" t="s">
        <v>65</v>
      </c>
      <c r="C27" s="335"/>
      <c r="D27" s="336"/>
      <c r="E27" s="337">
        <f>'в привитых'!J28+'в привитых'!K28+'в привитых'!M28</f>
        <v>24755</v>
      </c>
      <c r="F27" s="338">
        <v>24000</v>
      </c>
      <c r="G27" s="338">
        <f t="shared" si="0"/>
        <v>755</v>
      </c>
      <c r="H27" s="339"/>
      <c r="I27" s="337">
        <f>'в привитых'!N28+'в привитых'!P28+'в привитых'!Q28</f>
        <v>6867</v>
      </c>
      <c r="J27" s="338">
        <v>3145</v>
      </c>
      <c r="K27" s="338">
        <f t="shared" si="2"/>
        <v>3722</v>
      </c>
      <c r="L27" s="339"/>
      <c r="M27" s="340"/>
      <c r="N27" s="341">
        <f>'в привитых'!I28+'в привитых'!K28+'в привитых'!L28</f>
        <v>25896</v>
      </c>
      <c r="O27" s="342"/>
      <c r="P27" s="333">
        <f t="shared" si="3"/>
        <v>24755</v>
      </c>
      <c r="Q27" s="341">
        <f t="shared" si="4"/>
        <v>6867</v>
      </c>
      <c r="R27" s="343">
        <f t="shared" si="5"/>
        <v>0.27739850535245403</v>
      </c>
    </row>
    <row r="28" spans="1:18" x14ac:dyDescent="0.2">
      <c r="A28" s="333">
        <v>23</v>
      </c>
      <c r="B28" s="334" t="s">
        <v>66</v>
      </c>
      <c r="C28" s="335"/>
      <c r="D28" s="336"/>
      <c r="E28" s="337">
        <f>'в привитых'!J29+'в привитых'!K29+'в привитых'!M29</f>
        <v>1552</v>
      </c>
      <c r="F28" s="341">
        <v>1299</v>
      </c>
      <c r="G28" s="338">
        <f t="shared" si="0"/>
        <v>253</v>
      </c>
      <c r="H28" s="339"/>
      <c r="I28" s="337">
        <f>'в привитых'!N29+'в привитых'!P29+'в привитых'!Q29</f>
        <v>72</v>
      </c>
      <c r="J28" s="341">
        <v>0</v>
      </c>
      <c r="K28" s="338">
        <f t="shared" si="2"/>
        <v>72</v>
      </c>
      <c r="L28" s="339"/>
      <c r="M28" s="340"/>
      <c r="N28" s="341">
        <f>'в привитых'!I29+'в привитых'!K29+'в привитых'!L29</f>
        <v>1610</v>
      </c>
      <c r="O28" s="342"/>
      <c r="P28" s="333">
        <f t="shared" si="3"/>
        <v>1552</v>
      </c>
      <c r="Q28" s="341">
        <f t="shared" si="4"/>
        <v>72</v>
      </c>
      <c r="R28" s="343">
        <f t="shared" si="5"/>
        <v>4.6391752577319589E-2</v>
      </c>
    </row>
    <row r="29" spans="1:18" ht="15" customHeight="1" x14ac:dyDescent="0.2">
      <c r="A29" s="346">
        <v>24</v>
      </c>
      <c r="B29" s="347" t="s">
        <v>67</v>
      </c>
      <c r="C29" s="348"/>
      <c r="D29" s="349"/>
      <c r="E29" s="350">
        <f>'в привитых'!J30+'в привитых'!K30+'в привитых'!M30</f>
        <v>933</v>
      </c>
      <c r="F29" s="351">
        <v>730</v>
      </c>
      <c r="G29" s="352">
        <f t="shared" si="0"/>
        <v>203</v>
      </c>
      <c r="H29" s="353"/>
      <c r="I29" s="350">
        <f>'в привитых'!N30+'в привитых'!P30+'в привитых'!Q30</f>
        <v>435</v>
      </c>
      <c r="J29" s="351">
        <v>92</v>
      </c>
      <c r="K29" s="352">
        <f t="shared" si="2"/>
        <v>343</v>
      </c>
      <c r="L29" s="353"/>
      <c r="M29" s="354"/>
      <c r="N29" s="351">
        <f>'в привитых'!I30+'в привитых'!K30+'в привитых'!L30</f>
        <v>936</v>
      </c>
      <c r="O29" s="355"/>
      <c r="P29" s="346">
        <f t="shared" si="3"/>
        <v>933</v>
      </c>
      <c r="Q29" s="356">
        <f t="shared" si="4"/>
        <v>435</v>
      </c>
      <c r="R29" s="357">
        <f t="shared" si="5"/>
        <v>0.4662379421221865</v>
      </c>
    </row>
    <row r="30" spans="1:18" ht="15" customHeight="1" x14ac:dyDescent="0.2">
      <c r="A30" s="358"/>
      <c r="B30" s="359" t="s">
        <v>69</v>
      </c>
      <c r="C30" s="360">
        <f>SUM(C4:C29)</f>
        <v>226846</v>
      </c>
      <c r="D30" s="361">
        <f>SUM(D4:D29)</f>
        <v>516508</v>
      </c>
      <c r="E30" s="362">
        <f>SUM(E4:E29)</f>
        <v>886882</v>
      </c>
      <c r="F30" s="363">
        <f>SUM(F4:F29)</f>
        <v>812548</v>
      </c>
      <c r="G30" s="363">
        <f>SUM(G4:G29)</f>
        <v>74334</v>
      </c>
      <c r="H30" s="364">
        <f t="shared" ref="H30:H58" si="7">G30/C30</f>
        <v>0.32768486109519235</v>
      </c>
      <c r="I30" s="363">
        <f>SUM(I4:I29)</f>
        <v>308997</v>
      </c>
      <c r="J30" s="363">
        <f>SUM(J4:J29)</f>
        <v>57183</v>
      </c>
      <c r="K30" s="363">
        <f>SUM(K4:K29)</f>
        <v>251814</v>
      </c>
      <c r="L30" s="364">
        <f t="shared" ref="L30:L52" si="8">K30/D30</f>
        <v>0.48753165488240258</v>
      </c>
      <c r="M30" s="362">
        <f>SUM(M4:M29)</f>
        <v>1603171</v>
      </c>
      <c r="N30" s="363">
        <f>SUM(N4:N29)</f>
        <v>929600</v>
      </c>
      <c r="O30" s="365">
        <f t="shared" ref="O30:O61" si="9">N30/M30</f>
        <v>0.57985080817953916</v>
      </c>
      <c r="P30" s="366">
        <f t="shared" si="3"/>
        <v>886882</v>
      </c>
      <c r="Q30" s="367">
        <f t="shared" si="4"/>
        <v>308997</v>
      </c>
      <c r="R30" s="368">
        <f t="shared" si="5"/>
        <v>0.34840824371224133</v>
      </c>
    </row>
    <row r="31" spans="1:18" ht="15" customHeight="1" x14ac:dyDescent="0.2">
      <c r="A31" s="366"/>
      <c r="B31" s="369" t="s">
        <v>70</v>
      </c>
      <c r="C31" s="370">
        <f>SUM(C32:C45)</f>
        <v>54902</v>
      </c>
      <c r="D31" s="371">
        <f>SUM(D32:D45)</f>
        <v>197265</v>
      </c>
      <c r="E31" s="372">
        <f>SUM(E32:E45)</f>
        <v>214578</v>
      </c>
      <c r="F31" s="370">
        <f>SUM(F32:F45)</f>
        <v>198554</v>
      </c>
      <c r="G31" s="370">
        <f>SUM(G32:G45)</f>
        <v>16024</v>
      </c>
      <c r="H31" s="373">
        <f t="shared" si="7"/>
        <v>0.29186550581035298</v>
      </c>
      <c r="I31" s="363">
        <f>SUM(I32:I45)</f>
        <v>150233</v>
      </c>
      <c r="J31" s="363">
        <f>SUM(J32:J45)</f>
        <v>35597</v>
      </c>
      <c r="K31" s="363">
        <f>SUM(K32:K45)</f>
        <v>114636</v>
      </c>
      <c r="L31" s="364">
        <f t="shared" si="8"/>
        <v>0.58112691050110254</v>
      </c>
      <c r="M31" s="363">
        <f>SUM(M32:M45)</f>
        <v>455508</v>
      </c>
      <c r="N31" s="363">
        <f>SUM(N32:N45)</f>
        <v>230868</v>
      </c>
      <c r="O31" s="365">
        <f t="shared" si="9"/>
        <v>0.50683632340156481</v>
      </c>
      <c r="P31" s="374">
        <f t="shared" si="3"/>
        <v>214578</v>
      </c>
      <c r="Q31" s="375">
        <f t="shared" si="4"/>
        <v>150233</v>
      </c>
      <c r="R31" s="376">
        <f t="shared" si="5"/>
        <v>0.70013235280410857</v>
      </c>
    </row>
    <row r="32" spans="1:18" x14ac:dyDescent="0.2">
      <c r="A32" s="377">
        <v>25</v>
      </c>
      <c r="B32" s="378" t="s">
        <v>71</v>
      </c>
      <c r="C32" s="379">
        <v>2300</v>
      </c>
      <c r="D32" s="380">
        <v>24000</v>
      </c>
      <c r="E32" s="381">
        <f>'в привитых'!J33+'в привитых'!K33+'в привитых'!M33</f>
        <v>21269</v>
      </c>
      <c r="F32" s="382">
        <v>20336</v>
      </c>
      <c r="G32" s="338">
        <f t="shared" ref="G32:G45" si="10">E32-F32</f>
        <v>933</v>
      </c>
      <c r="H32" s="383">
        <f t="shared" si="7"/>
        <v>0.40565217391304348</v>
      </c>
      <c r="I32" s="381">
        <f>'в привитых'!N33+'в привитых'!P33+'в привитых'!Q33</f>
        <v>13530</v>
      </c>
      <c r="J32" s="382">
        <v>673</v>
      </c>
      <c r="K32" s="382">
        <f t="shared" ref="K32:K45" si="11">I32-J32</f>
        <v>12857</v>
      </c>
      <c r="L32" s="383">
        <f t="shared" si="8"/>
        <v>0.53570833333333334</v>
      </c>
      <c r="M32" s="384">
        <v>42109</v>
      </c>
      <c r="N32" s="385">
        <f>'в привитых'!I33+'в привитых'!K33+'в привитых'!L33</f>
        <v>22602</v>
      </c>
      <c r="O32" s="386">
        <f t="shared" si="9"/>
        <v>0.53674986344961884</v>
      </c>
      <c r="P32" s="377">
        <f t="shared" si="3"/>
        <v>21269</v>
      </c>
      <c r="Q32" s="385">
        <f t="shared" si="4"/>
        <v>13530</v>
      </c>
      <c r="R32" s="387">
        <f t="shared" si="5"/>
        <v>0.63613710094503739</v>
      </c>
    </row>
    <row r="33" spans="1:18" x14ac:dyDescent="0.2">
      <c r="A33" s="333">
        <v>26</v>
      </c>
      <c r="B33" s="334" t="s">
        <v>72</v>
      </c>
      <c r="C33" s="335">
        <v>2864</v>
      </c>
      <c r="D33" s="336">
        <v>15244</v>
      </c>
      <c r="E33" s="381">
        <f>'в привитых'!J34+'в привитых'!K34+'в привитых'!M34</f>
        <v>11411</v>
      </c>
      <c r="F33" s="338">
        <v>10135</v>
      </c>
      <c r="G33" s="338">
        <f t="shared" si="10"/>
        <v>1276</v>
      </c>
      <c r="H33" s="383">
        <f t="shared" si="7"/>
        <v>0.44553072625698326</v>
      </c>
      <c r="I33" s="381">
        <f>'в привитых'!N34+'в привитых'!P34+'в привитых'!Q34</f>
        <v>6413</v>
      </c>
      <c r="J33" s="338">
        <v>1709</v>
      </c>
      <c r="K33" s="382">
        <f t="shared" si="11"/>
        <v>4704</v>
      </c>
      <c r="L33" s="383">
        <f t="shared" si="8"/>
        <v>0.30858042508527944</v>
      </c>
      <c r="M33" s="340">
        <v>23977</v>
      </c>
      <c r="N33" s="385">
        <f>'в привитых'!I34+'в привитых'!K34+'в привитых'!L34</f>
        <v>12083</v>
      </c>
      <c r="O33" s="386">
        <f t="shared" si="9"/>
        <v>0.50394127705717984</v>
      </c>
      <c r="P33" s="333">
        <f t="shared" si="3"/>
        <v>11411</v>
      </c>
      <c r="Q33" s="341">
        <f t="shared" si="4"/>
        <v>6413</v>
      </c>
      <c r="R33" s="343">
        <f t="shared" si="5"/>
        <v>0.56200157742529133</v>
      </c>
    </row>
    <row r="34" spans="1:18" x14ac:dyDescent="0.2">
      <c r="A34" s="333">
        <v>27</v>
      </c>
      <c r="B34" s="334" t="s">
        <v>73</v>
      </c>
      <c r="C34" s="335">
        <v>5889</v>
      </c>
      <c r="D34" s="336">
        <v>21508</v>
      </c>
      <c r="E34" s="381">
        <f>'в привитых'!J35+'в привитых'!K35+'в привитых'!M35</f>
        <v>23774</v>
      </c>
      <c r="F34" s="338">
        <v>21414</v>
      </c>
      <c r="G34" s="338">
        <f t="shared" si="10"/>
        <v>2360</v>
      </c>
      <c r="H34" s="383">
        <f t="shared" si="7"/>
        <v>0.40074715571404312</v>
      </c>
      <c r="I34" s="381">
        <f>'в привитых'!N35+'в привитых'!P35+'в привитых'!Q35</f>
        <v>15499</v>
      </c>
      <c r="J34" s="338">
        <v>4958</v>
      </c>
      <c r="K34" s="382">
        <f t="shared" si="11"/>
        <v>10541</v>
      </c>
      <c r="L34" s="383">
        <f t="shared" si="8"/>
        <v>0.4900967082015994</v>
      </c>
      <c r="M34" s="340">
        <v>49692</v>
      </c>
      <c r="N34" s="385">
        <f>'в привитых'!I35+'в привитых'!K35+'в привитых'!L35</f>
        <v>24769</v>
      </c>
      <c r="O34" s="386">
        <f t="shared" si="9"/>
        <v>0.49845045480157774</v>
      </c>
      <c r="P34" s="333">
        <f t="shared" si="3"/>
        <v>23774</v>
      </c>
      <c r="Q34" s="341">
        <f t="shared" si="4"/>
        <v>15499</v>
      </c>
      <c r="R34" s="343">
        <f t="shared" si="5"/>
        <v>0.65193068057541848</v>
      </c>
    </row>
    <row r="35" spans="1:18" x14ac:dyDescent="0.2">
      <c r="A35" s="333">
        <v>28</v>
      </c>
      <c r="B35" s="334" t="s">
        <v>74</v>
      </c>
      <c r="C35" s="335">
        <v>1640</v>
      </c>
      <c r="D35" s="336">
        <v>4616</v>
      </c>
      <c r="E35" s="381">
        <f>'в привитых'!J36+'в привитых'!K36+'в привитых'!M36</f>
        <v>7264</v>
      </c>
      <c r="F35" s="338">
        <v>6873</v>
      </c>
      <c r="G35" s="338">
        <f t="shared" si="10"/>
        <v>391</v>
      </c>
      <c r="H35" s="383">
        <f t="shared" si="7"/>
        <v>0.23841463414634145</v>
      </c>
      <c r="I35" s="381">
        <f>'в привитых'!N36+'в привитых'!P36+'в привитых'!Q36</f>
        <v>6242</v>
      </c>
      <c r="J35" s="338">
        <v>2198</v>
      </c>
      <c r="K35" s="382">
        <f t="shared" si="11"/>
        <v>4044</v>
      </c>
      <c r="L35" s="383">
        <f t="shared" si="8"/>
        <v>0.87608318890814563</v>
      </c>
      <c r="M35" s="340">
        <v>15037</v>
      </c>
      <c r="N35" s="385">
        <f>'в привитых'!I36+'в привитых'!K36+'в привитых'!L36</f>
        <v>7761</v>
      </c>
      <c r="O35" s="386">
        <f t="shared" si="9"/>
        <v>0.51612688701203702</v>
      </c>
      <c r="P35" s="333">
        <f t="shared" si="3"/>
        <v>7264</v>
      </c>
      <c r="Q35" s="341">
        <f t="shared" si="4"/>
        <v>6242</v>
      </c>
      <c r="R35" s="343">
        <f t="shared" si="5"/>
        <v>0.85930616740088106</v>
      </c>
    </row>
    <row r="36" spans="1:18" x14ac:dyDescent="0.2">
      <c r="A36" s="333">
        <v>29</v>
      </c>
      <c r="B36" s="334" t="s">
        <v>75</v>
      </c>
      <c r="C36" s="335">
        <v>9955</v>
      </c>
      <c r="D36" s="336">
        <v>17977</v>
      </c>
      <c r="E36" s="381">
        <f>'в привитых'!J37+'в привитых'!K37+'в привитых'!M37</f>
        <v>30906</v>
      </c>
      <c r="F36" s="338">
        <v>29069</v>
      </c>
      <c r="G36" s="338">
        <f t="shared" si="10"/>
        <v>1837</v>
      </c>
      <c r="H36" s="383">
        <f t="shared" si="7"/>
        <v>0.18453038674033148</v>
      </c>
      <c r="I36" s="381">
        <f>'в привитых'!N37+'в привитых'!P37+'в привитых'!Q37</f>
        <v>22690</v>
      </c>
      <c r="J36" s="338">
        <v>6338</v>
      </c>
      <c r="K36" s="382">
        <f t="shared" si="11"/>
        <v>16352</v>
      </c>
      <c r="L36" s="383">
        <f t="shared" si="8"/>
        <v>0.90960671969739115</v>
      </c>
      <c r="M36" s="340">
        <v>66903</v>
      </c>
      <c r="N36" s="385">
        <f>'в привитых'!I37+'в привитых'!K37+'в привитых'!L37</f>
        <v>32727</v>
      </c>
      <c r="O36" s="386">
        <f t="shared" si="9"/>
        <v>0.48917088919779383</v>
      </c>
      <c r="P36" s="333">
        <f t="shared" ref="P36:P67" si="12">E36</f>
        <v>30906</v>
      </c>
      <c r="Q36" s="341">
        <f t="shared" ref="Q36:Q67" si="13">I36</f>
        <v>22690</v>
      </c>
      <c r="R36" s="343">
        <f t="shared" ref="R36:R67" si="14">Q36/P36</f>
        <v>0.7341616514592636</v>
      </c>
    </row>
    <row r="37" spans="1:18" x14ac:dyDescent="0.2">
      <c r="A37" s="333">
        <v>30</v>
      </c>
      <c r="B37" s="334" t="s">
        <v>76</v>
      </c>
      <c r="C37" s="335">
        <v>6214</v>
      </c>
      <c r="D37" s="336">
        <v>22625</v>
      </c>
      <c r="E37" s="381">
        <f>'в привитых'!J38+'в привитых'!K38+'в привитых'!M38</f>
        <v>25268</v>
      </c>
      <c r="F37" s="341">
        <v>22907</v>
      </c>
      <c r="G37" s="338">
        <f t="shared" si="10"/>
        <v>2361</v>
      </c>
      <c r="H37" s="383">
        <f t="shared" si="7"/>
        <v>0.37994850337946573</v>
      </c>
      <c r="I37" s="381">
        <f>'в привитых'!N38+'в привитых'!P38+'в привитых'!Q38</f>
        <v>17782</v>
      </c>
      <c r="J37" s="341">
        <v>878</v>
      </c>
      <c r="K37" s="382">
        <f t="shared" si="11"/>
        <v>16904</v>
      </c>
      <c r="L37" s="383">
        <f t="shared" si="8"/>
        <v>0.74713812154696135</v>
      </c>
      <c r="M37" s="340">
        <v>47982</v>
      </c>
      <c r="N37" s="385">
        <f>'в привитых'!I38+'в привитых'!K38+'в привитых'!L38</f>
        <v>27577</v>
      </c>
      <c r="O37" s="386">
        <f t="shared" si="9"/>
        <v>0.57473635946813384</v>
      </c>
      <c r="P37" s="333">
        <f t="shared" si="12"/>
        <v>25268</v>
      </c>
      <c r="Q37" s="341">
        <f t="shared" si="13"/>
        <v>17782</v>
      </c>
      <c r="R37" s="343">
        <f t="shared" si="14"/>
        <v>0.70373595060946648</v>
      </c>
    </row>
    <row r="38" spans="1:18" x14ac:dyDescent="0.2">
      <c r="A38" s="333">
        <v>31</v>
      </c>
      <c r="B38" s="334" t="s">
        <v>77</v>
      </c>
      <c r="C38" s="335">
        <v>218</v>
      </c>
      <c r="D38" s="336">
        <v>3112</v>
      </c>
      <c r="E38" s="381">
        <f>'в привитых'!J39+'в привитых'!K39+'в привитых'!M39</f>
        <v>2941</v>
      </c>
      <c r="F38" s="338">
        <v>2573</v>
      </c>
      <c r="G38" s="338">
        <f t="shared" si="10"/>
        <v>368</v>
      </c>
      <c r="H38" s="383">
        <f t="shared" si="7"/>
        <v>1.6880733944954129</v>
      </c>
      <c r="I38" s="381">
        <f>'в привитых'!N39+'в привитых'!P39+'в привитых'!Q39</f>
        <v>2281</v>
      </c>
      <c r="J38" s="338">
        <v>1003</v>
      </c>
      <c r="K38" s="382">
        <f t="shared" si="11"/>
        <v>1278</v>
      </c>
      <c r="L38" s="383">
        <f t="shared" si="8"/>
        <v>0.41066838046272491</v>
      </c>
      <c r="M38" s="340">
        <v>5153</v>
      </c>
      <c r="N38" s="385">
        <f>'в привитых'!I39+'в привитых'!K39+'в привитых'!L39</f>
        <v>3240</v>
      </c>
      <c r="O38" s="386">
        <f t="shared" si="9"/>
        <v>0.62875994566272075</v>
      </c>
      <c r="P38" s="333">
        <f t="shared" si="12"/>
        <v>2941</v>
      </c>
      <c r="Q38" s="341">
        <f t="shared" si="13"/>
        <v>2281</v>
      </c>
      <c r="R38" s="343">
        <f t="shared" si="14"/>
        <v>0.77558653519211151</v>
      </c>
    </row>
    <row r="39" spans="1:18" x14ac:dyDescent="0.2">
      <c r="A39" s="333">
        <v>32</v>
      </c>
      <c r="B39" s="334" t="s">
        <v>78</v>
      </c>
      <c r="C39" s="335">
        <v>425</v>
      </c>
      <c r="D39" s="336">
        <v>3039</v>
      </c>
      <c r="E39" s="381">
        <f>'в привитых'!J40+'в привитых'!K40+'в привитых'!M40</f>
        <v>9310</v>
      </c>
      <c r="F39" s="341">
        <v>8847</v>
      </c>
      <c r="G39" s="338">
        <f t="shared" si="10"/>
        <v>463</v>
      </c>
      <c r="H39" s="383">
        <f t="shared" si="7"/>
        <v>1.0894117647058823</v>
      </c>
      <c r="I39" s="381">
        <f>'в привитых'!N40+'в привитых'!P40+'в привитых'!Q40</f>
        <v>6099</v>
      </c>
      <c r="J39" s="341">
        <v>1548</v>
      </c>
      <c r="K39" s="382">
        <f t="shared" si="11"/>
        <v>4551</v>
      </c>
      <c r="L39" s="383">
        <f t="shared" si="8"/>
        <v>1.4975320829220138</v>
      </c>
      <c r="M39" s="340">
        <v>17149</v>
      </c>
      <c r="N39" s="385">
        <f>'в привитых'!I40+'в привитых'!K40+'в привитых'!L40</f>
        <v>9506</v>
      </c>
      <c r="O39" s="386">
        <f t="shared" si="9"/>
        <v>0.55431803603708674</v>
      </c>
      <c r="P39" s="333">
        <f t="shared" si="12"/>
        <v>9310</v>
      </c>
      <c r="Q39" s="341">
        <f t="shared" si="13"/>
        <v>6099</v>
      </c>
      <c r="R39" s="343">
        <f t="shared" si="14"/>
        <v>0.6551020408163265</v>
      </c>
    </row>
    <row r="40" spans="1:18" x14ac:dyDescent="0.2">
      <c r="A40" s="333">
        <v>33</v>
      </c>
      <c r="B40" s="334" t="s">
        <v>79</v>
      </c>
      <c r="C40" s="335">
        <v>2502</v>
      </c>
      <c r="D40" s="336">
        <v>28000</v>
      </c>
      <c r="E40" s="381">
        <f>'в привитых'!J41+'в привитых'!K41+'в привитых'!M41</f>
        <v>18451</v>
      </c>
      <c r="F40" s="338">
        <v>17234</v>
      </c>
      <c r="G40" s="338">
        <f t="shared" si="10"/>
        <v>1217</v>
      </c>
      <c r="H40" s="383">
        <f t="shared" si="7"/>
        <v>0.48641087130295763</v>
      </c>
      <c r="I40" s="381">
        <f>'в привитых'!N41+'в привитых'!P41+'в привитых'!Q41</f>
        <v>13972</v>
      </c>
      <c r="J40" s="338">
        <v>3259</v>
      </c>
      <c r="K40" s="382">
        <f t="shared" si="11"/>
        <v>10713</v>
      </c>
      <c r="L40" s="383">
        <f t="shared" si="8"/>
        <v>0.38260714285714287</v>
      </c>
      <c r="M40" s="340">
        <v>44902</v>
      </c>
      <c r="N40" s="385">
        <f>'в привитых'!I41+'в привитых'!K41+'в привитых'!L41</f>
        <v>20978</v>
      </c>
      <c r="O40" s="386">
        <f t="shared" si="9"/>
        <v>0.46719522515700862</v>
      </c>
      <c r="P40" s="333">
        <f t="shared" si="12"/>
        <v>18451</v>
      </c>
      <c r="Q40" s="341">
        <f t="shared" si="13"/>
        <v>13972</v>
      </c>
      <c r="R40" s="343">
        <f t="shared" si="14"/>
        <v>0.75724892959731183</v>
      </c>
    </row>
    <row r="41" spans="1:18" x14ac:dyDescent="0.2">
      <c r="A41" s="333">
        <v>34</v>
      </c>
      <c r="B41" s="334" t="s">
        <v>80</v>
      </c>
      <c r="C41" s="335">
        <v>601</v>
      </c>
      <c r="D41" s="336">
        <v>6503</v>
      </c>
      <c r="E41" s="381">
        <f>'в привитых'!J42+'в привитых'!K42+'в привитых'!M42</f>
        <v>7397</v>
      </c>
      <c r="F41" s="338">
        <v>7090</v>
      </c>
      <c r="G41" s="338">
        <f t="shared" si="10"/>
        <v>307</v>
      </c>
      <c r="H41" s="383">
        <f t="shared" si="7"/>
        <v>0.51081530782029949</v>
      </c>
      <c r="I41" s="381">
        <f>'в привитых'!N42+'в привитых'!P42+'в привитых'!Q42</f>
        <v>6986</v>
      </c>
      <c r="J41" s="338">
        <v>2608</v>
      </c>
      <c r="K41" s="382">
        <f t="shared" si="11"/>
        <v>4378</v>
      </c>
      <c r="L41" s="383">
        <f t="shared" si="8"/>
        <v>0.67322774104259575</v>
      </c>
      <c r="M41" s="340">
        <v>13568</v>
      </c>
      <c r="N41" s="385">
        <f>'в привитых'!I42+'в привитых'!K42+'в привитых'!L42</f>
        <v>7734</v>
      </c>
      <c r="O41" s="386">
        <f t="shared" si="9"/>
        <v>0.57001768867924529</v>
      </c>
      <c r="P41" s="333">
        <f t="shared" si="12"/>
        <v>7397</v>
      </c>
      <c r="Q41" s="341">
        <f t="shared" si="13"/>
        <v>6986</v>
      </c>
      <c r="R41" s="343">
        <f t="shared" si="14"/>
        <v>0.94443693389211847</v>
      </c>
    </row>
    <row r="42" spans="1:18" x14ac:dyDescent="0.2">
      <c r="A42" s="333">
        <v>35</v>
      </c>
      <c r="B42" s="334" t="s">
        <v>81</v>
      </c>
      <c r="C42" s="335">
        <v>6538</v>
      </c>
      <c r="D42" s="336">
        <v>8281</v>
      </c>
      <c r="E42" s="381">
        <f>'в привитых'!J43+'в привитых'!K43+'в привитых'!M43</f>
        <v>15955</v>
      </c>
      <c r="F42" s="338">
        <v>14812</v>
      </c>
      <c r="G42" s="338">
        <f t="shared" si="10"/>
        <v>1143</v>
      </c>
      <c r="H42" s="383">
        <f t="shared" si="7"/>
        <v>0.17482410523095748</v>
      </c>
      <c r="I42" s="381">
        <f>'в привитых'!N43+'в привитых'!P43+'в привитых'!Q43</f>
        <v>9618</v>
      </c>
      <c r="J42" s="338">
        <v>2985</v>
      </c>
      <c r="K42" s="382">
        <f t="shared" si="11"/>
        <v>6633</v>
      </c>
      <c r="L42" s="383">
        <f t="shared" si="8"/>
        <v>0.80099021857263619</v>
      </c>
      <c r="M42" s="340">
        <v>38865</v>
      </c>
      <c r="N42" s="385">
        <f>'в привитых'!I43+'в привитых'!K43+'в привитых'!L43</f>
        <v>17571</v>
      </c>
      <c r="O42" s="386">
        <f t="shared" si="9"/>
        <v>0.45210343496719413</v>
      </c>
      <c r="P42" s="333">
        <f t="shared" si="12"/>
        <v>15955</v>
      </c>
      <c r="Q42" s="341">
        <f t="shared" si="13"/>
        <v>9618</v>
      </c>
      <c r="R42" s="343">
        <f t="shared" si="14"/>
        <v>0.60282043246631145</v>
      </c>
    </row>
    <row r="43" spans="1:18" x14ac:dyDescent="0.2">
      <c r="A43" s="333">
        <v>36</v>
      </c>
      <c r="B43" s="334" t="s">
        <v>82</v>
      </c>
      <c r="C43" s="335">
        <v>10208</v>
      </c>
      <c r="D43" s="336">
        <v>24134</v>
      </c>
      <c r="E43" s="381">
        <f>'в привитых'!J44+'в привитых'!K44+'в привитых'!M44</f>
        <v>19374</v>
      </c>
      <c r="F43" s="338">
        <v>18157</v>
      </c>
      <c r="G43" s="338">
        <f t="shared" si="10"/>
        <v>1217</v>
      </c>
      <c r="H43" s="383">
        <f t="shared" si="7"/>
        <v>0.11922021943573667</v>
      </c>
      <c r="I43" s="381">
        <f>'в привитых'!N44+'в привитых'!P44+'в привитых'!Q44</f>
        <v>13929</v>
      </c>
      <c r="J43" s="338">
        <v>3073</v>
      </c>
      <c r="K43" s="382">
        <f t="shared" si="11"/>
        <v>10856</v>
      </c>
      <c r="L43" s="383">
        <f t="shared" si="8"/>
        <v>0.44982182812629484</v>
      </c>
      <c r="M43" s="340">
        <v>45129</v>
      </c>
      <c r="N43" s="385">
        <f>'в привитых'!I44+'в привитых'!K44+'в привитых'!L44</f>
        <v>22233</v>
      </c>
      <c r="O43" s="386">
        <f t="shared" si="9"/>
        <v>0.49265439074652662</v>
      </c>
      <c r="P43" s="333">
        <f t="shared" si="12"/>
        <v>19374</v>
      </c>
      <c r="Q43" s="341">
        <f t="shared" si="13"/>
        <v>13929</v>
      </c>
      <c r="R43" s="343">
        <f t="shared" si="14"/>
        <v>0.71895323629606689</v>
      </c>
    </row>
    <row r="44" spans="1:18" x14ac:dyDescent="0.2">
      <c r="A44" s="333">
        <v>37</v>
      </c>
      <c r="B44" s="334" t="s">
        <v>83</v>
      </c>
      <c r="C44" s="335">
        <v>4144</v>
      </c>
      <c r="D44" s="336">
        <v>9550</v>
      </c>
      <c r="E44" s="381">
        <f>'в привитых'!J45+'в привитых'!K45+'в привитых'!M45</f>
        <v>9114</v>
      </c>
      <c r="F44" s="338">
        <v>7951</v>
      </c>
      <c r="G44" s="338">
        <f t="shared" si="10"/>
        <v>1163</v>
      </c>
      <c r="H44" s="383">
        <f t="shared" si="7"/>
        <v>0.28064671814671815</v>
      </c>
      <c r="I44" s="381">
        <f>'в привитых'!N45+'в привитых'!P45+'в привитых'!Q45</f>
        <v>5507</v>
      </c>
      <c r="J44" s="338">
        <v>1468</v>
      </c>
      <c r="K44" s="382">
        <f t="shared" si="11"/>
        <v>4039</v>
      </c>
      <c r="L44" s="383">
        <f t="shared" si="8"/>
        <v>0.42293193717277489</v>
      </c>
      <c r="M44" s="340">
        <v>19608</v>
      </c>
      <c r="N44" s="385">
        <f>'в привитых'!I45+'в привитых'!K45+'в привитых'!L45</f>
        <v>9769</v>
      </c>
      <c r="O44" s="386">
        <f t="shared" si="9"/>
        <v>0.49821501427988574</v>
      </c>
      <c r="P44" s="333">
        <f t="shared" si="12"/>
        <v>9114</v>
      </c>
      <c r="Q44" s="341">
        <f t="shared" si="13"/>
        <v>5507</v>
      </c>
      <c r="R44" s="343">
        <f t="shared" si="14"/>
        <v>0.60423524248409044</v>
      </c>
    </row>
    <row r="45" spans="1:18" ht="15" customHeight="1" x14ac:dyDescent="0.2">
      <c r="A45" s="346">
        <v>38</v>
      </c>
      <c r="B45" s="347" t="s">
        <v>84</v>
      </c>
      <c r="C45" s="348">
        <v>1404</v>
      </c>
      <c r="D45" s="349">
        <v>8676</v>
      </c>
      <c r="E45" s="381">
        <f>'в привитых'!J46+'в привитых'!K46+'в привитых'!M46</f>
        <v>12144</v>
      </c>
      <c r="F45" s="356">
        <v>11156</v>
      </c>
      <c r="G45" s="338">
        <f t="shared" si="10"/>
        <v>988</v>
      </c>
      <c r="H45" s="388">
        <f t="shared" si="7"/>
        <v>0.70370370370370372</v>
      </c>
      <c r="I45" s="381">
        <f>'в привитых'!N46+'в привитых'!P46+'в привитых'!Q46</f>
        <v>9685</v>
      </c>
      <c r="J45" s="356">
        <v>2899</v>
      </c>
      <c r="K45" s="382">
        <f t="shared" si="11"/>
        <v>6786</v>
      </c>
      <c r="L45" s="388">
        <f t="shared" si="8"/>
        <v>0.78215767634854771</v>
      </c>
      <c r="M45" s="389">
        <v>25434</v>
      </c>
      <c r="N45" s="385">
        <f>'в привитых'!I46+'в привитых'!K46+'в привитых'!L46</f>
        <v>12318</v>
      </c>
      <c r="O45" s="390">
        <f t="shared" si="9"/>
        <v>0.48431233781552252</v>
      </c>
      <c r="P45" s="346">
        <f t="shared" si="12"/>
        <v>12144</v>
      </c>
      <c r="Q45" s="356">
        <f t="shared" si="13"/>
        <v>9685</v>
      </c>
      <c r="R45" s="357">
        <f t="shared" si="14"/>
        <v>0.79751317523056653</v>
      </c>
    </row>
    <row r="46" spans="1:18" ht="15" customHeight="1" x14ac:dyDescent="0.2">
      <c r="A46" s="391"/>
      <c r="B46" s="369" t="s">
        <v>85</v>
      </c>
      <c r="C46" s="392">
        <f>SUM(C47:C60)</f>
        <v>80540</v>
      </c>
      <c r="D46" s="393">
        <f>SUM(D47:D60)</f>
        <v>172312</v>
      </c>
      <c r="E46" s="391">
        <f>SUM(E47:E60)</f>
        <v>277634</v>
      </c>
      <c r="F46" s="392">
        <f>SUM(F47:F60)</f>
        <v>253912</v>
      </c>
      <c r="G46" s="392">
        <f>SUM(G47:G60)</f>
        <v>23722</v>
      </c>
      <c r="H46" s="373">
        <f t="shared" si="7"/>
        <v>0.29453687608641671</v>
      </c>
      <c r="I46" s="392">
        <f>SUM(I47:I60)</f>
        <v>137531</v>
      </c>
      <c r="J46" s="392">
        <f>SUM(J47:J60)</f>
        <v>35520</v>
      </c>
      <c r="K46" s="392">
        <f>SUM(K47:K60)</f>
        <v>102011</v>
      </c>
      <c r="L46" s="373">
        <f t="shared" si="8"/>
        <v>0.59201332466688328</v>
      </c>
      <c r="M46" s="391">
        <f>SUM(M47:M60)</f>
        <v>560503</v>
      </c>
      <c r="N46" s="392">
        <f>SUM(N47:N60)</f>
        <v>291432</v>
      </c>
      <c r="O46" s="394">
        <f t="shared" si="9"/>
        <v>0.51994726165604821</v>
      </c>
      <c r="P46" s="366">
        <f t="shared" si="12"/>
        <v>277634</v>
      </c>
      <c r="Q46" s="367">
        <f t="shared" si="13"/>
        <v>137531</v>
      </c>
      <c r="R46" s="368">
        <f t="shared" si="14"/>
        <v>0.49536800247808266</v>
      </c>
    </row>
    <row r="47" spans="1:18" x14ac:dyDescent="0.2">
      <c r="A47" s="377">
        <v>39</v>
      </c>
      <c r="B47" s="378" t="s">
        <v>86</v>
      </c>
      <c r="C47" s="379">
        <v>2227</v>
      </c>
      <c r="D47" s="380">
        <v>9708</v>
      </c>
      <c r="E47" s="381">
        <f>'в привитых'!J48+'в привитых'!K48+'в привитых'!M48</f>
        <v>19464</v>
      </c>
      <c r="F47" s="382">
        <v>19383</v>
      </c>
      <c r="G47" s="382">
        <f t="shared" ref="G47:G60" si="15">E47-F47</f>
        <v>81</v>
      </c>
      <c r="H47" s="383">
        <f t="shared" si="7"/>
        <v>3.6371800628648407E-2</v>
      </c>
      <c r="I47" s="381">
        <f>'в привитых'!N48+'в привитых'!P48+'в привитых'!Q48</f>
        <v>10325</v>
      </c>
      <c r="J47" s="382">
        <v>1973</v>
      </c>
      <c r="K47" s="382">
        <f t="shared" ref="K47:K60" si="16">I47-J47</f>
        <v>8352</v>
      </c>
      <c r="L47" s="383">
        <f t="shared" si="8"/>
        <v>0.86032138442521633</v>
      </c>
      <c r="M47" s="384">
        <v>22411</v>
      </c>
      <c r="N47" s="385">
        <f>'в привитых'!I48+'в привитых'!K48+'в привитых'!L48</f>
        <v>19879</v>
      </c>
      <c r="O47" s="386">
        <f t="shared" si="9"/>
        <v>0.8870197670786667</v>
      </c>
      <c r="P47" s="377">
        <f t="shared" si="12"/>
        <v>19464</v>
      </c>
      <c r="Q47" s="385">
        <f t="shared" si="13"/>
        <v>10325</v>
      </c>
      <c r="R47" s="387">
        <f t="shared" si="14"/>
        <v>0.53046650226058367</v>
      </c>
    </row>
    <row r="48" spans="1:18" x14ac:dyDescent="0.2">
      <c r="A48" s="333">
        <v>40</v>
      </c>
      <c r="B48" s="334" t="s">
        <v>87</v>
      </c>
      <c r="C48" s="335">
        <v>9898</v>
      </c>
      <c r="D48" s="336">
        <v>39833</v>
      </c>
      <c r="E48" s="381">
        <f>'в привитых'!J49+'в привитых'!K49+'в привитых'!M49</f>
        <v>30830</v>
      </c>
      <c r="F48" s="338">
        <v>28178</v>
      </c>
      <c r="G48" s="382">
        <f t="shared" si="15"/>
        <v>2652</v>
      </c>
      <c r="H48" s="383">
        <f t="shared" si="7"/>
        <v>0.26793291574055367</v>
      </c>
      <c r="I48" s="381">
        <f>'в привитых'!N49+'в привитых'!P49+'в привитых'!Q49</f>
        <v>17999</v>
      </c>
      <c r="J48" s="338">
        <v>4822</v>
      </c>
      <c r="K48" s="382">
        <f t="shared" si="16"/>
        <v>13177</v>
      </c>
      <c r="L48" s="383">
        <f t="shared" si="8"/>
        <v>0.33080611553234757</v>
      </c>
      <c r="M48" s="340">
        <v>62475</v>
      </c>
      <c r="N48" s="385">
        <f>'в привитых'!I49+'в привитых'!K49+'в привитых'!L49</f>
        <v>33445</v>
      </c>
      <c r="O48" s="386">
        <f t="shared" si="9"/>
        <v>0.53533413365346139</v>
      </c>
      <c r="P48" s="333">
        <f t="shared" si="12"/>
        <v>30830</v>
      </c>
      <c r="Q48" s="341">
        <f t="shared" si="13"/>
        <v>17999</v>
      </c>
      <c r="R48" s="343">
        <f t="shared" si="14"/>
        <v>0.58381446642880308</v>
      </c>
    </row>
    <row r="49" spans="1:18" x14ac:dyDescent="0.2">
      <c r="A49" s="333">
        <v>41</v>
      </c>
      <c r="B49" s="334" t="s">
        <v>88</v>
      </c>
      <c r="C49" s="335">
        <v>2968</v>
      </c>
      <c r="D49" s="336">
        <v>15358</v>
      </c>
      <c r="E49" s="381">
        <f>'в привитых'!J50+'в привитых'!K50+'в привитых'!M50</f>
        <v>17883</v>
      </c>
      <c r="F49" s="338">
        <v>15826</v>
      </c>
      <c r="G49" s="382">
        <f t="shared" si="15"/>
        <v>2057</v>
      </c>
      <c r="H49" s="383">
        <f t="shared" si="7"/>
        <v>0.69305929919137466</v>
      </c>
      <c r="I49" s="381">
        <f>'в привитых'!N50+'в привитых'!P50+'в привитых'!Q50</f>
        <v>9552</v>
      </c>
      <c r="J49" s="338">
        <v>2172</v>
      </c>
      <c r="K49" s="382">
        <f t="shared" si="16"/>
        <v>7380</v>
      </c>
      <c r="L49" s="383">
        <f t="shared" si="8"/>
        <v>0.48053131918218517</v>
      </c>
      <c r="M49" s="340">
        <v>41584</v>
      </c>
      <c r="N49" s="385">
        <f>'в привитых'!I50+'в привитых'!K50+'в привитых'!L50</f>
        <v>20816</v>
      </c>
      <c r="O49" s="386">
        <f t="shared" si="9"/>
        <v>0.50057714505579065</v>
      </c>
      <c r="P49" s="333">
        <f t="shared" si="12"/>
        <v>17883</v>
      </c>
      <c r="Q49" s="341">
        <f t="shared" si="13"/>
        <v>9552</v>
      </c>
      <c r="R49" s="343">
        <f t="shared" si="14"/>
        <v>0.53413856735447074</v>
      </c>
    </row>
    <row r="50" spans="1:18" x14ac:dyDescent="0.2">
      <c r="A50" s="333">
        <v>42</v>
      </c>
      <c r="B50" s="334" t="s">
        <v>89</v>
      </c>
      <c r="C50" s="335">
        <v>21870</v>
      </c>
      <c r="D50" s="336">
        <v>19500</v>
      </c>
      <c r="E50" s="381">
        <f>'в привитых'!J51+'в привитых'!K51+'в привитых'!M51</f>
        <v>35237</v>
      </c>
      <c r="F50" s="338">
        <v>31965</v>
      </c>
      <c r="G50" s="382">
        <f t="shared" si="15"/>
        <v>3272</v>
      </c>
      <c r="H50" s="383">
        <f t="shared" si="7"/>
        <v>0.14961133973479651</v>
      </c>
      <c r="I50" s="381">
        <f>'в привитых'!N51+'в привитых'!P51+'в привитых'!Q51</f>
        <v>14661</v>
      </c>
      <c r="J50" s="338">
        <v>4451</v>
      </c>
      <c r="K50" s="382">
        <f t="shared" si="16"/>
        <v>10210</v>
      </c>
      <c r="L50" s="383">
        <f t="shared" si="8"/>
        <v>0.52358974358974364</v>
      </c>
      <c r="M50" s="340">
        <v>74876</v>
      </c>
      <c r="N50" s="385">
        <f>'в привитых'!I51+'в привитых'!K51+'в привитых'!L51</f>
        <v>36056</v>
      </c>
      <c r="O50" s="386">
        <f t="shared" si="9"/>
        <v>0.48154281745819755</v>
      </c>
      <c r="P50" s="333">
        <f t="shared" si="12"/>
        <v>35237</v>
      </c>
      <c r="Q50" s="341">
        <f t="shared" si="13"/>
        <v>14661</v>
      </c>
      <c r="R50" s="343">
        <f t="shared" si="14"/>
        <v>0.416068337259131</v>
      </c>
    </row>
    <row r="51" spans="1:18" x14ac:dyDescent="0.2">
      <c r="A51" s="333">
        <v>43</v>
      </c>
      <c r="B51" s="334" t="s">
        <v>90</v>
      </c>
      <c r="C51" s="335">
        <v>3376</v>
      </c>
      <c r="D51" s="336">
        <v>11710</v>
      </c>
      <c r="E51" s="381">
        <f>'в привитых'!J52+'в привитых'!K52+'в привитых'!M52</f>
        <v>18018</v>
      </c>
      <c r="F51" s="341">
        <v>15901</v>
      </c>
      <c r="G51" s="382">
        <f t="shared" si="15"/>
        <v>2117</v>
      </c>
      <c r="H51" s="383">
        <f t="shared" si="7"/>
        <v>0.62707345971563977</v>
      </c>
      <c r="I51" s="381">
        <f>'в привитых'!N52+'в привитых'!P52+'в привитых'!Q52</f>
        <v>6601</v>
      </c>
      <c r="J51" s="341">
        <v>1380</v>
      </c>
      <c r="K51" s="382">
        <f t="shared" si="16"/>
        <v>5221</v>
      </c>
      <c r="L51" s="383">
        <f t="shared" si="8"/>
        <v>0.44585824081981212</v>
      </c>
      <c r="M51" s="340">
        <v>44461</v>
      </c>
      <c r="N51" s="385">
        <f>'в привитых'!I52+'в привитых'!K52+'в привитых'!L52</f>
        <v>19330</v>
      </c>
      <c r="O51" s="386">
        <f t="shared" si="9"/>
        <v>0.43476305076359056</v>
      </c>
      <c r="P51" s="333">
        <f t="shared" si="12"/>
        <v>18018</v>
      </c>
      <c r="Q51" s="341">
        <f t="shared" si="13"/>
        <v>6601</v>
      </c>
      <c r="R51" s="343">
        <f t="shared" si="14"/>
        <v>0.36635586635586637</v>
      </c>
    </row>
    <row r="52" spans="1:18" x14ac:dyDescent="0.2">
      <c r="A52" s="333">
        <v>44</v>
      </c>
      <c r="B52" s="334" t="s">
        <v>91</v>
      </c>
      <c r="C52" s="335">
        <v>9576</v>
      </c>
      <c r="D52" s="336">
        <v>20424</v>
      </c>
      <c r="E52" s="381">
        <f>'в привитых'!J53+'в привитых'!K53+'в привитых'!M53</f>
        <v>68458</v>
      </c>
      <c r="F52" s="338">
        <v>62160</v>
      </c>
      <c r="G52" s="382">
        <f t="shared" si="15"/>
        <v>6298</v>
      </c>
      <c r="H52" s="383">
        <f t="shared" si="7"/>
        <v>0.65768588137009187</v>
      </c>
      <c r="I52" s="381">
        <f>'в привитых'!N53+'в привитых'!P53+'в привитых'!Q53</f>
        <v>32623</v>
      </c>
      <c r="J52" s="338">
        <v>8336</v>
      </c>
      <c r="K52" s="382">
        <f t="shared" si="16"/>
        <v>24287</v>
      </c>
      <c r="L52" s="383">
        <f t="shared" si="8"/>
        <v>1.1891402271837055</v>
      </c>
      <c r="M52" s="340">
        <v>113309</v>
      </c>
      <c r="N52" s="385">
        <f>'в привитых'!I53+'в привитых'!K53+'в привитых'!L53</f>
        <v>71960</v>
      </c>
      <c r="O52" s="386">
        <f t="shared" si="9"/>
        <v>0.63507753135231981</v>
      </c>
      <c r="P52" s="333">
        <f t="shared" si="12"/>
        <v>68458</v>
      </c>
      <c r="Q52" s="341">
        <f t="shared" si="13"/>
        <v>32623</v>
      </c>
      <c r="R52" s="343">
        <f t="shared" si="14"/>
        <v>0.47654036051301529</v>
      </c>
    </row>
    <row r="53" spans="1:18" x14ac:dyDescent="0.2">
      <c r="A53" s="333">
        <v>45</v>
      </c>
      <c r="B53" s="334" t="s">
        <v>92</v>
      </c>
      <c r="C53" s="335">
        <v>3413</v>
      </c>
      <c r="D53" s="336"/>
      <c r="E53" s="381">
        <f>'в привитых'!J54+'в привитых'!K54+'в привитых'!M54</f>
        <v>170</v>
      </c>
      <c r="F53" s="338"/>
      <c r="G53" s="382">
        <f t="shared" si="15"/>
        <v>170</v>
      </c>
      <c r="H53" s="383">
        <f t="shared" si="7"/>
        <v>4.9809551714034575E-2</v>
      </c>
      <c r="I53" s="381">
        <f>'в привитых'!N54+'в привитых'!P54+'в привитых'!Q54</f>
        <v>0</v>
      </c>
      <c r="J53" s="338">
        <v>0</v>
      </c>
      <c r="K53" s="382">
        <f t="shared" si="16"/>
        <v>0</v>
      </c>
      <c r="L53" s="383"/>
      <c r="M53" s="340">
        <v>34388</v>
      </c>
      <c r="N53" s="385">
        <f>'в привитых'!I54+'в привитых'!K54+'в привитых'!L54</f>
        <v>180</v>
      </c>
      <c r="O53" s="386">
        <f t="shared" si="9"/>
        <v>5.2343840874723739E-3</v>
      </c>
      <c r="P53" s="333">
        <f t="shared" si="12"/>
        <v>170</v>
      </c>
      <c r="Q53" s="341">
        <f t="shared" si="13"/>
        <v>0</v>
      </c>
      <c r="R53" s="343">
        <f t="shared" si="14"/>
        <v>0</v>
      </c>
    </row>
    <row r="54" spans="1:18" x14ac:dyDescent="0.2">
      <c r="A54" s="333">
        <v>46</v>
      </c>
      <c r="B54" s="334" t="s">
        <v>93</v>
      </c>
      <c r="C54" s="335">
        <v>1294</v>
      </c>
      <c r="D54" s="336">
        <v>4960</v>
      </c>
      <c r="E54" s="381">
        <f>'в привитых'!J55+'в привитых'!K55+'в привитых'!M55</f>
        <v>12209</v>
      </c>
      <c r="F54" s="338">
        <v>11017</v>
      </c>
      <c r="G54" s="382">
        <f t="shared" si="15"/>
        <v>1192</v>
      </c>
      <c r="H54" s="383">
        <f t="shared" si="7"/>
        <v>0.92117465224111283</v>
      </c>
      <c r="I54" s="381">
        <f>'в привитых'!N55+'в привитых'!P55+'в привитых'!Q55</f>
        <v>6489</v>
      </c>
      <c r="J54" s="338">
        <v>1936</v>
      </c>
      <c r="K54" s="382">
        <f t="shared" si="16"/>
        <v>4553</v>
      </c>
      <c r="L54" s="383">
        <f>K54/D54</f>
        <v>0.9179435483870968</v>
      </c>
      <c r="M54" s="340">
        <v>24839</v>
      </c>
      <c r="N54" s="385">
        <f>'в привитых'!I55+'в привитых'!K55+'в привитых'!L55</f>
        <v>12590</v>
      </c>
      <c r="O54" s="386">
        <f t="shared" si="9"/>
        <v>0.50686420548331257</v>
      </c>
      <c r="P54" s="333">
        <f t="shared" si="12"/>
        <v>12209</v>
      </c>
      <c r="Q54" s="341">
        <f t="shared" si="13"/>
        <v>6489</v>
      </c>
      <c r="R54" s="343">
        <f t="shared" si="14"/>
        <v>0.53149316078302888</v>
      </c>
    </row>
    <row r="55" spans="1:18" x14ac:dyDescent="0.2">
      <c r="A55" s="333">
        <v>47</v>
      </c>
      <c r="B55" s="334" t="s">
        <v>94</v>
      </c>
      <c r="C55" s="335">
        <v>341</v>
      </c>
      <c r="D55" s="336">
        <v>5440</v>
      </c>
      <c r="E55" s="381">
        <f>'в привитых'!J56+'в привитых'!K56+'в привитых'!M56</f>
        <v>6643</v>
      </c>
      <c r="F55" s="338">
        <v>6055</v>
      </c>
      <c r="G55" s="382">
        <f t="shared" si="15"/>
        <v>588</v>
      </c>
      <c r="H55" s="383">
        <f t="shared" si="7"/>
        <v>1.7243401759530792</v>
      </c>
      <c r="I55" s="381">
        <f>'в привитых'!N56+'в привитых'!P56+'в привитых'!Q56</f>
        <v>5122</v>
      </c>
      <c r="J55" s="338">
        <v>1980</v>
      </c>
      <c r="K55" s="382">
        <f t="shared" si="16"/>
        <v>3142</v>
      </c>
      <c r="L55" s="383">
        <f>K55/D55</f>
        <v>0.57757352941176465</v>
      </c>
      <c r="M55" s="340">
        <v>9884</v>
      </c>
      <c r="N55" s="385">
        <f>'в привитых'!I56+'в привитых'!K56+'в привитых'!L56</f>
        <v>6340</v>
      </c>
      <c r="O55" s="386">
        <f t="shared" si="9"/>
        <v>0.64144071226224197</v>
      </c>
      <c r="P55" s="333">
        <f t="shared" si="12"/>
        <v>6643</v>
      </c>
      <c r="Q55" s="341">
        <f t="shared" si="13"/>
        <v>5122</v>
      </c>
      <c r="R55" s="343">
        <f t="shared" si="14"/>
        <v>0.77103718199608606</v>
      </c>
    </row>
    <row r="56" spans="1:18" x14ac:dyDescent="0.2">
      <c r="A56" s="333">
        <v>48</v>
      </c>
      <c r="B56" s="334" t="s">
        <v>95</v>
      </c>
      <c r="C56" s="335">
        <v>1456</v>
      </c>
      <c r="D56" s="336">
        <v>8500</v>
      </c>
      <c r="E56" s="381">
        <f>'в привитых'!J57+'в привитых'!K57+'в привитых'!M57</f>
        <v>8580</v>
      </c>
      <c r="F56" s="338">
        <v>8110</v>
      </c>
      <c r="G56" s="382">
        <f t="shared" si="15"/>
        <v>470</v>
      </c>
      <c r="H56" s="383">
        <f t="shared" si="7"/>
        <v>0.32280219780219782</v>
      </c>
      <c r="I56" s="381">
        <f>'в привитых'!N57+'в привитых'!P57+'в привитых'!Q57</f>
        <v>6592</v>
      </c>
      <c r="J56" s="338">
        <v>1668</v>
      </c>
      <c r="K56" s="382">
        <f t="shared" si="16"/>
        <v>4924</v>
      </c>
      <c r="L56" s="383">
        <f>K56/D56</f>
        <v>0.57929411764705885</v>
      </c>
      <c r="M56" s="340">
        <v>15241</v>
      </c>
      <c r="N56" s="385">
        <f>'в привитых'!I57+'в привитых'!K57+'в привитых'!L57</f>
        <v>8987</v>
      </c>
      <c r="O56" s="386">
        <f t="shared" si="9"/>
        <v>0.58965947116330952</v>
      </c>
      <c r="P56" s="333">
        <f t="shared" si="12"/>
        <v>8580</v>
      </c>
      <c r="Q56" s="341">
        <f t="shared" si="13"/>
        <v>6592</v>
      </c>
      <c r="R56" s="343">
        <f t="shared" si="14"/>
        <v>0.76829836829836828</v>
      </c>
    </row>
    <row r="57" spans="1:18" x14ac:dyDescent="0.2">
      <c r="A57" s="333">
        <v>49</v>
      </c>
      <c r="B57" s="334" t="s">
        <v>96</v>
      </c>
      <c r="C57" s="335">
        <v>22335</v>
      </c>
      <c r="D57" s="336">
        <v>10601</v>
      </c>
      <c r="E57" s="381">
        <f>'в привитых'!J58+'в привитых'!K58+'в привитых'!M58</f>
        <v>22867</v>
      </c>
      <c r="F57" s="338">
        <v>21187</v>
      </c>
      <c r="G57" s="382">
        <f t="shared" si="15"/>
        <v>1680</v>
      </c>
      <c r="H57" s="383">
        <f t="shared" si="7"/>
        <v>7.5218267293485561E-2</v>
      </c>
      <c r="I57" s="381">
        <f>'в привитых'!N58+'в привитых'!P58+'в привитых'!Q58</f>
        <v>11931</v>
      </c>
      <c r="J57" s="338">
        <v>3093</v>
      </c>
      <c r="K57" s="382">
        <f t="shared" si="16"/>
        <v>8838</v>
      </c>
      <c r="L57" s="383">
        <f>K57/D57</f>
        <v>0.8336949344401472</v>
      </c>
      <c r="M57" s="340">
        <v>45872</v>
      </c>
      <c r="N57" s="385">
        <f>'в привитых'!I58+'в привитых'!K58+'в привитых'!L58</f>
        <v>22849</v>
      </c>
      <c r="O57" s="386">
        <f t="shared" si="9"/>
        <v>0.49810341820718523</v>
      </c>
      <c r="P57" s="333">
        <f t="shared" si="12"/>
        <v>22867</v>
      </c>
      <c r="Q57" s="341">
        <f t="shared" si="13"/>
        <v>11931</v>
      </c>
      <c r="R57" s="343">
        <f t="shared" si="14"/>
        <v>0.52175624262037001</v>
      </c>
    </row>
    <row r="58" spans="1:18" x14ac:dyDescent="0.2">
      <c r="A58" s="333">
        <v>50</v>
      </c>
      <c r="B58" s="334" t="s">
        <v>97</v>
      </c>
      <c r="C58" s="335">
        <v>1786</v>
      </c>
      <c r="D58" s="336">
        <v>26278</v>
      </c>
      <c r="E58" s="381">
        <f>'в привитых'!J59+'в привитых'!K59+'в привитых'!M59</f>
        <v>28624</v>
      </c>
      <c r="F58" s="338">
        <v>26278</v>
      </c>
      <c r="G58" s="382">
        <f t="shared" si="15"/>
        <v>2346</v>
      </c>
      <c r="H58" s="383">
        <f t="shared" si="7"/>
        <v>1.3135498320268757</v>
      </c>
      <c r="I58" s="381">
        <f>'в привитых'!N59+'в привитых'!P59+'в привитых'!Q59</f>
        <v>13171</v>
      </c>
      <c r="J58" s="338">
        <v>3145</v>
      </c>
      <c r="K58" s="382">
        <f t="shared" si="16"/>
        <v>10026</v>
      </c>
      <c r="L58" s="383">
        <f>K58/D58</f>
        <v>0.38153588553162343</v>
      </c>
      <c r="M58" s="340">
        <v>64570</v>
      </c>
      <c r="N58" s="385">
        <f>'в привитых'!I59+'в привитых'!K59+'в привитых'!L59</f>
        <v>30000</v>
      </c>
      <c r="O58" s="386">
        <f t="shared" si="9"/>
        <v>0.46461204893913582</v>
      </c>
      <c r="P58" s="333">
        <f t="shared" si="12"/>
        <v>28624</v>
      </c>
      <c r="Q58" s="341">
        <f t="shared" si="13"/>
        <v>13171</v>
      </c>
      <c r="R58" s="343">
        <f t="shared" si="14"/>
        <v>0.46013834544438231</v>
      </c>
    </row>
    <row r="59" spans="1:18" ht="25.5" customHeight="1" x14ac:dyDescent="0.2">
      <c r="A59" s="333">
        <v>51</v>
      </c>
      <c r="B59" s="395" t="s">
        <v>98</v>
      </c>
      <c r="C59" s="335"/>
      <c r="D59" s="336"/>
      <c r="E59" s="381">
        <f>'в привитых'!J60+'в привитых'!K60+'в привитых'!M60</f>
        <v>5184</v>
      </c>
      <c r="F59" s="341">
        <v>4960</v>
      </c>
      <c r="G59" s="382">
        <f t="shared" si="15"/>
        <v>224</v>
      </c>
      <c r="H59" s="383"/>
      <c r="I59" s="381">
        <f>'в привитых'!N60+'в привитых'!P60+'в привитых'!Q60</f>
        <v>1348</v>
      </c>
      <c r="J59" s="341">
        <v>461</v>
      </c>
      <c r="K59" s="382">
        <f t="shared" si="16"/>
        <v>887</v>
      </c>
      <c r="L59" s="383"/>
      <c r="M59" s="340">
        <v>4667</v>
      </c>
      <c r="N59" s="385">
        <f>'в привитых'!I60+'в привитых'!K60+'в привитых'!L60</f>
        <v>5421</v>
      </c>
      <c r="O59" s="386">
        <f t="shared" si="9"/>
        <v>1.1615598885793872</v>
      </c>
      <c r="P59" s="333">
        <f t="shared" si="12"/>
        <v>5184</v>
      </c>
      <c r="Q59" s="341">
        <f t="shared" si="13"/>
        <v>1348</v>
      </c>
      <c r="R59" s="343">
        <f t="shared" si="14"/>
        <v>0.26003086419753085</v>
      </c>
    </row>
    <row r="60" spans="1:18" ht="15" customHeight="1" x14ac:dyDescent="0.2">
      <c r="A60" s="346">
        <v>52</v>
      </c>
      <c r="B60" s="347" t="s">
        <v>99</v>
      </c>
      <c r="C60" s="348"/>
      <c r="D60" s="349"/>
      <c r="E60" s="381">
        <f>'в привитых'!J61+'в привитых'!K61+'в привитых'!M61</f>
        <v>3467</v>
      </c>
      <c r="F60" s="356">
        <v>2892</v>
      </c>
      <c r="G60" s="382">
        <f t="shared" si="15"/>
        <v>575</v>
      </c>
      <c r="H60" s="388"/>
      <c r="I60" s="381">
        <f>'в привитых'!N61+'в привитых'!P61+'в привитых'!Q61</f>
        <v>1117</v>
      </c>
      <c r="J60" s="356">
        <v>103</v>
      </c>
      <c r="K60" s="382">
        <f t="shared" si="16"/>
        <v>1014</v>
      </c>
      <c r="L60" s="388"/>
      <c r="M60" s="389">
        <v>1926</v>
      </c>
      <c r="N60" s="385">
        <f>'в привитых'!I61+'в привитых'!K61+'в привитых'!L61</f>
        <v>3579</v>
      </c>
      <c r="O60" s="390">
        <f t="shared" si="9"/>
        <v>1.8582554517133956</v>
      </c>
      <c r="P60" s="346">
        <f t="shared" si="12"/>
        <v>3467</v>
      </c>
      <c r="Q60" s="356">
        <f t="shared" si="13"/>
        <v>1117</v>
      </c>
      <c r="R60" s="357">
        <f t="shared" si="14"/>
        <v>0.32218055956158059</v>
      </c>
    </row>
    <row r="61" spans="1:18" ht="15" customHeight="1" x14ac:dyDescent="0.2">
      <c r="A61" s="391"/>
      <c r="B61" s="369" t="s">
        <v>100</v>
      </c>
      <c r="C61" s="392">
        <f>SUM(C62:C78)</f>
        <v>76581</v>
      </c>
      <c r="D61" s="393">
        <f>SUM(D62:D78)</f>
        <v>171748</v>
      </c>
      <c r="E61" s="391">
        <f>SUM(E62:E78)</f>
        <v>258627</v>
      </c>
      <c r="F61" s="392">
        <f>SUM(F62:F78)</f>
        <v>235868</v>
      </c>
      <c r="G61" s="392">
        <f>SUM(G62:G78)</f>
        <v>22759</v>
      </c>
      <c r="H61" s="373">
        <f t="shared" ref="H61:H77" si="17">G61/C61</f>
        <v>0.29718859769394496</v>
      </c>
      <c r="I61" s="392">
        <f>SUM(I62:I78)</f>
        <v>139869</v>
      </c>
      <c r="J61" s="392">
        <f>SUM(J62:J78)</f>
        <v>35293</v>
      </c>
      <c r="K61" s="392">
        <f>SUM(K62:K78)</f>
        <v>104576</v>
      </c>
      <c r="L61" s="373">
        <f t="shared" ref="L61:L69" si="18">K61/D61</f>
        <v>0.6088920977245732</v>
      </c>
      <c r="M61" s="391">
        <f>SUM(M62:M78)</f>
        <v>551108</v>
      </c>
      <c r="N61" s="392">
        <f>SUM(N62:N78)</f>
        <v>273960</v>
      </c>
      <c r="O61" s="394">
        <f t="shared" si="9"/>
        <v>0.49710764496251186</v>
      </c>
      <c r="P61" s="366">
        <f t="shared" si="12"/>
        <v>258627</v>
      </c>
      <c r="Q61" s="367">
        <f t="shared" si="13"/>
        <v>139869</v>
      </c>
      <c r="R61" s="368">
        <f t="shared" si="14"/>
        <v>0.54081360414805879</v>
      </c>
    </row>
    <row r="62" spans="1:18" x14ac:dyDescent="0.2">
      <c r="A62" s="377">
        <v>53</v>
      </c>
      <c r="B62" s="378" t="s">
        <v>101</v>
      </c>
      <c r="C62" s="379">
        <v>4926</v>
      </c>
      <c r="D62" s="380">
        <v>21828</v>
      </c>
      <c r="E62" s="381">
        <f>'в привитых'!J63+'в привитых'!K63+'в привитых'!M63</f>
        <v>14139</v>
      </c>
      <c r="F62" s="382">
        <v>12588</v>
      </c>
      <c r="G62" s="382">
        <f t="shared" ref="G62:G78" si="19">E62-F62</f>
        <v>1551</v>
      </c>
      <c r="H62" s="383">
        <f t="shared" si="17"/>
        <v>0.31485992691839221</v>
      </c>
      <c r="I62" s="381">
        <f>'в привитых'!N63+'в привитых'!P63+'в привитых'!Q63</f>
        <v>5927</v>
      </c>
      <c r="J62" s="382">
        <v>1259</v>
      </c>
      <c r="K62" s="382">
        <f t="shared" ref="K62:K78" si="20">I62-J62</f>
        <v>4668</v>
      </c>
      <c r="L62" s="383">
        <f t="shared" si="18"/>
        <v>0.21385376580538756</v>
      </c>
      <c r="M62" s="384">
        <v>25074</v>
      </c>
      <c r="N62" s="385">
        <f>'в привитых'!I63+'в привитых'!K63+'в привитых'!L63</f>
        <v>15235</v>
      </c>
      <c r="O62" s="386">
        <f t="shared" ref="O62:O93" si="21">N62/M62</f>
        <v>0.60760149956129861</v>
      </c>
      <c r="P62" s="377">
        <f t="shared" si="12"/>
        <v>14139</v>
      </c>
      <c r="Q62" s="385">
        <f t="shared" si="13"/>
        <v>5927</v>
      </c>
      <c r="R62" s="387">
        <f t="shared" si="14"/>
        <v>0.41919513402645164</v>
      </c>
    </row>
    <row r="63" spans="1:18" x14ac:dyDescent="0.2">
      <c r="A63" s="333">
        <v>54</v>
      </c>
      <c r="B63" s="334" t="s">
        <v>102</v>
      </c>
      <c r="C63" s="335">
        <v>245</v>
      </c>
      <c r="D63" s="336">
        <v>2248</v>
      </c>
      <c r="E63" s="381">
        <f>'в привитых'!J64+'в привитых'!K64+'в привитых'!M64</f>
        <v>3844</v>
      </c>
      <c r="F63" s="338">
        <v>3687</v>
      </c>
      <c r="G63" s="382">
        <f t="shared" si="19"/>
        <v>157</v>
      </c>
      <c r="H63" s="383">
        <f t="shared" si="17"/>
        <v>0.64081632653061227</v>
      </c>
      <c r="I63" s="381">
        <f>'в привитых'!N64+'в привитых'!P64+'в привитых'!Q64</f>
        <v>3293</v>
      </c>
      <c r="J63" s="338">
        <v>1124</v>
      </c>
      <c r="K63" s="382">
        <f t="shared" si="20"/>
        <v>2169</v>
      </c>
      <c r="L63" s="383">
        <f t="shared" si="18"/>
        <v>0.96485765124555156</v>
      </c>
      <c r="M63" s="340">
        <v>4210</v>
      </c>
      <c r="N63" s="385">
        <f>'в привитых'!I64+'в привитых'!K64+'в привитых'!L64</f>
        <v>4378</v>
      </c>
      <c r="O63" s="386">
        <f t="shared" si="21"/>
        <v>1.0399049881235154</v>
      </c>
      <c r="P63" s="333">
        <f t="shared" si="12"/>
        <v>3844</v>
      </c>
      <c r="Q63" s="341">
        <f t="shared" si="13"/>
        <v>3293</v>
      </c>
      <c r="R63" s="343">
        <f t="shared" si="14"/>
        <v>0.85665972944849111</v>
      </c>
    </row>
    <row r="64" spans="1:18" x14ac:dyDescent="0.2">
      <c r="A64" s="333">
        <v>55</v>
      </c>
      <c r="B64" s="334" t="s">
        <v>103</v>
      </c>
      <c r="C64" s="335">
        <v>1830</v>
      </c>
      <c r="D64" s="336">
        <v>1824</v>
      </c>
      <c r="E64" s="381">
        <f>'в привитых'!J65+'в привитых'!K65+'в привитых'!M65</f>
        <v>6256</v>
      </c>
      <c r="F64" s="338">
        <v>5864</v>
      </c>
      <c r="G64" s="382">
        <f t="shared" si="19"/>
        <v>392</v>
      </c>
      <c r="H64" s="383">
        <f t="shared" si="17"/>
        <v>0.21420765027322405</v>
      </c>
      <c r="I64" s="381">
        <f>'в привитых'!N65+'в привитых'!P65+'в привитых'!Q65</f>
        <v>4119</v>
      </c>
      <c r="J64" s="338">
        <v>1438</v>
      </c>
      <c r="K64" s="382">
        <f t="shared" si="20"/>
        <v>2681</v>
      </c>
      <c r="L64" s="383">
        <f t="shared" si="18"/>
        <v>1.4698464912280702</v>
      </c>
      <c r="M64" s="340">
        <v>12581</v>
      </c>
      <c r="N64" s="385">
        <f>'в привитых'!I65+'в привитых'!K65+'в привитых'!L65</f>
        <v>6475</v>
      </c>
      <c r="O64" s="386">
        <f t="shared" si="21"/>
        <v>0.51466497098799779</v>
      </c>
      <c r="P64" s="333">
        <f t="shared" si="12"/>
        <v>6256</v>
      </c>
      <c r="Q64" s="341">
        <f t="shared" si="13"/>
        <v>4119</v>
      </c>
      <c r="R64" s="343">
        <f t="shared" si="14"/>
        <v>0.65840792838874684</v>
      </c>
    </row>
    <row r="65" spans="1:18" x14ac:dyDescent="0.2">
      <c r="A65" s="333">
        <v>56</v>
      </c>
      <c r="B65" s="334" t="s">
        <v>104</v>
      </c>
      <c r="C65" s="335">
        <v>1705</v>
      </c>
      <c r="D65" s="336">
        <v>4023</v>
      </c>
      <c r="E65" s="381">
        <f>'в привитых'!J66+'в привитых'!K66+'в привитых'!M66</f>
        <v>3896</v>
      </c>
      <c r="F65" s="338">
        <v>3670</v>
      </c>
      <c r="G65" s="382">
        <f t="shared" si="19"/>
        <v>226</v>
      </c>
      <c r="H65" s="383">
        <f t="shared" si="17"/>
        <v>0.13255131964809383</v>
      </c>
      <c r="I65" s="381">
        <f>'в привитых'!N66+'в привитых'!P66+'в привитых'!Q66</f>
        <v>3087</v>
      </c>
      <c r="J65" s="338">
        <v>1043</v>
      </c>
      <c r="K65" s="382">
        <f t="shared" si="20"/>
        <v>2044</v>
      </c>
      <c r="L65" s="383">
        <f t="shared" si="18"/>
        <v>0.50807854834700472</v>
      </c>
      <c r="M65" s="340">
        <v>8559</v>
      </c>
      <c r="N65" s="385">
        <f>'в привитых'!I66+'в привитых'!K66+'в привитых'!L66</f>
        <v>4080</v>
      </c>
      <c r="O65" s="386">
        <f t="shared" si="21"/>
        <v>0.47669120224325273</v>
      </c>
      <c r="P65" s="333">
        <f t="shared" si="12"/>
        <v>3896</v>
      </c>
      <c r="Q65" s="341">
        <f t="shared" si="13"/>
        <v>3087</v>
      </c>
      <c r="R65" s="343">
        <f t="shared" si="14"/>
        <v>0.79235112936344965</v>
      </c>
    </row>
    <row r="66" spans="1:18" x14ac:dyDescent="0.2">
      <c r="A66" s="333">
        <v>57</v>
      </c>
      <c r="B66" s="334" t="s">
        <v>105</v>
      </c>
      <c r="C66" s="335">
        <v>12009</v>
      </c>
      <c r="D66" s="336">
        <v>17991</v>
      </c>
      <c r="E66" s="381">
        <f>'в привитых'!J67+'в привитых'!K67+'в привитых'!M67</f>
        <v>39664</v>
      </c>
      <c r="F66" s="338">
        <v>37162</v>
      </c>
      <c r="G66" s="382">
        <f t="shared" si="19"/>
        <v>2502</v>
      </c>
      <c r="H66" s="383">
        <f t="shared" si="17"/>
        <v>0.208343742193355</v>
      </c>
      <c r="I66" s="381">
        <f>'в привитых'!N67+'в привитых'!P67+'в привитых'!Q67</f>
        <v>22109</v>
      </c>
      <c r="J66" s="338">
        <v>6855</v>
      </c>
      <c r="K66" s="382">
        <f t="shared" si="20"/>
        <v>15254</v>
      </c>
      <c r="L66" s="383">
        <f t="shared" si="18"/>
        <v>0.8478683786337613</v>
      </c>
      <c r="M66" s="340">
        <v>86727</v>
      </c>
      <c r="N66" s="385">
        <f>'в привитых'!I67+'в привитых'!K67+'в привитых'!L67</f>
        <v>40565</v>
      </c>
      <c r="O66" s="386">
        <f t="shared" si="21"/>
        <v>0.46773207882205081</v>
      </c>
      <c r="P66" s="333">
        <f t="shared" si="12"/>
        <v>39664</v>
      </c>
      <c r="Q66" s="341">
        <f t="shared" si="13"/>
        <v>22109</v>
      </c>
      <c r="R66" s="343">
        <f t="shared" si="14"/>
        <v>0.55740722065348935</v>
      </c>
    </row>
    <row r="67" spans="1:18" x14ac:dyDescent="0.2">
      <c r="A67" s="333">
        <v>58</v>
      </c>
      <c r="B67" s="334" t="s">
        <v>106</v>
      </c>
      <c r="C67" s="335">
        <v>1014</v>
      </c>
      <c r="D67" s="336">
        <v>8499</v>
      </c>
      <c r="E67" s="381">
        <f>'в привитых'!J68+'в привитых'!K68+'в привитых'!M68</f>
        <v>22578</v>
      </c>
      <c r="F67" s="338">
        <v>20717</v>
      </c>
      <c r="G67" s="382">
        <f t="shared" si="19"/>
        <v>1861</v>
      </c>
      <c r="H67" s="383">
        <f t="shared" si="17"/>
        <v>1.8353057199211045</v>
      </c>
      <c r="I67" s="381">
        <f>'в привитых'!N68+'в привитых'!P68+'в привитых'!Q68</f>
        <v>15819</v>
      </c>
      <c r="J67" s="338">
        <v>4983</v>
      </c>
      <c r="K67" s="382">
        <f t="shared" si="20"/>
        <v>10836</v>
      </c>
      <c r="L67" s="383">
        <f t="shared" si="18"/>
        <v>1.2749735262972115</v>
      </c>
      <c r="M67" s="340">
        <v>28396</v>
      </c>
      <c r="N67" s="385">
        <f>'в привитых'!I68+'в привитых'!K68+'в привитых'!L68</f>
        <v>24654</v>
      </c>
      <c r="O67" s="386">
        <f t="shared" si="21"/>
        <v>0.86822087617974364</v>
      </c>
      <c r="P67" s="333">
        <f t="shared" si="12"/>
        <v>22578</v>
      </c>
      <c r="Q67" s="341">
        <f t="shared" si="13"/>
        <v>15819</v>
      </c>
      <c r="R67" s="343">
        <f t="shared" si="14"/>
        <v>0.70063778899813978</v>
      </c>
    </row>
    <row r="68" spans="1:18" x14ac:dyDescent="0.2">
      <c r="A68" s="333">
        <v>59</v>
      </c>
      <c r="B68" s="334" t="s">
        <v>107</v>
      </c>
      <c r="C68" s="335">
        <v>4277</v>
      </c>
      <c r="D68" s="336">
        <v>10530</v>
      </c>
      <c r="E68" s="381">
        <f>'в привитых'!J69+'в привитых'!K69+'в привитых'!M69</f>
        <v>23597</v>
      </c>
      <c r="F68" s="338">
        <v>21598</v>
      </c>
      <c r="G68" s="382">
        <f t="shared" si="19"/>
        <v>1999</v>
      </c>
      <c r="H68" s="383">
        <f t="shared" si="17"/>
        <v>0.4673836801496376</v>
      </c>
      <c r="I68" s="381">
        <f>'в привитых'!N69+'в привитых'!P69+'в привитых'!Q69</f>
        <v>13029</v>
      </c>
      <c r="J68" s="338">
        <v>2636</v>
      </c>
      <c r="K68" s="382">
        <f t="shared" si="20"/>
        <v>10393</v>
      </c>
      <c r="L68" s="383">
        <f t="shared" si="18"/>
        <v>0.98698955365622032</v>
      </c>
      <c r="M68" s="340">
        <v>44127</v>
      </c>
      <c r="N68" s="385">
        <f>'в привитых'!I69+'в привитых'!K69+'в привитых'!L69</f>
        <v>25388</v>
      </c>
      <c r="O68" s="386">
        <f t="shared" si="21"/>
        <v>0.57533936138871888</v>
      </c>
      <c r="P68" s="333">
        <f t="shared" ref="P68:P99" si="22">E68</f>
        <v>23597</v>
      </c>
      <c r="Q68" s="341">
        <f t="shared" ref="Q68:Q99" si="23">I68</f>
        <v>13029</v>
      </c>
      <c r="R68" s="343">
        <f t="shared" ref="R68:R99" si="24">Q68/P68</f>
        <v>0.55214645929567319</v>
      </c>
    </row>
    <row r="69" spans="1:18" x14ac:dyDescent="0.2">
      <c r="A69" s="333">
        <v>60</v>
      </c>
      <c r="B69" s="334" t="s">
        <v>108</v>
      </c>
      <c r="C69" s="335">
        <v>21845</v>
      </c>
      <c r="D69" s="336">
        <v>30568</v>
      </c>
      <c r="E69" s="381">
        <f>'в привитых'!J70+'в привитых'!K70+'в привитых'!M70</f>
        <v>34658</v>
      </c>
      <c r="F69" s="338">
        <v>31547</v>
      </c>
      <c r="G69" s="382">
        <f t="shared" si="19"/>
        <v>3111</v>
      </c>
      <c r="H69" s="383">
        <f t="shared" si="17"/>
        <v>0.1424124513618677</v>
      </c>
      <c r="I69" s="381">
        <f>'в привитых'!N70+'в привитых'!P70+'в привитых'!Q70</f>
        <v>24589</v>
      </c>
      <c r="J69" s="338">
        <v>5772</v>
      </c>
      <c r="K69" s="382">
        <f t="shared" si="20"/>
        <v>18817</v>
      </c>
      <c r="L69" s="383">
        <f t="shared" si="18"/>
        <v>0.61557838262235021</v>
      </c>
      <c r="M69" s="340">
        <v>88304</v>
      </c>
      <c r="N69" s="385">
        <f>'в привитых'!I70+'в привитых'!K70+'в привитых'!L70</f>
        <v>37129</v>
      </c>
      <c r="O69" s="386">
        <f t="shared" si="21"/>
        <v>0.42046792897263996</v>
      </c>
      <c r="P69" s="333">
        <f t="shared" si="22"/>
        <v>34658</v>
      </c>
      <c r="Q69" s="341">
        <f t="shared" si="23"/>
        <v>24589</v>
      </c>
      <c r="R69" s="343">
        <f t="shared" si="24"/>
        <v>0.70947544578452304</v>
      </c>
    </row>
    <row r="70" spans="1:18" x14ac:dyDescent="0.2">
      <c r="A70" s="333">
        <v>61</v>
      </c>
      <c r="B70" s="334" t="s">
        <v>109</v>
      </c>
      <c r="C70" s="335">
        <v>6953</v>
      </c>
      <c r="D70" s="336"/>
      <c r="E70" s="381">
        <f>'в привитых'!J71+'в привитых'!K71+'в привитых'!M71</f>
        <v>349</v>
      </c>
      <c r="F70" s="338">
        <v>0</v>
      </c>
      <c r="G70" s="382">
        <f t="shared" si="19"/>
        <v>349</v>
      </c>
      <c r="H70" s="383">
        <f t="shared" si="17"/>
        <v>5.0194160793901911E-2</v>
      </c>
      <c r="I70" s="381">
        <f>'в привитых'!N71+'в привитых'!P71+'в привитых'!Q71</f>
        <v>0</v>
      </c>
      <c r="J70" s="338">
        <v>0</v>
      </c>
      <c r="K70" s="382">
        <f t="shared" si="20"/>
        <v>0</v>
      </c>
      <c r="L70" s="383"/>
      <c r="M70" s="340">
        <v>68723</v>
      </c>
      <c r="N70" s="385">
        <f>'в привитых'!I71+'в привитых'!K71+'в привитых'!L71</f>
        <v>350</v>
      </c>
      <c r="O70" s="386">
        <f t="shared" si="21"/>
        <v>5.0929092152554459E-3</v>
      </c>
      <c r="P70" s="333">
        <f t="shared" si="22"/>
        <v>349</v>
      </c>
      <c r="Q70" s="341">
        <f t="shared" si="23"/>
        <v>0</v>
      </c>
      <c r="R70" s="343">
        <f t="shared" si="24"/>
        <v>0</v>
      </c>
    </row>
    <row r="71" spans="1:18" x14ac:dyDescent="0.2">
      <c r="A71" s="333">
        <v>62</v>
      </c>
      <c r="B71" s="334" t="s">
        <v>110</v>
      </c>
      <c r="C71" s="335">
        <v>4521</v>
      </c>
      <c r="D71" s="336">
        <v>17858</v>
      </c>
      <c r="E71" s="381">
        <f>'в привитых'!J72+'в привитых'!K72+'в привитых'!M72</f>
        <v>13022</v>
      </c>
      <c r="F71" s="338">
        <v>11428</v>
      </c>
      <c r="G71" s="382">
        <f t="shared" si="19"/>
        <v>1594</v>
      </c>
      <c r="H71" s="383">
        <f t="shared" si="17"/>
        <v>0.35257686352576861</v>
      </c>
      <c r="I71" s="381">
        <f>'в привитых'!N72+'в привитых'!P72+'в привитых'!Q72</f>
        <v>7424</v>
      </c>
      <c r="J71" s="338">
        <v>1774</v>
      </c>
      <c r="K71" s="382">
        <f t="shared" si="20"/>
        <v>5650</v>
      </c>
      <c r="L71" s="383">
        <f t="shared" ref="L71:L77" si="25">K71/D71</f>
        <v>0.31638481352895059</v>
      </c>
      <c r="M71" s="340">
        <v>25738</v>
      </c>
      <c r="N71" s="385">
        <f>'в привитых'!I72+'в привитых'!K72+'в привитых'!L72</f>
        <v>14182</v>
      </c>
      <c r="O71" s="386">
        <f t="shared" si="21"/>
        <v>0.55101406480690029</v>
      </c>
      <c r="P71" s="333">
        <f t="shared" si="22"/>
        <v>13022</v>
      </c>
      <c r="Q71" s="341">
        <f t="shared" si="23"/>
        <v>7424</v>
      </c>
      <c r="R71" s="343">
        <f t="shared" si="24"/>
        <v>0.57011211795423133</v>
      </c>
    </row>
    <row r="72" spans="1:18" x14ac:dyDescent="0.2">
      <c r="A72" s="333">
        <v>63</v>
      </c>
      <c r="B72" s="334" t="s">
        <v>111</v>
      </c>
      <c r="C72" s="335">
        <v>3124</v>
      </c>
      <c r="D72" s="336">
        <v>6210</v>
      </c>
      <c r="E72" s="381">
        <f>'в привитых'!J73+'в привитых'!K73+'в привитых'!M73</f>
        <v>31642</v>
      </c>
      <c r="F72" s="338">
        <v>29309</v>
      </c>
      <c r="G72" s="382">
        <f t="shared" si="19"/>
        <v>2333</v>
      </c>
      <c r="H72" s="383">
        <f t="shared" si="17"/>
        <v>0.74679897567221509</v>
      </c>
      <c r="I72" s="381">
        <f>'в привитых'!N73+'в привитых'!P73+'в привитых'!Q73</f>
        <v>6230</v>
      </c>
      <c r="J72" s="338">
        <v>672</v>
      </c>
      <c r="K72" s="382">
        <f t="shared" si="20"/>
        <v>5558</v>
      </c>
      <c r="L72" s="383">
        <f t="shared" si="25"/>
        <v>0.89500805152979068</v>
      </c>
      <c r="M72" s="340">
        <v>21057</v>
      </c>
      <c r="N72" s="385">
        <f>'в привитых'!I73+'в привитых'!K73+'в привитых'!L73</f>
        <v>33231</v>
      </c>
      <c r="O72" s="386">
        <f t="shared" si="21"/>
        <v>1.5781450349052573</v>
      </c>
      <c r="P72" s="333">
        <f t="shared" si="22"/>
        <v>31642</v>
      </c>
      <c r="Q72" s="341">
        <f t="shared" si="23"/>
        <v>6230</v>
      </c>
      <c r="R72" s="343">
        <f t="shared" si="24"/>
        <v>0.19689020921559952</v>
      </c>
    </row>
    <row r="73" spans="1:18" x14ac:dyDescent="0.2">
      <c r="A73" s="333">
        <v>64</v>
      </c>
      <c r="B73" s="334" t="s">
        <v>112</v>
      </c>
      <c r="C73" s="335">
        <v>3988</v>
      </c>
      <c r="D73" s="336">
        <v>12707</v>
      </c>
      <c r="E73" s="381">
        <f>'в привитых'!J74+'в привитых'!K74+'в привитых'!M74</f>
        <v>13188</v>
      </c>
      <c r="F73" s="338">
        <v>11878</v>
      </c>
      <c r="G73" s="382">
        <f t="shared" si="19"/>
        <v>1310</v>
      </c>
      <c r="H73" s="383">
        <f t="shared" si="17"/>
        <v>0.32848545636910731</v>
      </c>
      <c r="I73" s="381">
        <f>'в привитых'!N74+'в привитых'!P74+'в привитых'!Q74</f>
        <v>7341</v>
      </c>
      <c r="J73" s="338">
        <v>2336</v>
      </c>
      <c r="K73" s="382">
        <f t="shared" si="20"/>
        <v>5005</v>
      </c>
      <c r="L73" s="383">
        <f t="shared" si="25"/>
        <v>0.39387739041473202</v>
      </c>
      <c r="M73" s="340">
        <v>26132</v>
      </c>
      <c r="N73" s="385">
        <f>'в привитых'!I74+'в привитых'!K74+'в привитых'!L74</f>
        <v>13864</v>
      </c>
      <c r="O73" s="386">
        <f t="shared" si="21"/>
        <v>0.53053727230981174</v>
      </c>
      <c r="P73" s="333">
        <f t="shared" si="22"/>
        <v>13188</v>
      </c>
      <c r="Q73" s="341">
        <f t="shared" si="23"/>
        <v>7341</v>
      </c>
      <c r="R73" s="343">
        <f t="shared" si="24"/>
        <v>0.55664240218380345</v>
      </c>
    </row>
    <row r="74" spans="1:18" x14ac:dyDescent="0.2">
      <c r="A74" s="333">
        <v>65</v>
      </c>
      <c r="B74" s="334" t="s">
        <v>113</v>
      </c>
      <c r="C74" s="335">
        <v>1950</v>
      </c>
      <c r="D74" s="336">
        <v>12566</v>
      </c>
      <c r="E74" s="381">
        <f>'в привитых'!J75+'в привитых'!K75+'в привитых'!M75</f>
        <v>16566</v>
      </c>
      <c r="F74" s="338">
        <v>15688</v>
      </c>
      <c r="G74" s="382">
        <f t="shared" si="19"/>
        <v>878</v>
      </c>
      <c r="H74" s="383">
        <f t="shared" si="17"/>
        <v>0.45025641025641028</v>
      </c>
      <c r="I74" s="381">
        <f>'в привитых'!N75+'в привитых'!P75+'в привитых'!Q75</f>
        <v>7065</v>
      </c>
      <c r="J74" s="338">
        <v>18</v>
      </c>
      <c r="K74" s="382">
        <f t="shared" si="20"/>
        <v>7047</v>
      </c>
      <c r="L74" s="383">
        <f t="shared" si="25"/>
        <v>0.5607989813783224</v>
      </c>
      <c r="M74" s="340">
        <v>37478</v>
      </c>
      <c r="N74" s="385">
        <f>'в привитых'!I75+'в привитых'!K75+'в привитых'!L75</f>
        <v>17654</v>
      </c>
      <c r="O74" s="386">
        <f t="shared" si="21"/>
        <v>0.47104968248038848</v>
      </c>
      <c r="P74" s="333">
        <f t="shared" si="22"/>
        <v>16566</v>
      </c>
      <c r="Q74" s="341">
        <f t="shared" si="23"/>
        <v>7065</v>
      </c>
      <c r="R74" s="343">
        <f t="shared" si="24"/>
        <v>0.4264759145237233</v>
      </c>
    </row>
    <row r="75" spans="1:18" x14ac:dyDescent="0.2">
      <c r="A75" s="333">
        <v>66</v>
      </c>
      <c r="B75" s="334" t="s">
        <v>114</v>
      </c>
      <c r="C75" s="335">
        <v>7392</v>
      </c>
      <c r="D75" s="336">
        <v>17529</v>
      </c>
      <c r="E75" s="381">
        <f>'в привитых'!J76+'в привитых'!K76+'в привитых'!M76</f>
        <v>19596</v>
      </c>
      <c r="F75" s="338">
        <v>17412</v>
      </c>
      <c r="G75" s="382">
        <f t="shared" si="19"/>
        <v>2184</v>
      </c>
      <c r="H75" s="383">
        <f t="shared" si="17"/>
        <v>0.29545454545454547</v>
      </c>
      <c r="I75" s="381">
        <f>'в привитых'!N76+'в привитых'!P76+'в привитых'!Q76</f>
        <v>10393</v>
      </c>
      <c r="J75" s="338">
        <v>2931</v>
      </c>
      <c r="K75" s="382">
        <f t="shared" si="20"/>
        <v>7462</v>
      </c>
      <c r="L75" s="383">
        <f t="shared" si="25"/>
        <v>0.42569456329511096</v>
      </c>
      <c r="M75" s="340">
        <v>39278</v>
      </c>
      <c r="N75" s="385">
        <f>'в привитых'!I76+'в привитых'!K76+'в привитых'!L76</f>
        <v>20307</v>
      </c>
      <c r="O75" s="386">
        <f t="shared" si="21"/>
        <v>0.51700697591527067</v>
      </c>
      <c r="P75" s="333">
        <f t="shared" si="22"/>
        <v>19596</v>
      </c>
      <c r="Q75" s="341">
        <f t="shared" si="23"/>
        <v>10393</v>
      </c>
      <c r="R75" s="343">
        <f t="shared" si="24"/>
        <v>0.53036333945703207</v>
      </c>
    </row>
    <row r="76" spans="1:18" x14ac:dyDescent="0.2">
      <c r="A76" s="333">
        <v>67</v>
      </c>
      <c r="B76" s="334" t="s">
        <v>115</v>
      </c>
      <c r="C76" s="335">
        <v>454</v>
      </c>
      <c r="D76" s="336">
        <v>5861</v>
      </c>
      <c r="E76" s="381">
        <f>'в привитых'!J77+'в привитых'!K77+'в привитых'!M77</f>
        <v>6658</v>
      </c>
      <c r="F76" s="341">
        <v>6189</v>
      </c>
      <c r="G76" s="382">
        <f t="shared" si="19"/>
        <v>469</v>
      </c>
      <c r="H76" s="383">
        <f t="shared" si="17"/>
        <v>1.0330396475770924</v>
      </c>
      <c r="I76" s="381">
        <f>'в привитых'!N77+'в привитых'!P77+'в привитых'!Q77</f>
        <v>3190</v>
      </c>
      <c r="J76" s="341">
        <v>784</v>
      </c>
      <c r="K76" s="382">
        <f t="shared" si="20"/>
        <v>2406</v>
      </c>
      <c r="L76" s="383">
        <f t="shared" si="25"/>
        <v>0.41051015185121992</v>
      </c>
      <c r="M76" s="340">
        <v>8164</v>
      </c>
      <c r="N76" s="385">
        <f>'в привитых'!I77+'в привитых'!K77+'в привитых'!L77</f>
        <v>7205</v>
      </c>
      <c r="O76" s="386">
        <f t="shared" si="21"/>
        <v>0.88253307202351783</v>
      </c>
      <c r="P76" s="333">
        <f t="shared" si="22"/>
        <v>6658</v>
      </c>
      <c r="Q76" s="341">
        <f t="shared" si="23"/>
        <v>3190</v>
      </c>
      <c r="R76" s="343">
        <f t="shared" si="24"/>
        <v>0.47912285971763291</v>
      </c>
    </row>
    <row r="77" spans="1:18" x14ac:dyDescent="0.2">
      <c r="A77" s="333">
        <v>68</v>
      </c>
      <c r="B77" s="334" t="s">
        <v>116</v>
      </c>
      <c r="C77" s="335">
        <v>348</v>
      </c>
      <c r="D77" s="336">
        <v>1506</v>
      </c>
      <c r="E77" s="381">
        <f>'в привитых'!J78+'в привитых'!K78+'в привитых'!M78</f>
        <v>3751</v>
      </c>
      <c r="F77" s="338">
        <v>3362</v>
      </c>
      <c r="G77" s="382">
        <f t="shared" si="19"/>
        <v>389</v>
      </c>
      <c r="H77" s="383">
        <f t="shared" si="17"/>
        <v>1.117816091954023</v>
      </c>
      <c r="I77" s="381">
        <f>'в привитых'!N78+'в привитых'!P78+'в привитых'!Q78</f>
        <v>2415</v>
      </c>
      <c r="J77" s="338">
        <v>744</v>
      </c>
      <c r="K77" s="382">
        <f t="shared" si="20"/>
        <v>1671</v>
      </c>
      <c r="L77" s="383">
        <f t="shared" si="25"/>
        <v>1.1095617529880477</v>
      </c>
      <c r="M77" s="340">
        <v>5869</v>
      </c>
      <c r="N77" s="385">
        <f>'в привитых'!I78+'в привитых'!K78+'в привитых'!L78</f>
        <v>3874</v>
      </c>
      <c r="O77" s="386">
        <f t="shared" si="21"/>
        <v>0.6600783779178736</v>
      </c>
      <c r="P77" s="333">
        <f t="shared" si="22"/>
        <v>3751</v>
      </c>
      <c r="Q77" s="341">
        <f t="shared" si="23"/>
        <v>2415</v>
      </c>
      <c r="R77" s="343">
        <f t="shared" si="24"/>
        <v>0.64382831245001337</v>
      </c>
    </row>
    <row r="78" spans="1:18" ht="15" customHeight="1" x14ac:dyDescent="0.2">
      <c r="A78" s="346">
        <v>69</v>
      </c>
      <c r="B78" s="347" t="s">
        <v>117</v>
      </c>
      <c r="C78" s="348"/>
      <c r="D78" s="349"/>
      <c r="E78" s="381">
        <f>'в привитых'!J79+'в привитых'!K79+'в привитых'!M79</f>
        <v>5223</v>
      </c>
      <c r="F78" s="396">
        <v>3769</v>
      </c>
      <c r="G78" s="382">
        <f t="shared" si="19"/>
        <v>1454</v>
      </c>
      <c r="H78" s="388"/>
      <c r="I78" s="381">
        <f>'в привитых'!N79+'в привитых'!P79+'в привитых'!Q79</f>
        <v>3839</v>
      </c>
      <c r="J78" s="396">
        <v>924</v>
      </c>
      <c r="K78" s="382">
        <f t="shared" si="20"/>
        <v>2915</v>
      </c>
      <c r="L78" s="388"/>
      <c r="M78" s="389">
        <v>20691</v>
      </c>
      <c r="N78" s="385">
        <f>'в привитых'!I79+'в привитых'!K79+'в привитых'!L79</f>
        <v>5389</v>
      </c>
      <c r="O78" s="390">
        <f t="shared" si="21"/>
        <v>0.26045140399207384</v>
      </c>
      <c r="P78" s="346">
        <f t="shared" si="22"/>
        <v>5223</v>
      </c>
      <c r="Q78" s="356">
        <f t="shared" si="23"/>
        <v>3839</v>
      </c>
      <c r="R78" s="357">
        <f t="shared" si="24"/>
        <v>0.73501818878039438</v>
      </c>
    </row>
    <row r="79" spans="1:18" ht="15" customHeight="1" x14ac:dyDescent="0.2">
      <c r="A79" s="391"/>
      <c r="B79" s="369" t="s">
        <v>118</v>
      </c>
      <c r="C79" s="392">
        <f>SUM(C80:C92)</f>
        <v>73050</v>
      </c>
      <c r="D79" s="393">
        <f>SUM(D80:D92)</f>
        <v>173531</v>
      </c>
      <c r="E79" s="391">
        <f>SUM(E80:E92)</f>
        <v>269177</v>
      </c>
      <c r="F79" s="392">
        <f>SUM(F80:F92)</f>
        <v>250373</v>
      </c>
      <c r="G79" s="392">
        <f>SUM(G80:G92)</f>
        <v>18804</v>
      </c>
      <c r="H79" s="373">
        <f t="shared" ref="H79:H91" si="26">G79/C79</f>
        <v>0.25741273100616019</v>
      </c>
      <c r="I79" s="392">
        <f>SUM(I80:I92)</f>
        <v>138526</v>
      </c>
      <c r="J79" s="392">
        <f>SUM(J80:J92)</f>
        <v>28668</v>
      </c>
      <c r="K79" s="392">
        <f>SUM(K80:K92)</f>
        <v>109858</v>
      </c>
      <c r="L79" s="373">
        <f t="shared" ref="L79:L87" si="27">K79/D79</f>
        <v>0.63307420576150664</v>
      </c>
      <c r="M79" s="391">
        <f>SUM(M80:M92)</f>
        <v>572823</v>
      </c>
      <c r="N79" s="392">
        <f>SUM(N80:N92)</f>
        <v>281814</v>
      </c>
      <c r="O79" s="394">
        <f t="shared" si="21"/>
        <v>0.49197396054278547</v>
      </c>
      <c r="P79" s="366">
        <f t="shared" si="22"/>
        <v>269177</v>
      </c>
      <c r="Q79" s="367">
        <f t="shared" si="23"/>
        <v>138526</v>
      </c>
      <c r="R79" s="368">
        <f t="shared" si="24"/>
        <v>0.5146279214048749</v>
      </c>
    </row>
    <row r="80" spans="1:18" x14ac:dyDescent="0.2">
      <c r="A80" s="377">
        <v>70</v>
      </c>
      <c r="B80" s="378" t="s">
        <v>119</v>
      </c>
      <c r="C80" s="379">
        <v>3603</v>
      </c>
      <c r="D80" s="380">
        <v>8336</v>
      </c>
      <c r="E80" s="381">
        <f>'в привитых'!J81+'в привитых'!K81+'в привитых'!M81</f>
        <v>11543</v>
      </c>
      <c r="F80" s="382">
        <v>10449</v>
      </c>
      <c r="G80" s="382">
        <f t="shared" ref="G80:G92" si="28">E80-F80</f>
        <v>1094</v>
      </c>
      <c r="H80" s="383">
        <f t="shared" si="26"/>
        <v>0.30363585900638357</v>
      </c>
      <c r="I80" s="381">
        <f>'в привитых'!N81+'в привитых'!P81+'в привитых'!Q81</f>
        <v>8105</v>
      </c>
      <c r="J80" s="382">
        <v>2385</v>
      </c>
      <c r="K80" s="382">
        <f t="shared" ref="K80:K92" si="29">I80-J80</f>
        <v>5720</v>
      </c>
      <c r="L80" s="383">
        <f t="shared" si="27"/>
        <v>0.68618042226487519</v>
      </c>
      <c r="M80" s="384">
        <v>26902</v>
      </c>
      <c r="N80" s="385">
        <f>'в привитых'!I81+'в привитых'!K81+'в привитых'!L81</f>
        <v>11962</v>
      </c>
      <c r="O80" s="386">
        <f t="shared" si="21"/>
        <v>0.4446509553193071</v>
      </c>
      <c r="P80" s="377">
        <f t="shared" si="22"/>
        <v>11543</v>
      </c>
      <c r="Q80" s="385">
        <f t="shared" si="23"/>
        <v>8105</v>
      </c>
      <c r="R80" s="387">
        <f t="shared" si="24"/>
        <v>0.70215715152040192</v>
      </c>
    </row>
    <row r="81" spans="1:18" x14ac:dyDescent="0.2">
      <c r="A81" s="333">
        <v>71</v>
      </c>
      <c r="B81" s="344" t="s">
        <v>120</v>
      </c>
      <c r="C81" s="335">
        <v>985</v>
      </c>
      <c r="D81" s="336">
        <v>4960</v>
      </c>
      <c r="E81" s="381">
        <f>'в привитых'!J82+'в привитых'!K82+'в привитых'!M82</f>
        <v>7683</v>
      </c>
      <c r="F81" s="338">
        <v>7277</v>
      </c>
      <c r="G81" s="382">
        <f t="shared" si="28"/>
        <v>406</v>
      </c>
      <c r="H81" s="383">
        <f t="shared" si="26"/>
        <v>0.41218274111675129</v>
      </c>
      <c r="I81" s="381">
        <f>'в привитых'!N82+'в привитых'!P82+'в привитых'!Q82</f>
        <v>5110</v>
      </c>
      <c r="J81" s="338">
        <v>1247</v>
      </c>
      <c r="K81" s="382">
        <f t="shared" si="29"/>
        <v>3863</v>
      </c>
      <c r="L81" s="383">
        <f t="shared" si="27"/>
        <v>0.7788306451612903</v>
      </c>
      <c r="M81" s="340">
        <v>15446</v>
      </c>
      <c r="N81" s="385">
        <f>'в привитых'!I82+'в привитых'!K82+'в привитых'!L82</f>
        <v>7873</v>
      </c>
      <c r="O81" s="386">
        <f t="shared" si="21"/>
        <v>0.50971125210410462</v>
      </c>
      <c r="P81" s="333">
        <f t="shared" si="22"/>
        <v>7683</v>
      </c>
      <c r="Q81" s="341">
        <f t="shared" si="23"/>
        <v>5110</v>
      </c>
      <c r="R81" s="343">
        <f t="shared" si="24"/>
        <v>0.66510477677990365</v>
      </c>
    </row>
    <row r="82" spans="1:18" x14ac:dyDescent="0.2">
      <c r="A82" s="333">
        <v>72</v>
      </c>
      <c r="B82" s="334" t="s">
        <v>121</v>
      </c>
      <c r="C82" s="335">
        <v>2828</v>
      </c>
      <c r="D82" s="336">
        <v>5833</v>
      </c>
      <c r="E82" s="381">
        <f>'в привитых'!J83+'в привитых'!K83+'в привитых'!M83</f>
        <v>7974</v>
      </c>
      <c r="F82" s="341">
        <v>6534</v>
      </c>
      <c r="G82" s="382">
        <f t="shared" si="28"/>
        <v>1440</v>
      </c>
      <c r="H82" s="383">
        <f t="shared" si="26"/>
        <v>0.50919377652050923</v>
      </c>
      <c r="I82" s="381">
        <f>'в привитых'!N83+'в привитых'!P83+'в привитых'!Q83</f>
        <v>3995</v>
      </c>
      <c r="J82" s="341">
        <v>1373</v>
      </c>
      <c r="K82" s="382">
        <f t="shared" si="29"/>
        <v>2622</v>
      </c>
      <c r="L82" s="383">
        <f t="shared" si="27"/>
        <v>0.44951140065146578</v>
      </c>
      <c r="M82" s="340">
        <v>13345</v>
      </c>
      <c r="N82" s="385">
        <f>'в привитых'!I83+'в привитых'!K83+'в привитых'!L83</f>
        <v>8407</v>
      </c>
      <c r="O82" s="386">
        <f t="shared" si="21"/>
        <v>0.62997377294866996</v>
      </c>
      <c r="P82" s="333">
        <f t="shared" si="22"/>
        <v>7974</v>
      </c>
      <c r="Q82" s="341">
        <f t="shared" si="23"/>
        <v>3995</v>
      </c>
      <c r="R82" s="343">
        <f t="shared" si="24"/>
        <v>0.50100326059694</v>
      </c>
    </row>
    <row r="83" spans="1:18" x14ac:dyDescent="0.2">
      <c r="A83" s="333">
        <v>73</v>
      </c>
      <c r="B83" s="334" t="s">
        <v>122</v>
      </c>
      <c r="C83" s="335">
        <v>6365</v>
      </c>
      <c r="D83" s="336">
        <v>11806</v>
      </c>
      <c r="E83" s="381">
        <f>'в привитых'!J84+'в привитых'!K84+'в привитых'!M84</f>
        <v>49158</v>
      </c>
      <c r="F83" s="338">
        <v>45409</v>
      </c>
      <c r="G83" s="382">
        <f t="shared" si="28"/>
        <v>3749</v>
      </c>
      <c r="H83" s="383">
        <f t="shared" si="26"/>
        <v>0.58900235663786327</v>
      </c>
      <c r="I83" s="381">
        <f>'в привитых'!N84+'в привитых'!P84+'в привитых'!Q84</f>
        <v>20509</v>
      </c>
      <c r="J83" s="338">
        <v>3988</v>
      </c>
      <c r="K83" s="382">
        <f t="shared" si="29"/>
        <v>16521</v>
      </c>
      <c r="L83" s="383">
        <f t="shared" si="27"/>
        <v>1.3993732000677621</v>
      </c>
      <c r="M83" s="340">
        <v>112183</v>
      </c>
      <c r="N83" s="385">
        <f>'в привитых'!I84+'в привитых'!K84+'в привитых'!L84</f>
        <v>53217</v>
      </c>
      <c r="O83" s="386">
        <f t="shared" si="21"/>
        <v>0.47437668808999583</v>
      </c>
      <c r="P83" s="333">
        <f t="shared" si="22"/>
        <v>49158</v>
      </c>
      <c r="Q83" s="341">
        <f t="shared" si="23"/>
        <v>20509</v>
      </c>
      <c r="R83" s="343">
        <f t="shared" si="24"/>
        <v>0.41720574474144595</v>
      </c>
    </row>
    <row r="84" spans="1:18" x14ac:dyDescent="0.2">
      <c r="A84" s="333">
        <v>74</v>
      </c>
      <c r="B84" s="334" t="s">
        <v>123</v>
      </c>
      <c r="C84" s="335">
        <v>2529</v>
      </c>
      <c r="D84" s="336">
        <v>6635</v>
      </c>
      <c r="E84" s="381">
        <f>'в привитых'!J85+'в привитых'!K85+'в привитых'!M85</f>
        <v>6478</v>
      </c>
      <c r="F84" s="338">
        <v>6129</v>
      </c>
      <c r="G84" s="382">
        <f t="shared" si="28"/>
        <v>349</v>
      </c>
      <c r="H84" s="383">
        <f t="shared" si="26"/>
        <v>0.13799920917358641</v>
      </c>
      <c r="I84" s="381">
        <f>'в привитых'!N85+'в привитых'!P85+'в привитых'!Q85</f>
        <v>3655</v>
      </c>
      <c r="J84" s="338">
        <v>1294</v>
      </c>
      <c r="K84" s="382">
        <f t="shared" si="29"/>
        <v>2361</v>
      </c>
      <c r="L84" s="383">
        <f t="shared" si="27"/>
        <v>0.35584024114544083</v>
      </c>
      <c r="M84" s="340">
        <v>13603</v>
      </c>
      <c r="N84" s="385">
        <f>'в привитых'!I85+'в привитых'!K85+'в привитых'!L85</f>
        <v>6687</v>
      </c>
      <c r="O84" s="386">
        <f t="shared" si="21"/>
        <v>0.49158273910166878</v>
      </c>
      <c r="P84" s="333">
        <f t="shared" si="22"/>
        <v>6478</v>
      </c>
      <c r="Q84" s="341">
        <f t="shared" si="23"/>
        <v>3655</v>
      </c>
      <c r="R84" s="343">
        <f t="shared" si="24"/>
        <v>0.56421735103426984</v>
      </c>
    </row>
    <row r="85" spans="1:18" x14ac:dyDescent="0.2">
      <c r="A85" s="333">
        <v>75</v>
      </c>
      <c r="B85" s="334" t="s">
        <v>124</v>
      </c>
      <c r="C85" s="335">
        <v>2437</v>
      </c>
      <c r="D85" s="336">
        <v>12800</v>
      </c>
      <c r="E85" s="381">
        <f>'в привитых'!J86+'в привитых'!K86+'в привитых'!M86</f>
        <v>31406</v>
      </c>
      <c r="F85" s="338">
        <v>28779</v>
      </c>
      <c r="G85" s="382">
        <f t="shared" si="28"/>
        <v>2627</v>
      </c>
      <c r="H85" s="383">
        <f t="shared" si="26"/>
        <v>1.0779647107098893</v>
      </c>
      <c r="I85" s="381">
        <f>'в привитых'!N86+'в привитых'!P86+'в привитых'!Q86</f>
        <v>18279</v>
      </c>
      <c r="J85" s="338">
        <v>4016</v>
      </c>
      <c r="K85" s="382">
        <f t="shared" si="29"/>
        <v>14263</v>
      </c>
      <c r="L85" s="383">
        <f t="shared" si="27"/>
        <v>1.114296875</v>
      </c>
      <c r="M85" s="340">
        <v>53526</v>
      </c>
      <c r="N85" s="385">
        <f>'в привитых'!I86+'в привитых'!K86+'в привитых'!L86</f>
        <v>32802</v>
      </c>
      <c r="O85" s="386">
        <f t="shared" si="21"/>
        <v>0.61282367447595565</v>
      </c>
      <c r="P85" s="333">
        <f t="shared" si="22"/>
        <v>31406</v>
      </c>
      <c r="Q85" s="341">
        <f t="shared" si="23"/>
        <v>18279</v>
      </c>
      <c r="R85" s="343">
        <f t="shared" si="24"/>
        <v>0.5820225434630325</v>
      </c>
    </row>
    <row r="86" spans="1:18" x14ac:dyDescent="0.2">
      <c r="A86" s="333">
        <v>76</v>
      </c>
      <c r="B86" s="334" t="s">
        <v>125</v>
      </c>
      <c r="C86" s="335">
        <v>6962</v>
      </c>
      <c r="D86" s="336">
        <v>19750</v>
      </c>
      <c r="E86" s="381">
        <f>'в привитых'!J87+'в привитых'!K87+'в привитых'!M87</f>
        <v>17215</v>
      </c>
      <c r="F86" s="338">
        <v>15599</v>
      </c>
      <c r="G86" s="382">
        <f t="shared" si="28"/>
        <v>1616</v>
      </c>
      <c r="H86" s="383">
        <f t="shared" si="26"/>
        <v>0.23211720769893709</v>
      </c>
      <c r="I86" s="381">
        <f>'в привитых'!N87+'в привитых'!P87+'в привитых'!Q87</f>
        <v>7737</v>
      </c>
      <c r="J86" s="338">
        <v>2068</v>
      </c>
      <c r="K86" s="382">
        <f t="shared" si="29"/>
        <v>5669</v>
      </c>
      <c r="L86" s="383">
        <f t="shared" si="27"/>
        <v>0.28703797468354431</v>
      </c>
      <c r="M86" s="340">
        <v>33873</v>
      </c>
      <c r="N86" s="385">
        <f>'в привитых'!I87+'в привитых'!K87+'в привитых'!L87</f>
        <v>17716</v>
      </c>
      <c r="O86" s="386">
        <f t="shared" si="21"/>
        <v>0.52301242877808285</v>
      </c>
      <c r="P86" s="333">
        <f t="shared" si="22"/>
        <v>17215</v>
      </c>
      <c r="Q86" s="341">
        <f t="shared" si="23"/>
        <v>7737</v>
      </c>
      <c r="R86" s="343">
        <f t="shared" si="24"/>
        <v>0.44943363345919257</v>
      </c>
    </row>
    <row r="87" spans="1:18" x14ac:dyDescent="0.2">
      <c r="A87" s="333">
        <v>77</v>
      </c>
      <c r="B87" s="334" t="s">
        <v>126</v>
      </c>
      <c r="C87" s="335">
        <v>19762</v>
      </c>
      <c r="D87" s="336">
        <v>71581</v>
      </c>
      <c r="E87" s="381">
        <f>'в привитых'!J88+'в привитых'!K88+'в привитых'!M88</f>
        <v>70682</v>
      </c>
      <c r="F87" s="338">
        <v>67962</v>
      </c>
      <c r="G87" s="382">
        <f t="shared" si="28"/>
        <v>2720</v>
      </c>
      <c r="H87" s="383">
        <f t="shared" si="26"/>
        <v>0.13763789090173059</v>
      </c>
      <c r="I87" s="381">
        <f>'в привитых'!N88+'в привитых'!P88+'в привитых'!Q88</f>
        <v>34839</v>
      </c>
      <c r="J87" s="338">
        <v>3686</v>
      </c>
      <c r="K87" s="382">
        <f t="shared" si="29"/>
        <v>31153</v>
      </c>
      <c r="L87" s="383">
        <f t="shared" si="27"/>
        <v>0.43521325491401347</v>
      </c>
      <c r="M87" s="340">
        <v>126347</v>
      </c>
      <c r="N87" s="385">
        <f>'в привитых'!I88+'в привитых'!K88+'в привитых'!L88</f>
        <v>74225</v>
      </c>
      <c r="O87" s="386">
        <f t="shared" si="21"/>
        <v>0.58746942942847868</v>
      </c>
      <c r="P87" s="333">
        <f t="shared" si="22"/>
        <v>70682</v>
      </c>
      <c r="Q87" s="341">
        <f t="shared" si="23"/>
        <v>34839</v>
      </c>
      <c r="R87" s="343">
        <f t="shared" si="24"/>
        <v>0.49289776746554992</v>
      </c>
    </row>
    <row r="88" spans="1:18" x14ac:dyDescent="0.2">
      <c r="A88" s="333">
        <v>78</v>
      </c>
      <c r="B88" s="334" t="s">
        <v>127</v>
      </c>
      <c r="C88" s="335">
        <v>3503</v>
      </c>
      <c r="D88" s="336"/>
      <c r="E88" s="381">
        <f>'в привитых'!J89+'в привитых'!K89+'в привитых'!M89</f>
        <v>410</v>
      </c>
      <c r="F88" s="338">
        <v>0</v>
      </c>
      <c r="G88" s="382">
        <f t="shared" si="28"/>
        <v>410</v>
      </c>
      <c r="H88" s="383">
        <f t="shared" si="26"/>
        <v>0.11704253497002569</v>
      </c>
      <c r="I88" s="381">
        <f>'в привитых'!N89+'в привитых'!P89+'в привитых'!Q89</f>
        <v>0</v>
      </c>
      <c r="J88" s="338">
        <v>0</v>
      </c>
      <c r="K88" s="382">
        <f t="shared" si="29"/>
        <v>0</v>
      </c>
      <c r="L88" s="383"/>
      <c r="M88" s="340">
        <v>27398</v>
      </c>
      <c r="N88" s="385">
        <f>'в привитых'!I89+'в привитых'!K89+'в привитых'!L89</f>
        <v>410</v>
      </c>
      <c r="O88" s="386">
        <f t="shared" si="21"/>
        <v>1.4964595955909191E-2</v>
      </c>
      <c r="P88" s="333">
        <f t="shared" si="22"/>
        <v>410</v>
      </c>
      <c r="Q88" s="341">
        <f t="shared" si="23"/>
        <v>0</v>
      </c>
      <c r="R88" s="343">
        <f t="shared" si="24"/>
        <v>0</v>
      </c>
    </row>
    <row r="89" spans="1:18" x14ac:dyDescent="0.2">
      <c r="A89" s="333">
        <v>79</v>
      </c>
      <c r="B89" s="334" t="s">
        <v>128</v>
      </c>
      <c r="C89" s="335">
        <v>6735</v>
      </c>
      <c r="D89" s="336">
        <v>1776</v>
      </c>
      <c r="E89" s="381">
        <f>'в привитых'!J90+'в привитых'!K90+'в привитых'!M90</f>
        <v>25994</v>
      </c>
      <c r="F89" s="338">
        <v>24478</v>
      </c>
      <c r="G89" s="382">
        <f t="shared" si="28"/>
        <v>1516</v>
      </c>
      <c r="H89" s="383">
        <f t="shared" si="26"/>
        <v>0.2250927988121752</v>
      </c>
      <c r="I89" s="381">
        <f>'в привитых'!N90+'в привитых'!P90+'в привитых'!Q90</f>
        <v>11866</v>
      </c>
      <c r="J89" s="338">
        <v>1872</v>
      </c>
      <c r="K89" s="382">
        <f t="shared" si="29"/>
        <v>9994</v>
      </c>
      <c r="L89" s="383">
        <f>K89/D89</f>
        <v>5.6272522522522523</v>
      </c>
      <c r="M89" s="340">
        <v>64753</v>
      </c>
      <c r="N89" s="385">
        <f>'в привитых'!I90+'в привитых'!K90+'в привитых'!L90</f>
        <v>26700</v>
      </c>
      <c r="O89" s="386">
        <f t="shared" si="21"/>
        <v>0.41233610797955306</v>
      </c>
      <c r="P89" s="333">
        <f t="shared" si="22"/>
        <v>25994</v>
      </c>
      <c r="Q89" s="341">
        <f t="shared" si="23"/>
        <v>11866</v>
      </c>
      <c r="R89" s="343">
        <f t="shared" si="24"/>
        <v>0.45648995922135877</v>
      </c>
    </row>
    <row r="90" spans="1:18" x14ac:dyDescent="0.2">
      <c r="A90" s="333">
        <v>80</v>
      </c>
      <c r="B90" s="334" t="s">
        <v>129</v>
      </c>
      <c r="C90" s="335">
        <v>15413</v>
      </c>
      <c r="D90" s="336">
        <v>19354</v>
      </c>
      <c r="E90" s="381">
        <f>'в привитых'!J91+'в привитых'!K91+'в привитых'!M91</f>
        <v>24774</v>
      </c>
      <c r="F90" s="338">
        <v>22561</v>
      </c>
      <c r="G90" s="382">
        <f t="shared" si="28"/>
        <v>2213</v>
      </c>
      <c r="H90" s="383">
        <f t="shared" si="26"/>
        <v>0.14358009472523195</v>
      </c>
      <c r="I90" s="381">
        <f>'в привитых'!N91+'в привитых'!P91+'в привитых'!Q91</f>
        <v>15440</v>
      </c>
      <c r="J90" s="338">
        <v>4149</v>
      </c>
      <c r="K90" s="382">
        <f t="shared" si="29"/>
        <v>11291</v>
      </c>
      <c r="L90" s="383">
        <f>K90/D90</f>
        <v>0.58339361372326137</v>
      </c>
      <c r="M90" s="340">
        <v>59910</v>
      </c>
      <c r="N90" s="385">
        <f>'в привитых'!I91+'в привитых'!K91+'в привитых'!L91</f>
        <v>25344</v>
      </c>
      <c r="O90" s="386">
        <f t="shared" si="21"/>
        <v>0.42303455182774163</v>
      </c>
      <c r="P90" s="333">
        <f t="shared" si="22"/>
        <v>24774</v>
      </c>
      <c r="Q90" s="341">
        <f t="shared" si="23"/>
        <v>15440</v>
      </c>
      <c r="R90" s="343">
        <f t="shared" si="24"/>
        <v>0.62323403568257041</v>
      </c>
    </row>
    <row r="91" spans="1:18" x14ac:dyDescent="0.2">
      <c r="A91" s="333">
        <v>81</v>
      </c>
      <c r="B91" s="334" t="s">
        <v>130</v>
      </c>
      <c r="C91" s="335">
        <v>1928</v>
      </c>
      <c r="D91" s="336">
        <v>10700</v>
      </c>
      <c r="E91" s="381">
        <f>'в привитых'!J92+'в привитых'!K92+'в привитых'!M92</f>
        <v>10753</v>
      </c>
      <c r="F91" s="338">
        <v>10279</v>
      </c>
      <c r="G91" s="382">
        <f t="shared" si="28"/>
        <v>474</v>
      </c>
      <c r="H91" s="383">
        <f t="shared" si="26"/>
        <v>0.24585062240663899</v>
      </c>
      <c r="I91" s="381">
        <f>'в привитых'!N92+'в привитых'!P92+'в привитых'!Q92</f>
        <v>6555</v>
      </c>
      <c r="J91" s="338">
        <v>1886</v>
      </c>
      <c r="K91" s="382">
        <f t="shared" si="29"/>
        <v>4669</v>
      </c>
      <c r="L91" s="383">
        <f>K91/D91</f>
        <v>0.4363551401869159</v>
      </c>
      <c r="M91" s="340">
        <v>17404</v>
      </c>
      <c r="N91" s="385">
        <f>'в привитых'!I92+'в привитых'!K92+'в привитых'!L92</f>
        <v>11347</v>
      </c>
      <c r="O91" s="386">
        <f t="shared" si="21"/>
        <v>0.65197655711330726</v>
      </c>
      <c r="P91" s="333">
        <f t="shared" si="22"/>
        <v>10753</v>
      </c>
      <c r="Q91" s="341">
        <f t="shared" si="23"/>
        <v>6555</v>
      </c>
      <c r="R91" s="343">
        <f t="shared" si="24"/>
        <v>0.60959732167767133</v>
      </c>
    </row>
    <row r="92" spans="1:18" ht="15" customHeight="1" x14ac:dyDescent="0.2">
      <c r="A92" s="346">
        <v>82</v>
      </c>
      <c r="B92" s="347" t="s">
        <v>131</v>
      </c>
      <c r="C92" s="348"/>
      <c r="D92" s="349"/>
      <c r="E92" s="381">
        <f>'в привитых'!J93+'в привитых'!K93+'в привитых'!M93</f>
        <v>5107</v>
      </c>
      <c r="F92" s="396">
        <v>4917</v>
      </c>
      <c r="G92" s="382">
        <f t="shared" si="28"/>
        <v>190</v>
      </c>
      <c r="H92" s="388"/>
      <c r="I92" s="381">
        <f>'в привитых'!N93+'в привитых'!P93+'в привитых'!Q93</f>
        <v>2436</v>
      </c>
      <c r="J92" s="396">
        <v>704</v>
      </c>
      <c r="K92" s="382">
        <f t="shared" si="29"/>
        <v>1732</v>
      </c>
      <c r="L92" s="388"/>
      <c r="M92" s="389">
        <v>8133</v>
      </c>
      <c r="N92" s="385">
        <f>'в привитых'!I93+'в привитых'!K93+'в привитых'!L93</f>
        <v>5124</v>
      </c>
      <c r="O92" s="390">
        <f t="shared" si="21"/>
        <v>0.63002582073035784</v>
      </c>
      <c r="P92" s="346">
        <f t="shared" si="22"/>
        <v>5107</v>
      </c>
      <c r="Q92" s="356">
        <f t="shared" si="23"/>
        <v>2436</v>
      </c>
      <c r="R92" s="357">
        <f t="shared" si="24"/>
        <v>0.47699236342275309</v>
      </c>
    </row>
    <row r="93" spans="1:18" ht="15" customHeight="1" x14ac:dyDescent="0.2">
      <c r="A93" s="391"/>
      <c r="B93" s="369" t="s">
        <v>132</v>
      </c>
      <c r="C93" s="392">
        <f>SUM(C94:C106)</f>
        <v>54957</v>
      </c>
      <c r="D93" s="393">
        <f>SUM(D94:D106)</f>
        <v>150465</v>
      </c>
      <c r="E93" s="391">
        <f>SUM(E94:E106)</f>
        <v>185526</v>
      </c>
      <c r="F93" s="392">
        <f>SUM(F94:F106)</f>
        <v>168255</v>
      </c>
      <c r="G93" s="392">
        <f>SUM(G94:G106)</f>
        <v>17271</v>
      </c>
      <c r="H93" s="373">
        <f t="shared" ref="H93:H104" si="30">G93/C93</f>
        <v>0.31426387903269831</v>
      </c>
      <c r="I93" s="392">
        <f>SUM(I94:I106)</f>
        <v>119994</v>
      </c>
      <c r="J93" s="392">
        <f>SUM(J94:J106)</f>
        <v>32716</v>
      </c>
      <c r="K93" s="392">
        <f>SUM(K94:K106)</f>
        <v>87278</v>
      </c>
      <c r="L93" s="373">
        <f t="shared" ref="L93:L104" si="31">K93/D93</f>
        <v>0.58005516233011001</v>
      </c>
      <c r="M93" s="391">
        <f>SUM(M94:M106)</f>
        <v>370233</v>
      </c>
      <c r="N93" s="392">
        <f>SUM(N94:N106)</f>
        <v>193576</v>
      </c>
      <c r="O93" s="394">
        <f t="shared" si="21"/>
        <v>0.52284912474036616</v>
      </c>
      <c r="P93" s="366">
        <f t="shared" si="22"/>
        <v>185526</v>
      </c>
      <c r="Q93" s="367">
        <f t="shared" si="23"/>
        <v>119994</v>
      </c>
      <c r="R93" s="368">
        <f t="shared" si="24"/>
        <v>0.64677727111024874</v>
      </c>
    </row>
    <row r="94" spans="1:18" x14ac:dyDescent="0.2">
      <c r="A94" s="377">
        <v>83</v>
      </c>
      <c r="B94" s="378" t="s">
        <v>133</v>
      </c>
      <c r="C94" s="379">
        <v>1221</v>
      </c>
      <c r="D94" s="380">
        <v>6924</v>
      </c>
      <c r="E94" s="381">
        <f>'в привитых'!J95+'в привитых'!K95+'в привитых'!M95</f>
        <v>7479</v>
      </c>
      <c r="F94" s="382">
        <v>6866</v>
      </c>
      <c r="G94" s="382">
        <f t="shared" ref="G94:G106" si="32">E94-F94</f>
        <v>613</v>
      </c>
      <c r="H94" s="383">
        <f t="shared" si="30"/>
        <v>0.50204750204750204</v>
      </c>
      <c r="I94" s="381">
        <f>'в привитых'!N95+'в привитых'!P95+'в привитых'!Q95</f>
        <v>6242</v>
      </c>
      <c r="J94" s="382">
        <v>2125</v>
      </c>
      <c r="K94" s="382">
        <f t="shared" ref="K94:K106" si="33">I94-J94</f>
        <v>4117</v>
      </c>
      <c r="L94" s="383">
        <f t="shared" si="31"/>
        <v>0.59459849797804742</v>
      </c>
      <c r="M94" s="384">
        <v>13564</v>
      </c>
      <c r="N94" s="385">
        <f>'в привитых'!I95+'в привитых'!K95+'в привитых'!L95</f>
        <v>7685</v>
      </c>
      <c r="O94" s="386">
        <f t="shared" ref="O94:O125" si="34">N94/M94</f>
        <v>0.56657328221763492</v>
      </c>
      <c r="P94" s="377">
        <f t="shared" si="22"/>
        <v>7479</v>
      </c>
      <c r="Q94" s="385">
        <f t="shared" si="23"/>
        <v>6242</v>
      </c>
      <c r="R94" s="387">
        <f t="shared" si="24"/>
        <v>0.83460355662521724</v>
      </c>
    </row>
    <row r="95" spans="1:18" x14ac:dyDescent="0.2">
      <c r="A95" s="333">
        <v>84</v>
      </c>
      <c r="B95" s="334" t="s">
        <v>134</v>
      </c>
      <c r="C95" s="335">
        <v>2264</v>
      </c>
      <c r="D95" s="336">
        <v>2050</v>
      </c>
      <c r="E95" s="381">
        <f>'в привитых'!J96+'в привитых'!K96+'в привитых'!M96</f>
        <v>4874</v>
      </c>
      <c r="F95" s="338">
        <v>4457</v>
      </c>
      <c r="G95" s="382">
        <f t="shared" si="32"/>
        <v>417</v>
      </c>
      <c r="H95" s="383">
        <f t="shared" si="30"/>
        <v>0.18418727915194347</v>
      </c>
      <c r="I95" s="381">
        <f>'в привитых'!N96+'в привитых'!P96+'в привитых'!Q96</f>
        <v>2896</v>
      </c>
      <c r="J95" s="338">
        <v>913</v>
      </c>
      <c r="K95" s="382">
        <f t="shared" si="33"/>
        <v>1983</v>
      </c>
      <c r="L95" s="383">
        <f t="shared" si="31"/>
        <v>0.96731707317073168</v>
      </c>
      <c r="M95" s="340">
        <v>8781</v>
      </c>
      <c r="N95" s="385">
        <f>'в привитых'!I96+'в привитых'!K96+'в привитых'!L96</f>
        <v>5444</v>
      </c>
      <c r="O95" s="386">
        <f t="shared" si="34"/>
        <v>0.61997494590593327</v>
      </c>
      <c r="P95" s="333">
        <f t="shared" si="22"/>
        <v>4874</v>
      </c>
      <c r="Q95" s="341">
        <f t="shared" si="23"/>
        <v>2896</v>
      </c>
      <c r="R95" s="343">
        <f t="shared" si="24"/>
        <v>0.59417316372589246</v>
      </c>
    </row>
    <row r="96" spans="1:18" x14ac:dyDescent="0.2">
      <c r="A96" s="333">
        <v>85</v>
      </c>
      <c r="B96" s="334" t="s">
        <v>135</v>
      </c>
      <c r="C96" s="335">
        <v>576</v>
      </c>
      <c r="D96" s="336">
        <v>6269</v>
      </c>
      <c r="E96" s="381">
        <f>'в привитых'!J97+'в привитых'!K97+'в привитых'!M97</f>
        <v>8318</v>
      </c>
      <c r="F96" s="338">
        <v>7379</v>
      </c>
      <c r="G96" s="382">
        <f t="shared" si="32"/>
        <v>939</v>
      </c>
      <c r="H96" s="383">
        <f t="shared" si="30"/>
        <v>1.6302083333333333</v>
      </c>
      <c r="I96" s="381">
        <f>'в привитых'!N97+'в привитых'!P97+'в привитых'!Q97</f>
        <v>6260</v>
      </c>
      <c r="J96" s="338">
        <v>2020</v>
      </c>
      <c r="K96" s="382">
        <f t="shared" si="33"/>
        <v>4240</v>
      </c>
      <c r="L96" s="383">
        <f t="shared" si="31"/>
        <v>0.67634391449992026</v>
      </c>
      <c r="M96" s="340">
        <v>17674</v>
      </c>
      <c r="N96" s="385">
        <f>'в привитых'!I97+'в привитых'!K97+'в привитых'!L97</f>
        <v>9000</v>
      </c>
      <c r="O96" s="386">
        <f t="shared" si="34"/>
        <v>0.50922258685074118</v>
      </c>
      <c r="P96" s="333">
        <f t="shared" si="22"/>
        <v>8318</v>
      </c>
      <c r="Q96" s="341">
        <f t="shared" si="23"/>
        <v>6260</v>
      </c>
      <c r="R96" s="343">
        <f t="shared" si="24"/>
        <v>0.75258475595094976</v>
      </c>
    </row>
    <row r="97" spans="1:18" x14ac:dyDescent="0.2">
      <c r="A97" s="333">
        <v>86</v>
      </c>
      <c r="B97" s="334" t="s">
        <v>136</v>
      </c>
      <c r="C97" s="335">
        <v>2646</v>
      </c>
      <c r="D97" s="336">
        <v>10730</v>
      </c>
      <c r="E97" s="381">
        <f>'в привитых'!J98+'в привитых'!K98+'в привитых'!M98</f>
        <v>14487</v>
      </c>
      <c r="F97" s="338">
        <v>13135</v>
      </c>
      <c r="G97" s="382">
        <f t="shared" si="32"/>
        <v>1352</v>
      </c>
      <c r="H97" s="383">
        <f t="shared" si="30"/>
        <v>0.51095993953136809</v>
      </c>
      <c r="I97" s="381">
        <f>'в привитых'!N98+'в привитых'!P98+'в привитых'!Q98</f>
        <v>9260</v>
      </c>
      <c r="J97" s="338">
        <v>2311</v>
      </c>
      <c r="K97" s="382">
        <f t="shared" si="33"/>
        <v>6949</v>
      </c>
      <c r="L97" s="383">
        <f t="shared" si="31"/>
        <v>0.64762348555451998</v>
      </c>
      <c r="M97" s="340">
        <v>28295</v>
      </c>
      <c r="N97" s="385">
        <f>'в привитых'!I98+'в привитых'!K98+'в привитых'!L98</f>
        <v>14719</v>
      </c>
      <c r="O97" s="386">
        <f t="shared" si="34"/>
        <v>0.52019791482594102</v>
      </c>
      <c r="P97" s="333">
        <f t="shared" si="22"/>
        <v>14487</v>
      </c>
      <c r="Q97" s="341">
        <f t="shared" si="23"/>
        <v>9260</v>
      </c>
      <c r="R97" s="343">
        <f t="shared" si="24"/>
        <v>0.63919375992268934</v>
      </c>
    </row>
    <row r="98" spans="1:18" x14ac:dyDescent="0.2">
      <c r="A98" s="333">
        <v>87</v>
      </c>
      <c r="B98" s="334" t="s">
        <v>137</v>
      </c>
      <c r="C98" s="335">
        <v>3748</v>
      </c>
      <c r="D98" s="336">
        <v>22085</v>
      </c>
      <c r="E98" s="381">
        <f>'в привитых'!J99+'в привитых'!K99+'в привитых'!M99</f>
        <v>13288</v>
      </c>
      <c r="F98" s="338">
        <v>12439</v>
      </c>
      <c r="G98" s="382">
        <f t="shared" si="32"/>
        <v>849</v>
      </c>
      <c r="H98" s="383">
        <f t="shared" si="30"/>
        <v>0.22652081109925293</v>
      </c>
      <c r="I98" s="381">
        <f>'в привитых'!N99+'в привитых'!P99+'в привитых'!Q99</f>
        <v>8794</v>
      </c>
      <c r="J98" s="338">
        <v>2419</v>
      </c>
      <c r="K98" s="382">
        <f t="shared" si="33"/>
        <v>6375</v>
      </c>
      <c r="L98" s="383">
        <f t="shared" si="31"/>
        <v>0.28865745981435365</v>
      </c>
      <c r="M98" s="340">
        <v>29690</v>
      </c>
      <c r="N98" s="385">
        <f>'в привитых'!I99+'в привитых'!K99+'в привитых'!L99</f>
        <v>14039</v>
      </c>
      <c r="O98" s="386">
        <f t="shared" si="34"/>
        <v>0.47285281239474569</v>
      </c>
      <c r="P98" s="333">
        <f t="shared" si="22"/>
        <v>13288</v>
      </c>
      <c r="Q98" s="341">
        <f t="shared" si="23"/>
        <v>8794</v>
      </c>
      <c r="R98" s="343">
        <f t="shared" si="24"/>
        <v>0.66180012040939196</v>
      </c>
    </row>
    <row r="99" spans="1:18" x14ac:dyDescent="0.2">
      <c r="A99" s="333">
        <v>88</v>
      </c>
      <c r="B99" s="334" t="s">
        <v>138</v>
      </c>
      <c r="C99" s="335">
        <v>5019</v>
      </c>
      <c r="D99" s="336">
        <v>27798</v>
      </c>
      <c r="E99" s="381">
        <f>'в привитых'!J100+'в привитых'!K100+'в привитых'!M100</f>
        <v>27846</v>
      </c>
      <c r="F99" s="338">
        <v>26423</v>
      </c>
      <c r="G99" s="382">
        <f t="shared" si="32"/>
        <v>1423</v>
      </c>
      <c r="H99" s="383">
        <f t="shared" si="30"/>
        <v>0.28352261406654711</v>
      </c>
      <c r="I99" s="381">
        <f>'в привитых'!N100+'в привитых'!P100+'в привитых'!Q100</f>
        <v>21788</v>
      </c>
      <c r="J99" s="338">
        <v>6220</v>
      </c>
      <c r="K99" s="382">
        <f t="shared" si="33"/>
        <v>15568</v>
      </c>
      <c r="L99" s="383">
        <f t="shared" si="31"/>
        <v>0.56004029066839345</v>
      </c>
      <c r="M99" s="340">
        <v>56206</v>
      </c>
      <c r="N99" s="385">
        <f>'в привитых'!I100+'в привитых'!K100+'в привитых'!L100</f>
        <v>28673</v>
      </c>
      <c r="O99" s="386">
        <f t="shared" si="34"/>
        <v>0.51014126605700461</v>
      </c>
      <c r="P99" s="333">
        <f t="shared" si="22"/>
        <v>27846</v>
      </c>
      <c r="Q99" s="341">
        <f t="shared" si="23"/>
        <v>21788</v>
      </c>
      <c r="R99" s="343">
        <f t="shared" si="24"/>
        <v>0.78244631185807656</v>
      </c>
    </row>
    <row r="100" spans="1:18" x14ac:dyDescent="0.2">
      <c r="A100" s="333">
        <v>89</v>
      </c>
      <c r="B100" s="334" t="s">
        <v>139</v>
      </c>
      <c r="C100" s="335">
        <v>1331</v>
      </c>
      <c r="D100" s="336">
        <v>10590</v>
      </c>
      <c r="E100" s="381">
        <f>'в привитых'!J101+'в привитых'!K101+'в привитых'!M101</f>
        <v>10511</v>
      </c>
      <c r="F100" s="338">
        <v>9610</v>
      </c>
      <c r="G100" s="382">
        <f t="shared" si="32"/>
        <v>901</v>
      </c>
      <c r="H100" s="383">
        <f t="shared" si="30"/>
        <v>0.67693463561232159</v>
      </c>
      <c r="I100" s="381">
        <f>'в привитых'!N101+'в привитых'!P101+'в привитых'!Q101</f>
        <v>8884</v>
      </c>
      <c r="J100" s="338">
        <v>3030</v>
      </c>
      <c r="K100" s="382">
        <f t="shared" si="33"/>
        <v>5854</v>
      </c>
      <c r="L100" s="383">
        <f t="shared" si="31"/>
        <v>0.55278564683663833</v>
      </c>
      <c r="M100" s="340">
        <v>23712</v>
      </c>
      <c r="N100" s="385">
        <f>'в привитых'!I101+'в привитых'!K101+'в привитых'!L101</f>
        <v>11375</v>
      </c>
      <c r="O100" s="386">
        <f t="shared" si="34"/>
        <v>0.47971491228070173</v>
      </c>
      <c r="P100" s="333">
        <f t="shared" ref="P100:P108" si="35">E100</f>
        <v>10511</v>
      </c>
      <c r="Q100" s="341">
        <f t="shared" ref="Q100:Q108" si="36">I100</f>
        <v>8884</v>
      </c>
      <c r="R100" s="343">
        <f t="shared" ref="R100:R131" si="37">Q100/P100</f>
        <v>0.84520978023023496</v>
      </c>
    </row>
    <row r="101" spans="1:18" x14ac:dyDescent="0.2">
      <c r="A101" s="333">
        <v>90</v>
      </c>
      <c r="B101" s="334" t="s">
        <v>140</v>
      </c>
      <c r="C101" s="335">
        <v>4066</v>
      </c>
      <c r="D101" s="336">
        <v>9400</v>
      </c>
      <c r="E101" s="381">
        <f>'в привитых'!J102+'в привитых'!K102+'в привитых'!M102</f>
        <v>11485</v>
      </c>
      <c r="F101" s="341">
        <v>10547</v>
      </c>
      <c r="G101" s="382">
        <f t="shared" si="32"/>
        <v>938</v>
      </c>
      <c r="H101" s="383">
        <f t="shared" si="30"/>
        <v>0.23069355632070832</v>
      </c>
      <c r="I101" s="381">
        <f>'в привитых'!N102+'в привитых'!P102+'в привитых'!Q102</f>
        <v>5461</v>
      </c>
      <c r="J101" s="341">
        <v>450</v>
      </c>
      <c r="K101" s="382">
        <f t="shared" si="33"/>
        <v>5011</v>
      </c>
      <c r="L101" s="383">
        <f t="shared" si="31"/>
        <v>0.53308510638297868</v>
      </c>
      <c r="M101" s="340">
        <v>25043</v>
      </c>
      <c r="N101" s="385">
        <f>'в привитых'!I102+'в привитых'!K102+'в привитых'!L102</f>
        <v>11730</v>
      </c>
      <c r="O101" s="386">
        <f t="shared" si="34"/>
        <v>0.46839436169787962</v>
      </c>
      <c r="P101" s="333">
        <f t="shared" si="35"/>
        <v>11485</v>
      </c>
      <c r="Q101" s="341">
        <f t="shared" si="36"/>
        <v>5461</v>
      </c>
      <c r="R101" s="343">
        <f t="shared" si="37"/>
        <v>0.47548976926425773</v>
      </c>
    </row>
    <row r="102" spans="1:18" x14ac:dyDescent="0.2">
      <c r="A102" s="333">
        <v>91</v>
      </c>
      <c r="B102" s="334" t="s">
        <v>141</v>
      </c>
      <c r="C102" s="335">
        <v>10655</v>
      </c>
      <c r="D102" s="336">
        <v>11986</v>
      </c>
      <c r="E102" s="381">
        <f>'в привитых'!J103+'в привитых'!K103+'в привитых'!M103</f>
        <v>8681</v>
      </c>
      <c r="F102" s="341">
        <v>8037</v>
      </c>
      <c r="G102" s="382">
        <f t="shared" si="32"/>
        <v>644</v>
      </c>
      <c r="H102" s="383">
        <f t="shared" si="30"/>
        <v>6.0441107461285781E-2</v>
      </c>
      <c r="I102" s="381">
        <f>'в привитых'!N103+'в привитых'!P103+'в привитых'!Q103</f>
        <v>5856</v>
      </c>
      <c r="J102" s="341">
        <v>1635</v>
      </c>
      <c r="K102" s="382">
        <f t="shared" si="33"/>
        <v>4221</v>
      </c>
      <c r="L102" s="383">
        <f t="shared" si="31"/>
        <v>0.35216085433005173</v>
      </c>
      <c r="M102" s="340">
        <v>18314</v>
      </c>
      <c r="N102" s="385">
        <f>'в привитых'!I103+'в привитых'!K103+'в привитых'!L103</f>
        <v>8990</v>
      </c>
      <c r="O102" s="386">
        <f t="shared" si="34"/>
        <v>0.49088129299989081</v>
      </c>
      <c r="P102" s="333">
        <f t="shared" si="35"/>
        <v>8681</v>
      </c>
      <c r="Q102" s="341">
        <f t="shared" si="36"/>
        <v>5856</v>
      </c>
      <c r="R102" s="343">
        <f t="shared" si="37"/>
        <v>0.67457666167492225</v>
      </c>
    </row>
    <row r="103" spans="1:18" x14ac:dyDescent="0.2">
      <c r="A103" s="333">
        <v>92</v>
      </c>
      <c r="B103" s="334" t="s">
        <v>142</v>
      </c>
      <c r="C103" s="335">
        <v>8436</v>
      </c>
      <c r="D103" s="336">
        <v>8320</v>
      </c>
      <c r="E103" s="381">
        <f>'в привитых'!J104+'в привитых'!K104+'в привитых'!M104</f>
        <v>20473</v>
      </c>
      <c r="F103" s="341">
        <v>17305</v>
      </c>
      <c r="G103" s="382">
        <f t="shared" si="32"/>
        <v>3168</v>
      </c>
      <c r="H103" s="383">
        <f t="shared" si="30"/>
        <v>0.37553342816500712</v>
      </c>
      <c r="I103" s="381">
        <f>'в привитых'!N104+'в привитых'!P104+'в привитых'!Q104</f>
        <v>9375</v>
      </c>
      <c r="J103" s="341">
        <v>2074</v>
      </c>
      <c r="K103" s="382">
        <f t="shared" si="33"/>
        <v>7301</v>
      </c>
      <c r="L103" s="383">
        <f t="shared" si="31"/>
        <v>0.87752403846153848</v>
      </c>
      <c r="M103" s="340">
        <v>39527</v>
      </c>
      <c r="N103" s="385">
        <f>'в привитых'!I104+'в привитых'!K104+'в привитых'!L104</f>
        <v>21300</v>
      </c>
      <c r="O103" s="386">
        <f t="shared" si="34"/>
        <v>0.53887216333139376</v>
      </c>
      <c r="P103" s="333">
        <f t="shared" si="35"/>
        <v>20473</v>
      </c>
      <c r="Q103" s="341">
        <f t="shared" si="36"/>
        <v>9375</v>
      </c>
      <c r="R103" s="343">
        <f t="shared" si="37"/>
        <v>0.45792018756410885</v>
      </c>
    </row>
    <row r="104" spans="1:18" x14ac:dyDescent="0.2">
      <c r="A104" s="333">
        <v>93</v>
      </c>
      <c r="B104" s="334" t="s">
        <v>143</v>
      </c>
      <c r="C104" s="335">
        <v>14995</v>
      </c>
      <c r="D104" s="336">
        <v>34313</v>
      </c>
      <c r="E104" s="381">
        <f>'в привитых'!J105+'в привитых'!K105+'в привитых'!M105</f>
        <v>45025</v>
      </c>
      <c r="F104" s="338">
        <v>39386</v>
      </c>
      <c r="G104" s="382">
        <f t="shared" si="32"/>
        <v>5639</v>
      </c>
      <c r="H104" s="383">
        <f t="shared" si="30"/>
        <v>0.37605868622874289</v>
      </c>
      <c r="I104" s="381">
        <f>'в привитых'!N105+'в привитых'!P105+'в привитых'!Q105</f>
        <v>29507</v>
      </c>
      <c r="J104" s="338">
        <v>6067</v>
      </c>
      <c r="K104" s="382">
        <f t="shared" si="33"/>
        <v>23440</v>
      </c>
      <c r="L104" s="383">
        <f t="shared" si="31"/>
        <v>0.6831230146008801</v>
      </c>
      <c r="M104" s="340">
        <v>90779</v>
      </c>
      <c r="N104" s="385">
        <f>'в привитых'!I105+'в привитых'!K105+'в привитых'!L105</f>
        <v>47375</v>
      </c>
      <c r="O104" s="386">
        <f t="shared" si="34"/>
        <v>0.52187179854371601</v>
      </c>
      <c r="P104" s="333">
        <f t="shared" si="35"/>
        <v>45025</v>
      </c>
      <c r="Q104" s="341">
        <f t="shared" si="36"/>
        <v>29507</v>
      </c>
      <c r="R104" s="343">
        <f t="shared" si="37"/>
        <v>0.65534702942809553</v>
      </c>
    </row>
    <row r="105" spans="1:18" x14ac:dyDescent="0.2">
      <c r="A105" s="333">
        <v>94</v>
      </c>
      <c r="B105" s="334" t="s">
        <v>144</v>
      </c>
      <c r="C105" s="335"/>
      <c r="D105" s="336"/>
      <c r="E105" s="381">
        <f>'в привитых'!J106+'в привитых'!K106+'в привитых'!M106</f>
        <v>1934</v>
      </c>
      <c r="F105" s="341">
        <v>1758</v>
      </c>
      <c r="G105" s="382">
        <f t="shared" si="32"/>
        <v>176</v>
      </c>
      <c r="H105" s="383"/>
      <c r="I105" s="381">
        <f>'в привитых'!N106+'в привитых'!P106+'в привитых'!Q106</f>
        <v>1413</v>
      </c>
      <c r="J105" s="341">
        <v>330</v>
      </c>
      <c r="K105" s="382">
        <f t="shared" si="33"/>
        <v>1083</v>
      </c>
      <c r="L105" s="383"/>
      <c r="M105" s="340">
        <v>9160</v>
      </c>
      <c r="N105" s="385">
        <f>'в привитых'!I106+'в привитых'!K106+'в привитых'!L106</f>
        <v>2074</v>
      </c>
      <c r="O105" s="386">
        <f t="shared" si="34"/>
        <v>0.22641921397379913</v>
      </c>
      <c r="P105" s="333">
        <f t="shared" si="35"/>
        <v>1934</v>
      </c>
      <c r="Q105" s="341">
        <f t="shared" si="36"/>
        <v>1413</v>
      </c>
      <c r="R105" s="343">
        <f t="shared" si="37"/>
        <v>0.73061013443640122</v>
      </c>
    </row>
    <row r="106" spans="1:18" ht="15" customHeight="1" x14ac:dyDescent="0.2">
      <c r="A106" s="346">
        <v>95</v>
      </c>
      <c r="B106" s="347" t="s">
        <v>145</v>
      </c>
      <c r="C106" s="348"/>
      <c r="D106" s="349"/>
      <c r="E106" s="381">
        <f>'в привитых'!J107+'в привитых'!K107+'в привитых'!M107</f>
        <v>11125</v>
      </c>
      <c r="F106" s="396">
        <v>10913</v>
      </c>
      <c r="G106" s="382">
        <f t="shared" si="32"/>
        <v>212</v>
      </c>
      <c r="H106" s="388"/>
      <c r="I106" s="381">
        <f>'в привитых'!N107+'в привитых'!P107+'в привитых'!Q107</f>
        <v>4258</v>
      </c>
      <c r="J106" s="396">
        <v>3122</v>
      </c>
      <c r="K106" s="382">
        <f t="shared" si="33"/>
        <v>1136</v>
      </c>
      <c r="L106" s="388"/>
      <c r="M106" s="389">
        <v>9488</v>
      </c>
      <c r="N106" s="385">
        <f>'в привитых'!I107+'в привитых'!K107+'в привитых'!L107</f>
        <v>11172</v>
      </c>
      <c r="O106" s="390">
        <f t="shared" si="34"/>
        <v>1.1774873524451939</v>
      </c>
      <c r="P106" s="346">
        <f t="shared" si="35"/>
        <v>11125</v>
      </c>
      <c r="Q106" s="356">
        <f t="shared" si="36"/>
        <v>4258</v>
      </c>
      <c r="R106" s="357">
        <f t="shared" si="37"/>
        <v>0.38274157303370787</v>
      </c>
    </row>
    <row r="107" spans="1:18" ht="15" customHeight="1" x14ac:dyDescent="0.2">
      <c r="A107" s="397"/>
      <c r="B107" s="359" t="s">
        <v>422</v>
      </c>
      <c r="C107" s="398">
        <f>C93+C79+C61+C46+C31</f>
        <v>340030</v>
      </c>
      <c r="D107" s="399">
        <f>D93+D79+D61+D46+D31</f>
        <v>865321</v>
      </c>
      <c r="E107" s="400">
        <f>E93+E79+E61+E46+E31</f>
        <v>1205542</v>
      </c>
      <c r="F107" s="401">
        <f>F93+F79+F61+F46+F31</f>
        <v>1106962</v>
      </c>
      <c r="G107" s="401">
        <f>G93+G79+G61+G46+G31</f>
        <v>98580</v>
      </c>
      <c r="H107" s="373">
        <f>G107/C107</f>
        <v>0.2899155956827339</v>
      </c>
      <c r="I107" s="401">
        <f>I93+I79+I61+I46+I31</f>
        <v>686153</v>
      </c>
      <c r="J107" s="401">
        <f>J93+J79+J61+J46+J31</f>
        <v>167794</v>
      </c>
      <c r="K107" s="401">
        <f>K93+K79+K61+K46+K31</f>
        <v>518359</v>
      </c>
      <c r="L107" s="373">
        <f>K107/D107</f>
        <v>0.59903665807255346</v>
      </c>
      <c r="M107" s="400">
        <f>M93+M79+M61+M46+M31</f>
        <v>2510175</v>
      </c>
      <c r="N107" s="401">
        <f>N93+N79+N61+N46+N31</f>
        <v>1271650</v>
      </c>
      <c r="O107" s="394">
        <f t="shared" si="34"/>
        <v>0.50659814554762117</v>
      </c>
      <c r="P107" s="366">
        <f t="shared" si="35"/>
        <v>1205542</v>
      </c>
      <c r="Q107" s="367">
        <f t="shared" si="36"/>
        <v>686153</v>
      </c>
      <c r="R107" s="368">
        <f t="shared" si="37"/>
        <v>0.56916557034097526</v>
      </c>
    </row>
    <row r="108" spans="1:18" ht="15" customHeight="1" x14ac:dyDescent="0.2">
      <c r="A108" s="400"/>
      <c r="B108" s="369" t="s">
        <v>147</v>
      </c>
      <c r="C108" s="401">
        <f>C107+C30</f>
        <v>566876</v>
      </c>
      <c r="D108" s="402">
        <f>D107+D30</f>
        <v>1381829</v>
      </c>
      <c r="E108" s="400">
        <f>E107+E30</f>
        <v>2092424</v>
      </c>
      <c r="F108" s="401">
        <f>F107+F30</f>
        <v>1919510</v>
      </c>
      <c r="G108" s="401">
        <f>G107+G30</f>
        <v>172914</v>
      </c>
      <c r="H108" s="373">
        <f>G108/C108</f>
        <v>0.3050296713919799</v>
      </c>
      <c r="I108" s="401">
        <f>I107+I30</f>
        <v>995150</v>
      </c>
      <c r="J108" s="401">
        <f>J107+J30</f>
        <v>224977</v>
      </c>
      <c r="K108" s="401">
        <f>K107+K30</f>
        <v>770173</v>
      </c>
      <c r="L108" s="373">
        <f>K108/D108</f>
        <v>0.55735767594977381</v>
      </c>
      <c r="M108" s="400">
        <f>M107+M30</f>
        <v>4113346</v>
      </c>
      <c r="N108" s="401">
        <f>N107+N30</f>
        <v>2201250</v>
      </c>
      <c r="O108" s="394">
        <f t="shared" si="34"/>
        <v>0.53514827101829021</v>
      </c>
      <c r="P108" s="366">
        <f t="shared" si="35"/>
        <v>2092424</v>
      </c>
      <c r="Q108" s="367">
        <f t="shared" si="36"/>
        <v>995150</v>
      </c>
      <c r="R108" s="368">
        <f t="shared" si="37"/>
        <v>0.47559672418209692</v>
      </c>
    </row>
  </sheetData>
  <mergeCells count="4">
    <mergeCell ref="E1:H1"/>
    <mergeCell ref="I1:L1"/>
    <mergeCell ref="E2:H2"/>
    <mergeCell ref="I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13"/>
  <sheetViews>
    <sheetView zoomScaleNormal="100" workbookViewId="0"/>
  </sheetViews>
  <sheetFormatPr defaultColWidth="10.875" defaultRowHeight="14.25" x14ac:dyDescent="0.2"/>
  <cols>
    <col min="2" max="2" width="40.75" customWidth="1"/>
  </cols>
  <sheetData>
    <row r="1" spans="1:13" ht="15" x14ac:dyDescent="0.25">
      <c r="A1" s="403"/>
      <c r="B1" s="454" t="s">
        <v>423</v>
      </c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</row>
    <row r="2" spans="1:13" ht="15" x14ac:dyDescent="0.25">
      <c r="A2" s="403"/>
      <c r="B2" s="454" t="s">
        <v>424</v>
      </c>
      <c r="C2" s="454"/>
      <c r="D2" s="454"/>
      <c r="E2" s="454"/>
      <c r="F2" s="454"/>
      <c r="G2" s="454"/>
      <c r="H2" s="454"/>
      <c r="I2" s="454"/>
      <c r="J2" s="454"/>
      <c r="K2" s="454"/>
      <c r="L2" s="454"/>
      <c r="M2" s="454"/>
    </row>
    <row r="3" spans="1:13" ht="15" x14ac:dyDescent="0.25">
      <c r="A3" s="403"/>
      <c r="B3" s="454" t="s">
        <v>425</v>
      </c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4"/>
    </row>
    <row r="4" spans="1:13" ht="15" x14ac:dyDescent="0.25">
      <c r="A4" s="403"/>
      <c r="B4" s="404" t="s">
        <v>426</v>
      </c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5"/>
    </row>
    <row r="5" spans="1:13" ht="15" customHeight="1" x14ac:dyDescent="0.2">
      <c r="A5" s="406"/>
      <c r="B5" s="406"/>
      <c r="C5" s="406"/>
      <c r="D5" s="406"/>
      <c r="E5" s="406"/>
      <c r="F5" s="407"/>
      <c r="G5" s="406"/>
      <c r="H5" s="407"/>
      <c r="I5" s="406"/>
      <c r="J5" s="406"/>
      <c r="K5" s="406"/>
      <c r="L5" s="406"/>
      <c r="M5" s="406"/>
    </row>
    <row r="6" spans="1:13" ht="15" customHeight="1" x14ac:dyDescent="0.2">
      <c r="A6" s="408"/>
      <c r="B6" s="409"/>
      <c r="C6" s="410"/>
      <c r="D6" s="411"/>
      <c r="E6" s="412">
        <v>2022</v>
      </c>
      <c r="F6" s="413"/>
      <c r="G6" s="412">
        <v>2022</v>
      </c>
      <c r="H6" s="413"/>
      <c r="I6" s="455" t="s">
        <v>427</v>
      </c>
      <c r="J6" s="456"/>
      <c r="K6" s="457" t="s">
        <v>427</v>
      </c>
      <c r="L6" s="458"/>
      <c r="M6" s="459"/>
    </row>
    <row r="7" spans="1:13" x14ac:dyDescent="0.2">
      <c r="A7" s="414"/>
      <c r="B7" s="415"/>
      <c r="C7" s="416"/>
      <c r="D7" s="417"/>
      <c r="E7" s="460" t="s">
        <v>419</v>
      </c>
      <c r="F7" s="461"/>
      <c r="G7" s="462" t="s">
        <v>428</v>
      </c>
      <c r="H7" s="463"/>
      <c r="I7" s="464" t="s">
        <v>411</v>
      </c>
      <c r="J7" s="465"/>
      <c r="K7" s="418"/>
      <c r="L7" s="419"/>
      <c r="M7" s="420"/>
    </row>
    <row r="8" spans="1:13" ht="90" customHeight="1" x14ac:dyDescent="0.2">
      <c r="A8" s="310"/>
      <c r="B8" s="311"/>
      <c r="C8" s="312" t="s">
        <v>412</v>
      </c>
      <c r="D8" s="313" t="s">
        <v>413</v>
      </c>
      <c r="E8" s="421" t="s">
        <v>414</v>
      </c>
      <c r="F8" s="422" t="s">
        <v>429</v>
      </c>
      <c r="G8" s="423" t="s">
        <v>414</v>
      </c>
      <c r="H8" s="422" t="s">
        <v>430</v>
      </c>
      <c r="I8" s="424" t="s">
        <v>417</v>
      </c>
      <c r="J8" s="425" t="s">
        <v>431</v>
      </c>
      <c r="K8" s="426" t="s">
        <v>419</v>
      </c>
      <c r="L8" s="427" t="s">
        <v>428</v>
      </c>
      <c r="M8" s="428" t="s">
        <v>432</v>
      </c>
    </row>
    <row r="9" spans="1:13" x14ac:dyDescent="0.2">
      <c r="A9" s="290">
        <v>1</v>
      </c>
      <c r="B9" s="291" t="s">
        <v>41</v>
      </c>
      <c r="C9" s="379">
        <v>11760</v>
      </c>
      <c r="D9" s="380">
        <v>12318</v>
      </c>
      <c r="E9" s="381">
        <f>'% исходный'!G4</f>
        <v>3648</v>
      </c>
      <c r="F9" s="383">
        <f>'% исходный'!H4</f>
        <v>0.31020408163265306</v>
      </c>
      <c r="G9" s="382">
        <f>'% исходный'!K4</f>
        <v>15851</v>
      </c>
      <c r="H9" s="383">
        <f>'% исходный'!L4</f>
        <v>1.2868160415651893</v>
      </c>
      <c r="I9" s="385">
        <f>'% исходный'!N4</f>
        <v>51232</v>
      </c>
      <c r="J9" s="387">
        <f>'% исходный'!O4</f>
        <v>0.5678060025712639</v>
      </c>
      <c r="K9" s="429">
        <f>'% исходный'!P4</f>
        <v>49325</v>
      </c>
      <c r="L9" s="385">
        <f>'% исходный'!Q4</f>
        <v>20741</v>
      </c>
      <c r="M9" s="387">
        <f>'% исходный'!R4</f>
        <v>0.42049670552458185</v>
      </c>
    </row>
    <row r="10" spans="1:13" x14ac:dyDescent="0.2">
      <c r="A10" s="333">
        <v>2</v>
      </c>
      <c r="B10" s="334" t="s">
        <v>42</v>
      </c>
      <c r="C10" s="335">
        <v>1589</v>
      </c>
      <c r="D10" s="336"/>
      <c r="E10" s="381">
        <f>'% исходный'!G5</f>
        <v>322</v>
      </c>
      <c r="F10" s="383">
        <f>'% исходный'!H5</f>
        <v>0.20264317180616739</v>
      </c>
      <c r="G10" s="382">
        <f>'% исходный'!K5</f>
        <v>0</v>
      </c>
      <c r="H10" s="383">
        <f>'% исходный'!L5</f>
        <v>0</v>
      </c>
      <c r="I10" s="385">
        <f>'% исходный'!N5</f>
        <v>332</v>
      </c>
      <c r="J10" s="387">
        <f>'% исходный'!O5</f>
        <v>4.2581571926944388E-3</v>
      </c>
      <c r="K10" s="429">
        <f>'% исходный'!P5</f>
        <v>322</v>
      </c>
      <c r="L10" s="385">
        <f>'% исходный'!Q5</f>
        <v>0</v>
      </c>
      <c r="M10" s="387">
        <f>'% исходный'!R5</f>
        <v>0</v>
      </c>
    </row>
    <row r="11" spans="1:13" x14ac:dyDescent="0.2">
      <c r="A11" s="333">
        <v>2</v>
      </c>
      <c r="B11" s="334" t="s">
        <v>43</v>
      </c>
      <c r="C11" s="335">
        <v>3251</v>
      </c>
      <c r="D11" s="336"/>
      <c r="E11" s="381">
        <f>'% исходный'!G6</f>
        <v>1008</v>
      </c>
      <c r="F11" s="383">
        <f>'% исходный'!H6</f>
        <v>0.31005844355582896</v>
      </c>
      <c r="G11" s="382">
        <f>'% исходный'!K6</f>
        <v>0</v>
      </c>
      <c r="H11" s="383">
        <f>'% исходный'!L6</f>
        <v>0</v>
      </c>
      <c r="I11" s="385">
        <f>'% исходный'!N6</f>
        <v>1008</v>
      </c>
      <c r="J11" s="387">
        <f>'% исходный'!O6</f>
        <v>0</v>
      </c>
      <c r="K11" s="429">
        <f>'% исходный'!P6</f>
        <v>1008</v>
      </c>
      <c r="L11" s="385">
        <f>'% исходный'!Q6</f>
        <v>0</v>
      </c>
      <c r="M11" s="387">
        <f>'% исходный'!R6</f>
        <v>0</v>
      </c>
    </row>
    <row r="12" spans="1:13" x14ac:dyDescent="0.2">
      <c r="A12" s="333">
        <v>3</v>
      </c>
      <c r="B12" s="334" t="s">
        <v>44</v>
      </c>
      <c r="C12" s="335">
        <v>36238</v>
      </c>
      <c r="D12" s="336">
        <v>60272</v>
      </c>
      <c r="E12" s="381">
        <f>'% исходный'!G7</f>
        <v>6161</v>
      </c>
      <c r="F12" s="383">
        <f>'% исходный'!H7</f>
        <v>0.17001490148462939</v>
      </c>
      <c r="G12" s="382">
        <f>'% исходный'!K7</f>
        <v>27811</v>
      </c>
      <c r="H12" s="383">
        <f>'% исходный'!L7</f>
        <v>0.46142487390496417</v>
      </c>
      <c r="I12" s="385">
        <f>'% исходный'!N7</f>
        <v>89572</v>
      </c>
      <c r="J12" s="387">
        <f>'% исходный'!O7</f>
        <v>0.55392569138673131</v>
      </c>
      <c r="K12" s="429">
        <f>'% исходный'!P7</f>
        <v>83219</v>
      </c>
      <c r="L12" s="385">
        <f>'% исходный'!Q7</f>
        <v>32269</v>
      </c>
      <c r="M12" s="387">
        <f>'% исходный'!R7</f>
        <v>0.3877600067292325</v>
      </c>
    </row>
    <row r="13" spans="1:13" x14ac:dyDescent="0.2">
      <c r="A13" s="333">
        <v>4</v>
      </c>
      <c r="B13" s="334" t="s">
        <v>45</v>
      </c>
      <c r="C13" s="335">
        <v>4167</v>
      </c>
      <c r="D13" s="336"/>
      <c r="E13" s="381">
        <f>'% исходный'!G8</f>
        <v>508</v>
      </c>
      <c r="F13" s="383">
        <f>'% исходный'!H8</f>
        <v>0.12191024718022558</v>
      </c>
      <c r="G13" s="382">
        <f>'% исходный'!K8</f>
        <v>0</v>
      </c>
      <c r="H13" s="383">
        <f>'% исходный'!L8</f>
        <v>0</v>
      </c>
      <c r="I13" s="385">
        <f>'% исходный'!N8</f>
        <v>512</v>
      </c>
      <c r="J13" s="387">
        <f>'% исходный'!O8</f>
        <v>5.7634941183092253E-3</v>
      </c>
      <c r="K13" s="429">
        <f>'% исходный'!P8</f>
        <v>508</v>
      </c>
      <c r="L13" s="385">
        <f>'% исходный'!Q8</f>
        <v>0</v>
      </c>
      <c r="M13" s="387">
        <f>'% исходный'!R8</f>
        <v>0</v>
      </c>
    </row>
    <row r="14" spans="1:13" x14ac:dyDescent="0.2">
      <c r="A14" s="333">
        <v>4</v>
      </c>
      <c r="B14" s="334" t="s">
        <v>46</v>
      </c>
      <c r="C14" s="335">
        <v>5312</v>
      </c>
      <c r="D14" s="336"/>
      <c r="E14" s="381">
        <f>'% исходный'!G9</f>
        <v>496</v>
      </c>
      <c r="F14" s="383">
        <f>'% исходный'!H9</f>
        <v>9.337349397590361E-2</v>
      </c>
      <c r="G14" s="382">
        <f>'% исходный'!K9</f>
        <v>1</v>
      </c>
      <c r="H14" s="383">
        <f>'% исходный'!L9</f>
        <v>0</v>
      </c>
      <c r="I14" s="385">
        <f>'% исходный'!N9</f>
        <v>504</v>
      </c>
      <c r="J14" s="387">
        <f>'% исходный'!O9</f>
        <v>0</v>
      </c>
      <c r="K14" s="429">
        <f>'% исходный'!P9</f>
        <v>496</v>
      </c>
      <c r="L14" s="385">
        <f>'% исходный'!Q9</f>
        <v>1</v>
      </c>
      <c r="M14" s="387">
        <f>'% исходный'!R9</f>
        <v>2.0161290322580645E-3</v>
      </c>
    </row>
    <row r="15" spans="1:13" x14ac:dyDescent="0.2">
      <c r="A15" s="333">
        <v>5</v>
      </c>
      <c r="B15" s="334" t="s">
        <v>47</v>
      </c>
      <c r="C15" s="335">
        <v>10320</v>
      </c>
      <c r="D15" s="336">
        <v>80053</v>
      </c>
      <c r="E15" s="381">
        <f>'% исходный'!G10</f>
        <v>7246</v>
      </c>
      <c r="F15" s="383">
        <f>'% исходный'!H10</f>
        <v>0.70213178294573642</v>
      </c>
      <c r="G15" s="382">
        <f>'% исходный'!K10</f>
        <v>29876</v>
      </c>
      <c r="H15" s="383">
        <f>'% исходный'!L10</f>
        <v>0.37320275317602086</v>
      </c>
      <c r="I15" s="385">
        <f>'% исходный'!N10</f>
        <v>84093</v>
      </c>
      <c r="J15" s="387">
        <f>'% исходный'!O10</f>
        <v>0.74442959199029768</v>
      </c>
      <c r="K15" s="429">
        <f>'% исходный'!P10</f>
        <v>81955</v>
      </c>
      <c r="L15" s="385">
        <f>'% исходный'!Q10</f>
        <v>31230</v>
      </c>
      <c r="M15" s="387">
        <f>'% исходный'!R10</f>
        <v>0.38106277835397473</v>
      </c>
    </row>
    <row r="16" spans="1:13" x14ac:dyDescent="0.2">
      <c r="A16" s="337">
        <v>6</v>
      </c>
      <c r="B16" s="344" t="s">
        <v>48</v>
      </c>
      <c r="C16" s="335">
        <v>3375</v>
      </c>
      <c r="D16" s="336"/>
      <c r="E16" s="381">
        <f>'% исходный'!G11</f>
        <v>458</v>
      </c>
      <c r="F16" s="383">
        <f>'% исходный'!H11</f>
        <v>0.13570370370370372</v>
      </c>
      <c r="G16" s="382">
        <f>'% исходный'!K11</f>
        <v>0</v>
      </c>
      <c r="H16" s="383">
        <f>'% исходный'!L11</f>
        <v>0</v>
      </c>
      <c r="I16" s="385">
        <f>'% исходный'!N11</f>
        <v>470</v>
      </c>
      <c r="J16" s="387">
        <f>'% исходный'!O11</f>
        <v>1.244209133024487E-2</v>
      </c>
      <c r="K16" s="429">
        <f>'% исходный'!P11</f>
        <v>458</v>
      </c>
      <c r="L16" s="385">
        <f>'% исходный'!Q11</f>
        <v>0</v>
      </c>
      <c r="M16" s="387">
        <f>'% исходный'!R11</f>
        <v>0</v>
      </c>
    </row>
    <row r="17" spans="1:13" x14ac:dyDescent="0.2">
      <c r="A17" s="333">
        <v>7</v>
      </c>
      <c r="B17" s="334" t="s">
        <v>49</v>
      </c>
      <c r="C17" s="335">
        <v>69516</v>
      </c>
      <c r="D17" s="336">
        <v>50175</v>
      </c>
      <c r="E17" s="381">
        <f>'% исходный'!G12</f>
        <v>10705</v>
      </c>
      <c r="F17" s="383">
        <f>'% исходный'!H12</f>
        <v>0.15399332527763393</v>
      </c>
      <c r="G17" s="382">
        <f>'% исходный'!K12</f>
        <v>28183</v>
      </c>
      <c r="H17" s="383">
        <f>'% исходный'!L12</f>
        <v>0.56169407075236677</v>
      </c>
      <c r="I17" s="385">
        <f>'% исходный'!N12</f>
        <v>109497</v>
      </c>
      <c r="J17" s="387">
        <f>'% исходный'!O12</f>
        <v>0.59463994786575436</v>
      </c>
      <c r="K17" s="429">
        <f>'% исходный'!P12</f>
        <v>103002</v>
      </c>
      <c r="L17" s="385">
        <f>'% исходный'!Q12</f>
        <v>35047</v>
      </c>
      <c r="M17" s="387">
        <f>'% исходный'!R12</f>
        <v>0.34025552901885403</v>
      </c>
    </row>
    <row r="18" spans="1:13" x14ac:dyDescent="0.2">
      <c r="A18" s="333">
        <v>8</v>
      </c>
      <c r="B18" s="334" t="s">
        <v>50</v>
      </c>
      <c r="C18" s="335">
        <v>324</v>
      </c>
      <c r="D18" s="336"/>
      <c r="E18" s="381">
        <f>'% исходный'!G13</f>
        <v>77</v>
      </c>
      <c r="F18" s="383">
        <f>'% исходный'!H13</f>
        <v>0.23765432098765432</v>
      </c>
      <c r="G18" s="382">
        <f>'% исходный'!K13</f>
        <v>0</v>
      </c>
      <c r="H18" s="383">
        <f>'% исходный'!L13</f>
        <v>0</v>
      </c>
      <c r="I18" s="385">
        <f>'% исходный'!N13</f>
        <v>81</v>
      </c>
      <c r="J18" s="387">
        <f>'% исходный'!O13</f>
        <v>3.1559261279513755E-3</v>
      </c>
      <c r="K18" s="429">
        <f>'% исходный'!P13</f>
        <v>77</v>
      </c>
      <c r="L18" s="385">
        <f>'% исходный'!Q13</f>
        <v>0</v>
      </c>
      <c r="M18" s="387">
        <f>'% исходный'!R13</f>
        <v>0</v>
      </c>
    </row>
    <row r="19" spans="1:13" x14ac:dyDescent="0.2">
      <c r="A19" s="333">
        <v>9</v>
      </c>
      <c r="B19" s="334" t="s">
        <v>51</v>
      </c>
      <c r="C19" s="335">
        <v>10249</v>
      </c>
      <c r="D19" s="336">
        <v>60322</v>
      </c>
      <c r="E19" s="381">
        <f>'% исходный'!G14</f>
        <v>5977</v>
      </c>
      <c r="F19" s="383">
        <f>'% исходный'!H14</f>
        <v>0.58317884671675291</v>
      </c>
      <c r="G19" s="382">
        <f>'% исходный'!K14</f>
        <v>32725</v>
      </c>
      <c r="H19" s="383">
        <f>'% исходный'!L14</f>
        <v>0.54250522197539874</v>
      </c>
      <c r="I19" s="385">
        <f>'% исходный'!N14</f>
        <v>109507</v>
      </c>
      <c r="J19" s="387">
        <f>'% исходный'!O14</f>
        <v>0.64156990028473337</v>
      </c>
      <c r="K19" s="429">
        <f>'% исходный'!P14</f>
        <v>109477</v>
      </c>
      <c r="L19" s="385">
        <f>'% исходный'!Q14</f>
        <v>36503</v>
      </c>
      <c r="M19" s="387">
        <f>'% исходный'!R14</f>
        <v>0.33343076627967516</v>
      </c>
    </row>
    <row r="20" spans="1:13" x14ac:dyDescent="0.2">
      <c r="A20" s="333">
        <v>10</v>
      </c>
      <c r="B20" s="334" t="s">
        <v>52</v>
      </c>
      <c r="C20" s="345">
        <v>16931</v>
      </c>
      <c r="D20" s="336">
        <v>66794</v>
      </c>
      <c r="E20" s="381">
        <f>'% исходный'!G15</f>
        <v>9848</v>
      </c>
      <c r="F20" s="383">
        <f>'% исходный'!H15</f>
        <v>0.58165495245407828</v>
      </c>
      <c r="G20" s="382">
        <f>'% исходный'!K15</f>
        <v>25381</v>
      </c>
      <c r="H20" s="383">
        <f>'% исходный'!L15</f>
        <v>0.37998922058867562</v>
      </c>
      <c r="I20" s="385">
        <f>'% исходный'!N15</f>
        <v>112608</v>
      </c>
      <c r="J20" s="387">
        <f>'% исходный'!O15</f>
        <v>0.80932017622665109</v>
      </c>
      <c r="K20" s="429">
        <f>'% исходный'!P15</f>
        <v>104569</v>
      </c>
      <c r="L20" s="385">
        <f>'% исходный'!Q15</f>
        <v>31776</v>
      </c>
      <c r="M20" s="387">
        <f>'% исходный'!R15</f>
        <v>0.30387590968642714</v>
      </c>
    </row>
    <row r="21" spans="1:13" x14ac:dyDescent="0.2">
      <c r="A21" s="333">
        <v>11</v>
      </c>
      <c r="B21" s="334" t="s">
        <v>53</v>
      </c>
      <c r="C21" s="335">
        <v>4873</v>
      </c>
      <c r="D21" s="336"/>
      <c r="E21" s="381">
        <f>'% исходный'!G16</f>
        <v>788</v>
      </c>
      <c r="F21" s="383">
        <f>'% исходный'!H16</f>
        <v>0.16170736712497435</v>
      </c>
      <c r="G21" s="382">
        <f>'% исходный'!K16</f>
        <v>0</v>
      </c>
      <c r="H21" s="383">
        <f>'% исходный'!L16</f>
        <v>0</v>
      </c>
      <c r="I21" s="385">
        <f>'% исходный'!N16</f>
        <v>800</v>
      </c>
      <c r="J21" s="387">
        <f>'% исходный'!O16</f>
        <v>1.4671899644206433E-2</v>
      </c>
      <c r="K21" s="429">
        <f>'% исходный'!P16</f>
        <v>788</v>
      </c>
      <c r="L21" s="385">
        <f>'% исходный'!Q16</f>
        <v>0</v>
      </c>
      <c r="M21" s="387">
        <f>'% исходный'!R16</f>
        <v>0</v>
      </c>
    </row>
    <row r="22" spans="1:13" x14ac:dyDescent="0.2">
      <c r="A22" s="333">
        <v>12</v>
      </c>
      <c r="B22" s="334" t="s">
        <v>54</v>
      </c>
      <c r="C22" s="335">
        <v>16634</v>
      </c>
      <c r="D22" s="336">
        <v>31382</v>
      </c>
      <c r="E22" s="381">
        <f>'% исходный'!G17</f>
        <v>3742</v>
      </c>
      <c r="F22" s="383">
        <f>'% исходный'!H17</f>
        <v>0.22496092340988338</v>
      </c>
      <c r="G22" s="382">
        <f>'% исходный'!K17</f>
        <v>18247</v>
      </c>
      <c r="H22" s="383">
        <f>'% исходный'!L17</f>
        <v>0.58144796380090502</v>
      </c>
      <c r="I22" s="385">
        <f>'% исходный'!N17</f>
        <v>69401</v>
      </c>
      <c r="J22" s="387">
        <f>'% исходный'!O17</f>
        <v>0.89064705731372396</v>
      </c>
      <c r="K22" s="429">
        <f>'% исходный'!P17</f>
        <v>63544</v>
      </c>
      <c r="L22" s="385">
        <f>'% исходный'!Q17</f>
        <v>23071</v>
      </c>
      <c r="M22" s="387">
        <f>'% исходный'!R17</f>
        <v>0.36307125771119225</v>
      </c>
    </row>
    <row r="23" spans="1:13" x14ac:dyDescent="0.2">
      <c r="A23" s="333">
        <v>13</v>
      </c>
      <c r="B23" s="334" t="s">
        <v>55</v>
      </c>
      <c r="C23" s="335">
        <v>6351</v>
      </c>
      <c r="D23" s="336">
        <v>51294</v>
      </c>
      <c r="E23" s="381">
        <f>'% исходный'!G18</f>
        <v>3191</v>
      </c>
      <c r="F23" s="383">
        <f>'% исходный'!H18</f>
        <v>0.50244056054164699</v>
      </c>
      <c r="G23" s="382">
        <f>'% исходный'!K18</f>
        <v>15380</v>
      </c>
      <c r="H23" s="383">
        <f>'% исходный'!L18</f>
        <v>0.29984013724802122</v>
      </c>
      <c r="I23" s="385">
        <f>'% исходный'!N18</f>
        <v>52352</v>
      </c>
      <c r="J23" s="387">
        <f>'% исходный'!O18</f>
        <v>0.60551944296652715</v>
      </c>
      <c r="K23" s="429">
        <f>'% исходный'!P18</f>
        <v>50618</v>
      </c>
      <c r="L23" s="385">
        <f>'% исходный'!Q18</f>
        <v>20273</v>
      </c>
      <c r="M23" s="387">
        <f>'% исходный'!R18</f>
        <v>0.40050970010668141</v>
      </c>
    </row>
    <row r="24" spans="1:13" x14ac:dyDescent="0.2">
      <c r="A24" s="333">
        <v>14</v>
      </c>
      <c r="B24" s="334" t="s">
        <v>56</v>
      </c>
      <c r="C24" s="335">
        <v>19897</v>
      </c>
      <c r="D24" s="336">
        <v>82400</v>
      </c>
      <c r="E24" s="381">
        <f>'% исходный'!G19</f>
        <v>8978</v>
      </c>
      <c r="F24" s="383">
        <f>'% исходный'!H19</f>
        <v>0.45122380258330402</v>
      </c>
      <c r="G24" s="382">
        <f>'% исходный'!K19</f>
        <v>26224</v>
      </c>
      <c r="H24" s="383">
        <f>'% исходный'!L19</f>
        <v>0.318252427184466</v>
      </c>
      <c r="I24" s="385">
        <f>'% исходный'!N19</f>
        <v>112848</v>
      </c>
      <c r="J24" s="387">
        <f>'% исходный'!O19</f>
        <v>0.76051838822506623</v>
      </c>
      <c r="K24" s="429">
        <f>'% исходный'!P19</f>
        <v>105734</v>
      </c>
      <c r="L24" s="385">
        <f>'% исходный'!Q19</f>
        <v>34130</v>
      </c>
      <c r="M24" s="387">
        <f>'% исходный'!R19</f>
        <v>0.32279115516295609</v>
      </c>
    </row>
    <row r="25" spans="1:13" x14ac:dyDescent="0.2">
      <c r="A25" s="333">
        <v>15</v>
      </c>
      <c r="B25" s="334" t="s">
        <v>57</v>
      </c>
      <c r="C25" s="335">
        <v>5702</v>
      </c>
      <c r="D25" s="336"/>
      <c r="E25" s="381">
        <f>'% исходный'!G20</f>
        <v>844</v>
      </c>
      <c r="F25" s="383">
        <f>'% исходный'!H20</f>
        <v>0.14801823921431076</v>
      </c>
      <c r="G25" s="382">
        <f>'% исходный'!K20</f>
        <v>0</v>
      </c>
      <c r="H25" s="383">
        <f>'% исходный'!L20</f>
        <v>0</v>
      </c>
      <c r="I25" s="385">
        <f>'% исходный'!N20</f>
        <v>859</v>
      </c>
      <c r="J25" s="387">
        <f>'% исходный'!O20</f>
        <v>1.2274760292079278E-2</v>
      </c>
      <c r="K25" s="429">
        <f>'% исходный'!P20</f>
        <v>844</v>
      </c>
      <c r="L25" s="385">
        <f>'% исходный'!Q20</f>
        <v>0</v>
      </c>
      <c r="M25" s="387">
        <f>'% исходный'!R20</f>
        <v>0</v>
      </c>
    </row>
    <row r="26" spans="1:13" x14ac:dyDescent="0.2">
      <c r="A26" s="333">
        <v>16</v>
      </c>
      <c r="B26" s="334" t="s">
        <v>58</v>
      </c>
      <c r="C26" s="335"/>
      <c r="D26" s="336">
        <v>1969</v>
      </c>
      <c r="E26" s="381">
        <f>'% исходный'!G21</f>
        <v>2386</v>
      </c>
      <c r="F26" s="383">
        <f>'% исходный'!H21</f>
        <v>0</v>
      </c>
      <c r="G26" s="382">
        <f>'% исходный'!K21</f>
        <v>7059</v>
      </c>
      <c r="H26" s="383">
        <f>'% исходный'!L21</f>
        <v>3.5850685627221939</v>
      </c>
      <c r="I26" s="385">
        <f>'% исходный'!N21</f>
        <v>27462</v>
      </c>
      <c r="J26" s="387">
        <f>'% исходный'!O21</f>
        <v>0</v>
      </c>
      <c r="K26" s="429">
        <f>'% исходный'!P21</f>
        <v>27084</v>
      </c>
      <c r="L26" s="385">
        <f>'% исходный'!Q21</f>
        <v>9190</v>
      </c>
      <c r="M26" s="387">
        <f>'% исходный'!R21</f>
        <v>0.33931472456062622</v>
      </c>
    </row>
    <row r="27" spans="1:13" x14ac:dyDescent="0.2">
      <c r="A27" s="333">
        <v>17</v>
      </c>
      <c r="B27" s="334" t="s">
        <v>59</v>
      </c>
      <c r="C27" s="335">
        <v>357</v>
      </c>
      <c r="D27" s="336">
        <v>7141</v>
      </c>
      <c r="E27" s="381">
        <f>'% исходный'!G22</f>
        <v>826</v>
      </c>
      <c r="F27" s="383">
        <f>'% исходный'!H22</f>
        <v>2.3137254901960786</v>
      </c>
      <c r="G27" s="382">
        <f>'% исходный'!K22</f>
        <v>5619</v>
      </c>
      <c r="H27" s="383">
        <f>'% исходный'!L22</f>
        <v>0.78686458479204591</v>
      </c>
      <c r="I27" s="385">
        <f>'% исходный'!N22</f>
        <v>19344</v>
      </c>
      <c r="J27" s="387">
        <f>'% исходный'!O22</f>
        <v>0.83936474876334288</v>
      </c>
      <c r="K27" s="429">
        <f>'% исходный'!P22</f>
        <v>18652</v>
      </c>
      <c r="L27" s="385">
        <f>'% исходный'!Q22</f>
        <v>6192</v>
      </c>
      <c r="M27" s="387">
        <f>'% исходный'!R22</f>
        <v>0.33197512331117307</v>
      </c>
    </row>
    <row r="28" spans="1:13" x14ac:dyDescent="0.2">
      <c r="A28" s="333">
        <v>18</v>
      </c>
      <c r="B28" s="334" t="s">
        <v>60</v>
      </c>
      <c r="C28" s="335"/>
      <c r="D28" s="336"/>
      <c r="E28" s="381">
        <f>'% исходный'!G23</f>
        <v>0</v>
      </c>
      <c r="F28" s="383">
        <f>'% исходный'!H23</f>
        <v>0</v>
      </c>
      <c r="G28" s="382">
        <f>'% исходный'!K23</f>
        <v>0</v>
      </c>
      <c r="H28" s="383">
        <f>'% исходный'!L23</f>
        <v>0</v>
      </c>
      <c r="I28" s="385">
        <f>'% исходный'!N23</f>
        <v>486</v>
      </c>
      <c r="J28" s="387">
        <f>'% исходный'!O23</f>
        <v>0</v>
      </c>
      <c r="K28" s="429">
        <f>'% исходный'!P23</f>
        <v>486</v>
      </c>
      <c r="L28" s="385">
        <f>'% исходный'!Q23</f>
        <v>0</v>
      </c>
      <c r="M28" s="387">
        <f>'% исходный'!R23</f>
        <v>0</v>
      </c>
    </row>
    <row r="29" spans="1:13" x14ac:dyDescent="0.2">
      <c r="A29" s="333">
        <v>19</v>
      </c>
      <c r="B29" s="334" t="s">
        <v>62</v>
      </c>
      <c r="C29" s="335"/>
      <c r="D29" s="336"/>
      <c r="E29" s="381">
        <f>'% исходный'!G24</f>
        <v>441</v>
      </c>
      <c r="F29" s="383">
        <f>'% исходный'!H24</f>
        <v>0</v>
      </c>
      <c r="G29" s="382">
        <f>'% исходный'!K24</f>
        <v>2994</v>
      </c>
      <c r="H29" s="383">
        <f>'% исходный'!L24</f>
        <v>0</v>
      </c>
      <c r="I29" s="385">
        <f>'% исходный'!N24</f>
        <v>12486</v>
      </c>
      <c r="J29" s="387">
        <f>'% исходный'!O24</f>
        <v>0</v>
      </c>
      <c r="K29" s="429">
        <f>'% исходный'!P24</f>
        <v>12155</v>
      </c>
      <c r="L29" s="385">
        <f>'% исходный'!Q24</f>
        <v>4182</v>
      </c>
      <c r="M29" s="387">
        <f>'% исходный'!R24</f>
        <v>0.34405594405594403</v>
      </c>
    </row>
    <row r="30" spans="1:13" x14ac:dyDescent="0.2">
      <c r="A30" s="333">
        <v>20</v>
      </c>
      <c r="B30" s="334" t="s">
        <v>63</v>
      </c>
      <c r="C30" s="335"/>
      <c r="D30" s="336"/>
      <c r="E30" s="381">
        <f>'% исходный'!G25</f>
        <v>1216</v>
      </c>
      <c r="F30" s="383">
        <f>'% исходный'!H25</f>
        <v>0</v>
      </c>
      <c r="G30" s="382">
        <f>'% исходный'!K25</f>
        <v>3277</v>
      </c>
      <c r="H30" s="383">
        <f>'% исходный'!L25</f>
        <v>0</v>
      </c>
      <c r="I30" s="385">
        <f>'% исходный'!N25</f>
        <v>13291</v>
      </c>
      <c r="J30" s="387">
        <f>'% исходный'!O25</f>
        <v>1.0697842884739215</v>
      </c>
      <c r="K30" s="429">
        <f>'% исходный'!P25</f>
        <v>13455</v>
      </c>
      <c r="L30" s="385">
        <f>'% исходный'!Q25</f>
        <v>4283</v>
      </c>
      <c r="M30" s="387">
        <f>'% исходный'!R25</f>
        <v>0.31832032701597918</v>
      </c>
    </row>
    <row r="31" spans="1:13" x14ac:dyDescent="0.2">
      <c r="A31" s="333">
        <v>21</v>
      </c>
      <c r="B31" s="334" t="s">
        <v>64</v>
      </c>
      <c r="C31" s="335"/>
      <c r="D31" s="336">
        <v>12388</v>
      </c>
      <c r="E31" s="381">
        <f>'% исходный'!G26</f>
        <v>4257</v>
      </c>
      <c r="F31" s="383">
        <f>'% исходный'!H26</f>
        <v>0</v>
      </c>
      <c r="G31" s="382">
        <f>'% исходный'!K26</f>
        <v>9049</v>
      </c>
      <c r="H31" s="383">
        <f>'% исходный'!L26</f>
        <v>0.73046496609622213</v>
      </c>
      <c r="I31" s="385">
        <f>'% исходный'!N26</f>
        <v>32413</v>
      </c>
      <c r="J31" s="387">
        <f>'% исходный'!O26</f>
        <v>0.78430565973818567</v>
      </c>
      <c r="K31" s="429">
        <f>'% исходный'!P26</f>
        <v>31866</v>
      </c>
      <c r="L31" s="385">
        <f>'% исходный'!Q26</f>
        <v>12735</v>
      </c>
      <c r="M31" s="387">
        <f>'% исходный'!R26</f>
        <v>0.39964225192995667</v>
      </c>
    </row>
    <row r="32" spans="1:13" x14ac:dyDescent="0.2">
      <c r="A32" s="333">
        <v>22</v>
      </c>
      <c r="B32" s="334" t="s">
        <v>65</v>
      </c>
      <c r="C32" s="335"/>
      <c r="D32" s="336"/>
      <c r="E32" s="381">
        <f>'% исходный'!G27</f>
        <v>755</v>
      </c>
      <c r="F32" s="383">
        <f>'% исходный'!H27</f>
        <v>0</v>
      </c>
      <c r="G32" s="382">
        <f>'% исходный'!K27</f>
        <v>3722</v>
      </c>
      <c r="H32" s="383">
        <f>'% исходный'!L27</f>
        <v>0</v>
      </c>
      <c r="I32" s="385">
        <f>'% исходный'!N27</f>
        <v>25896</v>
      </c>
      <c r="J32" s="387">
        <f>'% исходный'!O27</f>
        <v>0</v>
      </c>
      <c r="K32" s="429">
        <f>'% исходный'!P27</f>
        <v>24755</v>
      </c>
      <c r="L32" s="385">
        <f>'% исходный'!Q27</f>
        <v>6867</v>
      </c>
      <c r="M32" s="387">
        <f>'% исходный'!R27</f>
        <v>0.27739850535245403</v>
      </c>
    </row>
    <row r="33" spans="1:13" x14ac:dyDescent="0.2">
      <c r="A33" s="333">
        <v>23</v>
      </c>
      <c r="B33" s="334" t="s">
        <v>66</v>
      </c>
      <c r="C33" s="335"/>
      <c r="D33" s="336"/>
      <c r="E33" s="381">
        <f>'% исходный'!G28</f>
        <v>253</v>
      </c>
      <c r="F33" s="383">
        <f>'% исходный'!H28</f>
        <v>0</v>
      </c>
      <c r="G33" s="382">
        <f>'% исходный'!K28</f>
        <v>72</v>
      </c>
      <c r="H33" s="383">
        <f>'% исходный'!L28</f>
        <v>0</v>
      </c>
      <c r="I33" s="385">
        <f>'% исходный'!N28</f>
        <v>1610</v>
      </c>
      <c r="J33" s="387">
        <f>'% исходный'!O28</f>
        <v>0</v>
      </c>
      <c r="K33" s="429">
        <f>'% исходный'!P28</f>
        <v>1552</v>
      </c>
      <c r="L33" s="385">
        <f>'% исходный'!Q28</f>
        <v>72</v>
      </c>
      <c r="M33" s="387">
        <f>'% исходный'!R28</f>
        <v>4.6391752577319589E-2</v>
      </c>
    </row>
    <row r="34" spans="1:13" ht="15" customHeight="1" x14ac:dyDescent="0.2">
      <c r="A34" s="346">
        <v>24</v>
      </c>
      <c r="B34" s="347" t="s">
        <v>67</v>
      </c>
      <c r="C34" s="348"/>
      <c r="D34" s="349"/>
      <c r="E34" s="430">
        <f>'% исходный'!G29</f>
        <v>203</v>
      </c>
      <c r="F34" s="388">
        <f>'% исходный'!H29</f>
        <v>0</v>
      </c>
      <c r="G34" s="431">
        <f>'% исходный'!K29</f>
        <v>343</v>
      </c>
      <c r="H34" s="388">
        <f>'% исходный'!L29</f>
        <v>0</v>
      </c>
      <c r="I34" s="432">
        <f>'% исходный'!N29</f>
        <v>936</v>
      </c>
      <c r="J34" s="433">
        <f>'% исходный'!O29</f>
        <v>0</v>
      </c>
      <c r="K34" s="434">
        <f>'% исходный'!P29</f>
        <v>933</v>
      </c>
      <c r="L34" s="432">
        <f>'% исходный'!Q29</f>
        <v>435</v>
      </c>
      <c r="M34" s="433">
        <f>'% исходный'!R29</f>
        <v>0.4662379421221865</v>
      </c>
    </row>
    <row r="35" spans="1:13" ht="15" customHeight="1" x14ac:dyDescent="0.2">
      <c r="A35" s="358"/>
      <c r="B35" s="359" t="s">
        <v>69</v>
      </c>
      <c r="C35" s="360">
        <v>226846</v>
      </c>
      <c r="D35" s="361">
        <v>516508</v>
      </c>
      <c r="E35" s="435">
        <f>'% исходный'!G30</f>
        <v>74334</v>
      </c>
      <c r="F35" s="373">
        <f>'% исходный'!H30</f>
        <v>0.32768486109519235</v>
      </c>
      <c r="G35" s="436">
        <f>'% исходный'!K30</f>
        <v>251814</v>
      </c>
      <c r="H35" s="373">
        <f>'% исходный'!L30</f>
        <v>0.48753165488240258</v>
      </c>
      <c r="I35" s="367">
        <f>'% исходный'!N30</f>
        <v>929600</v>
      </c>
      <c r="J35" s="368">
        <f>'% исходный'!O30</f>
        <v>0.57985080817953916</v>
      </c>
      <c r="K35" s="437">
        <f>'% исходный'!P30</f>
        <v>886882</v>
      </c>
      <c r="L35" s="367">
        <f>'% исходный'!Q30</f>
        <v>308997</v>
      </c>
      <c r="M35" s="368">
        <f>'% исходный'!R30</f>
        <v>0.34840824371224133</v>
      </c>
    </row>
    <row r="36" spans="1:13" ht="15" customHeight="1" x14ac:dyDescent="0.2">
      <c r="A36" s="366"/>
      <c r="B36" s="369" t="s">
        <v>70</v>
      </c>
      <c r="C36" s="370">
        <v>54902</v>
      </c>
      <c r="D36" s="438">
        <v>175757</v>
      </c>
      <c r="E36" s="435">
        <f>'% исходный'!G31</f>
        <v>16024</v>
      </c>
      <c r="F36" s="373">
        <f>'% исходный'!H31</f>
        <v>0.29186550581035298</v>
      </c>
      <c r="G36" s="436">
        <f>'% исходный'!K31</f>
        <v>114636</v>
      </c>
      <c r="H36" s="373">
        <f>'% исходный'!L31</f>
        <v>0.58112691050110254</v>
      </c>
      <c r="I36" s="367">
        <f>'% исходный'!N31</f>
        <v>230868</v>
      </c>
      <c r="J36" s="368">
        <f>'% исходный'!O31</f>
        <v>0.50683632340156481</v>
      </c>
      <c r="K36" s="437">
        <f>'% исходный'!P31</f>
        <v>214578</v>
      </c>
      <c r="L36" s="367">
        <f>'% исходный'!Q31</f>
        <v>150233</v>
      </c>
      <c r="M36" s="368">
        <f>'% исходный'!R31</f>
        <v>0.70013235280410857</v>
      </c>
    </row>
    <row r="37" spans="1:13" x14ac:dyDescent="0.2">
      <c r="A37" s="377">
        <v>25</v>
      </c>
      <c r="B37" s="378" t="s">
        <v>71</v>
      </c>
      <c r="C37" s="379">
        <v>2300</v>
      </c>
      <c r="D37" s="380">
        <v>24000</v>
      </c>
      <c r="E37" s="381">
        <f>'% исходный'!G32</f>
        <v>933</v>
      </c>
      <c r="F37" s="383">
        <f>'% исходный'!H32</f>
        <v>0.40565217391304348</v>
      </c>
      <c r="G37" s="382">
        <f>'% исходный'!K32</f>
        <v>12857</v>
      </c>
      <c r="H37" s="383">
        <f>'% исходный'!L32</f>
        <v>0.53570833333333334</v>
      </c>
      <c r="I37" s="385">
        <f>'% исходный'!N32</f>
        <v>22602</v>
      </c>
      <c r="J37" s="387">
        <f>'% исходный'!O32</f>
        <v>0.53674986344961884</v>
      </c>
      <c r="K37" s="429">
        <f>'% исходный'!P32</f>
        <v>21269</v>
      </c>
      <c r="L37" s="385">
        <f>'% исходный'!Q32</f>
        <v>13530</v>
      </c>
      <c r="M37" s="387">
        <f>'% исходный'!R32</f>
        <v>0.63613710094503739</v>
      </c>
    </row>
    <row r="38" spans="1:13" x14ac:dyDescent="0.2">
      <c r="A38" s="333">
        <v>26</v>
      </c>
      <c r="B38" s="334" t="s">
        <v>72</v>
      </c>
      <c r="C38" s="335">
        <v>2864</v>
      </c>
      <c r="D38" s="336">
        <v>15244</v>
      </c>
      <c r="E38" s="381">
        <f>'% исходный'!G33</f>
        <v>1276</v>
      </c>
      <c r="F38" s="383">
        <f>'% исходный'!H33</f>
        <v>0.44553072625698326</v>
      </c>
      <c r="G38" s="382">
        <f>'% исходный'!K33</f>
        <v>4704</v>
      </c>
      <c r="H38" s="383">
        <f>'% исходный'!L33</f>
        <v>0.30858042508527944</v>
      </c>
      <c r="I38" s="385">
        <f>'% исходный'!N33</f>
        <v>12083</v>
      </c>
      <c r="J38" s="387">
        <f>'% исходный'!O33</f>
        <v>0.50394127705717984</v>
      </c>
      <c r="K38" s="429">
        <f>'% исходный'!P33</f>
        <v>11411</v>
      </c>
      <c r="L38" s="385">
        <f>'% исходный'!Q33</f>
        <v>6413</v>
      </c>
      <c r="M38" s="387">
        <f>'% исходный'!R33</f>
        <v>0.56200157742529133</v>
      </c>
    </row>
    <row r="39" spans="1:13" x14ac:dyDescent="0.2">
      <c r="A39" s="333">
        <v>27</v>
      </c>
      <c r="B39" s="334" t="s">
        <v>73</v>
      </c>
      <c r="C39" s="335">
        <v>5889</v>
      </c>
      <c r="D39" s="336">
        <v>21508</v>
      </c>
      <c r="E39" s="381">
        <f>'% исходный'!G34</f>
        <v>2360</v>
      </c>
      <c r="F39" s="383">
        <f>'% исходный'!H34</f>
        <v>0.40074715571404312</v>
      </c>
      <c r="G39" s="382">
        <f>'% исходный'!K34</f>
        <v>10541</v>
      </c>
      <c r="H39" s="383">
        <f>'% исходный'!L34</f>
        <v>0.4900967082015994</v>
      </c>
      <c r="I39" s="385">
        <f>'% исходный'!N34</f>
        <v>24769</v>
      </c>
      <c r="J39" s="387">
        <f>'% исходный'!O34</f>
        <v>0.49845045480157774</v>
      </c>
      <c r="K39" s="429">
        <f>'% исходный'!P34</f>
        <v>23774</v>
      </c>
      <c r="L39" s="385">
        <f>'% исходный'!Q34</f>
        <v>15499</v>
      </c>
      <c r="M39" s="387">
        <f>'% исходный'!R34</f>
        <v>0.65193068057541848</v>
      </c>
    </row>
    <row r="40" spans="1:13" x14ac:dyDescent="0.2">
      <c r="A40" s="333">
        <v>28</v>
      </c>
      <c r="B40" s="334" t="s">
        <v>74</v>
      </c>
      <c r="C40" s="335">
        <v>1640</v>
      </c>
      <c r="D40" s="336">
        <v>4616</v>
      </c>
      <c r="E40" s="381">
        <f>'% исходный'!G35</f>
        <v>391</v>
      </c>
      <c r="F40" s="383">
        <f>'% исходный'!H35</f>
        <v>0.23841463414634145</v>
      </c>
      <c r="G40" s="382">
        <f>'% исходный'!K35</f>
        <v>4044</v>
      </c>
      <c r="H40" s="383">
        <f>'% исходный'!L35</f>
        <v>0.87608318890814563</v>
      </c>
      <c r="I40" s="385">
        <f>'% исходный'!N35</f>
        <v>7761</v>
      </c>
      <c r="J40" s="387">
        <f>'% исходный'!O35</f>
        <v>0.51612688701203702</v>
      </c>
      <c r="K40" s="429">
        <f>'% исходный'!P35</f>
        <v>7264</v>
      </c>
      <c r="L40" s="385">
        <f>'% исходный'!Q35</f>
        <v>6242</v>
      </c>
      <c r="M40" s="387">
        <f>'% исходный'!R35</f>
        <v>0.85930616740088106</v>
      </c>
    </row>
    <row r="41" spans="1:13" x14ac:dyDescent="0.2">
      <c r="A41" s="333">
        <v>29</v>
      </c>
      <c r="B41" s="334" t="s">
        <v>75</v>
      </c>
      <c r="C41" s="335">
        <v>9955</v>
      </c>
      <c r="D41" s="336">
        <v>17977</v>
      </c>
      <c r="E41" s="381">
        <f>'% исходный'!G36</f>
        <v>1837</v>
      </c>
      <c r="F41" s="383">
        <f>'% исходный'!H36</f>
        <v>0.18453038674033148</v>
      </c>
      <c r="G41" s="382">
        <f>'% исходный'!K36</f>
        <v>16352</v>
      </c>
      <c r="H41" s="383">
        <f>'% исходный'!L36</f>
        <v>0.90960671969739115</v>
      </c>
      <c r="I41" s="385">
        <f>'% исходный'!N36</f>
        <v>32727</v>
      </c>
      <c r="J41" s="387">
        <f>'% исходный'!O36</f>
        <v>0.48917088919779383</v>
      </c>
      <c r="K41" s="429">
        <f>'% исходный'!P36</f>
        <v>30906</v>
      </c>
      <c r="L41" s="385">
        <f>'% исходный'!Q36</f>
        <v>22690</v>
      </c>
      <c r="M41" s="387">
        <f>'% исходный'!R36</f>
        <v>0.7341616514592636</v>
      </c>
    </row>
    <row r="42" spans="1:13" x14ac:dyDescent="0.2">
      <c r="A42" s="333">
        <v>30</v>
      </c>
      <c r="B42" s="334" t="s">
        <v>76</v>
      </c>
      <c r="C42" s="335">
        <v>6214</v>
      </c>
      <c r="D42" s="336">
        <v>22625</v>
      </c>
      <c r="E42" s="381">
        <f>'% исходный'!G37</f>
        <v>2361</v>
      </c>
      <c r="F42" s="383">
        <f>'% исходный'!H37</f>
        <v>0.37994850337946573</v>
      </c>
      <c r="G42" s="382">
        <f>'% исходный'!K37</f>
        <v>16904</v>
      </c>
      <c r="H42" s="383">
        <f>'% исходный'!L37</f>
        <v>0.74713812154696135</v>
      </c>
      <c r="I42" s="385">
        <f>'% исходный'!N37</f>
        <v>27577</v>
      </c>
      <c r="J42" s="387">
        <f>'% исходный'!O37</f>
        <v>0.57473635946813384</v>
      </c>
      <c r="K42" s="429">
        <f>'% исходный'!P37</f>
        <v>25268</v>
      </c>
      <c r="L42" s="385">
        <f>'% исходный'!Q37</f>
        <v>17782</v>
      </c>
      <c r="M42" s="387">
        <f>'% исходный'!R37</f>
        <v>0.70373595060946648</v>
      </c>
    </row>
    <row r="43" spans="1:13" x14ac:dyDescent="0.2">
      <c r="A43" s="333">
        <v>31</v>
      </c>
      <c r="B43" s="334" t="s">
        <v>77</v>
      </c>
      <c r="C43" s="335">
        <v>218</v>
      </c>
      <c r="D43" s="336">
        <v>3112</v>
      </c>
      <c r="E43" s="381">
        <f>'% исходный'!G38</f>
        <v>368</v>
      </c>
      <c r="F43" s="383">
        <f>'% исходный'!H38</f>
        <v>1.6880733944954129</v>
      </c>
      <c r="G43" s="382">
        <f>'% исходный'!K38</f>
        <v>1278</v>
      </c>
      <c r="H43" s="383">
        <f>'% исходный'!L38</f>
        <v>0.41066838046272491</v>
      </c>
      <c r="I43" s="385">
        <f>'% исходный'!N38</f>
        <v>3240</v>
      </c>
      <c r="J43" s="387">
        <f>'% исходный'!O38</f>
        <v>0.62875994566272075</v>
      </c>
      <c r="K43" s="429">
        <f>'% исходный'!P38</f>
        <v>2941</v>
      </c>
      <c r="L43" s="385">
        <f>'% исходный'!Q38</f>
        <v>2281</v>
      </c>
      <c r="M43" s="387">
        <f>'% исходный'!R38</f>
        <v>0.77558653519211151</v>
      </c>
    </row>
    <row r="44" spans="1:13" x14ac:dyDescent="0.2">
      <c r="A44" s="333">
        <v>32</v>
      </c>
      <c r="B44" s="334" t="s">
        <v>78</v>
      </c>
      <c r="C44" s="335">
        <v>425</v>
      </c>
      <c r="D44" s="336">
        <v>3039</v>
      </c>
      <c r="E44" s="381">
        <f>'% исходный'!G39</f>
        <v>463</v>
      </c>
      <c r="F44" s="383">
        <f>'% исходный'!H39</f>
        <v>1.0894117647058823</v>
      </c>
      <c r="G44" s="382">
        <f>'% исходный'!K39</f>
        <v>4551</v>
      </c>
      <c r="H44" s="383">
        <f>'% исходный'!L39</f>
        <v>1.4975320829220138</v>
      </c>
      <c r="I44" s="385">
        <f>'% исходный'!N39</f>
        <v>9506</v>
      </c>
      <c r="J44" s="387">
        <f>'% исходный'!O39</f>
        <v>0.55431803603708674</v>
      </c>
      <c r="K44" s="429">
        <f>'% исходный'!P39</f>
        <v>9310</v>
      </c>
      <c r="L44" s="385">
        <f>'% исходный'!Q39</f>
        <v>6099</v>
      </c>
      <c r="M44" s="387">
        <f>'% исходный'!R39</f>
        <v>0.6551020408163265</v>
      </c>
    </row>
    <row r="45" spans="1:13" x14ac:dyDescent="0.2">
      <c r="A45" s="333">
        <v>33</v>
      </c>
      <c r="B45" s="334" t="s">
        <v>79</v>
      </c>
      <c r="C45" s="335">
        <v>2502</v>
      </c>
      <c r="D45" s="336">
        <v>28000</v>
      </c>
      <c r="E45" s="381">
        <f>'% исходный'!G40</f>
        <v>1217</v>
      </c>
      <c r="F45" s="383">
        <f>'% исходный'!H40</f>
        <v>0.48641087130295763</v>
      </c>
      <c r="G45" s="382">
        <f>'% исходный'!K40</f>
        <v>10713</v>
      </c>
      <c r="H45" s="383">
        <f>'% исходный'!L40</f>
        <v>0.38260714285714287</v>
      </c>
      <c r="I45" s="385">
        <f>'% исходный'!N40</f>
        <v>20978</v>
      </c>
      <c r="J45" s="387">
        <f>'% исходный'!O40</f>
        <v>0.46719522515700862</v>
      </c>
      <c r="K45" s="429">
        <f>'% исходный'!P40</f>
        <v>18451</v>
      </c>
      <c r="L45" s="385">
        <f>'% исходный'!Q40</f>
        <v>13972</v>
      </c>
      <c r="M45" s="387">
        <f>'% исходный'!R40</f>
        <v>0.75724892959731183</v>
      </c>
    </row>
    <row r="46" spans="1:13" x14ac:dyDescent="0.2">
      <c r="A46" s="333">
        <v>34</v>
      </c>
      <c r="B46" s="334" t="s">
        <v>80</v>
      </c>
      <c r="C46" s="335">
        <v>601</v>
      </c>
      <c r="D46" s="336">
        <v>6503</v>
      </c>
      <c r="E46" s="381">
        <f>'% исходный'!G41</f>
        <v>307</v>
      </c>
      <c r="F46" s="383">
        <f>'% исходный'!H41</f>
        <v>0.51081530782029949</v>
      </c>
      <c r="G46" s="382">
        <f>'% исходный'!K41</f>
        <v>4378</v>
      </c>
      <c r="H46" s="383">
        <f>'% исходный'!L41</f>
        <v>0.67322774104259575</v>
      </c>
      <c r="I46" s="385">
        <f>'% исходный'!N41</f>
        <v>7734</v>
      </c>
      <c r="J46" s="387">
        <f>'% исходный'!O41</f>
        <v>0.57001768867924529</v>
      </c>
      <c r="K46" s="429">
        <f>'% исходный'!P41</f>
        <v>7397</v>
      </c>
      <c r="L46" s="385">
        <f>'% исходный'!Q41</f>
        <v>6986</v>
      </c>
      <c r="M46" s="387">
        <f>'% исходный'!R41</f>
        <v>0.94443693389211847</v>
      </c>
    </row>
    <row r="47" spans="1:13" x14ac:dyDescent="0.2">
      <c r="A47" s="333">
        <v>35</v>
      </c>
      <c r="B47" s="334" t="s">
        <v>81</v>
      </c>
      <c r="C47" s="335">
        <v>6538</v>
      </c>
      <c r="D47" s="336">
        <v>8281</v>
      </c>
      <c r="E47" s="381">
        <f>'% исходный'!G42</f>
        <v>1143</v>
      </c>
      <c r="F47" s="383">
        <f>'% исходный'!H42</f>
        <v>0.17482410523095748</v>
      </c>
      <c r="G47" s="382">
        <f>'% исходный'!K42</f>
        <v>6633</v>
      </c>
      <c r="H47" s="383">
        <f>'% исходный'!L42</f>
        <v>0.80099021857263619</v>
      </c>
      <c r="I47" s="385">
        <f>'% исходный'!N42</f>
        <v>17571</v>
      </c>
      <c r="J47" s="387">
        <f>'% исходный'!O42</f>
        <v>0.45210343496719413</v>
      </c>
      <c r="K47" s="429">
        <f>'% исходный'!P42</f>
        <v>15955</v>
      </c>
      <c r="L47" s="385">
        <f>'% исходный'!Q42</f>
        <v>9618</v>
      </c>
      <c r="M47" s="387">
        <f>'% исходный'!R42</f>
        <v>0.60282043246631145</v>
      </c>
    </row>
    <row r="48" spans="1:13" x14ac:dyDescent="0.2">
      <c r="A48" s="333">
        <v>36</v>
      </c>
      <c r="B48" s="334" t="s">
        <v>82</v>
      </c>
      <c r="C48" s="335">
        <v>10208</v>
      </c>
      <c r="D48" s="336">
        <v>24134</v>
      </c>
      <c r="E48" s="381">
        <f>'% исходный'!G43</f>
        <v>1217</v>
      </c>
      <c r="F48" s="383">
        <f>'% исходный'!H43</f>
        <v>0.11922021943573667</v>
      </c>
      <c r="G48" s="382">
        <f>'% исходный'!K43</f>
        <v>10856</v>
      </c>
      <c r="H48" s="383">
        <f>'% исходный'!L43</f>
        <v>0.44982182812629484</v>
      </c>
      <c r="I48" s="385">
        <f>'% исходный'!N43</f>
        <v>22233</v>
      </c>
      <c r="J48" s="387">
        <f>'% исходный'!O43</f>
        <v>0.49265439074652662</v>
      </c>
      <c r="K48" s="429">
        <f>'% исходный'!P43</f>
        <v>19374</v>
      </c>
      <c r="L48" s="385">
        <f>'% исходный'!Q43</f>
        <v>13929</v>
      </c>
      <c r="M48" s="387">
        <f>'% исходный'!R43</f>
        <v>0.71895323629606689</v>
      </c>
    </row>
    <row r="49" spans="1:13" x14ac:dyDescent="0.2">
      <c r="A49" s="333">
        <v>37</v>
      </c>
      <c r="B49" s="334" t="s">
        <v>83</v>
      </c>
      <c r="C49" s="335">
        <v>4144</v>
      </c>
      <c r="D49" s="336">
        <v>9550</v>
      </c>
      <c r="E49" s="381">
        <f>'% исходный'!G44</f>
        <v>1163</v>
      </c>
      <c r="F49" s="383">
        <f>'% исходный'!H44</f>
        <v>0.28064671814671815</v>
      </c>
      <c r="G49" s="382">
        <f>'% исходный'!K44</f>
        <v>4039</v>
      </c>
      <c r="H49" s="383">
        <f>'% исходный'!L44</f>
        <v>0.42293193717277489</v>
      </c>
      <c r="I49" s="385">
        <f>'% исходный'!N44</f>
        <v>9769</v>
      </c>
      <c r="J49" s="387">
        <f>'% исходный'!O44</f>
        <v>0.49821501427988574</v>
      </c>
      <c r="K49" s="429">
        <f>'% исходный'!P44</f>
        <v>9114</v>
      </c>
      <c r="L49" s="385">
        <f>'% исходный'!Q44</f>
        <v>5507</v>
      </c>
      <c r="M49" s="387">
        <f>'% исходный'!R44</f>
        <v>0.60423524248409044</v>
      </c>
    </row>
    <row r="50" spans="1:13" ht="15" customHeight="1" x14ac:dyDescent="0.2">
      <c r="A50" s="346">
        <v>38</v>
      </c>
      <c r="B50" s="347" t="s">
        <v>84</v>
      </c>
      <c r="C50" s="348">
        <v>1404</v>
      </c>
      <c r="D50" s="349">
        <v>8676</v>
      </c>
      <c r="E50" s="430">
        <f>'% исходный'!G45</f>
        <v>988</v>
      </c>
      <c r="F50" s="388">
        <f>'% исходный'!H45</f>
        <v>0.70370370370370372</v>
      </c>
      <c r="G50" s="431">
        <f>'% исходный'!K45</f>
        <v>6786</v>
      </c>
      <c r="H50" s="388">
        <f>'% исходный'!L45</f>
        <v>0.78215767634854771</v>
      </c>
      <c r="I50" s="432">
        <f>'% исходный'!N45</f>
        <v>12318</v>
      </c>
      <c r="J50" s="433">
        <f>'% исходный'!O45</f>
        <v>0.48431233781552252</v>
      </c>
      <c r="K50" s="434">
        <f>'% исходный'!P45</f>
        <v>12144</v>
      </c>
      <c r="L50" s="432">
        <f>'% исходный'!Q45</f>
        <v>9685</v>
      </c>
      <c r="M50" s="433">
        <f>'% исходный'!R45</f>
        <v>0.79751317523056653</v>
      </c>
    </row>
    <row r="51" spans="1:13" ht="15" customHeight="1" x14ac:dyDescent="0.2">
      <c r="A51" s="391"/>
      <c r="B51" s="369" t="s">
        <v>85</v>
      </c>
      <c r="C51" s="392">
        <v>80540</v>
      </c>
      <c r="D51" s="439">
        <v>172312</v>
      </c>
      <c r="E51" s="435">
        <f>'% исходный'!G46</f>
        <v>23722</v>
      </c>
      <c r="F51" s="373">
        <f>'% исходный'!H46</f>
        <v>0.29453687608641671</v>
      </c>
      <c r="G51" s="436">
        <f>'% исходный'!K46</f>
        <v>102011</v>
      </c>
      <c r="H51" s="373">
        <f>'% исходный'!L46</f>
        <v>0.59201332466688328</v>
      </c>
      <c r="I51" s="367">
        <f>'% исходный'!N46</f>
        <v>291432</v>
      </c>
      <c r="J51" s="368">
        <f>'% исходный'!O46</f>
        <v>0.51994726165604821</v>
      </c>
      <c r="K51" s="437">
        <f>'% исходный'!P46</f>
        <v>277634</v>
      </c>
      <c r="L51" s="367">
        <f>'% исходный'!Q46</f>
        <v>137531</v>
      </c>
      <c r="M51" s="368">
        <f>'% исходный'!R46</f>
        <v>0.49536800247808266</v>
      </c>
    </row>
    <row r="52" spans="1:13" x14ac:dyDescent="0.2">
      <c r="A52" s="377">
        <v>39</v>
      </c>
      <c r="B52" s="378" t="s">
        <v>86</v>
      </c>
      <c r="C52" s="379">
        <v>2227</v>
      </c>
      <c r="D52" s="380">
        <v>9708</v>
      </c>
      <c r="E52" s="381">
        <f>'% исходный'!G47</f>
        <v>81</v>
      </c>
      <c r="F52" s="383">
        <f>'% исходный'!H47</f>
        <v>3.6371800628648407E-2</v>
      </c>
      <c r="G52" s="382">
        <f>'% исходный'!K47</f>
        <v>8352</v>
      </c>
      <c r="H52" s="383">
        <f>'% исходный'!L47</f>
        <v>0.86032138442521633</v>
      </c>
      <c r="I52" s="385">
        <f>'% исходный'!N47</f>
        <v>19879</v>
      </c>
      <c r="J52" s="387">
        <f>'% исходный'!O47</f>
        <v>0.8870197670786667</v>
      </c>
      <c r="K52" s="429">
        <f>'% исходный'!P47</f>
        <v>19464</v>
      </c>
      <c r="L52" s="385">
        <f>'% исходный'!Q47</f>
        <v>10325</v>
      </c>
      <c r="M52" s="387">
        <f>'% исходный'!R47</f>
        <v>0.53046650226058367</v>
      </c>
    </row>
    <row r="53" spans="1:13" x14ac:dyDescent="0.2">
      <c r="A53" s="333">
        <v>40</v>
      </c>
      <c r="B53" s="334" t="s">
        <v>87</v>
      </c>
      <c r="C53" s="335">
        <v>9898</v>
      </c>
      <c r="D53" s="336">
        <v>39833</v>
      </c>
      <c r="E53" s="381">
        <f>'% исходный'!G48</f>
        <v>2652</v>
      </c>
      <c r="F53" s="383">
        <f>'% исходный'!H48</f>
        <v>0.26793291574055367</v>
      </c>
      <c r="G53" s="382">
        <f>'% исходный'!K48</f>
        <v>13177</v>
      </c>
      <c r="H53" s="383">
        <f>'% исходный'!L48</f>
        <v>0.33080611553234757</v>
      </c>
      <c r="I53" s="385">
        <f>'% исходный'!N48</f>
        <v>33445</v>
      </c>
      <c r="J53" s="387">
        <f>'% исходный'!O48</f>
        <v>0.53533413365346139</v>
      </c>
      <c r="K53" s="429">
        <f>'% исходный'!P48</f>
        <v>30830</v>
      </c>
      <c r="L53" s="385">
        <f>'% исходный'!Q48</f>
        <v>17999</v>
      </c>
      <c r="M53" s="387">
        <f>'% исходный'!R48</f>
        <v>0.58381446642880308</v>
      </c>
    </row>
    <row r="54" spans="1:13" x14ac:dyDescent="0.2">
      <c r="A54" s="333">
        <v>41</v>
      </c>
      <c r="B54" s="334" t="s">
        <v>88</v>
      </c>
      <c r="C54" s="335">
        <v>2968</v>
      </c>
      <c r="D54" s="336">
        <v>15358</v>
      </c>
      <c r="E54" s="381">
        <f>'% исходный'!G49</f>
        <v>2057</v>
      </c>
      <c r="F54" s="383">
        <f>'% исходный'!H49</f>
        <v>0.69305929919137466</v>
      </c>
      <c r="G54" s="382">
        <f>'% исходный'!K49</f>
        <v>7380</v>
      </c>
      <c r="H54" s="383">
        <f>'% исходный'!L49</f>
        <v>0.48053131918218517</v>
      </c>
      <c r="I54" s="385">
        <f>'% исходный'!N49</f>
        <v>20816</v>
      </c>
      <c r="J54" s="387">
        <f>'% исходный'!O49</f>
        <v>0.50057714505579065</v>
      </c>
      <c r="K54" s="429">
        <f>'% исходный'!P49</f>
        <v>17883</v>
      </c>
      <c r="L54" s="385">
        <f>'% исходный'!Q49</f>
        <v>9552</v>
      </c>
      <c r="M54" s="387">
        <f>'% исходный'!R49</f>
        <v>0.53413856735447074</v>
      </c>
    </row>
    <row r="55" spans="1:13" x14ac:dyDescent="0.2">
      <c r="A55" s="333">
        <v>42</v>
      </c>
      <c r="B55" s="334" t="s">
        <v>89</v>
      </c>
      <c r="C55" s="335">
        <v>21870</v>
      </c>
      <c r="D55" s="336">
        <v>19500</v>
      </c>
      <c r="E55" s="381">
        <f>'% исходный'!G50</f>
        <v>3272</v>
      </c>
      <c r="F55" s="383">
        <f>'% исходный'!H50</f>
        <v>0.14961133973479651</v>
      </c>
      <c r="G55" s="382">
        <f>'% исходный'!K50</f>
        <v>10210</v>
      </c>
      <c r="H55" s="383">
        <f>'% исходный'!L50</f>
        <v>0.52358974358974364</v>
      </c>
      <c r="I55" s="385">
        <f>'% исходный'!N50</f>
        <v>36056</v>
      </c>
      <c r="J55" s="387">
        <f>'% исходный'!O50</f>
        <v>0.48154281745819755</v>
      </c>
      <c r="K55" s="429">
        <f>'% исходный'!P50</f>
        <v>35237</v>
      </c>
      <c r="L55" s="385">
        <f>'% исходный'!Q50</f>
        <v>14661</v>
      </c>
      <c r="M55" s="387">
        <f>'% исходный'!R50</f>
        <v>0.416068337259131</v>
      </c>
    </row>
    <row r="56" spans="1:13" x14ac:dyDescent="0.2">
      <c r="A56" s="333">
        <v>43</v>
      </c>
      <c r="B56" s="334" t="s">
        <v>90</v>
      </c>
      <c r="C56" s="335">
        <v>3376</v>
      </c>
      <c r="D56" s="336">
        <v>11710</v>
      </c>
      <c r="E56" s="381">
        <f>'% исходный'!G51</f>
        <v>2117</v>
      </c>
      <c r="F56" s="383">
        <f>'% исходный'!H51</f>
        <v>0.62707345971563977</v>
      </c>
      <c r="G56" s="382">
        <f>'% исходный'!K51</f>
        <v>5221</v>
      </c>
      <c r="H56" s="383">
        <f>'% исходный'!L51</f>
        <v>0.44585824081981212</v>
      </c>
      <c r="I56" s="385">
        <f>'% исходный'!N51</f>
        <v>19330</v>
      </c>
      <c r="J56" s="387">
        <f>'% исходный'!O51</f>
        <v>0.43476305076359056</v>
      </c>
      <c r="K56" s="429">
        <f>'% исходный'!P51</f>
        <v>18018</v>
      </c>
      <c r="L56" s="385">
        <f>'% исходный'!Q51</f>
        <v>6601</v>
      </c>
      <c r="M56" s="387">
        <f>'% исходный'!R51</f>
        <v>0.36635586635586637</v>
      </c>
    </row>
    <row r="57" spans="1:13" x14ac:dyDescent="0.2">
      <c r="A57" s="333">
        <v>44</v>
      </c>
      <c r="B57" s="334" t="s">
        <v>91</v>
      </c>
      <c r="C57" s="335">
        <v>9576</v>
      </c>
      <c r="D57" s="336">
        <v>20424</v>
      </c>
      <c r="E57" s="381">
        <f>'% исходный'!G52</f>
        <v>6298</v>
      </c>
      <c r="F57" s="383">
        <f>'% исходный'!H52</f>
        <v>0.65768588137009187</v>
      </c>
      <c r="G57" s="382">
        <f>'% исходный'!K52</f>
        <v>24287</v>
      </c>
      <c r="H57" s="383">
        <f>'% исходный'!L52</f>
        <v>1.1891402271837055</v>
      </c>
      <c r="I57" s="385">
        <f>'% исходный'!N52</f>
        <v>71960</v>
      </c>
      <c r="J57" s="387">
        <f>'% исходный'!O52</f>
        <v>0.63507753135231981</v>
      </c>
      <c r="K57" s="429">
        <f>'% исходный'!P52</f>
        <v>68458</v>
      </c>
      <c r="L57" s="385">
        <f>'% исходный'!Q52</f>
        <v>32623</v>
      </c>
      <c r="M57" s="387">
        <f>'% исходный'!R52</f>
        <v>0.47654036051301529</v>
      </c>
    </row>
    <row r="58" spans="1:13" x14ac:dyDescent="0.2">
      <c r="A58" s="333">
        <v>45</v>
      </c>
      <c r="B58" s="334" t="s">
        <v>92</v>
      </c>
      <c r="C58" s="335">
        <v>3413</v>
      </c>
      <c r="D58" s="336"/>
      <c r="E58" s="381">
        <f>'% исходный'!G53</f>
        <v>170</v>
      </c>
      <c r="F58" s="383">
        <f>'% исходный'!H53</f>
        <v>4.9809551714034575E-2</v>
      </c>
      <c r="G58" s="382">
        <f>'% исходный'!K53</f>
        <v>0</v>
      </c>
      <c r="H58" s="383">
        <f>'% исходный'!L53</f>
        <v>0</v>
      </c>
      <c r="I58" s="385">
        <f>'% исходный'!N53</f>
        <v>180</v>
      </c>
      <c r="J58" s="387">
        <f>'% исходный'!O53</f>
        <v>5.2343840874723739E-3</v>
      </c>
      <c r="K58" s="429">
        <f>'% исходный'!P53</f>
        <v>170</v>
      </c>
      <c r="L58" s="385">
        <f>'% исходный'!Q53</f>
        <v>0</v>
      </c>
      <c r="M58" s="387">
        <f>'% исходный'!R53</f>
        <v>0</v>
      </c>
    </row>
    <row r="59" spans="1:13" x14ac:dyDescent="0.2">
      <c r="A59" s="333">
        <v>46</v>
      </c>
      <c r="B59" s="334" t="s">
        <v>93</v>
      </c>
      <c r="C59" s="335">
        <v>1294</v>
      </c>
      <c r="D59" s="336">
        <v>4960</v>
      </c>
      <c r="E59" s="381">
        <f>'% исходный'!G54</f>
        <v>1192</v>
      </c>
      <c r="F59" s="383">
        <f>'% исходный'!H54</f>
        <v>0.92117465224111283</v>
      </c>
      <c r="G59" s="382">
        <f>'% исходный'!K54</f>
        <v>4553</v>
      </c>
      <c r="H59" s="383">
        <f>'% исходный'!L54</f>
        <v>0.9179435483870968</v>
      </c>
      <c r="I59" s="385">
        <f>'% исходный'!N54</f>
        <v>12590</v>
      </c>
      <c r="J59" s="387">
        <f>'% исходный'!O54</f>
        <v>0.50686420548331257</v>
      </c>
      <c r="K59" s="429">
        <f>'% исходный'!P54</f>
        <v>12209</v>
      </c>
      <c r="L59" s="385">
        <f>'% исходный'!Q54</f>
        <v>6489</v>
      </c>
      <c r="M59" s="387">
        <f>'% исходный'!R54</f>
        <v>0.53149316078302888</v>
      </c>
    </row>
    <row r="60" spans="1:13" x14ac:dyDescent="0.2">
      <c r="A60" s="333">
        <v>47</v>
      </c>
      <c r="B60" s="334" t="s">
        <v>94</v>
      </c>
      <c r="C60" s="335">
        <v>341</v>
      </c>
      <c r="D60" s="336">
        <v>5440</v>
      </c>
      <c r="E60" s="381">
        <f>'% исходный'!G55</f>
        <v>588</v>
      </c>
      <c r="F60" s="383">
        <f>'% исходный'!H55</f>
        <v>1.7243401759530792</v>
      </c>
      <c r="G60" s="382">
        <f>'% исходный'!K55</f>
        <v>3142</v>
      </c>
      <c r="H60" s="383">
        <f>'% исходный'!L55</f>
        <v>0.57757352941176465</v>
      </c>
      <c r="I60" s="385">
        <f>'% исходный'!N55</f>
        <v>6340</v>
      </c>
      <c r="J60" s="387">
        <f>'% исходный'!O55</f>
        <v>0.64144071226224197</v>
      </c>
      <c r="K60" s="429">
        <f>'% исходный'!P55</f>
        <v>6643</v>
      </c>
      <c r="L60" s="385">
        <f>'% исходный'!Q55</f>
        <v>5122</v>
      </c>
      <c r="M60" s="387">
        <f>'% исходный'!R55</f>
        <v>0.77103718199608606</v>
      </c>
    </row>
    <row r="61" spans="1:13" x14ac:dyDescent="0.2">
      <c r="A61" s="333">
        <v>48</v>
      </c>
      <c r="B61" s="334" t="s">
        <v>95</v>
      </c>
      <c r="C61" s="335">
        <v>1456</v>
      </c>
      <c r="D61" s="336">
        <v>8500</v>
      </c>
      <c r="E61" s="381">
        <f>'% исходный'!G56</f>
        <v>470</v>
      </c>
      <c r="F61" s="383">
        <f>'% исходный'!H56</f>
        <v>0.32280219780219782</v>
      </c>
      <c r="G61" s="382">
        <f>'% исходный'!K56</f>
        <v>4924</v>
      </c>
      <c r="H61" s="383">
        <f>'% исходный'!L56</f>
        <v>0.57929411764705885</v>
      </c>
      <c r="I61" s="385">
        <f>'% исходный'!N56</f>
        <v>8987</v>
      </c>
      <c r="J61" s="387">
        <f>'% исходный'!O56</f>
        <v>0.58965947116330952</v>
      </c>
      <c r="K61" s="429">
        <f>'% исходный'!P56</f>
        <v>8580</v>
      </c>
      <c r="L61" s="385">
        <f>'% исходный'!Q56</f>
        <v>6592</v>
      </c>
      <c r="M61" s="387">
        <f>'% исходный'!R56</f>
        <v>0.76829836829836828</v>
      </c>
    </row>
    <row r="62" spans="1:13" x14ac:dyDescent="0.2">
      <c r="A62" s="333">
        <v>49</v>
      </c>
      <c r="B62" s="334" t="s">
        <v>96</v>
      </c>
      <c r="C62" s="335">
        <v>22335</v>
      </c>
      <c r="D62" s="336">
        <v>10601</v>
      </c>
      <c r="E62" s="381">
        <f>'% исходный'!G57</f>
        <v>1680</v>
      </c>
      <c r="F62" s="383">
        <f>'% исходный'!H57</f>
        <v>7.5218267293485561E-2</v>
      </c>
      <c r="G62" s="382">
        <f>'% исходный'!K57</f>
        <v>8838</v>
      </c>
      <c r="H62" s="383">
        <f>'% исходный'!L57</f>
        <v>0.8336949344401472</v>
      </c>
      <c r="I62" s="385">
        <f>'% исходный'!N57</f>
        <v>22849</v>
      </c>
      <c r="J62" s="387">
        <f>'% исходный'!O57</f>
        <v>0.49810341820718523</v>
      </c>
      <c r="K62" s="429">
        <f>'% исходный'!P57</f>
        <v>22867</v>
      </c>
      <c r="L62" s="385">
        <f>'% исходный'!Q57</f>
        <v>11931</v>
      </c>
      <c r="M62" s="387">
        <f>'% исходный'!R57</f>
        <v>0.52175624262037001</v>
      </c>
    </row>
    <row r="63" spans="1:13" x14ac:dyDescent="0.2">
      <c r="A63" s="333">
        <v>50</v>
      </c>
      <c r="B63" s="334" t="s">
        <v>97</v>
      </c>
      <c r="C63" s="335">
        <v>1786</v>
      </c>
      <c r="D63" s="336">
        <v>26278</v>
      </c>
      <c r="E63" s="381">
        <f>'% исходный'!G58</f>
        <v>2346</v>
      </c>
      <c r="F63" s="383">
        <f>'% исходный'!H58</f>
        <v>1.3135498320268757</v>
      </c>
      <c r="G63" s="382">
        <f>'% исходный'!K58</f>
        <v>10026</v>
      </c>
      <c r="H63" s="383">
        <f>'% исходный'!L58</f>
        <v>0.38153588553162343</v>
      </c>
      <c r="I63" s="385">
        <f>'% исходный'!N58</f>
        <v>30000</v>
      </c>
      <c r="J63" s="387">
        <f>'% исходный'!O58</f>
        <v>0.46461204893913582</v>
      </c>
      <c r="K63" s="429">
        <f>'% исходный'!P58</f>
        <v>28624</v>
      </c>
      <c r="L63" s="385">
        <f>'% исходный'!Q58</f>
        <v>13171</v>
      </c>
      <c r="M63" s="387">
        <f>'% исходный'!R58</f>
        <v>0.46013834544438231</v>
      </c>
    </row>
    <row r="64" spans="1:13" ht="25.5" customHeight="1" x14ac:dyDescent="0.2">
      <c r="A64" s="333">
        <v>51</v>
      </c>
      <c r="B64" s="395" t="s">
        <v>98</v>
      </c>
      <c r="C64" s="335"/>
      <c r="D64" s="336"/>
      <c r="E64" s="381">
        <f>'% исходный'!G59</f>
        <v>224</v>
      </c>
      <c r="F64" s="383">
        <f>'% исходный'!H59</f>
        <v>0</v>
      </c>
      <c r="G64" s="382">
        <f>'% исходный'!K59</f>
        <v>887</v>
      </c>
      <c r="H64" s="383">
        <f>'% исходный'!L59</f>
        <v>0</v>
      </c>
      <c r="I64" s="385">
        <f>'% исходный'!N59</f>
        <v>5421</v>
      </c>
      <c r="J64" s="387">
        <f>'% исходный'!O59</f>
        <v>1.1615598885793872</v>
      </c>
      <c r="K64" s="429">
        <f>'% исходный'!P59</f>
        <v>5184</v>
      </c>
      <c r="L64" s="385">
        <f>'% исходный'!Q59</f>
        <v>1348</v>
      </c>
      <c r="M64" s="387">
        <f>'% исходный'!R59</f>
        <v>0.26003086419753085</v>
      </c>
    </row>
    <row r="65" spans="1:13" ht="15" customHeight="1" x14ac:dyDescent="0.2">
      <c r="A65" s="346">
        <v>52</v>
      </c>
      <c r="B65" s="347" t="s">
        <v>99</v>
      </c>
      <c r="C65" s="348"/>
      <c r="D65" s="349"/>
      <c r="E65" s="430">
        <f>'% исходный'!G60</f>
        <v>575</v>
      </c>
      <c r="F65" s="388">
        <f>'% исходный'!H60</f>
        <v>0</v>
      </c>
      <c r="G65" s="431">
        <f>'% исходный'!K60</f>
        <v>1014</v>
      </c>
      <c r="H65" s="388">
        <f>'% исходный'!L60</f>
        <v>0</v>
      </c>
      <c r="I65" s="432">
        <f>'% исходный'!N60</f>
        <v>3579</v>
      </c>
      <c r="J65" s="433">
        <f>'% исходный'!O60</f>
        <v>1.8582554517133956</v>
      </c>
      <c r="K65" s="434">
        <f>'% исходный'!P60</f>
        <v>3467</v>
      </c>
      <c r="L65" s="432">
        <f>'% исходный'!Q60</f>
        <v>1117</v>
      </c>
      <c r="M65" s="433">
        <f>'% исходный'!R60</f>
        <v>0.32218055956158059</v>
      </c>
    </row>
    <row r="66" spans="1:13" ht="15" customHeight="1" x14ac:dyDescent="0.2">
      <c r="A66" s="391"/>
      <c r="B66" s="369" t="s">
        <v>100</v>
      </c>
      <c r="C66" s="392">
        <v>76581</v>
      </c>
      <c r="D66" s="439">
        <v>171748</v>
      </c>
      <c r="E66" s="435">
        <f>'% исходный'!G61</f>
        <v>22759</v>
      </c>
      <c r="F66" s="373">
        <f>'% исходный'!H61</f>
        <v>0.29718859769394496</v>
      </c>
      <c r="G66" s="436">
        <f>'% исходный'!K61</f>
        <v>104576</v>
      </c>
      <c r="H66" s="373">
        <f>'% исходный'!L61</f>
        <v>0.6088920977245732</v>
      </c>
      <c r="I66" s="367">
        <f>'% исходный'!N61</f>
        <v>273960</v>
      </c>
      <c r="J66" s="368">
        <f>'% исходный'!O61</f>
        <v>0.49710764496251186</v>
      </c>
      <c r="K66" s="437">
        <f>'% исходный'!P61</f>
        <v>258627</v>
      </c>
      <c r="L66" s="367">
        <f>'% исходный'!Q61</f>
        <v>139869</v>
      </c>
      <c r="M66" s="368">
        <f>'% исходный'!R61</f>
        <v>0.54081360414805879</v>
      </c>
    </row>
    <row r="67" spans="1:13" x14ac:dyDescent="0.2">
      <c r="A67" s="377">
        <v>53</v>
      </c>
      <c r="B67" s="378" t="s">
        <v>101</v>
      </c>
      <c r="C67" s="379">
        <v>4926</v>
      </c>
      <c r="D67" s="380">
        <v>21828</v>
      </c>
      <c r="E67" s="381">
        <f>'% исходный'!G62</f>
        <v>1551</v>
      </c>
      <c r="F67" s="383">
        <f>'% исходный'!H62</f>
        <v>0.31485992691839221</v>
      </c>
      <c r="G67" s="382">
        <f>'% исходный'!K62</f>
        <v>4668</v>
      </c>
      <c r="H67" s="383">
        <f>'% исходный'!L62</f>
        <v>0.21385376580538756</v>
      </c>
      <c r="I67" s="385">
        <f>'% исходный'!N62</f>
        <v>15235</v>
      </c>
      <c r="J67" s="387">
        <f>'% исходный'!O62</f>
        <v>0.60760149956129861</v>
      </c>
      <c r="K67" s="429">
        <f>'% исходный'!P62</f>
        <v>14139</v>
      </c>
      <c r="L67" s="385">
        <f>'% исходный'!Q62</f>
        <v>5927</v>
      </c>
      <c r="M67" s="387">
        <f>'% исходный'!R62</f>
        <v>0.41919513402645164</v>
      </c>
    </row>
    <row r="68" spans="1:13" x14ac:dyDescent="0.2">
      <c r="A68" s="333">
        <v>54</v>
      </c>
      <c r="B68" s="334" t="s">
        <v>102</v>
      </c>
      <c r="C68" s="335">
        <v>245</v>
      </c>
      <c r="D68" s="336">
        <v>2248</v>
      </c>
      <c r="E68" s="381">
        <f>'% исходный'!G63</f>
        <v>157</v>
      </c>
      <c r="F68" s="383">
        <f>'% исходный'!H63</f>
        <v>0.64081632653061227</v>
      </c>
      <c r="G68" s="382">
        <f>'% исходный'!K63</f>
        <v>2169</v>
      </c>
      <c r="H68" s="383">
        <f>'% исходный'!L63</f>
        <v>0.96485765124555156</v>
      </c>
      <c r="I68" s="385">
        <f>'% исходный'!N63</f>
        <v>4378</v>
      </c>
      <c r="J68" s="387">
        <f>'% исходный'!O63</f>
        <v>1.0399049881235154</v>
      </c>
      <c r="K68" s="429">
        <f>'% исходный'!P63</f>
        <v>3844</v>
      </c>
      <c r="L68" s="385">
        <f>'% исходный'!Q63</f>
        <v>3293</v>
      </c>
      <c r="M68" s="387">
        <f>'% исходный'!R63</f>
        <v>0.85665972944849111</v>
      </c>
    </row>
    <row r="69" spans="1:13" x14ac:dyDescent="0.2">
      <c r="A69" s="333">
        <v>55</v>
      </c>
      <c r="B69" s="334" t="s">
        <v>103</v>
      </c>
      <c r="C69" s="335">
        <v>1830</v>
      </c>
      <c r="D69" s="336">
        <v>1824</v>
      </c>
      <c r="E69" s="381">
        <f>'% исходный'!G64</f>
        <v>392</v>
      </c>
      <c r="F69" s="383">
        <f>'% исходный'!H64</f>
        <v>0.21420765027322405</v>
      </c>
      <c r="G69" s="382">
        <f>'% исходный'!K64</f>
        <v>2681</v>
      </c>
      <c r="H69" s="383">
        <f>'% исходный'!L64</f>
        <v>1.4698464912280702</v>
      </c>
      <c r="I69" s="385">
        <f>'% исходный'!N64</f>
        <v>6475</v>
      </c>
      <c r="J69" s="387">
        <f>'% исходный'!O64</f>
        <v>0.51466497098799779</v>
      </c>
      <c r="K69" s="429">
        <f>'% исходный'!P64</f>
        <v>6256</v>
      </c>
      <c r="L69" s="385">
        <f>'% исходный'!Q64</f>
        <v>4119</v>
      </c>
      <c r="M69" s="387">
        <f>'% исходный'!R64</f>
        <v>0.65840792838874684</v>
      </c>
    </row>
    <row r="70" spans="1:13" x14ac:dyDescent="0.2">
      <c r="A70" s="333">
        <v>56</v>
      </c>
      <c r="B70" s="334" t="s">
        <v>104</v>
      </c>
      <c r="C70" s="335">
        <v>1705</v>
      </c>
      <c r="D70" s="336">
        <v>4023</v>
      </c>
      <c r="E70" s="381">
        <f>'% исходный'!G65</f>
        <v>226</v>
      </c>
      <c r="F70" s="383">
        <f>'% исходный'!H65</f>
        <v>0.13255131964809383</v>
      </c>
      <c r="G70" s="382">
        <f>'% исходный'!K65</f>
        <v>2044</v>
      </c>
      <c r="H70" s="383">
        <f>'% исходный'!L65</f>
        <v>0.50807854834700472</v>
      </c>
      <c r="I70" s="385">
        <f>'% исходный'!N65</f>
        <v>4080</v>
      </c>
      <c r="J70" s="387">
        <f>'% исходный'!O65</f>
        <v>0.47669120224325273</v>
      </c>
      <c r="K70" s="429">
        <f>'% исходный'!P65</f>
        <v>3896</v>
      </c>
      <c r="L70" s="385">
        <f>'% исходный'!Q65</f>
        <v>3087</v>
      </c>
      <c r="M70" s="387">
        <f>'% исходный'!R65</f>
        <v>0.79235112936344965</v>
      </c>
    </row>
    <row r="71" spans="1:13" x14ac:dyDescent="0.2">
      <c r="A71" s="333">
        <v>57</v>
      </c>
      <c r="B71" s="334" t="s">
        <v>105</v>
      </c>
      <c r="C71" s="335">
        <v>12009</v>
      </c>
      <c r="D71" s="336">
        <v>17991</v>
      </c>
      <c r="E71" s="381">
        <f>'% исходный'!G66</f>
        <v>2502</v>
      </c>
      <c r="F71" s="383">
        <f>'% исходный'!H66</f>
        <v>0.208343742193355</v>
      </c>
      <c r="G71" s="382">
        <f>'% исходный'!K66</f>
        <v>15254</v>
      </c>
      <c r="H71" s="383">
        <f>'% исходный'!L66</f>
        <v>0.8478683786337613</v>
      </c>
      <c r="I71" s="385">
        <f>'% исходный'!N66</f>
        <v>40565</v>
      </c>
      <c r="J71" s="387">
        <f>'% исходный'!O66</f>
        <v>0.46773207882205081</v>
      </c>
      <c r="K71" s="429">
        <f>'% исходный'!P66</f>
        <v>39664</v>
      </c>
      <c r="L71" s="385">
        <f>'% исходный'!Q66</f>
        <v>22109</v>
      </c>
      <c r="M71" s="387">
        <f>'% исходный'!R66</f>
        <v>0.55740722065348935</v>
      </c>
    </row>
    <row r="72" spans="1:13" x14ac:dyDescent="0.2">
      <c r="A72" s="333">
        <v>58</v>
      </c>
      <c r="B72" s="334" t="s">
        <v>106</v>
      </c>
      <c r="C72" s="335">
        <v>1014</v>
      </c>
      <c r="D72" s="336">
        <v>8499</v>
      </c>
      <c r="E72" s="381">
        <f>'% исходный'!G67</f>
        <v>1861</v>
      </c>
      <c r="F72" s="383">
        <f>'% исходный'!H67</f>
        <v>1.8353057199211045</v>
      </c>
      <c r="G72" s="382">
        <f>'% исходный'!K67</f>
        <v>10836</v>
      </c>
      <c r="H72" s="383">
        <f>'% исходный'!L67</f>
        <v>1.2749735262972115</v>
      </c>
      <c r="I72" s="385">
        <f>'% исходный'!N67</f>
        <v>24654</v>
      </c>
      <c r="J72" s="387">
        <f>'% исходный'!O67</f>
        <v>0.86822087617974364</v>
      </c>
      <c r="K72" s="429">
        <f>'% исходный'!P67</f>
        <v>22578</v>
      </c>
      <c r="L72" s="385">
        <f>'% исходный'!Q67</f>
        <v>15819</v>
      </c>
      <c r="M72" s="387">
        <f>'% исходный'!R67</f>
        <v>0.70063778899813978</v>
      </c>
    </row>
    <row r="73" spans="1:13" x14ac:dyDescent="0.2">
      <c r="A73" s="333">
        <v>59</v>
      </c>
      <c r="B73" s="334" t="s">
        <v>107</v>
      </c>
      <c r="C73" s="335">
        <v>4277</v>
      </c>
      <c r="D73" s="336">
        <v>10530</v>
      </c>
      <c r="E73" s="381">
        <f>'% исходный'!G68</f>
        <v>1999</v>
      </c>
      <c r="F73" s="383">
        <f>'% исходный'!H68</f>
        <v>0.4673836801496376</v>
      </c>
      <c r="G73" s="382">
        <f>'% исходный'!K68</f>
        <v>10393</v>
      </c>
      <c r="H73" s="383">
        <f>'% исходный'!L68</f>
        <v>0.98698955365622032</v>
      </c>
      <c r="I73" s="385">
        <f>'% исходный'!N68</f>
        <v>25388</v>
      </c>
      <c r="J73" s="387">
        <f>'% исходный'!O68</f>
        <v>0.57533936138871888</v>
      </c>
      <c r="K73" s="429">
        <f>'% исходный'!P68</f>
        <v>23597</v>
      </c>
      <c r="L73" s="385">
        <f>'% исходный'!Q68</f>
        <v>13029</v>
      </c>
      <c r="M73" s="387">
        <f>'% исходный'!R68</f>
        <v>0.55214645929567319</v>
      </c>
    </row>
    <row r="74" spans="1:13" x14ac:dyDescent="0.2">
      <c r="A74" s="333">
        <v>60</v>
      </c>
      <c r="B74" s="334" t="s">
        <v>108</v>
      </c>
      <c r="C74" s="335">
        <v>21845</v>
      </c>
      <c r="D74" s="336">
        <v>30568</v>
      </c>
      <c r="E74" s="381">
        <f>'% исходный'!G69</f>
        <v>3111</v>
      </c>
      <c r="F74" s="383">
        <f>'% исходный'!H69</f>
        <v>0.1424124513618677</v>
      </c>
      <c r="G74" s="382">
        <f>'% исходный'!K69</f>
        <v>18817</v>
      </c>
      <c r="H74" s="383">
        <f>'% исходный'!L69</f>
        <v>0.61557838262235021</v>
      </c>
      <c r="I74" s="385">
        <f>'% исходный'!N69</f>
        <v>37129</v>
      </c>
      <c r="J74" s="387">
        <f>'% исходный'!O69</f>
        <v>0.42046792897263996</v>
      </c>
      <c r="K74" s="429">
        <f>'% исходный'!P69</f>
        <v>34658</v>
      </c>
      <c r="L74" s="385">
        <f>'% исходный'!Q69</f>
        <v>24589</v>
      </c>
      <c r="M74" s="387">
        <f>'% исходный'!R69</f>
        <v>0.70947544578452304</v>
      </c>
    </row>
    <row r="75" spans="1:13" x14ac:dyDescent="0.2">
      <c r="A75" s="333">
        <v>61</v>
      </c>
      <c r="B75" s="334" t="s">
        <v>109</v>
      </c>
      <c r="C75" s="335">
        <v>6953</v>
      </c>
      <c r="D75" s="336"/>
      <c r="E75" s="381">
        <f>'% исходный'!G70</f>
        <v>349</v>
      </c>
      <c r="F75" s="383">
        <f>'% исходный'!H70</f>
        <v>5.0194160793901911E-2</v>
      </c>
      <c r="G75" s="382">
        <f>'% исходный'!K70</f>
        <v>0</v>
      </c>
      <c r="H75" s="383">
        <f>'% исходный'!L70</f>
        <v>0</v>
      </c>
      <c r="I75" s="385">
        <f>'% исходный'!N70</f>
        <v>350</v>
      </c>
      <c r="J75" s="387">
        <f>'% исходный'!O70</f>
        <v>5.0929092152554459E-3</v>
      </c>
      <c r="K75" s="429">
        <f>'% исходный'!P70</f>
        <v>349</v>
      </c>
      <c r="L75" s="385">
        <f>'% исходный'!Q70</f>
        <v>0</v>
      </c>
      <c r="M75" s="387">
        <f>'% исходный'!R70</f>
        <v>0</v>
      </c>
    </row>
    <row r="76" spans="1:13" x14ac:dyDescent="0.2">
      <c r="A76" s="333">
        <v>62</v>
      </c>
      <c r="B76" s="334" t="s">
        <v>110</v>
      </c>
      <c r="C76" s="335">
        <v>4521</v>
      </c>
      <c r="D76" s="336">
        <v>17858</v>
      </c>
      <c r="E76" s="381">
        <f>'% исходный'!G71</f>
        <v>1594</v>
      </c>
      <c r="F76" s="383">
        <f>'% исходный'!H71</f>
        <v>0.35257686352576861</v>
      </c>
      <c r="G76" s="382">
        <f>'% исходный'!K71</f>
        <v>5650</v>
      </c>
      <c r="H76" s="383">
        <f>'% исходный'!L71</f>
        <v>0.31638481352895059</v>
      </c>
      <c r="I76" s="385">
        <f>'% исходный'!N71</f>
        <v>14182</v>
      </c>
      <c r="J76" s="387">
        <f>'% исходный'!O71</f>
        <v>0.55101406480690029</v>
      </c>
      <c r="K76" s="429">
        <f>'% исходный'!P71</f>
        <v>13022</v>
      </c>
      <c r="L76" s="385">
        <f>'% исходный'!Q71</f>
        <v>7424</v>
      </c>
      <c r="M76" s="387">
        <f>'% исходный'!R71</f>
        <v>0.57011211795423133</v>
      </c>
    </row>
    <row r="77" spans="1:13" x14ac:dyDescent="0.2">
      <c r="A77" s="333">
        <v>63</v>
      </c>
      <c r="B77" s="334" t="s">
        <v>111</v>
      </c>
      <c r="C77" s="335">
        <v>3124</v>
      </c>
      <c r="D77" s="336">
        <v>6210</v>
      </c>
      <c r="E77" s="381">
        <f>'% исходный'!G72</f>
        <v>2333</v>
      </c>
      <c r="F77" s="383">
        <f>'% исходный'!H72</f>
        <v>0.74679897567221509</v>
      </c>
      <c r="G77" s="382">
        <f>'% исходный'!K72</f>
        <v>5558</v>
      </c>
      <c r="H77" s="383">
        <f>'% исходный'!L72</f>
        <v>0.89500805152979068</v>
      </c>
      <c r="I77" s="385">
        <f>'% исходный'!N72</f>
        <v>33231</v>
      </c>
      <c r="J77" s="387">
        <f>'% исходный'!O72</f>
        <v>1.5781450349052573</v>
      </c>
      <c r="K77" s="429">
        <f>'% исходный'!P72</f>
        <v>31642</v>
      </c>
      <c r="L77" s="385">
        <f>'% исходный'!Q72</f>
        <v>6230</v>
      </c>
      <c r="M77" s="387">
        <f>'% исходный'!R72</f>
        <v>0.19689020921559952</v>
      </c>
    </row>
    <row r="78" spans="1:13" x14ac:dyDescent="0.2">
      <c r="A78" s="333">
        <v>64</v>
      </c>
      <c r="B78" s="334" t="s">
        <v>112</v>
      </c>
      <c r="C78" s="335">
        <v>3988</v>
      </c>
      <c r="D78" s="336">
        <v>12707</v>
      </c>
      <c r="E78" s="381">
        <f>'% исходный'!G73</f>
        <v>1310</v>
      </c>
      <c r="F78" s="383">
        <f>'% исходный'!H73</f>
        <v>0.32848545636910731</v>
      </c>
      <c r="G78" s="382">
        <f>'% исходный'!K73</f>
        <v>5005</v>
      </c>
      <c r="H78" s="383">
        <f>'% исходный'!L73</f>
        <v>0.39387739041473202</v>
      </c>
      <c r="I78" s="385">
        <f>'% исходный'!N73</f>
        <v>13864</v>
      </c>
      <c r="J78" s="387">
        <f>'% исходный'!O73</f>
        <v>0.53053727230981174</v>
      </c>
      <c r="K78" s="429">
        <f>'% исходный'!P73</f>
        <v>13188</v>
      </c>
      <c r="L78" s="385">
        <f>'% исходный'!Q73</f>
        <v>7341</v>
      </c>
      <c r="M78" s="387">
        <f>'% исходный'!R73</f>
        <v>0.55664240218380345</v>
      </c>
    </row>
    <row r="79" spans="1:13" x14ac:dyDescent="0.2">
      <c r="A79" s="333">
        <v>65</v>
      </c>
      <c r="B79" s="334" t="s">
        <v>113</v>
      </c>
      <c r="C79" s="335">
        <v>1950</v>
      </c>
      <c r="D79" s="336">
        <v>12566</v>
      </c>
      <c r="E79" s="381">
        <f>'% исходный'!G74</f>
        <v>878</v>
      </c>
      <c r="F79" s="383">
        <f>'% исходный'!H74</f>
        <v>0.45025641025641028</v>
      </c>
      <c r="G79" s="382">
        <f>'% исходный'!K74</f>
        <v>7047</v>
      </c>
      <c r="H79" s="383">
        <f>'% исходный'!L74</f>
        <v>0.5607989813783224</v>
      </c>
      <c r="I79" s="385">
        <f>'% исходный'!N74</f>
        <v>17654</v>
      </c>
      <c r="J79" s="387">
        <f>'% исходный'!O74</f>
        <v>0.47104968248038848</v>
      </c>
      <c r="K79" s="429">
        <f>'% исходный'!P74</f>
        <v>16566</v>
      </c>
      <c r="L79" s="385">
        <f>'% исходный'!Q74</f>
        <v>7065</v>
      </c>
      <c r="M79" s="387">
        <f>'% исходный'!R74</f>
        <v>0.4264759145237233</v>
      </c>
    </row>
    <row r="80" spans="1:13" x14ac:dyDescent="0.2">
      <c r="A80" s="333">
        <v>66</v>
      </c>
      <c r="B80" s="334" t="s">
        <v>114</v>
      </c>
      <c r="C80" s="335">
        <v>7392</v>
      </c>
      <c r="D80" s="336">
        <v>17529</v>
      </c>
      <c r="E80" s="381">
        <f>'% исходный'!G75</f>
        <v>2184</v>
      </c>
      <c r="F80" s="383">
        <f>'% исходный'!H75</f>
        <v>0.29545454545454547</v>
      </c>
      <c r="G80" s="382">
        <f>'% исходный'!K75</f>
        <v>7462</v>
      </c>
      <c r="H80" s="383">
        <f>'% исходный'!L75</f>
        <v>0.42569456329511096</v>
      </c>
      <c r="I80" s="385">
        <f>'% исходный'!N75</f>
        <v>20307</v>
      </c>
      <c r="J80" s="387">
        <f>'% исходный'!O75</f>
        <v>0.51700697591527067</v>
      </c>
      <c r="K80" s="429">
        <f>'% исходный'!P75</f>
        <v>19596</v>
      </c>
      <c r="L80" s="385">
        <f>'% исходный'!Q75</f>
        <v>10393</v>
      </c>
      <c r="M80" s="387">
        <f>'% исходный'!R75</f>
        <v>0.53036333945703207</v>
      </c>
    </row>
    <row r="81" spans="1:13" x14ac:dyDescent="0.2">
      <c r="A81" s="333">
        <v>67</v>
      </c>
      <c r="B81" s="334" t="s">
        <v>115</v>
      </c>
      <c r="C81" s="335">
        <v>454</v>
      </c>
      <c r="D81" s="336">
        <v>5861</v>
      </c>
      <c r="E81" s="381">
        <f>'% исходный'!G76</f>
        <v>469</v>
      </c>
      <c r="F81" s="383">
        <f>'% исходный'!H76</f>
        <v>1.0330396475770924</v>
      </c>
      <c r="G81" s="382">
        <f>'% исходный'!K76</f>
        <v>2406</v>
      </c>
      <c r="H81" s="383">
        <f>'% исходный'!L76</f>
        <v>0.41051015185121992</v>
      </c>
      <c r="I81" s="385">
        <f>'% исходный'!N76</f>
        <v>7205</v>
      </c>
      <c r="J81" s="387">
        <f>'% исходный'!O76</f>
        <v>0.88253307202351783</v>
      </c>
      <c r="K81" s="429">
        <f>'% исходный'!P76</f>
        <v>6658</v>
      </c>
      <c r="L81" s="385">
        <f>'% исходный'!Q76</f>
        <v>3190</v>
      </c>
      <c r="M81" s="387">
        <f>'% исходный'!R76</f>
        <v>0.47912285971763291</v>
      </c>
    </row>
    <row r="82" spans="1:13" x14ac:dyDescent="0.2">
      <c r="A82" s="333">
        <v>68</v>
      </c>
      <c r="B82" s="334" t="s">
        <v>116</v>
      </c>
      <c r="C82" s="335">
        <v>348</v>
      </c>
      <c r="D82" s="336">
        <v>1506</v>
      </c>
      <c r="E82" s="381">
        <f>'% исходный'!G77</f>
        <v>389</v>
      </c>
      <c r="F82" s="383">
        <f>'% исходный'!H77</f>
        <v>1.117816091954023</v>
      </c>
      <c r="G82" s="382">
        <f>'% исходный'!K77</f>
        <v>1671</v>
      </c>
      <c r="H82" s="383">
        <f>'% исходный'!L77</f>
        <v>1.1095617529880477</v>
      </c>
      <c r="I82" s="385">
        <f>'% исходный'!N77</f>
        <v>3874</v>
      </c>
      <c r="J82" s="387">
        <f>'% исходный'!O77</f>
        <v>0.6600783779178736</v>
      </c>
      <c r="K82" s="429">
        <f>'% исходный'!P77</f>
        <v>3751</v>
      </c>
      <c r="L82" s="385">
        <f>'% исходный'!Q77</f>
        <v>2415</v>
      </c>
      <c r="M82" s="387">
        <f>'% исходный'!R77</f>
        <v>0.64382831245001337</v>
      </c>
    </row>
    <row r="83" spans="1:13" ht="15" customHeight="1" x14ac:dyDescent="0.2">
      <c r="A83" s="346">
        <v>69</v>
      </c>
      <c r="B83" s="347" t="s">
        <v>117</v>
      </c>
      <c r="C83" s="348"/>
      <c r="D83" s="349"/>
      <c r="E83" s="430">
        <f>'% исходный'!G78</f>
        <v>1454</v>
      </c>
      <c r="F83" s="388">
        <f>'% исходный'!H78</f>
        <v>0</v>
      </c>
      <c r="G83" s="431">
        <f>'% исходный'!K78</f>
        <v>2915</v>
      </c>
      <c r="H83" s="388">
        <f>'% исходный'!L78</f>
        <v>0</v>
      </c>
      <c r="I83" s="432">
        <f>'% исходный'!N78</f>
        <v>5389</v>
      </c>
      <c r="J83" s="433">
        <f>'% исходный'!O78</f>
        <v>0.26045140399207384</v>
      </c>
      <c r="K83" s="434">
        <f>'% исходный'!P78</f>
        <v>5223</v>
      </c>
      <c r="L83" s="432">
        <f>'% исходный'!Q78</f>
        <v>3839</v>
      </c>
      <c r="M83" s="433">
        <f>'% исходный'!R78</f>
        <v>0.73501818878039438</v>
      </c>
    </row>
    <row r="84" spans="1:13" ht="15" customHeight="1" x14ac:dyDescent="0.2">
      <c r="A84" s="391"/>
      <c r="B84" s="369" t="s">
        <v>118</v>
      </c>
      <c r="C84" s="392">
        <v>73050</v>
      </c>
      <c r="D84" s="439">
        <v>173531</v>
      </c>
      <c r="E84" s="435">
        <f>'% исходный'!G79</f>
        <v>18804</v>
      </c>
      <c r="F84" s="373">
        <f>'% исходный'!H79</f>
        <v>0.25741273100616019</v>
      </c>
      <c r="G84" s="436">
        <f>'% исходный'!K79</f>
        <v>109858</v>
      </c>
      <c r="H84" s="373">
        <f>'% исходный'!L79</f>
        <v>0.63307420576150664</v>
      </c>
      <c r="I84" s="367">
        <f>'% исходный'!N79</f>
        <v>281814</v>
      </c>
      <c r="J84" s="368">
        <f>'% исходный'!O79</f>
        <v>0.49197396054278547</v>
      </c>
      <c r="K84" s="437">
        <f>'% исходный'!P79</f>
        <v>269177</v>
      </c>
      <c r="L84" s="367">
        <f>'% исходный'!Q79</f>
        <v>138526</v>
      </c>
      <c r="M84" s="368">
        <f>'% исходный'!R79</f>
        <v>0.5146279214048749</v>
      </c>
    </row>
    <row r="85" spans="1:13" x14ac:dyDescent="0.2">
      <c r="A85" s="377">
        <v>70</v>
      </c>
      <c r="B85" s="378" t="s">
        <v>119</v>
      </c>
      <c r="C85" s="379">
        <v>3603</v>
      </c>
      <c r="D85" s="380">
        <v>8336</v>
      </c>
      <c r="E85" s="381">
        <f>'% исходный'!G80</f>
        <v>1094</v>
      </c>
      <c r="F85" s="383">
        <f>'% исходный'!H80</f>
        <v>0.30363585900638357</v>
      </c>
      <c r="G85" s="382">
        <f>'% исходный'!K80</f>
        <v>5720</v>
      </c>
      <c r="H85" s="383">
        <f>'% исходный'!L80</f>
        <v>0.68618042226487519</v>
      </c>
      <c r="I85" s="385">
        <f>'% исходный'!N80</f>
        <v>11962</v>
      </c>
      <c r="J85" s="387">
        <f>'% исходный'!O80</f>
        <v>0.4446509553193071</v>
      </c>
      <c r="K85" s="429">
        <f>'% исходный'!P80</f>
        <v>11543</v>
      </c>
      <c r="L85" s="385">
        <f>'% исходный'!Q80</f>
        <v>8105</v>
      </c>
      <c r="M85" s="387">
        <f>'% исходный'!R80</f>
        <v>0.70215715152040192</v>
      </c>
    </row>
    <row r="86" spans="1:13" x14ac:dyDescent="0.2">
      <c r="A86" s="333">
        <v>71</v>
      </c>
      <c r="B86" s="344" t="s">
        <v>120</v>
      </c>
      <c r="C86" s="335">
        <v>985</v>
      </c>
      <c r="D86" s="336">
        <v>4960</v>
      </c>
      <c r="E86" s="381">
        <f>'% исходный'!G81</f>
        <v>406</v>
      </c>
      <c r="F86" s="383">
        <f>'% исходный'!H81</f>
        <v>0.41218274111675129</v>
      </c>
      <c r="G86" s="382">
        <f>'% исходный'!K81</f>
        <v>3863</v>
      </c>
      <c r="H86" s="383">
        <f>'% исходный'!L81</f>
        <v>0.7788306451612903</v>
      </c>
      <c r="I86" s="385">
        <f>'% исходный'!N81</f>
        <v>7873</v>
      </c>
      <c r="J86" s="387">
        <f>'% исходный'!O81</f>
        <v>0.50971125210410462</v>
      </c>
      <c r="K86" s="429">
        <f>'% исходный'!P81</f>
        <v>7683</v>
      </c>
      <c r="L86" s="385">
        <f>'% исходный'!Q81</f>
        <v>5110</v>
      </c>
      <c r="M86" s="387">
        <f>'% исходный'!R81</f>
        <v>0.66510477677990365</v>
      </c>
    </row>
    <row r="87" spans="1:13" x14ac:dyDescent="0.2">
      <c r="A87" s="333">
        <v>72</v>
      </c>
      <c r="B87" s="334" t="s">
        <v>121</v>
      </c>
      <c r="C87" s="335">
        <v>2828</v>
      </c>
      <c r="D87" s="336">
        <v>5833</v>
      </c>
      <c r="E87" s="381">
        <f>'% исходный'!G82</f>
        <v>1440</v>
      </c>
      <c r="F87" s="383">
        <f>'% исходный'!H82</f>
        <v>0.50919377652050923</v>
      </c>
      <c r="G87" s="382">
        <f>'% исходный'!K82</f>
        <v>2622</v>
      </c>
      <c r="H87" s="383">
        <f>'% исходный'!L82</f>
        <v>0.44951140065146578</v>
      </c>
      <c r="I87" s="385">
        <f>'% исходный'!N82</f>
        <v>8407</v>
      </c>
      <c r="J87" s="387">
        <f>'% исходный'!O82</f>
        <v>0.62997377294866996</v>
      </c>
      <c r="K87" s="429">
        <f>'% исходный'!P82</f>
        <v>7974</v>
      </c>
      <c r="L87" s="385">
        <f>'% исходный'!Q82</f>
        <v>3995</v>
      </c>
      <c r="M87" s="387">
        <f>'% исходный'!R82</f>
        <v>0.50100326059694</v>
      </c>
    </row>
    <row r="88" spans="1:13" x14ac:dyDescent="0.2">
      <c r="A88" s="333">
        <v>73</v>
      </c>
      <c r="B88" s="334" t="s">
        <v>122</v>
      </c>
      <c r="C88" s="335">
        <v>6365</v>
      </c>
      <c r="D88" s="336">
        <v>11806</v>
      </c>
      <c r="E88" s="381">
        <f>'% исходный'!G83</f>
        <v>3749</v>
      </c>
      <c r="F88" s="383">
        <f>'% исходный'!H83</f>
        <v>0.58900235663786327</v>
      </c>
      <c r="G88" s="382">
        <f>'% исходный'!K83</f>
        <v>16521</v>
      </c>
      <c r="H88" s="383">
        <f>'% исходный'!L83</f>
        <v>1.3993732000677621</v>
      </c>
      <c r="I88" s="385">
        <f>'% исходный'!N83</f>
        <v>53217</v>
      </c>
      <c r="J88" s="387">
        <f>'% исходный'!O83</f>
        <v>0.47437668808999583</v>
      </c>
      <c r="K88" s="429">
        <f>'% исходный'!P83</f>
        <v>49158</v>
      </c>
      <c r="L88" s="385">
        <f>'% исходный'!Q83</f>
        <v>20509</v>
      </c>
      <c r="M88" s="387">
        <f>'% исходный'!R83</f>
        <v>0.41720574474144595</v>
      </c>
    </row>
    <row r="89" spans="1:13" x14ac:dyDescent="0.2">
      <c r="A89" s="333">
        <v>74</v>
      </c>
      <c r="B89" s="334" t="s">
        <v>123</v>
      </c>
      <c r="C89" s="335">
        <v>2529</v>
      </c>
      <c r="D89" s="336">
        <v>6635</v>
      </c>
      <c r="E89" s="381">
        <f>'% исходный'!G84</f>
        <v>349</v>
      </c>
      <c r="F89" s="383">
        <f>'% исходный'!H84</f>
        <v>0.13799920917358641</v>
      </c>
      <c r="G89" s="382">
        <f>'% исходный'!K84</f>
        <v>2361</v>
      </c>
      <c r="H89" s="383">
        <f>'% исходный'!L84</f>
        <v>0.35584024114544083</v>
      </c>
      <c r="I89" s="385">
        <f>'% исходный'!N84</f>
        <v>6687</v>
      </c>
      <c r="J89" s="387">
        <f>'% исходный'!O84</f>
        <v>0.49158273910166878</v>
      </c>
      <c r="K89" s="429">
        <f>'% исходный'!P84</f>
        <v>6478</v>
      </c>
      <c r="L89" s="385">
        <f>'% исходный'!Q84</f>
        <v>3655</v>
      </c>
      <c r="M89" s="387">
        <f>'% исходный'!R84</f>
        <v>0.56421735103426984</v>
      </c>
    </row>
    <row r="90" spans="1:13" x14ac:dyDescent="0.2">
      <c r="A90" s="333">
        <v>75</v>
      </c>
      <c r="B90" s="334" t="s">
        <v>124</v>
      </c>
      <c r="C90" s="335">
        <v>2437</v>
      </c>
      <c r="D90" s="336">
        <v>12800</v>
      </c>
      <c r="E90" s="381">
        <f>'% исходный'!G85</f>
        <v>2627</v>
      </c>
      <c r="F90" s="383">
        <f>'% исходный'!H85</f>
        <v>1.0779647107098893</v>
      </c>
      <c r="G90" s="382">
        <f>'% исходный'!K85</f>
        <v>14263</v>
      </c>
      <c r="H90" s="383">
        <f>'% исходный'!L85</f>
        <v>1.114296875</v>
      </c>
      <c r="I90" s="385">
        <f>'% исходный'!N85</f>
        <v>32802</v>
      </c>
      <c r="J90" s="387">
        <f>'% исходный'!O85</f>
        <v>0.61282367447595565</v>
      </c>
      <c r="K90" s="429">
        <f>'% исходный'!P85</f>
        <v>31406</v>
      </c>
      <c r="L90" s="385">
        <f>'% исходный'!Q85</f>
        <v>18279</v>
      </c>
      <c r="M90" s="387">
        <f>'% исходный'!R85</f>
        <v>0.5820225434630325</v>
      </c>
    </row>
    <row r="91" spans="1:13" x14ac:dyDescent="0.2">
      <c r="A91" s="333">
        <v>76</v>
      </c>
      <c r="B91" s="334" t="s">
        <v>125</v>
      </c>
      <c r="C91" s="335">
        <v>6962</v>
      </c>
      <c r="D91" s="336">
        <v>19750</v>
      </c>
      <c r="E91" s="381">
        <f>'% исходный'!G86</f>
        <v>1616</v>
      </c>
      <c r="F91" s="383">
        <f>'% исходный'!H86</f>
        <v>0.23211720769893709</v>
      </c>
      <c r="G91" s="382">
        <f>'% исходный'!K86</f>
        <v>5669</v>
      </c>
      <c r="H91" s="383">
        <f>'% исходный'!L86</f>
        <v>0.28703797468354431</v>
      </c>
      <c r="I91" s="385">
        <f>'% исходный'!N86</f>
        <v>17716</v>
      </c>
      <c r="J91" s="387">
        <f>'% исходный'!O86</f>
        <v>0.52301242877808285</v>
      </c>
      <c r="K91" s="429">
        <f>'% исходный'!P86</f>
        <v>17215</v>
      </c>
      <c r="L91" s="385">
        <f>'% исходный'!Q86</f>
        <v>7737</v>
      </c>
      <c r="M91" s="387">
        <f>'% исходный'!R86</f>
        <v>0.44943363345919257</v>
      </c>
    </row>
    <row r="92" spans="1:13" x14ac:dyDescent="0.2">
      <c r="A92" s="333">
        <v>77</v>
      </c>
      <c r="B92" s="334" t="s">
        <v>126</v>
      </c>
      <c r="C92" s="335">
        <v>19762</v>
      </c>
      <c r="D92" s="336">
        <v>71581</v>
      </c>
      <c r="E92" s="381">
        <f>'% исходный'!G87</f>
        <v>2720</v>
      </c>
      <c r="F92" s="383">
        <f>'% исходный'!H87</f>
        <v>0.13763789090173059</v>
      </c>
      <c r="G92" s="382">
        <f>'% исходный'!K87</f>
        <v>31153</v>
      </c>
      <c r="H92" s="383">
        <f>'% исходный'!L87</f>
        <v>0.43521325491401347</v>
      </c>
      <c r="I92" s="385">
        <f>'% исходный'!N87</f>
        <v>74225</v>
      </c>
      <c r="J92" s="387">
        <f>'% исходный'!O87</f>
        <v>0.58746942942847868</v>
      </c>
      <c r="K92" s="429">
        <f>'% исходный'!P87</f>
        <v>70682</v>
      </c>
      <c r="L92" s="385">
        <f>'% исходный'!Q87</f>
        <v>34839</v>
      </c>
      <c r="M92" s="387">
        <f>'% исходный'!R87</f>
        <v>0.49289776746554992</v>
      </c>
    </row>
    <row r="93" spans="1:13" x14ac:dyDescent="0.2">
      <c r="A93" s="333">
        <v>78</v>
      </c>
      <c r="B93" s="334" t="s">
        <v>127</v>
      </c>
      <c r="C93" s="335">
        <v>3503</v>
      </c>
      <c r="D93" s="336"/>
      <c r="E93" s="381">
        <f>'% исходный'!G88</f>
        <v>410</v>
      </c>
      <c r="F93" s="383">
        <f>'% исходный'!H88</f>
        <v>0.11704253497002569</v>
      </c>
      <c r="G93" s="382">
        <f>'% исходный'!K88</f>
        <v>0</v>
      </c>
      <c r="H93" s="383">
        <f>'% исходный'!L88</f>
        <v>0</v>
      </c>
      <c r="I93" s="385">
        <f>'% исходный'!N88</f>
        <v>410</v>
      </c>
      <c r="J93" s="387">
        <f>'% исходный'!O88</f>
        <v>1.4964595955909191E-2</v>
      </c>
      <c r="K93" s="429">
        <f>'% исходный'!P88</f>
        <v>410</v>
      </c>
      <c r="L93" s="385">
        <f>'% исходный'!Q88</f>
        <v>0</v>
      </c>
      <c r="M93" s="387">
        <f>'% исходный'!R88</f>
        <v>0</v>
      </c>
    </row>
    <row r="94" spans="1:13" x14ac:dyDescent="0.2">
      <c r="A94" s="333">
        <v>79</v>
      </c>
      <c r="B94" s="334" t="s">
        <v>128</v>
      </c>
      <c r="C94" s="335">
        <v>6735</v>
      </c>
      <c r="D94" s="336">
        <v>1776</v>
      </c>
      <c r="E94" s="381">
        <f>'% исходный'!G89</f>
        <v>1516</v>
      </c>
      <c r="F94" s="383">
        <f>'% исходный'!H89</f>
        <v>0.2250927988121752</v>
      </c>
      <c r="G94" s="382">
        <f>'% исходный'!K89</f>
        <v>9994</v>
      </c>
      <c r="H94" s="383">
        <f>'% исходный'!L89</f>
        <v>5.6272522522522523</v>
      </c>
      <c r="I94" s="385">
        <f>'% исходный'!N89</f>
        <v>26700</v>
      </c>
      <c r="J94" s="387">
        <f>'% исходный'!O89</f>
        <v>0.41233610797955306</v>
      </c>
      <c r="K94" s="429">
        <f>'% исходный'!P89</f>
        <v>25994</v>
      </c>
      <c r="L94" s="385">
        <f>'% исходный'!Q89</f>
        <v>11866</v>
      </c>
      <c r="M94" s="387">
        <f>'% исходный'!R89</f>
        <v>0.45648995922135877</v>
      </c>
    </row>
    <row r="95" spans="1:13" x14ac:dyDescent="0.2">
      <c r="A95" s="333">
        <v>80</v>
      </c>
      <c r="B95" s="334" t="s">
        <v>129</v>
      </c>
      <c r="C95" s="335">
        <v>15413</v>
      </c>
      <c r="D95" s="336">
        <v>19354</v>
      </c>
      <c r="E95" s="381">
        <f>'% исходный'!G90</f>
        <v>2213</v>
      </c>
      <c r="F95" s="383">
        <f>'% исходный'!H90</f>
        <v>0.14358009472523195</v>
      </c>
      <c r="G95" s="382">
        <f>'% исходный'!K90</f>
        <v>11291</v>
      </c>
      <c r="H95" s="383">
        <f>'% исходный'!L90</f>
        <v>0.58339361372326137</v>
      </c>
      <c r="I95" s="385">
        <f>'% исходный'!N90</f>
        <v>25344</v>
      </c>
      <c r="J95" s="387">
        <f>'% исходный'!O90</f>
        <v>0.42303455182774163</v>
      </c>
      <c r="K95" s="429">
        <f>'% исходный'!P90</f>
        <v>24774</v>
      </c>
      <c r="L95" s="385">
        <f>'% исходный'!Q90</f>
        <v>15440</v>
      </c>
      <c r="M95" s="387">
        <f>'% исходный'!R90</f>
        <v>0.62323403568257041</v>
      </c>
    </row>
    <row r="96" spans="1:13" x14ac:dyDescent="0.2">
      <c r="A96" s="333">
        <v>81</v>
      </c>
      <c r="B96" s="334" t="s">
        <v>130</v>
      </c>
      <c r="C96" s="335">
        <v>1928</v>
      </c>
      <c r="D96" s="336">
        <v>10700</v>
      </c>
      <c r="E96" s="381">
        <f>'% исходный'!G91</f>
        <v>474</v>
      </c>
      <c r="F96" s="383">
        <f>'% исходный'!H91</f>
        <v>0.24585062240663899</v>
      </c>
      <c r="G96" s="382">
        <f>'% исходный'!K91</f>
        <v>4669</v>
      </c>
      <c r="H96" s="383">
        <f>'% исходный'!L91</f>
        <v>0.4363551401869159</v>
      </c>
      <c r="I96" s="385">
        <f>'% исходный'!N91</f>
        <v>11347</v>
      </c>
      <c r="J96" s="387">
        <f>'% исходный'!O91</f>
        <v>0.65197655711330726</v>
      </c>
      <c r="K96" s="429">
        <f>'% исходный'!P91</f>
        <v>10753</v>
      </c>
      <c r="L96" s="385">
        <f>'% исходный'!Q91</f>
        <v>6555</v>
      </c>
      <c r="M96" s="387">
        <f>'% исходный'!R91</f>
        <v>0.60959732167767133</v>
      </c>
    </row>
    <row r="97" spans="1:13" ht="15" customHeight="1" x14ac:dyDescent="0.2">
      <c r="A97" s="346">
        <v>82</v>
      </c>
      <c r="B97" s="347" t="s">
        <v>131</v>
      </c>
      <c r="C97" s="348"/>
      <c r="D97" s="349"/>
      <c r="E97" s="430">
        <f>'% исходный'!G92</f>
        <v>190</v>
      </c>
      <c r="F97" s="388">
        <f>'% исходный'!H92</f>
        <v>0</v>
      </c>
      <c r="G97" s="431">
        <f>'% исходный'!K92</f>
        <v>1732</v>
      </c>
      <c r="H97" s="388">
        <f>'% исходный'!L92</f>
        <v>0</v>
      </c>
      <c r="I97" s="432">
        <f>'% исходный'!N92</f>
        <v>5124</v>
      </c>
      <c r="J97" s="433">
        <f>'% исходный'!O92</f>
        <v>0.63002582073035784</v>
      </c>
      <c r="K97" s="434">
        <f>'% исходный'!P92</f>
        <v>5107</v>
      </c>
      <c r="L97" s="432">
        <f>'% исходный'!Q92</f>
        <v>2436</v>
      </c>
      <c r="M97" s="433">
        <f>'% исходный'!R92</f>
        <v>0.47699236342275309</v>
      </c>
    </row>
    <row r="98" spans="1:13" ht="15" customHeight="1" x14ac:dyDescent="0.2">
      <c r="A98" s="391"/>
      <c r="B98" s="369" t="s">
        <v>132</v>
      </c>
      <c r="C98" s="392">
        <v>54957</v>
      </c>
      <c r="D98" s="439">
        <v>150465</v>
      </c>
      <c r="E98" s="435">
        <f>'% исходный'!G93</f>
        <v>17271</v>
      </c>
      <c r="F98" s="373">
        <f>'% исходный'!H93</f>
        <v>0.31426387903269831</v>
      </c>
      <c r="G98" s="436">
        <f>'% исходный'!K93</f>
        <v>87278</v>
      </c>
      <c r="H98" s="373">
        <f>'% исходный'!L93</f>
        <v>0.58005516233011001</v>
      </c>
      <c r="I98" s="367">
        <f>'% исходный'!N93</f>
        <v>193576</v>
      </c>
      <c r="J98" s="368">
        <f>'% исходный'!O93</f>
        <v>0.52284912474036616</v>
      </c>
      <c r="K98" s="437">
        <f>'% исходный'!P93</f>
        <v>185526</v>
      </c>
      <c r="L98" s="367">
        <f>'% исходный'!Q93</f>
        <v>119994</v>
      </c>
      <c r="M98" s="368">
        <f>'% исходный'!R93</f>
        <v>0.64677727111024874</v>
      </c>
    </row>
    <row r="99" spans="1:13" x14ac:dyDescent="0.2">
      <c r="A99" s="377">
        <v>83</v>
      </c>
      <c r="B99" s="378" t="s">
        <v>133</v>
      </c>
      <c r="C99" s="379">
        <v>1221</v>
      </c>
      <c r="D99" s="380">
        <v>6924</v>
      </c>
      <c r="E99" s="381">
        <f>'% исходный'!G94</f>
        <v>613</v>
      </c>
      <c r="F99" s="383">
        <f>'% исходный'!H94</f>
        <v>0.50204750204750204</v>
      </c>
      <c r="G99" s="382">
        <f>'% исходный'!K94</f>
        <v>4117</v>
      </c>
      <c r="H99" s="383">
        <f>'% исходный'!L94</f>
        <v>0.59459849797804742</v>
      </c>
      <c r="I99" s="385">
        <f>'% исходный'!N94</f>
        <v>7685</v>
      </c>
      <c r="J99" s="387">
        <f>'% исходный'!O94</f>
        <v>0.56657328221763492</v>
      </c>
      <c r="K99" s="429">
        <f>'% исходный'!P94</f>
        <v>7479</v>
      </c>
      <c r="L99" s="385">
        <f>'% исходный'!Q94</f>
        <v>6242</v>
      </c>
      <c r="M99" s="387">
        <f>'% исходный'!R94</f>
        <v>0.83460355662521724</v>
      </c>
    </row>
    <row r="100" spans="1:13" x14ac:dyDescent="0.2">
      <c r="A100" s="333">
        <v>84</v>
      </c>
      <c r="B100" s="334" t="s">
        <v>134</v>
      </c>
      <c r="C100" s="335">
        <v>2264</v>
      </c>
      <c r="D100" s="336">
        <v>2050</v>
      </c>
      <c r="E100" s="381">
        <f>'% исходный'!G95</f>
        <v>417</v>
      </c>
      <c r="F100" s="383">
        <f>'% исходный'!H95</f>
        <v>0.18418727915194347</v>
      </c>
      <c r="G100" s="382">
        <f>'% исходный'!K95</f>
        <v>1983</v>
      </c>
      <c r="H100" s="383">
        <f>'% исходный'!L95</f>
        <v>0.96731707317073168</v>
      </c>
      <c r="I100" s="385">
        <f>'% исходный'!N95</f>
        <v>5444</v>
      </c>
      <c r="J100" s="387">
        <f>'% исходный'!O95</f>
        <v>0.61997494590593327</v>
      </c>
      <c r="K100" s="429">
        <f>'% исходный'!P95</f>
        <v>4874</v>
      </c>
      <c r="L100" s="385">
        <f>'% исходный'!Q95</f>
        <v>2896</v>
      </c>
      <c r="M100" s="387">
        <f>'% исходный'!R95</f>
        <v>0.59417316372589246</v>
      </c>
    </row>
    <row r="101" spans="1:13" x14ac:dyDescent="0.2">
      <c r="A101" s="333">
        <v>85</v>
      </c>
      <c r="B101" s="334" t="s">
        <v>135</v>
      </c>
      <c r="C101" s="335">
        <v>576</v>
      </c>
      <c r="D101" s="336">
        <v>6269</v>
      </c>
      <c r="E101" s="381">
        <f>'% исходный'!G96</f>
        <v>939</v>
      </c>
      <c r="F101" s="383">
        <f>'% исходный'!H96</f>
        <v>1.6302083333333333</v>
      </c>
      <c r="G101" s="382">
        <f>'% исходный'!K96</f>
        <v>4240</v>
      </c>
      <c r="H101" s="383">
        <f>'% исходный'!L96</f>
        <v>0.67634391449992026</v>
      </c>
      <c r="I101" s="385">
        <f>'% исходный'!N96</f>
        <v>9000</v>
      </c>
      <c r="J101" s="387">
        <f>'% исходный'!O96</f>
        <v>0.50922258685074118</v>
      </c>
      <c r="K101" s="429">
        <f>'% исходный'!P96</f>
        <v>8318</v>
      </c>
      <c r="L101" s="385">
        <f>'% исходный'!Q96</f>
        <v>6260</v>
      </c>
      <c r="M101" s="387">
        <f>'% исходный'!R96</f>
        <v>0.75258475595094976</v>
      </c>
    </row>
    <row r="102" spans="1:13" x14ac:dyDescent="0.2">
      <c r="A102" s="333">
        <v>86</v>
      </c>
      <c r="B102" s="334" t="s">
        <v>136</v>
      </c>
      <c r="C102" s="335">
        <v>2646</v>
      </c>
      <c r="D102" s="336">
        <v>10730</v>
      </c>
      <c r="E102" s="381">
        <f>'% исходный'!G97</f>
        <v>1352</v>
      </c>
      <c r="F102" s="383">
        <f>'% исходный'!H97</f>
        <v>0.51095993953136809</v>
      </c>
      <c r="G102" s="382">
        <f>'% исходный'!K97</f>
        <v>6949</v>
      </c>
      <c r="H102" s="383">
        <f>'% исходный'!L97</f>
        <v>0.64762348555451998</v>
      </c>
      <c r="I102" s="385">
        <f>'% исходный'!N97</f>
        <v>14719</v>
      </c>
      <c r="J102" s="387">
        <f>'% исходный'!O97</f>
        <v>0.52019791482594102</v>
      </c>
      <c r="K102" s="429">
        <f>'% исходный'!P97</f>
        <v>14487</v>
      </c>
      <c r="L102" s="385">
        <f>'% исходный'!Q97</f>
        <v>9260</v>
      </c>
      <c r="M102" s="387">
        <f>'% исходный'!R97</f>
        <v>0.63919375992268934</v>
      </c>
    </row>
    <row r="103" spans="1:13" x14ac:dyDescent="0.2">
      <c r="A103" s="333">
        <v>87</v>
      </c>
      <c r="B103" s="334" t="s">
        <v>137</v>
      </c>
      <c r="C103" s="335">
        <v>3748</v>
      </c>
      <c r="D103" s="336">
        <v>22085</v>
      </c>
      <c r="E103" s="381">
        <f>'% исходный'!G98</f>
        <v>849</v>
      </c>
      <c r="F103" s="383">
        <f>'% исходный'!H98</f>
        <v>0.22652081109925293</v>
      </c>
      <c r="G103" s="382">
        <f>'% исходный'!K98</f>
        <v>6375</v>
      </c>
      <c r="H103" s="383">
        <f>'% исходный'!L98</f>
        <v>0.28865745981435365</v>
      </c>
      <c r="I103" s="385">
        <f>'% исходный'!N98</f>
        <v>14039</v>
      </c>
      <c r="J103" s="387">
        <f>'% исходный'!O98</f>
        <v>0.47285281239474569</v>
      </c>
      <c r="K103" s="429">
        <f>'% исходный'!P98</f>
        <v>13288</v>
      </c>
      <c r="L103" s="385">
        <f>'% исходный'!Q98</f>
        <v>8794</v>
      </c>
      <c r="M103" s="387">
        <f>'% исходный'!R98</f>
        <v>0.66180012040939196</v>
      </c>
    </row>
    <row r="104" spans="1:13" x14ac:dyDescent="0.2">
      <c r="A104" s="333">
        <v>88</v>
      </c>
      <c r="B104" s="334" t="s">
        <v>138</v>
      </c>
      <c r="C104" s="335">
        <v>5019</v>
      </c>
      <c r="D104" s="336">
        <v>27798</v>
      </c>
      <c r="E104" s="381">
        <f>'% исходный'!G99</f>
        <v>1423</v>
      </c>
      <c r="F104" s="383">
        <f>'% исходный'!H99</f>
        <v>0.28352261406654711</v>
      </c>
      <c r="G104" s="382">
        <f>'% исходный'!K99</f>
        <v>15568</v>
      </c>
      <c r="H104" s="383">
        <f>'% исходный'!L99</f>
        <v>0.56004029066839345</v>
      </c>
      <c r="I104" s="385">
        <f>'% исходный'!N99</f>
        <v>28673</v>
      </c>
      <c r="J104" s="387">
        <f>'% исходный'!O99</f>
        <v>0.51014126605700461</v>
      </c>
      <c r="K104" s="429">
        <f>'% исходный'!P99</f>
        <v>27846</v>
      </c>
      <c r="L104" s="385">
        <f>'% исходный'!Q99</f>
        <v>21788</v>
      </c>
      <c r="M104" s="387">
        <f>'% исходный'!R99</f>
        <v>0.78244631185807656</v>
      </c>
    </row>
    <row r="105" spans="1:13" x14ac:dyDescent="0.2">
      <c r="A105" s="333">
        <v>89</v>
      </c>
      <c r="B105" s="334" t="s">
        <v>139</v>
      </c>
      <c r="C105" s="335">
        <v>1331</v>
      </c>
      <c r="D105" s="336">
        <v>10590</v>
      </c>
      <c r="E105" s="381">
        <f>'% исходный'!G100</f>
        <v>901</v>
      </c>
      <c r="F105" s="383">
        <f>'% исходный'!H100</f>
        <v>0.67693463561232159</v>
      </c>
      <c r="G105" s="382">
        <f>'% исходный'!K100</f>
        <v>5854</v>
      </c>
      <c r="H105" s="383">
        <f>'% исходный'!L100</f>
        <v>0.55278564683663833</v>
      </c>
      <c r="I105" s="385">
        <f>'% исходный'!N100</f>
        <v>11375</v>
      </c>
      <c r="J105" s="387">
        <f>'% исходный'!O100</f>
        <v>0.47971491228070173</v>
      </c>
      <c r="K105" s="429">
        <f>'% исходный'!P100</f>
        <v>10511</v>
      </c>
      <c r="L105" s="385">
        <f>'% исходный'!Q100</f>
        <v>8884</v>
      </c>
      <c r="M105" s="387">
        <f>'% исходный'!R100</f>
        <v>0.84520978023023496</v>
      </c>
    </row>
    <row r="106" spans="1:13" x14ac:dyDescent="0.2">
      <c r="A106" s="333">
        <v>90</v>
      </c>
      <c r="B106" s="334" t="s">
        <v>140</v>
      </c>
      <c r="C106" s="335">
        <v>4066</v>
      </c>
      <c r="D106" s="336">
        <v>9400</v>
      </c>
      <c r="E106" s="381">
        <f>'% исходный'!G101</f>
        <v>938</v>
      </c>
      <c r="F106" s="383">
        <f>'% исходный'!H101</f>
        <v>0.23069355632070832</v>
      </c>
      <c r="G106" s="382">
        <f>'% исходный'!K101</f>
        <v>5011</v>
      </c>
      <c r="H106" s="383">
        <f>'% исходный'!L101</f>
        <v>0.53308510638297868</v>
      </c>
      <c r="I106" s="385">
        <f>'% исходный'!N101</f>
        <v>11730</v>
      </c>
      <c r="J106" s="387">
        <f>'% исходный'!O101</f>
        <v>0.46839436169787962</v>
      </c>
      <c r="K106" s="429">
        <f>'% исходный'!P101</f>
        <v>11485</v>
      </c>
      <c r="L106" s="385">
        <f>'% исходный'!Q101</f>
        <v>5461</v>
      </c>
      <c r="M106" s="387">
        <f>'% исходный'!R101</f>
        <v>0.47548976926425773</v>
      </c>
    </row>
    <row r="107" spans="1:13" x14ac:dyDescent="0.2">
      <c r="A107" s="333">
        <v>91</v>
      </c>
      <c r="B107" s="334" t="s">
        <v>141</v>
      </c>
      <c r="C107" s="335">
        <v>10655</v>
      </c>
      <c r="D107" s="336">
        <v>11986</v>
      </c>
      <c r="E107" s="381">
        <f>'% исходный'!G102</f>
        <v>644</v>
      </c>
      <c r="F107" s="383">
        <f>'% исходный'!H102</f>
        <v>6.0441107461285781E-2</v>
      </c>
      <c r="G107" s="382">
        <f>'% исходный'!K102</f>
        <v>4221</v>
      </c>
      <c r="H107" s="383">
        <f>'% исходный'!L102</f>
        <v>0.35216085433005173</v>
      </c>
      <c r="I107" s="385">
        <f>'% исходный'!N102</f>
        <v>8990</v>
      </c>
      <c r="J107" s="387">
        <f>'% исходный'!O102</f>
        <v>0.49088129299989081</v>
      </c>
      <c r="K107" s="429">
        <f>'% исходный'!P102</f>
        <v>8681</v>
      </c>
      <c r="L107" s="385">
        <f>'% исходный'!Q102</f>
        <v>5856</v>
      </c>
      <c r="M107" s="387">
        <f>'% исходный'!R102</f>
        <v>0.67457666167492225</v>
      </c>
    </row>
    <row r="108" spans="1:13" x14ac:dyDescent="0.2">
      <c r="A108" s="333">
        <v>92</v>
      </c>
      <c r="B108" s="334" t="s">
        <v>142</v>
      </c>
      <c r="C108" s="335">
        <v>8436</v>
      </c>
      <c r="D108" s="336">
        <v>8320</v>
      </c>
      <c r="E108" s="381">
        <f>'% исходный'!G103</f>
        <v>3168</v>
      </c>
      <c r="F108" s="383">
        <f>'% исходный'!H103</f>
        <v>0.37553342816500712</v>
      </c>
      <c r="G108" s="382">
        <f>'% исходный'!K103</f>
        <v>7301</v>
      </c>
      <c r="H108" s="383">
        <f>'% исходный'!L103</f>
        <v>0.87752403846153848</v>
      </c>
      <c r="I108" s="385">
        <f>'% исходный'!N103</f>
        <v>21300</v>
      </c>
      <c r="J108" s="387">
        <f>'% исходный'!O103</f>
        <v>0.53887216333139376</v>
      </c>
      <c r="K108" s="429">
        <f>'% исходный'!P103</f>
        <v>20473</v>
      </c>
      <c r="L108" s="385">
        <f>'% исходный'!Q103</f>
        <v>9375</v>
      </c>
      <c r="M108" s="387">
        <f>'% исходный'!R103</f>
        <v>0.45792018756410885</v>
      </c>
    </row>
    <row r="109" spans="1:13" x14ac:dyDescent="0.2">
      <c r="A109" s="333">
        <v>93</v>
      </c>
      <c r="B109" s="334" t="s">
        <v>143</v>
      </c>
      <c r="C109" s="335">
        <v>14995</v>
      </c>
      <c r="D109" s="336">
        <v>34313</v>
      </c>
      <c r="E109" s="381">
        <f>'% исходный'!G104</f>
        <v>5639</v>
      </c>
      <c r="F109" s="383">
        <f>'% исходный'!H104</f>
        <v>0.37605868622874289</v>
      </c>
      <c r="G109" s="382">
        <f>'% исходный'!K104</f>
        <v>23440</v>
      </c>
      <c r="H109" s="383">
        <f>'% исходный'!L104</f>
        <v>0.6831230146008801</v>
      </c>
      <c r="I109" s="385">
        <f>'% исходный'!N104</f>
        <v>47375</v>
      </c>
      <c r="J109" s="387">
        <f>'% исходный'!O104</f>
        <v>0.52187179854371601</v>
      </c>
      <c r="K109" s="429">
        <f>'% исходный'!P104</f>
        <v>45025</v>
      </c>
      <c r="L109" s="385">
        <f>'% исходный'!Q104</f>
        <v>29507</v>
      </c>
      <c r="M109" s="387">
        <f>'% исходный'!R104</f>
        <v>0.65534702942809553</v>
      </c>
    </row>
    <row r="110" spans="1:13" x14ac:dyDescent="0.2">
      <c r="A110" s="333">
        <v>94</v>
      </c>
      <c r="B110" s="334" t="s">
        <v>144</v>
      </c>
      <c r="C110" s="335"/>
      <c r="D110" s="336"/>
      <c r="E110" s="381">
        <f>'% исходный'!G105</f>
        <v>176</v>
      </c>
      <c r="F110" s="383">
        <f>'% исходный'!H105</f>
        <v>0</v>
      </c>
      <c r="G110" s="382">
        <f>'% исходный'!K105</f>
        <v>1083</v>
      </c>
      <c r="H110" s="383">
        <f>'% исходный'!L105</f>
        <v>0</v>
      </c>
      <c r="I110" s="385">
        <f>'% исходный'!N105</f>
        <v>2074</v>
      </c>
      <c r="J110" s="387">
        <f>'% исходный'!O105</f>
        <v>0.22641921397379913</v>
      </c>
      <c r="K110" s="429">
        <f>'% исходный'!P105</f>
        <v>1934</v>
      </c>
      <c r="L110" s="385">
        <f>'% исходный'!Q105</f>
        <v>1413</v>
      </c>
      <c r="M110" s="387">
        <f>'% исходный'!R105</f>
        <v>0.73061013443640122</v>
      </c>
    </row>
    <row r="111" spans="1:13" ht="15" customHeight="1" x14ac:dyDescent="0.2">
      <c r="A111" s="346">
        <v>95</v>
      </c>
      <c r="B111" s="347" t="s">
        <v>145</v>
      </c>
      <c r="C111" s="348"/>
      <c r="D111" s="349"/>
      <c r="E111" s="430">
        <f>'% исходный'!G106</f>
        <v>212</v>
      </c>
      <c r="F111" s="388">
        <f>'% исходный'!H106</f>
        <v>0</v>
      </c>
      <c r="G111" s="431">
        <f>'% исходный'!K106</f>
        <v>1136</v>
      </c>
      <c r="H111" s="388">
        <f>'% исходный'!L106</f>
        <v>0</v>
      </c>
      <c r="I111" s="432">
        <f>'% исходный'!N106</f>
        <v>11172</v>
      </c>
      <c r="J111" s="433">
        <f>'% исходный'!O106</f>
        <v>1.1774873524451939</v>
      </c>
      <c r="K111" s="434">
        <f>'% исходный'!P106</f>
        <v>11125</v>
      </c>
      <c r="L111" s="432">
        <f>'% исходный'!Q106</f>
        <v>4258</v>
      </c>
      <c r="M111" s="433">
        <f>'% исходный'!R106</f>
        <v>0.38274157303370787</v>
      </c>
    </row>
    <row r="112" spans="1:13" ht="15" customHeight="1" x14ac:dyDescent="0.2">
      <c r="A112" s="397"/>
      <c r="B112" s="359" t="s">
        <v>422</v>
      </c>
      <c r="C112" s="398">
        <v>340030</v>
      </c>
      <c r="D112" s="440">
        <v>843813</v>
      </c>
      <c r="E112" s="435">
        <f>'% исходный'!G107</f>
        <v>98580</v>
      </c>
      <c r="F112" s="373">
        <f>'% исходный'!H107</f>
        <v>0.2899155956827339</v>
      </c>
      <c r="G112" s="436">
        <f>'% исходный'!K107</f>
        <v>518359</v>
      </c>
      <c r="H112" s="373">
        <f>'% исходный'!L107</f>
        <v>0.59903665807255346</v>
      </c>
      <c r="I112" s="367">
        <f>'% исходный'!N107</f>
        <v>1271650</v>
      </c>
      <c r="J112" s="368">
        <f>'% исходный'!O107</f>
        <v>0.50659814554762117</v>
      </c>
      <c r="K112" s="437">
        <f>'% исходный'!P107</f>
        <v>1205542</v>
      </c>
      <c r="L112" s="367">
        <f>'% исходный'!Q107</f>
        <v>686153</v>
      </c>
      <c r="M112" s="368">
        <f>'% исходный'!R107</f>
        <v>0.56916557034097526</v>
      </c>
    </row>
    <row r="113" spans="1:13" ht="15" customHeight="1" x14ac:dyDescent="0.2">
      <c r="A113" s="400"/>
      <c r="B113" s="369" t="s">
        <v>147</v>
      </c>
      <c r="C113" s="401">
        <f>C112+C35</f>
        <v>566876</v>
      </c>
      <c r="D113" s="402">
        <f>D112+D35</f>
        <v>1360321</v>
      </c>
      <c r="E113" s="435">
        <f>'% исходный'!G108</f>
        <v>172914</v>
      </c>
      <c r="F113" s="373">
        <f>'% исходный'!H108</f>
        <v>0.3050296713919799</v>
      </c>
      <c r="G113" s="436">
        <f>'% исходный'!K108</f>
        <v>770173</v>
      </c>
      <c r="H113" s="373">
        <f>'% исходный'!L108</f>
        <v>0.55735767594977381</v>
      </c>
      <c r="I113" s="367">
        <f>'% исходный'!N108</f>
        <v>2201250</v>
      </c>
      <c r="J113" s="368">
        <f>'% исходный'!O108</f>
        <v>0.53514827101829021</v>
      </c>
      <c r="K113" s="437">
        <f>'% исходный'!P108</f>
        <v>2092424</v>
      </c>
      <c r="L113" s="367">
        <f>'% исходный'!Q108</f>
        <v>995150</v>
      </c>
      <c r="M113" s="368">
        <f>'% исходный'!R108</f>
        <v>0.47559672418209692</v>
      </c>
    </row>
  </sheetData>
  <mergeCells count="8">
    <mergeCell ref="E7:F7"/>
    <mergeCell ref="G7:H7"/>
    <mergeCell ref="I7:J7"/>
    <mergeCell ref="B1:M1"/>
    <mergeCell ref="B2:M2"/>
    <mergeCell ref="B3:M3"/>
    <mergeCell ref="I6:J6"/>
    <mergeCell ref="K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 привитых</vt:lpstr>
      <vt:lpstr>Лист3</vt:lpstr>
      <vt:lpstr>Лист4</vt:lpstr>
      <vt:lpstr>во флаконах</vt:lpstr>
      <vt:lpstr>% исходный</vt:lpstr>
      <vt:lpstr>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Алексеевич Севастьянов</dc:creator>
  <cp:lastModifiedBy>Никита</cp:lastModifiedBy>
  <dcterms:created xsi:type="dcterms:W3CDTF">2023-02-11T09:29:52Z</dcterms:created>
  <dcterms:modified xsi:type="dcterms:W3CDTF">2023-02-11T09:53:17Z</dcterms:modified>
</cp:coreProperties>
</file>