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hidePivotFieldList="1"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4133DE5E-3175-49DE-979A-F1D8B9B22183}" xr6:coauthVersionLast="47" xr6:coauthVersionMax="47" xr10:uidLastSave="{00000000-0000-0000-0000-000000000000}"/>
  <bookViews>
    <workbookView xWindow="-120" yWindow="-120" windowWidth="20730" windowHeight="11760" activeTab="4" xr2:uid="{00000000-000D-0000-FFFF-FFFF00000000}"/>
  </bookViews>
  <sheets>
    <sheet name="Cleaned Raw Data" sheetId="1" r:id="rId1"/>
    <sheet name="Detail1" sheetId="7" state="hidden" r:id="rId2"/>
    <sheet name="Pump Status" sheetId="6" state="hidden" r:id="rId3"/>
    <sheet name="PumpLogs" sheetId="4" r:id="rId4"/>
    <sheet name="Monitoring dashboard" sheetId="8" r:id="rId5"/>
    <sheet name="Sheet1" sheetId="16" state="hidden" r:id="rId6"/>
    <sheet name="Config" sheetId="2" r:id="rId7"/>
    <sheet name="Baselines" sheetId="5" r:id="rId8"/>
  </sheets>
  <definedNames>
    <definedName name="_xlcn.WorksheetConnection_pump_logs_15pumps_2years.xlsxTable11" hidden="1">Table1[]</definedName>
    <definedName name="ExternalData_1" localSheetId="3" hidden="1">PumpLogs!$A$1:$K$1561</definedName>
    <definedName name="Slicer_Pump_ID">#N/A</definedName>
  </definedNames>
  <calcPr calcId="191029"/>
  <pivotCaches>
    <pivotCache cacheId="7"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pump_logs_15pumps_2year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4" l="1"/>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T247" i="4"/>
  <c r="T248" i="4"/>
  <c r="T249" i="4"/>
  <c r="T250" i="4"/>
  <c r="T251" i="4"/>
  <c r="T252" i="4"/>
  <c r="T253" i="4"/>
  <c r="T254" i="4"/>
  <c r="T255" i="4"/>
  <c r="T256" i="4"/>
  <c r="T257" i="4"/>
  <c r="T258" i="4"/>
  <c r="T259" i="4"/>
  <c r="T260" i="4"/>
  <c r="T261" i="4"/>
  <c r="T262" i="4"/>
  <c r="T263" i="4"/>
  <c r="T264" i="4"/>
  <c r="T265" i="4"/>
  <c r="T266" i="4"/>
  <c r="T267" i="4"/>
  <c r="T268" i="4"/>
  <c r="T269" i="4"/>
  <c r="T270" i="4"/>
  <c r="T271" i="4"/>
  <c r="T272" i="4"/>
  <c r="T273" i="4"/>
  <c r="T274" i="4"/>
  <c r="T275" i="4"/>
  <c r="T276" i="4"/>
  <c r="T277" i="4"/>
  <c r="T278" i="4"/>
  <c r="T279" i="4"/>
  <c r="T280" i="4"/>
  <c r="T281" i="4"/>
  <c r="T282" i="4"/>
  <c r="T283" i="4"/>
  <c r="T284" i="4"/>
  <c r="T285" i="4"/>
  <c r="T286" i="4"/>
  <c r="T287" i="4"/>
  <c r="T288" i="4"/>
  <c r="T289" i="4"/>
  <c r="T290" i="4"/>
  <c r="T291" i="4"/>
  <c r="T292" i="4"/>
  <c r="T293" i="4"/>
  <c r="T294" i="4"/>
  <c r="T295" i="4"/>
  <c r="T296" i="4"/>
  <c r="T297" i="4"/>
  <c r="T298" i="4"/>
  <c r="T299" i="4"/>
  <c r="T300" i="4"/>
  <c r="T301" i="4"/>
  <c r="T302" i="4"/>
  <c r="T303" i="4"/>
  <c r="T304" i="4"/>
  <c r="T305" i="4"/>
  <c r="T306" i="4"/>
  <c r="T307" i="4"/>
  <c r="T308" i="4"/>
  <c r="T309" i="4"/>
  <c r="T310" i="4"/>
  <c r="T311" i="4"/>
  <c r="T312" i="4"/>
  <c r="T313" i="4"/>
  <c r="T314" i="4"/>
  <c r="T315" i="4"/>
  <c r="T316" i="4"/>
  <c r="T317" i="4"/>
  <c r="T318" i="4"/>
  <c r="T319" i="4"/>
  <c r="T320" i="4"/>
  <c r="T321" i="4"/>
  <c r="T322" i="4"/>
  <c r="T323" i="4"/>
  <c r="T324" i="4"/>
  <c r="T325" i="4"/>
  <c r="T326" i="4"/>
  <c r="T327" i="4"/>
  <c r="T328" i="4"/>
  <c r="T329" i="4"/>
  <c r="T330" i="4"/>
  <c r="T331" i="4"/>
  <c r="T332" i="4"/>
  <c r="T333" i="4"/>
  <c r="T334" i="4"/>
  <c r="T335" i="4"/>
  <c r="T336" i="4"/>
  <c r="T337" i="4"/>
  <c r="T338" i="4"/>
  <c r="T339" i="4"/>
  <c r="T340" i="4"/>
  <c r="T341" i="4"/>
  <c r="T342" i="4"/>
  <c r="T343" i="4"/>
  <c r="T344" i="4"/>
  <c r="T345" i="4"/>
  <c r="T346" i="4"/>
  <c r="T347" i="4"/>
  <c r="T348" i="4"/>
  <c r="T349" i="4"/>
  <c r="T350" i="4"/>
  <c r="T351" i="4"/>
  <c r="T352" i="4"/>
  <c r="T353" i="4"/>
  <c r="T354" i="4"/>
  <c r="T355" i="4"/>
  <c r="T356" i="4"/>
  <c r="T357" i="4"/>
  <c r="T358" i="4"/>
  <c r="T359" i="4"/>
  <c r="T360" i="4"/>
  <c r="T361" i="4"/>
  <c r="T362" i="4"/>
  <c r="T363" i="4"/>
  <c r="T364" i="4"/>
  <c r="T365" i="4"/>
  <c r="T366" i="4"/>
  <c r="T367" i="4"/>
  <c r="T368" i="4"/>
  <c r="T369" i="4"/>
  <c r="T370" i="4"/>
  <c r="T371" i="4"/>
  <c r="T372" i="4"/>
  <c r="T373" i="4"/>
  <c r="T374" i="4"/>
  <c r="T375" i="4"/>
  <c r="T376" i="4"/>
  <c r="T377" i="4"/>
  <c r="T378" i="4"/>
  <c r="T379" i="4"/>
  <c r="T380" i="4"/>
  <c r="T381" i="4"/>
  <c r="T382" i="4"/>
  <c r="T383" i="4"/>
  <c r="T384" i="4"/>
  <c r="T385" i="4"/>
  <c r="T386" i="4"/>
  <c r="T387" i="4"/>
  <c r="T388" i="4"/>
  <c r="T389" i="4"/>
  <c r="T390" i="4"/>
  <c r="T391" i="4"/>
  <c r="T392" i="4"/>
  <c r="T393" i="4"/>
  <c r="T394" i="4"/>
  <c r="T395" i="4"/>
  <c r="T396" i="4"/>
  <c r="T397" i="4"/>
  <c r="T398" i="4"/>
  <c r="T399" i="4"/>
  <c r="T400" i="4"/>
  <c r="T401" i="4"/>
  <c r="T402" i="4"/>
  <c r="T403" i="4"/>
  <c r="T404" i="4"/>
  <c r="T405" i="4"/>
  <c r="T406" i="4"/>
  <c r="T407" i="4"/>
  <c r="T408" i="4"/>
  <c r="T409" i="4"/>
  <c r="T410" i="4"/>
  <c r="T411" i="4"/>
  <c r="T412" i="4"/>
  <c r="T413" i="4"/>
  <c r="T414" i="4"/>
  <c r="T415" i="4"/>
  <c r="T416" i="4"/>
  <c r="T417" i="4"/>
  <c r="T418" i="4"/>
  <c r="T419" i="4"/>
  <c r="T420" i="4"/>
  <c r="T421" i="4"/>
  <c r="T422" i="4"/>
  <c r="T423" i="4"/>
  <c r="T424" i="4"/>
  <c r="T425" i="4"/>
  <c r="T426" i="4"/>
  <c r="T427" i="4"/>
  <c r="T428" i="4"/>
  <c r="T429" i="4"/>
  <c r="T430" i="4"/>
  <c r="T431" i="4"/>
  <c r="T432" i="4"/>
  <c r="T433" i="4"/>
  <c r="T434" i="4"/>
  <c r="T435" i="4"/>
  <c r="T436" i="4"/>
  <c r="T437" i="4"/>
  <c r="T438" i="4"/>
  <c r="T439" i="4"/>
  <c r="T440" i="4"/>
  <c r="T441" i="4"/>
  <c r="T442" i="4"/>
  <c r="T443" i="4"/>
  <c r="T444" i="4"/>
  <c r="T445" i="4"/>
  <c r="T446" i="4"/>
  <c r="T447" i="4"/>
  <c r="T448" i="4"/>
  <c r="T449" i="4"/>
  <c r="T450" i="4"/>
  <c r="T451" i="4"/>
  <c r="T452" i="4"/>
  <c r="T453" i="4"/>
  <c r="T454" i="4"/>
  <c r="T455" i="4"/>
  <c r="T456" i="4"/>
  <c r="T457" i="4"/>
  <c r="T458" i="4"/>
  <c r="T459" i="4"/>
  <c r="T460" i="4"/>
  <c r="T461" i="4"/>
  <c r="T462" i="4"/>
  <c r="T463" i="4"/>
  <c r="T464" i="4"/>
  <c r="T465" i="4"/>
  <c r="T466" i="4"/>
  <c r="T467" i="4"/>
  <c r="T468" i="4"/>
  <c r="T469" i="4"/>
  <c r="T470" i="4"/>
  <c r="T471" i="4"/>
  <c r="T472" i="4"/>
  <c r="T473" i="4"/>
  <c r="T474" i="4"/>
  <c r="T475" i="4"/>
  <c r="T476" i="4"/>
  <c r="T477" i="4"/>
  <c r="T478" i="4"/>
  <c r="T479" i="4"/>
  <c r="T480" i="4"/>
  <c r="T481" i="4"/>
  <c r="T482" i="4"/>
  <c r="T483" i="4"/>
  <c r="T484" i="4"/>
  <c r="T485" i="4"/>
  <c r="T486" i="4"/>
  <c r="T487" i="4"/>
  <c r="T488" i="4"/>
  <c r="T489" i="4"/>
  <c r="T490" i="4"/>
  <c r="T491" i="4"/>
  <c r="T492" i="4"/>
  <c r="T493" i="4"/>
  <c r="T494" i="4"/>
  <c r="T495" i="4"/>
  <c r="T496" i="4"/>
  <c r="T497" i="4"/>
  <c r="T498" i="4"/>
  <c r="T499" i="4"/>
  <c r="T500" i="4"/>
  <c r="T501" i="4"/>
  <c r="T502" i="4"/>
  <c r="T503" i="4"/>
  <c r="T504" i="4"/>
  <c r="T505" i="4"/>
  <c r="T506" i="4"/>
  <c r="T507" i="4"/>
  <c r="T508" i="4"/>
  <c r="T509" i="4"/>
  <c r="T510" i="4"/>
  <c r="T511" i="4"/>
  <c r="T512" i="4"/>
  <c r="T513" i="4"/>
  <c r="T514" i="4"/>
  <c r="T515" i="4"/>
  <c r="T516" i="4"/>
  <c r="T517" i="4"/>
  <c r="T518" i="4"/>
  <c r="T519" i="4"/>
  <c r="T520" i="4"/>
  <c r="T521" i="4"/>
  <c r="T522" i="4"/>
  <c r="T523" i="4"/>
  <c r="T524" i="4"/>
  <c r="T525" i="4"/>
  <c r="T526" i="4"/>
  <c r="T527" i="4"/>
  <c r="T528" i="4"/>
  <c r="T529" i="4"/>
  <c r="T530" i="4"/>
  <c r="T531" i="4"/>
  <c r="T532" i="4"/>
  <c r="T533" i="4"/>
  <c r="T534" i="4"/>
  <c r="T535" i="4"/>
  <c r="T536" i="4"/>
  <c r="T537" i="4"/>
  <c r="T538" i="4"/>
  <c r="T539" i="4"/>
  <c r="T540" i="4"/>
  <c r="T541" i="4"/>
  <c r="T542" i="4"/>
  <c r="T543" i="4"/>
  <c r="T544" i="4"/>
  <c r="T545" i="4"/>
  <c r="T546" i="4"/>
  <c r="T547" i="4"/>
  <c r="T548" i="4"/>
  <c r="T549" i="4"/>
  <c r="T550" i="4"/>
  <c r="T551" i="4"/>
  <c r="T552" i="4"/>
  <c r="T553" i="4"/>
  <c r="T554" i="4"/>
  <c r="T555" i="4"/>
  <c r="T556" i="4"/>
  <c r="T557" i="4"/>
  <c r="T558" i="4"/>
  <c r="T559" i="4"/>
  <c r="T560" i="4"/>
  <c r="T561" i="4"/>
  <c r="T562" i="4"/>
  <c r="T563" i="4"/>
  <c r="T564" i="4"/>
  <c r="T565" i="4"/>
  <c r="T566" i="4"/>
  <c r="T567" i="4"/>
  <c r="T568" i="4"/>
  <c r="T569" i="4"/>
  <c r="T570" i="4"/>
  <c r="T571" i="4"/>
  <c r="T572" i="4"/>
  <c r="T573" i="4"/>
  <c r="T574" i="4"/>
  <c r="T575" i="4"/>
  <c r="T576" i="4"/>
  <c r="T577" i="4"/>
  <c r="T578" i="4"/>
  <c r="T579" i="4"/>
  <c r="T580" i="4"/>
  <c r="T581" i="4"/>
  <c r="T582" i="4"/>
  <c r="T583" i="4"/>
  <c r="T584" i="4"/>
  <c r="T585" i="4"/>
  <c r="T586" i="4"/>
  <c r="T587" i="4"/>
  <c r="T588" i="4"/>
  <c r="T589" i="4"/>
  <c r="T590" i="4"/>
  <c r="T591" i="4"/>
  <c r="T592" i="4"/>
  <c r="T593" i="4"/>
  <c r="T594" i="4"/>
  <c r="T595" i="4"/>
  <c r="T596" i="4"/>
  <c r="T597" i="4"/>
  <c r="T598" i="4"/>
  <c r="T599" i="4"/>
  <c r="T600" i="4"/>
  <c r="T601" i="4"/>
  <c r="T602" i="4"/>
  <c r="T603" i="4"/>
  <c r="T604" i="4"/>
  <c r="T605" i="4"/>
  <c r="T606" i="4"/>
  <c r="T607" i="4"/>
  <c r="T608" i="4"/>
  <c r="T609" i="4"/>
  <c r="T610" i="4"/>
  <c r="T611" i="4"/>
  <c r="T612" i="4"/>
  <c r="T613" i="4"/>
  <c r="T614" i="4"/>
  <c r="T615" i="4"/>
  <c r="T616" i="4"/>
  <c r="T617" i="4"/>
  <c r="T618" i="4"/>
  <c r="T619" i="4"/>
  <c r="T620" i="4"/>
  <c r="T621" i="4"/>
  <c r="T622" i="4"/>
  <c r="T623" i="4"/>
  <c r="T624" i="4"/>
  <c r="T625" i="4"/>
  <c r="T626" i="4"/>
  <c r="T627" i="4"/>
  <c r="T628" i="4"/>
  <c r="T629" i="4"/>
  <c r="T630" i="4"/>
  <c r="T631" i="4"/>
  <c r="T632" i="4"/>
  <c r="T633" i="4"/>
  <c r="T634" i="4"/>
  <c r="T635" i="4"/>
  <c r="T636" i="4"/>
  <c r="T637" i="4"/>
  <c r="T638" i="4"/>
  <c r="T639" i="4"/>
  <c r="T640" i="4"/>
  <c r="T641" i="4"/>
  <c r="T642" i="4"/>
  <c r="T643" i="4"/>
  <c r="T644" i="4"/>
  <c r="T645" i="4"/>
  <c r="T646" i="4"/>
  <c r="T647" i="4"/>
  <c r="T648" i="4"/>
  <c r="T649" i="4"/>
  <c r="T650" i="4"/>
  <c r="T651" i="4"/>
  <c r="T652" i="4"/>
  <c r="T653" i="4"/>
  <c r="T654" i="4"/>
  <c r="T655" i="4"/>
  <c r="T656" i="4"/>
  <c r="T657" i="4"/>
  <c r="T658" i="4"/>
  <c r="T659" i="4"/>
  <c r="T660" i="4"/>
  <c r="T661" i="4"/>
  <c r="T662" i="4"/>
  <c r="T663" i="4"/>
  <c r="T664" i="4"/>
  <c r="T665" i="4"/>
  <c r="T666" i="4"/>
  <c r="T667" i="4"/>
  <c r="T668" i="4"/>
  <c r="T669" i="4"/>
  <c r="T670" i="4"/>
  <c r="T671" i="4"/>
  <c r="T672" i="4"/>
  <c r="T673" i="4"/>
  <c r="T674" i="4"/>
  <c r="T675" i="4"/>
  <c r="T676" i="4"/>
  <c r="T677" i="4"/>
  <c r="T678" i="4"/>
  <c r="T679" i="4"/>
  <c r="T680" i="4"/>
  <c r="T681" i="4"/>
  <c r="T682" i="4"/>
  <c r="T683" i="4"/>
  <c r="T684" i="4"/>
  <c r="T685" i="4"/>
  <c r="T686" i="4"/>
  <c r="T687" i="4"/>
  <c r="T688" i="4"/>
  <c r="T689" i="4"/>
  <c r="T690" i="4"/>
  <c r="T691" i="4"/>
  <c r="T692" i="4"/>
  <c r="T693" i="4"/>
  <c r="T694" i="4"/>
  <c r="T695" i="4"/>
  <c r="T696" i="4"/>
  <c r="T697" i="4"/>
  <c r="T698" i="4"/>
  <c r="T699" i="4"/>
  <c r="T700" i="4"/>
  <c r="T701" i="4"/>
  <c r="T702" i="4"/>
  <c r="T703" i="4"/>
  <c r="T704" i="4"/>
  <c r="T705" i="4"/>
  <c r="T706" i="4"/>
  <c r="T707" i="4"/>
  <c r="T708" i="4"/>
  <c r="T709" i="4"/>
  <c r="T710" i="4"/>
  <c r="T711" i="4"/>
  <c r="T712" i="4"/>
  <c r="T713" i="4"/>
  <c r="T714" i="4"/>
  <c r="T715" i="4"/>
  <c r="T716" i="4"/>
  <c r="T717" i="4"/>
  <c r="T718" i="4"/>
  <c r="T719" i="4"/>
  <c r="T720" i="4"/>
  <c r="T721" i="4"/>
  <c r="T722" i="4"/>
  <c r="T723" i="4"/>
  <c r="T724" i="4"/>
  <c r="T725" i="4"/>
  <c r="T726" i="4"/>
  <c r="T727" i="4"/>
  <c r="T728" i="4"/>
  <c r="T729" i="4"/>
  <c r="T730" i="4"/>
  <c r="T731" i="4"/>
  <c r="T732" i="4"/>
  <c r="T733" i="4"/>
  <c r="T734" i="4"/>
  <c r="T735" i="4"/>
  <c r="T736" i="4"/>
  <c r="T737" i="4"/>
  <c r="T738" i="4"/>
  <c r="T739" i="4"/>
  <c r="T740" i="4"/>
  <c r="T741" i="4"/>
  <c r="T742" i="4"/>
  <c r="T743" i="4"/>
  <c r="T744" i="4"/>
  <c r="T745" i="4"/>
  <c r="T746" i="4"/>
  <c r="T747" i="4"/>
  <c r="T748" i="4"/>
  <c r="T749" i="4"/>
  <c r="T750" i="4"/>
  <c r="T751" i="4"/>
  <c r="T752" i="4"/>
  <c r="T753" i="4"/>
  <c r="T754" i="4"/>
  <c r="T755" i="4"/>
  <c r="T756" i="4"/>
  <c r="T757" i="4"/>
  <c r="T758" i="4"/>
  <c r="T759" i="4"/>
  <c r="T760" i="4"/>
  <c r="T761" i="4"/>
  <c r="T762" i="4"/>
  <c r="T763" i="4"/>
  <c r="T764" i="4"/>
  <c r="T765" i="4"/>
  <c r="T766" i="4"/>
  <c r="T767" i="4"/>
  <c r="T768" i="4"/>
  <c r="T769" i="4"/>
  <c r="T770" i="4"/>
  <c r="T771" i="4"/>
  <c r="T772" i="4"/>
  <c r="T773" i="4"/>
  <c r="T774" i="4"/>
  <c r="T775" i="4"/>
  <c r="T776" i="4"/>
  <c r="T777" i="4"/>
  <c r="T778" i="4"/>
  <c r="T779" i="4"/>
  <c r="T780" i="4"/>
  <c r="T781" i="4"/>
  <c r="T782" i="4"/>
  <c r="T783" i="4"/>
  <c r="T784" i="4"/>
  <c r="T785" i="4"/>
  <c r="T786" i="4"/>
  <c r="T787" i="4"/>
  <c r="T788" i="4"/>
  <c r="T789" i="4"/>
  <c r="T790" i="4"/>
  <c r="T791" i="4"/>
  <c r="T792" i="4"/>
  <c r="T793" i="4"/>
  <c r="T794" i="4"/>
  <c r="T795" i="4"/>
  <c r="T796" i="4"/>
  <c r="T797" i="4"/>
  <c r="T798" i="4"/>
  <c r="T799" i="4"/>
  <c r="T800" i="4"/>
  <c r="T801" i="4"/>
  <c r="T802" i="4"/>
  <c r="T803" i="4"/>
  <c r="T804" i="4"/>
  <c r="T805" i="4"/>
  <c r="T806" i="4"/>
  <c r="T807" i="4"/>
  <c r="T808" i="4"/>
  <c r="T809" i="4"/>
  <c r="T810" i="4"/>
  <c r="T811" i="4"/>
  <c r="T812" i="4"/>
  <c r="T813" i="4"/>
  <c r="T814" i="4"/>
  <c r="T815" i="4"/>
  <c r="T816" i="4"/>
  <c r="T817" i="4"/>
  <c r="T818" i="4"/>
  <c r="T819" i="4"/>
  <c r="T820" i="4"/>
  <c r="T821" i="4"/>
  <c r="T822" i="4"/>
  <c r="T823" i="4"/>
  <c r="T824" i="4"/>
  <c r="T825" i="4"/>
  <c r="T826" i="4"/>
  <c r="T827" i="4"/>
  <c r="T828" i="4"/>
  <c r="T829" i="4"/>
  <c r="T830" i="4"/>
  <c r="T831" i="4"/>
  <c r="T832" i="4"/>
  <c r="T833" i="4"/>
  <c r="T834" i="4"/>
  <c r="T835" i="4"/>
  <c r="T836" i="4"/>
  <c r="T837" i="4"/>
  <c r="T838" i="4"/>
  <c r="T839" i="4"/>
  <c r="T840" i="4"/>
  <c r="T841" i="4"/>
  <c r="T842" i="4"/>
  <c r="T843" i="4"/>
  <c r="T844" i="4"/>
  <c r="T845" i="4"/>
  <c r="T846" i="4"/>
  <c r="T847" i="4"/>
  <c r="T848" i="4"/>
  <c r="T849" i="4"/>
  <c r="T850" i="4"/>
  <c r="T851" i="4"/>
  <c r="T852" i="4"/>
  <c r="T853" i="4"/>
  <c r="T854" i="4"/>
  <c r="T855" i="4"/>
  <c r="T856" i="4"/>
  <c r="T857" i="4"/>
  <c r="T858" i="4"/>
  <c r="T859" i="4"/>
  <c r="T860" i="4"/>
  <c r="T861" i="4"/>
  <c r="T862" i="4"/>
  <c r="T863" i="4"/>
  <c r="T864" i="4"/>
  <c r="T865" i="4"/>
  <c r="T866" i="4"/>
  <c r="T867" i="4"/>
  <c r="T868" i="4"/>
  <c r="T869" i="4"/>
  <c r="T870" i="4"/>
  <c r="T871" i="4"/>
  <c r="T872" i="4"/>
  <c r="T873" i="4"/>
  <c r="T874" i="4"/>
  <c r="T875" i="4"/>
  <c r="T876" i="4"/>
  <c r="T877" i="4"/>
  <c r="T878" i="4"/>
  <c r="T879" i="4"/>
  <c r="T880" i="4"/>
  <c r="T881" i="4"/>
  <c r="T882" i="4"/>
  <c r="T883" i="4"/>
  <c r="T884" i="4"/>
  <c r="T885" i="4"/>
  <c r="T886" i="4"/>
  <c r="T887" i="4"/>
  <c r="T888" i="4"/>
  <c r="T889" i="4"/>
  <c r="T890" i="4"/>
  <c r="T891" i="4"/>
  <c r="T892" i="4"/>
  <c r="T893" i="4"/>
  <c r="T894" i="4"/>
  <c r="T895" i="4"/>
  <c r="T896" i="4"/>
  <c r="T897" i="4"/>
  <c r="T898" i="4"/>
  <c r="T899" i="4"/>
  <c r="T900" i="4"/>
  <c r="T901" i="4"/>
  <c r="T902" i="4"/>
  <c r="T903" i="4"/>
  <c r="T904" i="4"/>
  <c r="T905" i="4"/>
  <c r="T906" i="4"/>
  <c r="T907" i="4"/>
  <c r="T908" i="4"/>
  <c r="T909" i="4"/>
  <c r="T910" i="4"/>
  <c r="T911" i="4"/>
  <c r="T912" i="4"/>
  <c r="T913" i="4"/>
  <c r="T914" i="4"/>
  <c r="T915" i="4"/>
  <c r="T916" i="4"/>
  <c r="T917" i="4"/>
  <c r="T918" i="4"/>
  <c r="T919" i="4"/>
  <c r="T920" i="4"/>
  <c r="T921" i="4"/>
  <c r="T922" i="4"/>
  <c r="T923" i="4"/>
  <c r="T924" i="4"/>
  <c r="T925" i="4"/>
  <c r="T926" i="4"/>
  <c r="T927" i="4"/>
  <c r="T928" i="4"/>
  <c r="T929" i="4"/>
  <c r="T930" i="4"/>
  <c r="T931" i="4"/>
  <c r="T932" i="4"/>
  <c r="T933" i="4"/>
  <c r="T934" i="4"/>
  <c r="T935" i="4"/>
  <c r="T936" i="4"/>
  <c r="T937" i="4"/>
  <c r="T938" i="4"/>
  <c r="T939" i="4"/>
  <c r="T940" i="4"/>
  <c r="T941" i="4"/>
  <c r="T942" i="4"/>
  <c r="T943" i="4"/>
  <c r="T944" i="4"/>
  <c r="T945" i="4"/>
  <c r="T946" i="4"/>
  <c r="T947" i="4"/>
  <c r="T948" i="4"/>
  <c r="T949" i="4"/>
  <c r="T950" i="4"/>
  <c r="T951" i="4"/>
  <c r="T952" i="4"/>
  <c r="T953" i="4"/>
  <c r="T954" i="4"/>
  <c r="T955" i="4"/>
  <c r="T956" i="4"/>
  <c r="T957" i="4"/>
  <c r="T958" i="4"/>
  <c r="T959" i="4"/>
  <c r="T960" i="4"/>
  <c r="T961" i="4"/>
  <c r="T962" i="4"/>
  <c r="T963" i="4"/>
  <c r="T964" i="4"/>
  <c r="T965" i="4"/>
  <c r="T966" i="4"/>
  <c r="T967" i="4"/>
  <c r="T968" i="4"/>
  <c r="T969" i="4"/>
  <c r="T970" i="4"/>
  <c r="T971" i="4"/>
  <c r="T972" i="4"/>
  <c r="T973" i="4"/>
  <c r="T974" i="4"/>
  <c r="T975" i="4"/>
  <c r="T976" i="4"/>
  <c r="T977" i="4"/>
  <c r="T978" i="4"/>
  <c r="T979" i="4"/>
  <c r="T980" i="4"/>
  <c r="T981" i="4"/>
  <c r="T982" i="4"/>
  <c r="T983" i="4"/>
  <c r="T984" i="4"/>
  <c r="T985" i="4"/>
  <c r="T986" i="4"/>
  <c r="T987" i="4"/>
  <c r="T988" i="4"/>
  <c r="T989" i="4"/>
  <c r="T990" i="4"/>
  <c r="T991" i="4"/>
  <c r="T992" i="4"/>
  <c r="T993" i="4"/>
  <c r="T994" i="4"/>
  <c r="T995" i="4"/>
  <c r="T996" i="4"/>
  <c r="T997" i="4"/>
  <c r="T998" i="4"/>
  <c r="T999" i="4"/>
  <c r="T1000" i="4"/>
  <c r="T1001" i="4"/>
  <c r="T1002" i="4"/>
  <c r="T1003" i="4"/>
  <c r="T1004" i="4"/>
  <c r="T1005" i="4"/>
  <c r="T1006" i="4"/>
  <c r="T1007" i="4"/>
  <c r="T1008" i="4"/>
  <c r="T1009" i="4"/>
  <c r="T1010" i="4"/>
  <c r="T1011" i="4"/>
  <c r="T1012" i="4"/>
  <c r="T1013" i="4"/>
  <c r="T1014" i="4"/>
  <c r="T1015" i="4"/>
  <c r="T1016" i="4"/>
  <c r="T1017" i="4"/>
  <c r="T1018" i="4"/>
  <c r="T1019" i="4"/>
  <c r="T1020" i="4"/>
  <c r="T1021" i="4"/>
  <c r="T1022" i="4"/>
  <c r="T1023" i="4"/>
  <c r="T1024" i="4"/>
  <c r="T1025" i="4"/>
  <c r="T1026" i="4"/>
  <c r="T1027" i="4"/>
  <c r="T1028" i="4"/>
  <c r="T1029" i="4"/>
  <c r="T1030" i="4"/>
  <c r="T1031" i="4"/>
  <c r="T1032" i="4"/>
  <c r="T1033" i="4"/>
  <c r="T1034" i="4"/>
  <c r="T1035" i="4"/>
  <c r="T1036" i="4"/>
  <c r="T1037" i="4"/>
  <c r="T1038" i="4"/>
  <c r="T1039" i="4"/>
  <c r="T1040" i="4"/>
  <c r="T1041" i="4"/>
  <c r="T1042" i="4"/>
  <c r="T1043" i="4"/>
  <c r="T1044" i="4"/>
  <c r="T1045" i="4"/>
  <c r="T1046" i="4"/>
  <c r="T1047" i="4"/>
  <c r="T1048" i="4"/>
  <c r="T1049" i="4"/>
  <c r="T1050" i="4"/>
  <c r="T1051" i="4"/>
  <c r="T1052" i="4"/>
  <c r="T1053" i="4"/>
  <c r="T1054" i="4"/>
  <c r="T1055" i="4"/>
  <c r="T1056" i="4"/>
  <c r="T1057" i="4"/>
  <c r="T1058" i="4"/>
  <c r="T1059" i="4"/>
  <c r="T1060" i="4"/>
  <c r="T1061" i="4"/>
  <c r="T1062" i="4"/>
  <c r="T1063" i="4"/>
  <c r="T1064" i="4"/>
  <c r="T1065" i="4"/>
  <c r="T1066" i="4"/>
  <c r="T1067" i="4"/>
  <c r="T1068" i="4"/>
  <c r="T1069" i="4"/>
  <c r="T1070" i="4"/>
  <c r="T1071" i="4"/>
  <c r="T1072" i="4"/>
  <c r="T1073" i="4"/>
  <c r="T1074" i="4"/>
  <c r="T1075" i="4"/>
  <c r="T1076" i="4"/>
  <c r="T1077" i="4"/>
  <c r="T1078" i="4"/>
  <c r="T1079" i="4"/>
  <c r="T1080" i="4"/>
  <c r="T1081" i="4"/>
  <c r="T1082" i="4"/>
  <c r="T1083" i="4"/>
  <c r="T1084" i="4"/>
  <c r="T1085" i="4"/>
  <c r="T1086" i="4"/>
  <c r="T1087" i="4"/>
  <c r="T1088" i="4"/>
  <c r="T1089" i="4"/>
  <c r="T1090" i="4"/>
  <c r="T1091" i="4"/>
  <c r="T1092" i="4"/>
  <c r="T1093" i="4"/>
  <c r="T1094" i="4"/>
  <c r="T1095" i="4"/>
  <c r="T1096" i="4"/>
  <c r="T1097" i="4"/>
  <c r="T1098" i="4"/>
  <c r="T1099" i="4"/>
  <c r="T1100" i="4"/>
  <c r="T1101" i="4"/>
  <c r="T1102" i="4"/>
  <c r="T1103" i="4"/>
  <c r="T1104" i="4"/>
  <c r="T1105" i="4"/>
  <c r="T1106" i="4"/>
  <c r="T1107" i="4"/>
  <c r="T1108" i="4"/>
  <c r="T1109" i="4"/>
  <c r="T1110" i="4"/>
  <c r="T1111" i="4"/>
  <c r="T1112" i="4"/>
  <c r="T1113" i="4"/>
  <c r="T1114" i="4"/>
  <c r="T1115" i="4"/>
  <c r="T1116" i="4"/>
  <c r="T1117" i="4"/>
  <c r="T1118" i="4"/>
  <c r="T1119" i="4"/>
  <c r="T1120" i="4"/>
  <c r="T1121" i="4"/>
  <c r="T1122" i="4"/>
  <c r="T1123" i="4"/>
  <c r="T1124" i="4"/>
  <c r="T1125" i="4"/>
  <c r="T1126" i="4"/>
  <c r="T1127" i="4"/>
  <c r="T1128" i="4"/>
  <c r="T1129" i="4"/>
  <c r="T1130" i="4"/>
  <c r="T1131" i="4"/>
  <c r="T1132" i="4"/>
  <c r="T1133" i="4"/>
  <c r="T1134" i="4"/>
  <c r="T1135" i="4"/>
  <c r="T1136" i="4"/>
  <c r="T1137" i="4"/>
  <c r="T1138" i="4"/>
  <c r="T1139" i="4"/>
  <c r="T1140" i="4"/>
  <c r="T1141" i="4"/>
  <c r="T1142" i="4"/>
  <c r="T1143" i="4"/>
  <c r="T1144" i="4"/>
  <c r="T1145" i="4"/>
  <c r="T1146" i="4"/>
  <c r="T1147" i="4"/>
  <c r="T1148" i="4"/>
  <c r="T1149" i="4"/>
  <c r="T1150" i="4"/>
  <c r="T1151" i="4"/>
  <c r="T1152" i="4"/>
  <c r="T1153" i="4"/>
  <c r="T1154" i="4"/>
  <c r="T1155" i="4"/>
  <c r="T1156" i="4"/>
  <c r="T1157" i="4"/>
  <c r="T1158" i="4"/>
  <c r="T1159" i="4"/>
  <c r="T1160" i="4"/>
  <c r="T1161" i="4"/>
  <c r="T1162" i="4"/>
  <c r="T1163" i="4"/>
  <c r="T1164" i="4"/>
  <c r="T1165" i="4"/>
  <c r="T1166" i="4"/>
  <c r="T1167" i="4"/>
  <c r="T1168" i="4"/>
  <c r="T1169" i="4"/>
  <c r="T1170" i="4"/>
  <c r="T1171" i="4"/>
  <c r="T1172" i="4"/>
  <c r="T1173" i="4"/>
  <c r="T1174" i="4"/>
  <c r="T1175" i="4"/>
  <c r="T1176" i="4"/>
  <c r="T1177" i="4"/>
  <c r="T1178" i="4"/>
  <c r="T1179" i="4"/>
  <c r="T1180" i="4"/>
  <c r="T1181" i="4"/>
  <c r="T1182" i="4"/>
  <c r="T1183" i="4"/>
  <c r="T1184" i="4"/>
  <c r="T1185" i="4"/>
  <c r="T1186" i="4"/>
  <c r="T1187" i="4"/>
  <c r="T1188" i="4"/>
  <c r="T1189" i="4"/>
  <c r="T1190" i="4"/>
  <c r="T1191" i="4"/>
  <c r="T1192" i="4"/>
  <c r="T1193" i="4"/>
  <c r="T1194" i="4"/>
  <c r="T1195" i="4"/>
  <c r="T1196" i="4"/>
  <c r="T1197" i="4"/>
  <c r="T1198" i="4"/>
  <c r="T1199" i="4"/>
  <c r="T1200" i="4"/>
  <c r="T1201" i="4"/>
  <c r="T1202" i="4"/>
  <c r="T1203" i="4"/>
  <c r="T1204" i="4"/>
  <c r="T1205" i="4"/>
  <c r="T1206" i="4"/>
  <c r="T1207" i="4"/>
  <c r="T1208" i="4"/>
  <c r="T1209" i="4"/>
  <c r="T1210" i="4"/>
  <c r="T1211" i="4"/>
  <c r="T1212" i="4"/>
  <c r="T1213" i="4"/>
  <c r="T1214" i="4"/>
  <c r="T1215" i="4"/>
  <c r="T1216" i="4"/>
  <c r="T1217" i="4"/>
  <c r="T1218" i="4"/>
  <c r="T1219" i="4"/>
  <c r="T1220" i="4"/>
  <c r="T1221" i="4"/>
  <c r="T1222" i="4"/>
  <c r="T1223" i="4"/>
  <c r="T1224" i="4"/>
  <c r="T1225" i="4"/>
  <c r="T1226" i="4"/>
  <c r="T1227" i="4"/>
  <c r="T1228" i="4"/>
  <c r="T1229" i="4"/>
  <c r="T1230" i="4"/>
  <c r="T1231" i="4"/>
  <c r="T1232" i="4"/>
  <c r="T1233" i="4"/>
  <c r="T1234" i="4"/>
  <c r="T1235" i="4"/>
  <c r="T1236" i="4"/>
  <c r="T1237" i="4"/>
  <c r="T1238" i="4"/>
  <c r="T1239" i="4"/>
  <c r="T1240" i="4"/>
  <c r="T1241" i="4"/>
  <c r="T1242" i="4"/>
  <c r="T1243" i="4"/>
  <c r="T1244" i="4"/>
  <c r="T1245" i="4"/>
  <c r="T1246" i="4"/>
  <c r="T1247" i="4"/>
  <c r="T1248" i="4"/>
  <c r="T1249" i="4"/>
  <c r="T1250" i="4"/>
  <c r="T1251" i="4"/>
  <c r="T1252" i="4"/>
  <c r="T1253" i="4"/>
  <c r="T1254" i="4"/>
  <c r="T1255" i="4"/>
  <c r="T1256" i="4"/>
  <c r="T1257" i="4"/>
  <c r="T1258" i="4"/>
  <c r="T1259" i="4"/>
  <c r="T1260" i="4"/>
  <c r="T1261" i="4"/>
  <c r="T1262" i="4"/>
  <c r="T1263" i="4"/>
  <c r="T1264" i="4"/>
  <c r="T1265" i="4"/>
  <c r="T1266" i="4"/>
  <c r="T1267" i="4"/>
  <c r="T1268" i="4"/>
  <c r="T1269" i="4"/>
  <c r="T1270" i="4"/>
  <c r="T1271" i="4"/>
  <c r="T1272" i="4"/>
  <c r="T1273" i="4"/>
  <c r="T1274" i="4"/>
  <c r="T1275" i="4"/>
  <c r="T1276" i="4"/>
  <c r="T1277" i="4"/>
  <c r="T1278" i="4"/>
  <c r="T1279" i="4"/>
  <c r="T1280" i="4"/>
  <c r="T1281" i="4"/>
  <c r="T1282" i="4"/>
  <c r="T1283" i="4"/>
  <c r="T1284" i="4"/>
  <c r="T1285" i="4"/>
  <c r="T1286" i="4"/>
  <c r="T1287" i="4"/>
  <c r="T1288" i="4"/>
  <c r="T1289" i="4"/>
  <c r="T1290" i="4"/>
  <c r="T1291" i="4"/>
  <c r="T1292" i="4"/>
  <c r="T1293" i="4"/>
  <c r="T1294" i="4"/>
  <c r="T1295" i="4"/>
  <c r="T1296" i="4"/>
  <c r="T1297" i="4"/>
  <c r="T1298" i="4"/>
  <c r="T1299" i="4"/>
  <c r="T1300" i="4"/>
  <c r="T1301" i="4"/>
  <c r="T1302" i="4"/>
  <c r="T1303" i="4"/>
  <c r="T1304" i="4"/>
  <c r="T1305" i="4"/>
  <c r="T1306" i="4"/>
  <c r="T1307" i="4"/>
  <c r="T1308" i="4"/>
  <c r="T1309" i="4"/>
  <c r="T1310" i="4"/>
  <c r="T1311" i="4"/>
  <c r="T1312" i="4"/>
  <c r="T1313" i="4"/>
  <c r="T1314" i="4"/>
  <c r="T1315" i="4"/>
  <c r="T1316" i="4"/>
  <c r="T1317" i="4"/>
  <c r="T1318" i="4"/>
  <c r="T1319" i="4"/>
  <c r="T1320" i="4"/>
  <c r="T1321" i="4"/>
  <c r="T1322" i="4"/>
  <c r="T1323" i="4"/>
  <c r="T1324" i="4"/>
  <c r="T1325" i="4"/>
  <c r="T1326" i="4"/>
  <c r="T1327" i="4"/>
  <c r="T1328" i="4"/>
  <c r="T1329" i="4"/>
  <c r="T1330" i="4"/>
  <c r="T1331" i="4"/>
  <c r="T1332" i="4"/>
  <c r="T1333" i="4"/>
  <c r="T1334" i="4"/>
  <c r="T1335" i="4"/>
  <c r="T1336" i="4"/>
  <c r="T1337" i="4"/>
  <c r="T1338" i="4"/>
  <c r="T1339" i="4"/>
  <c r="T1340" i="4"/>
  <c r="T1341" i="4"/>
  <c r="T1342" i="4"/>
  <c r="T1343" i="4"/>
  <c r="T1344" i="4"/>
  <c r="T1345" i="4"/>
  <c r="T1346" i="4"/>
  <c r="T1347" i="4"/>
  <c r="T1348" i="4"/>
  <c r="T1349" i="4"/>
  <c r="T1350" i="4"/>
  <c r="T1351" i="4"/>
  <c r="T1352" i="4"/>
  <c r="T1353" i="4"/>
  <c r="T1354" i="4"/>
  <c r="T1355" i="4"/>
  <c r="T1356" i="4"/>
  <c r="T1357" i="4"/>
  <c r="T1358" i="4"/>
  <c r="T1359" i="4"/>
  <c r="T1360" i="4"/>
  <c r="T1361" i="4"/>
  <c r="T1362" i="4"/>
  <c r="T1363" i="4"/>
  <c r="T1364" i="4"/>
  <c r="T1365" i="4"/>
  <c r="T1366" i="4"/>
  <c r="T1367" i="4"/>
  <c r="T1368" i="4"/>
  <c r="T1369" i="4"/>
  <c r="T1370" i="4"/>
  <c r="T1371" i="4"/>
  <c r="T1372" i="4"/>
  <c r="T1373" i="4"/>
  <c r="T1374" i="4"/>
  <c r="T1375" i="4"/>
  <c r="T1376" i="4"/>
  <c r="T1377" i="4"/>
  <c r="T1378" i="4"/>
  <c r="T1379" i="4"/>
  <c r="T1380" i="4"/>
  <c r="T1381" i="4"/>
  <c r="T1382" i="4"/>
  <c r="T1383" i="4"/>
  <c r="T1384" i="4"/>
  <c r="T1385" i="4"/>
  <c r="T1386" i="4"/>
  <c r="T1387" i="4"/>
  <c r="T1388" i="4"/>
  <c r="T1389" i="4"/>
  <c r="T1390" i="4"/>
  <c r="T1391" i="4"/>
  <c r="T1392" i="4"/>
  <c r="T1393" i="4"/>
  <c r="T1394" i="4"/>
  <c r="T1395" i="4"/>
  <c r="T1396" i="4"/>
  <c r="T1397" i="4"/>
  <c r="T1398" i="4"/>
  <c r="T1399" i="4"/>
  <c r="T1400" i="4"/>
  <c r="T1401" i="4"/>
  <c r="T1402" i="4"/>
  <c r="T1403" i="4"/>
  <c r="T1404" i="4"/>
  <c r="T1405" i="4"/>
  <c r="T1406" i="4"/>
  <c r="T1407" i="4"/>
  <c r="T1408" i="4"/>
  <c r="T1409" i="4"/>
  <c r="T1410" i="4"/>
  <c r="T1411" i="4"/>
  <c r="T1412" i="4"/>
  <c r="T1413" i="4"/>
  <c r="T1414" i="4"/>
  <c r="T1415" i="4"/>
  <c r="T1416" i="4"/>
  <c r="T1417" i="4"/>
  <c r="T1418" i="4"/>
  <c r="T1419" i="4"/>
  <c r="T1420" i="4"/>
  <c r="T1421" i="4"/>
  <c r="T1422" i="4"/>
  <c r="T1423" i="4"/>
  <c r="T1424" i="4"/>
  <c r="T1425" i="4"/>
  <c r="T1426" i="4"/>
  <c r="T1427" i="4"/>
  <c r="T1428" i="4"/>
  <c r="T1429" i="4"/>
  <c r="T1430" i="4"/>
  <c r="T1431" i="4"/>
  <c r="T1432" i="4"/>
  <c r="T1433" i="4"/>
  <c r="T1434" i="4"/>
  <c r="T1435" i="4"/>
  <c r="T1436" i="4"/>
  <c r="T1437" i="4"/>
  <c r="T1438" i="4"/>
  <c r="T1439" i="4"/>
  <c r="T1440" i="4"/>
  <c r="T1441" i="4"/>
  <c r="T1442" i="4"/>
  <c r="T1443" i="4"/>
  <c r="T1444" i="4"/>
  <c r="T1445" i="4"/>
  <c r="T1446" i="4"/>
  <c r="T1447" i="4"/>
  <c r="T1448" i="4"/>
  <c r="T1449" i="4"/>
  <c r="T1450" i="4"/>
  <c r="T1451" i="4"/>
  <c r="T1452" i="4"/>
  <c r="T1453" i="4"/>
  <c r="T1454" i="4"/>
  <c r="T1455" i="4"/>
  <c r="T1456" i="4"/>
  <c r="T1457" i="4"/>
  <c r="T1458" i="4"/>
  <c r="T1459" i="4"/>
  <c r="T1460" i="4"/>
  <c r="T1461" i="4"/>
  <c r="T1462" i="4"/>
  <c r="T1463" i="4"/>
  <c r="T1464" i="4"/>
  <c r="T1465" i="4"/>
  <c r="T1466" i="4"/>
  <c r="T1467" i="4"/>
  <c r="T1468" i="4"/>
  <c r="T1469" i="4"/>
  <c r="T1470" i="4"/>
  <c r="T1471" i="4"/>
  <c r="T1472" i="4"/>
  <c r="T1473" i="4"/>
  <c r="T1474" i="4"/>
  <c r="T1475" i="4"/>
  <c r="T1476" i="4"/>
  <c r="T1477" i="4"/>
  <c r="T1478" i="4"/>
  <c r="T1479" i="4"/>
  <c r="T1480" i="4"/>
  <c r="T1481" i="4"/>
  <c r="T1482" i="4"/>
  <c r="T1483" i="4"/>
  <c r="T1484" i="4"/>
  <c r="T1485" i="4"/>
  <c r="T1486" i="4"/>
  <c r="T1487" i="4"/>
  <c r="T1488" i="4"/>
  <c r="T1489" i="4"/>
  <c r="T1490" i="4"/>
  <c r="T1491" i="4"/>
  <c r="T1492" i="4"/>
  <c r="T1493" i="4"/>
  <c r="T1494" i="4"/>
  <c r="T1495" i="4"/>
  <c r="T1496" i="4"/>
  <c r="T1497" i="4"/>
  <c r="T1498" i="4"/>
  <c r="T1499" i="4"/>
  <c r="T1500" i="4"/>
  <c r="T1501" i="4"/>
  <c r="T1502" i="4"/>
  <c r="T1503" i="4"/>
  <c r="T1504" i="4"/>
  <c r="T1505" i="4"/>
  <c r="T1506" i="4"/>
  <c r="T1507" i="4"/>
  <c r="T1508" i="4"/>
  <c r="T1509" i="4"/>
  <c r="T1510" i="4"/>
  <c r="T1511" i="4"/>
  <c r="T1512" i="4"/>
  <c r="T1513" i="4"/>
  <c r="T1514" i="4"/>
  <c r="T1515" i="4"/>
  <c r="T1516" i="4"/>
  <c r="T1517" i="4"/>
  <c r="T1518" i="4"/>
  <c r="T1519" i="4"/>
  <c r="T1520" i="4"/>
  <c r="T1521" i="4"/>
  <c r="T1522" i="4"/>
  <c r="T1523" i="4"/>
  <c r="T1524" i="4"/>
  <c r="T1525" i="4"/>
  <c r="T1526" i="4"/>
  <c r="T1527" i="4"/>
  <c r="T1528" i="4"/>
  <c r="T1529" i="4"/>
  <c r="T1530" i="4"/>
  <c r="T1531" i="4"/>
  <c r="T1532" i="4"/>
  <c r="T1533" i="4"/>
  <c r="T1534" i="4"/>
  <c r="T1535" i="4"/>
  <c r="T1536" i="4"/>
  <c r="T1537" i="4"/>
  <c r="T1538" i="4"/>
  <c r="T1539" i="4"/>
  <c r="T1540" i="4"/>
  <c r="T1541" i="4"/>
  <c r="T1542" i="4"/>
  <c r="T1543" i="4"/>
  <c r="T1544" i="4"/>
  <c r="T1545" i="4"/>
  <c r="T1546" i="4"/>
  <c r="T1547" i="4"/>
  <c r="T1548" i="4"/>
  <c r="T1549" i="4"/>
  <c r="T1550" i="4"/>
  <c r="T1551" i="4"/>
  <c r="T1552" i="4"/>
  <c r="T1553" i="4"/>
  <c r="T1554" i="4"/>
  <c r="T1555" i="4"/>
  <c r="T1556" i="4"/>
  <c r="T1557" i="4"/>
  <c r="T1558" i="4"/>
  <c r="T1559" i="4"/>
  <c r="T1560" i="4"/>
  <c r="T1561"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573" i="4"/>
  <c r="O574" i="4"/>
  <c r="O575" i="4"/>
  <c r="O576" i="4"/>
  <c r="O577" i="4"/>
  <c r="O578" i="4"/>
  <c r="O579" i="4"/>
  <c r="O580" i="4"/>
  <c r="O581" i="4"/>
  <c r="O582" i="4"/>
  <c r="O583" i="4"/>
  <c r="O584" i="4"/>
  <c r="O585" i="4"/>
  <c r="O586" i="4"/>
  <c r="O587" i="4"/>
  <c r="O588" i="4"/>
  <c r="O589" i="4"/>
  <c r="O590" i="4"/>
  <c r="O591" i="4"/>
  <c r="O592" i="4"/>
  <c r="O593" i="4"/>
  <c r="O594" i="4"/>
  <c r="O595" i="4"/>
  <c r="O596" i="4"/>
  <c r="O597" i="4"/>
  <c r="O598" i="4"/>
  <c r="O599" i="4"/>
  <c r="O600" i="4"/>
  <c r="O601" i="4"/>
  <c r="O602" i="4"/>
  <c r="O603" i="4"/>
  <c r="O604" i="4"/>
  <c r="O605" i="4"/>
  <c r="O606" i="4"/>
  <c r="O607" i="4"/>
  <c r="O608" i="4"/>
  <c r="O609" i="4"/>
  <c r="O610" i="4"/>
  <c r="O611" i="4"/>
  <c r="O612" i="4"/>
  <c r="O613" i="4"/>
  <c r="O614" i="4"/>
  <c r="O615" i="4"/>
  <c r="O616" i="4"/>
  <c r="O617" i="4"/>
  <c r="O618" i="4"/>
  <c r="O619" i="4"/>
  <c r="O620" i="4"/>
  <c r="O621" i="4"/>
  <c r="O622" i="4"/>
  <c r="O623" i="4"/>
  <c r="O624" i="4"/>
  <c r="O625" i="4"/>
  <c r="O626" i="4"/>
  <c r="O627" i="4"/>
  <c r="O628" i="4"/>
  <c r="O629" i="4"/>
  <c r="O630" i="4"/>
  <c r="O631" i="4"/>
  <c r="O632" i="4"/>
  <c r="O633" i="4"/>
  <c r="O634" i="4"/>
  <c r="O635" i="4"/>
  <c r="O636" i="4"/>
  <c r="O637" i="4"/>
  <c r="O638" i="4"/>
  <c r="O639" i="4"/>
  <c r="O640" i="4"/>
  <c r="O641" i="4"/>
  <c r="O642" i="4"/>
  <c r="O643" i="4"/>
  <c r="O644" i="4"/>
  <c r="O645" i="4"/>
  <c r="O646" i="4"/>
  <c r="O647" i="4"/>
  <c r="O648" i="4"/>
  <c r="O649" i="4"/>
  <c r="O650" i="4"/>
  <c r="O651" i="4"/>
  <c r="O652" i="4"/>
  <c r="O653" i="4"/>
  <c r="O654" i="4"/>
  <c r="O655" i="4"/>
  <c r="O656" i="4"/>
  <c r="O657" i="4"/>
  <c r="O658" i="4"/>
  <c r="O659" i="4"/>
  <c r="O660" i="4"/>
  <c r="O661" i="4"/>
  <c r="O662" i="4"/>
  <c r="O663" i="4"/>
  <c r="O664" i="4"/>
  <c r="O665" i="4"/>
  <c r="O666" i="4"/>
  <c r="O667" i="4"/>
  <c r="O668" i="4"/>
  <c r="O669" i="4"/>
  <c r="O670" i="4"/>
  <c r="O671" i="4"/>
  <c r="O672" i="4"/>
  <c r="O673" i="4"/>
  <c r="O674" i="4"/>
  <c r="O675" i="4"/>
  <c r="O676" i="4"/>
  <c r="O677" i="4"/>
  <c r="O678" i="4"/>
  <c r="O679" i="4"/>
  <c r="O680" i="4"/>
  <c r="O681" i="4"/>
  <c r="O682" i="4"/>
  <c r="O683" i="4"/>
  <c r="O684" i="4"/>
  <c r="O685" i="4"/>
  <c r="O686" i="4"/>
  <c r="O687" i="4"/>
  <c r="O688" i="4"/>
  <c r="O689" i="4"/>
  <c r="O690" i="4"/>
  <c r="O691" i="4"/>
  <c r="O692" i="4"/>
  <c r="O693" i="4"/>
  <c r="O694" i="4"/>
  <c r="O695" i="4"/>
  <c r="O696" i="4"/>
  <c r="O697" i="4"/>
  <c r="O698" i="4"/>
  <c r="O699" i="4"/>
  <c r="O700" i="4"/>
  <c r="O701" i="4"/>
  <c r="O702" i="4"/>
  <c r="O703" i="4"/>
  <c r="O704" i="4"/>
  <c r="O705" i="4"/>
  <c r="O706" i="4"/>
  <c r="O707" i="4"/>
  <c r="O708" i="4"/>
  <c r="O709" i="4"/>
  <c r="O710" i="4"/>
  <c r="O711" i="4"/>
  <c r="O712" i="4"/>
  <c r="O713" i="4"/>
  <c r="O714" i="4"/>
  <c r="O715" i="4"/>
  <c r="O716" i="4"/>
  <c r="O717" i="4"/>
  <c r="O718" i="4"/>
  <c r="O719" i="4"/>
  <c r="O720" i="4"/>
  <c r="O721" i="4"/>
  <c r="O722" i="4"/>
  <c r="O723" i="4"/>
  <c r="O724" i="4"/>
  <c r="O725" i="4"/>
  <c r="O726" i="4"/>
  <c r="O727" i="4"/>
  <c r="O728" i="4"/>
  <c r="O729" i="4"/>
  <c r="O730" i="4"/>
  <c r="O731" i="4"/>
  <c r="O732" i="4"/>
  <c r="O733" i="4"/>
  <c r="O734" i="4"/>
  <c r="O735" i="4"/>
  <c r="O736" i="4"/>
  <c r="O737" i="4"/>
  <c r="O738" i="4"/>
  <c r="O739" i="4"/>
  <c r="O740" i="4"/>
  <c r="O741" i="4"/>
  <c r="O742" i="4"/>
  <c r="O743" i="4"/>
  <c r="O744" i="4"/>
  <c r="O745" i="4"/>
  <c r="O746" i="4"/>
  <c r="O747" i="4"/>
  <c r="O748" i="4"/>
  <c r="O749" i="4"/>
  <c r="O750" i="4"/>
  <c r="O751" i="4"/>
  <c r="O752" i="4"/>
  <c r="O753" i="4"/>
  <c r="O754" i="4"/>
  <c r="O755" i="4"/>
  <c r="O756" i="4"/>
  <c r="O757" i="4"/>
  <c r="O758" i="4"/>
  <c r="O759" i="4"/>
  <c r="O760" i="4"/>
  <c r="O761" i="4"/>
  <c r="O762" i="4"/>
  <c r="O763" i="4"/>
  <c r="O764" i="4"/>
  <c r="O765" i="4"/>
  <c r="O766" i="4"/>
  <c r="O767" i="4"/>
  <c r="O768" i="4"/>
  <c r="O769" i="4"/>
  <c r="O770" i="4"/>
  <c r="O771" i="4"/>
  <c r="O772" i="4"/>
  <c r="O773" i="4"/>
  <c r="O774" i="4"/>
  <c r="O775" i="4"/>
  <c r="O776" i="4"/>
  <c r="O777" i="4"/>
  <c r="O778" i="4"/>
  <c r="O779" i="4"/>
  <c r="O780" i="4"/>
  <c r="O781" i="4"/>
  <c r="O782" i="4"/>
  <c r="O783" i="4"/>
  <c r="O784" i="4"/>
  <c r="O785" i="4"/>
  <c r="O786" i="4"/>
  <c r="O787" i="4"/>
  <c r="O788" i="4"/>
  <c r="O789" i="4"/>
  <c r="O790" i="4"/>
  <c r="O791" i="4"/>
  <c r="O792" i="4"/>
  <c r="O793" i="4"/>
  <c r="O794" i="4"/>
  <c r="O795" i="4"/>
  <c r="O796" i="4"/>
  <c r="O797" i="4"/>
  <c r="O798" i="4"/>
  <c r="O799" i="4"/>
  <c r="O800" i="4"/>
  <c r="O801" i="4"/>
  <c r="O802" i="4"/>
  <c r="O803" i="4"/>
  <c r="O804" i="4"/>
  <c r="O805" i="4"/>
  <c r="O806" i="4"/>
  <c r="O807" i="4"/>
  <c r="O808" i="4"/>
  <c r="O809" i="4"/>
  <c r="O810" i="4"/>
  <c r="O811" i="4"/>
  <c r="O812" i="4"/>
  <c r="O813" i="4"/>
  <c r="O814" i="4"/>
  <c r="O815" i="4"/>
  <c r="O816" i="4"/>
  <c r="O817" i="4"/>
  <c r="O818" i="4"/>
  <c r="O819" i="4"/>
  <c r="O820" i="4"/>
  <c r="O821" i="4"/>
  <c r="O822" i="4"/>
  <c r="O823" i="4"/>
  <c r="O824" i="4"/>
  <c r="O825" i="4"/>
  <c r="O826" i="4"/>
  <c r="O827" i="4"/>
  <c r="O828" i="4"/>
  <c r="O829" i="4"/>
  <c r="O830" i="4"/>
  <c r="O831" i="4"/>
  <c r="O832" i="4"/>
  <c r="O833" i="4"/>
  <c r="O834" i="4"/>
  <c r="O835" i="4"/>
  <c r="O836" i="4"/>
  <c r="O837" i="4"/>
  <c r="O838" i="4"/>
  <c r="O839" i="4"/>
  <c r="O840" i="4"/>
  <c r="O841" i="4"/>
  <c r="O842" i="4"/>
  <c r="O843" i="4"/>
  <c r="O844" i="4"/>
  <c r="O845" i="4"/>
  <c r="O846" i="4"/>
  <c r="O847" i="4"/>
  <c r="O848" i="4"/>
  <c r="O849" i="4"/>
  <c r="O850" i="4"/>
  <c r="O851" i="4"/>
  <c r="O852" i="4"/>
  <c r="O853" i="4"/>
  <c r="O854" i="4"/>
  <c r="O855" i="4"/>
  <c r="O856" i="4"/>
  <c r="O857" i="4"/>
  <c r="O858" i="4"/>
  <c r="O859" i="4"/>
  <c r="O860" i="4"/>
  <c r="O861" i="4"/>
  <c r="O862" i="4"/>
  <c r="O863" i="4"/>
  <c r="O864" i="4"/>
  <c r="O865" i="4"/>
  <c r="O866" i="4"/>
  <c r="O867" i="4"/>
  <c r="O868" i="4"/>
  <c r="O869" i="4"/>
  <c r="O870" i="4"/>
  <c r="O871" i="4"/>
  <c r="O872" i="4"/>
  <c r="O873" i="4"/>
  <c r="O874" i="4"/>
  <c r="O875" i="4"/>
  <c r="O876" i="4"/>
  <c r="O877" i="4"/>
  <c r="O878" i="4"/>
  <c r="O879" i="4"/>
  <c r="O880" i="4"/>
  <c r="O881" i="4"/>
  <c r="O882" i="4"/>
  <c r="O883" i="4"/>
  <c r="O884" i="4"/>
  <c r="O885" i="4"/>
  <c r="O886" i="4"/>
  <c r="O887" i="4"/>
  <c r="O888" i="4"/>
  <c r="O889" i="4"/>
  <c r="O890" i="4"/>
  <c r="O891" i="4"/>
  <c r="O892" i="4"/>
  <c r="O893" i="4"/>
  <c r="O894" i="4"/>
  <c r="O895" i="4"/>
  <c r="O896" i="4"/>
  <c r="O897" i="4"/>
  <c r="O898" i="4"/>
  <c r="O899" i="4"/>
  <c r="O900" i="4"/>
  <c r="O901" i="4"/>
  <c r="O902" i="4"/>
  <c r="O903" i="4"/>
  <c r="O904" i="4"/>
  <c r="O905" i="4"/>
  <c r="O906" i="4"/>
  <c r="O907" i="4"/>
  <c r="O908" i="4"/>
  <c r="O909" i="4"/>
  <c r="O910" i="4"/>
  <c r="O911" i="4"/>
  <c r="O912" i="4"/>
  <c r="O913" i="4"/>
  <c r="O914" i="4"/>
  <c r="O915" i="4"/>
  <c r="O916" i="4"/>
  <c r="O917" i="4"/>
  <c r="O918" i="4"/>
  <c r="O919" i="4"/>
  <c r="O920" i="4"/>
  <c r="O921" i="4"/>
  <c r="O922" i="4"/>
  <c r="O923" i="4"/>
  <c r="O924" i="4"/>
  <c r="O925" i="4"/>
  <c r="O926" i="4"/>
  <c r="O927" i="4"/>
  <c r="O928" i="4"/>
  <c r="O929" i="4"/>
  <c r="O930" i="4"/>
  <c r="O931" i="4"/>
  <c r="O932" i="4"/>
  <c r="O933" i="4"/>
  <c r="O934" i="4"/>
  <c r="O935" i="4"/>
  <c r="O936" i="4"/>
  <c r="O937" i="4"/>
  <c r="O938" i="4"/>
  <c r="O939" i="4"/>
  <c r="O940" i="4"/>
  <c r="O941" i="4"/>
  <c r="O942" i="4"/>
  <c r="O943" i="4"/>
  <c r="O944" i="4"/>
  <c r="O945" i="4"/>
  <c r="O946" i="4"/>
  <c r="O947" i="4"/>
  <c r="O948" i="4"/>
  <c r="O949" i="4"/>
  <c r="O950" i="4"/>
  <c r="O951" i="4"/>
  <c r="O952" i="4"/>
  <c r="O953" i="4"/>
  <c r="O954" i="4"/>
  <c r="O955" i="4"/>
  <c r="O956" i="4"/>
  <c r="O957" i="4"/>
  <c r="O958" i="4"/>
  <c r="O959" i="4"/>
  <c r="O960" i="4"/>
  <c r="O961" i="4"/>
  <c r="O962" i="4"/>
  <c r="O963" i="4"/>
  <c r="O964" i="4"/>
  <c r="O965" i="4"/>
  <c r="O966" i="4"/>
  <c r="O967" i="4"/>
  <c r="O968" i="4"/>
  <c r="O969" i="4"/>
  <c r="O970" i="4"/>
  <c r="O971" i="4"/>
  <c r="O972" i="4"/>
  <c r="O973" i="4"/>
  <c r="O974" i="4"/>
  <c r="O975" i="4"/>
  <c r="O976" i="4"/>
  <c r="O977" i="4"/>
  <c r="O978" i="4"/>
  <c r="O979" i="4"/>
  <c r="O980" i="4"/>
  <c r="O981" i="4"/>
  <c r="O982" i="4"/>
  <c r="O983" i="4"/>
  <c r="O984" i="4"/>
  <c r="O985" i="4"/>
  <c r="O986" i="4"/>
  <c r="O987" i="4"/>
  <c r="O988" i="4"/>
  <c r="O989" i="4"/>
  <c r="O990" i="4"/>
  <c r="O991" i="4"/>
  <c r="O992" i="4"/>
  <c r="O993" i="4"/>
  <c r="O994" i="4"/>
  <c r="O995" i="4"/>
  <c r="O996" i="4"/>
  <c r="O997" i="4"/>
  <c r="O998" i="4"/>
  <c r="O999" i="4"/>
  <c r="O1000" i="4"/>
  <c r="O1001" i="4"/>
  <c r="O1002" i="4"/>
  <c r="O1003" i="4"/>
  <c r="O1004" i="4"/>
  <c r="O1005" i="4"/>
  <c r="O1006" i="4"/>
  <c r="O1007" i="4"/>
  <c r="O1008" i="4"/>
  <c r="O1009" i="4"/>
  <c r="O1010" i="4"/>
  <c r="O1011" i="4"/>
  <c r="O1012" i="4"/>
  <c r="O1013" i="4"/>
  <c r="O1014" i="4"/>
  <c r="O1015" i="4"/>
  <c r="O1016" i="4"/>
  <c r="O1017" i="4"/>
  <c r="O1018" i="4"/>
  <c r="O1019" i="4"/>
  <c r="O1020" i="4"/>
  <c r="O1021" i="4"/>
  <c r="O1022" i="4"/>
  <c r="O1023" i="4"/>
  <c r="O1024" i="4"/>
  <c r="O1025" i="4"/>
  <c r="O1026" i="4"/>
  <c r="O1027" i="4"/>
  <c r="O1028" i="4"/>
  <c r="O1029" i="4"/>
  <c r="O1030" i="4"/>
  <c r="O1031" i="4"/>
  <c r="O1032" i="4"/>
  <c r="O1033" i="4"/>
  <c r="O1034" i="4"/>
  <c r="O1035" i="4"/>
  <c r="O1036" i="4"/>
  <c r="O1037" i="4"/>
  <c r="O1038" i="4"/>
  <c r="O1039" i="4"/>
  <c r="O1040" i="4"/>
  <c r="O1041" i="4"/>
  <c r="O1042" i="4"/>
  <c r="O1043" i="4"/>
  <c r="O1044" i="4"/>
  <c r="O1045" i="4"/>
  <c r="O1046" i="4"/>
  <c r="O1047" i="4"/>
  <c r="O1048" i="4"/>
  <c r="O1049" i="4"/>
  <c r="O1050" i="4"/>
  <c r="O1051" i="4"/>
  <c r="O1052" i="4"/>
  <c r="O1053" i="4"/>
  <c r="O1054" i="4"/>
  <c r="O1055" i="4"/>
  <c r="O1056" i="4"/>
  <c r="O1057" i="4"/>
  <c r="O1058" i="4"/>
  <c r="O1059" i="4"/>
  <c r="O1060" i="4"/>
  <c r="O1061" i="4"/>
  <c r="O1062" i="4"/>
  <c r="O1063" i="4"/>
  <c r="O1064" i="4"/>
  <c r="O1065" i="4"/>
  <c r="O1066" i="4"/>
  <c r="O1067" i="4"/>
  <c r="O1068" i="4"/>
  <c r="O1069" i="4"/>
  <c r="O1070" i="4"/>
  <c r="O1071" i="4"/>
  <c r="O1072" i="4"/>
  <c r="O1073" i="4"/>
  <c r="O1074" i="4"/>
  <c r="O1075" i="4"/>
  <c r="O1076" i="4"/>
  <c r="O1077" i="4"/>
  <c r="O1078" i="4"/>
  <c r="O1079" i="4"/>
  <c r="O1080" i="4"/>
  <c r="O1081" i="4"/>
  <c r="O1082" i="4"/>
  <c r="O1083" i="4"/>
  <c r="O1084" i="4"/>
  <c r="O1085" i="4"/>
  <c r="O1086" i="4"/>
  <c r="O1087" i="4"/>
  <c r="O1088" i="4"/>
  <c r="O1089" i="4"/>
  <c r="O1090" i="4"/>
  <c r="O1091" i="4"/>
  <c r="O1092" i="4"/>
  <c r="O1093" i="4"/>
  <c r="O1094" i="4"/>
  <c r="O1095" i="4"/>
  <c r="O1096" i="4"/>
  <c r="O1097" i="4"/>
  <c r="O1098" i="4"/>
  <c r="O1099" i="4"/>
  <c r="O1100" i="4"/>
  <c r="O1101" i="4"/>
  <c r="O1102" i="4"/>
  <c r="O1103" i="4"/>
  <c r="O1104" i="4"/>
  <c r="O1105" i="4"/>
  <c r="O1106" i="4"/>
  <c r="O1107" i="4"/>
  <c r="O1108" i="4"/>
  <c r="O1109" i="4"/>
  <c r="O1110" i="4"/>
  <c r="O1111" i="4"/>
  <c r="O1112" i="4"/>
  <c r="O1113" i="4"/>
  <c r="O1114" i="4"/>
  <c r="O1115" i="4"/>
  <c r="O1116" i="4"/>
  <c r="O1117" i="4"/>
  <c r="O1118" i="4"/>
  <c r="O1119" i="4"/>
  <c r="O1120" i="4"/>
  <c r="O1121" i="4"/>
  <c r="O1122" i="4"/>
  <c r="O1123" i="4"/>
  <c r="O1124" i="4"/>
  <c r="O1125" i="4"/>
  <c r="O1126" i="4"/>
  <c r="O1127" i="4"/>
  <c r="O1128" i="4"/>
  <c r="O1129" i="4"/>
  <c r="O1130" i="4"/>
  <c r="O1131" i="4"/>
  <c r="O1132" i="4"/>
  <c r="O1133" i="4"/>
  <c r="O1134" i="4"/>
  <c r="O1135" i="4"/>
  <c r="O1136" i="4"/>
  <c r="O1137" i="4"/>
  <c r="O1138" i="4"/>
  <c r="O1139" i="4"/>
  <c r="O1140" i="4"/>
  <c r="O1141" i="4"/>
  <c r="O1142" i="4"/>
  <c r="O1143" i="4"/>
  <c r="O1144" i="4"/>
  <c r="O1145" i="4"/>
  <c r="O1146" i="4"/>
  <c r="O1147" i="4"/>
  <c r="O1148" i="4"/>
  <c r="O1149" i="4"/>
  <c r="O1150" i="4"/>
  <c r="O1151" i="4"/>
  <c r="O1152" i="4"/>
  <c r="O1153" i="4"/>
  <c r="O1154" i="4"/>
  <c r="O1155" i="4"/>
  <c r="O1156" i="4"/>
  <c r="O1157" i="4"/>
  <c r="O1158" i="4"/>
  <c r="O1159" i="4"/>
  <c r="O1160" i="4"/>
  <c r="O1161" i="4"/>
  <c r="O1162" i="4"/>
  <c r="O1163" i="4"/>
  <c r="O1164" i="4"/>
  <c r="O1165" i="4"/>
  <c r="O1166" i="4"/>
  <c r="O1167" i="4"/>
  <c r="O1168" i="4"/>
  <c r="O1169" i="4"/>
  <c r="O1170" i="4"/>
  <c r="O1171" i="4"/>
  <c r="O1172" i="4"/>
  <c r="O1173" i="4"/>
  <c r="O1174" i="4"/>
  <c r="O1175" i="4"/>
  <c r="O1176" i="4"/>
  <c r="O1177" i="4"/>
  <c r="O1178" i="4"/>
  <c r="O1179" i="4"/>
  <c r="O1180" i="4"/>
  <c r="O1181" i="4"/>
  <c r="O1182" i="4"/>
  <c r="O1183" i="4"/>
  <c r="O1184" i="4"/>
  <c r="O1185" i="4"/>
  <c r="O1186" i="4"/>
  <c r="O1187" i="4"/>
  <c r="O1188" i="4"/>
  <c r="O1189" i="4"/>
  <c r="O1190" i="4"/>
  <c r="O1191" i="4"/>
  <c r="O1192" i="4"/>
  <c r="O1193" i="4"/>
  <c r="O1194" i="4"/>
  <c r="O1195" i="4"/>
  <c r="O1196" i="4"/>
  <c r="O1197" i="4"/>
  <c r="O1198" i="4"/>
  <c r="O1199" i="4"/>
  <c r="O1200" i="4"/>
  <c r="O1201" i="4"/>
  <c r="O1202" i="4"/>
  <c r="O1203" i="4"/>
  <c r="O1204" i="4"/>
  <c r="O1205" i="4"/>
  <c r="O1206" i="4"/>
  <c r="O1207" i="4"/>
  <c r="O1208" i="4"/>
  <c r="O1209" i="4"/>
  <c r="O1210" i="4"/>
  <c r="O1211" i="4"/>
  <c r="O1212" i="4"/>
  <c r="O1213" i="4"/>
  <c r="O1214" i="4"/>
  <c r="O1215" i="4"/>
  <c r="O1216" i="4"/>
  <c r="O1217" i="4"/>
  <c r="O1218" i="4"/>
  <c r="O1219" i="4"/>
  <c r="O1220" i="4"/>
  <c r="O1221" i="4"/>
  <c r="O1222" i="4"/>
  <c r="O1223" i="4"/>
  <c r="O1224" i="4"/>
  <c r="O1225" i="4"/>
  <c r="O1226" i="4"/>
  <c r="O1227" i="4"/>
  <c r="O1228" i="4"/>
  <c r="O1229" i="4"/>
  <c r="O1230" i="4"/>
  <c r="O1231" i="4"/>
  <c r="O1232" i="4"/>
  <c r="O1233" i="4"/>
  <c r="O1234" i="4"/>
  <c r="O1235" i="4"/>
  <c r="O1236" i="4"/>
  <c r="O1237" i="4"/>
  <c r="O1238" i="4"/>
  <c r="O1239" i="4"/>
  <c r="O1240" i="4"/>
  <c r="O1241" i="4"/>
  <c r="O1242" i="4"/>
  <c r="O1243" i="4"/>
  <c r="O1244" i="4"/>
  <c r="O1245" i="4"/>
  <c r="O1246" i="4"/>
  <c r="O1247" i="4"/>
  <c r="O1248" i="4"/>
  <c r="O1249" i="4"/>
  <c r="O1250" i="4"/>
  <c r="O1251" i="4"/>
  <c r="O1252" i="4"/>
  <c r="O1253" i="4"/>
  <c r="O1254" i="4"/>
  <c r="O1255" i="4"/>
  <c r="O1256" i="4"/>
  <c r="O1257" i="4"/>
  <c r="O1258" i="4"/>
  <c r="O1259" i="4"/>
  <c r="O1260" i="4"/>
  <c r="O1261" i="4"/>
  <c r="O1262" i="4"/>
  <c r="O1263" i="4"/>
  <c r="O1264" i="4"/>
  <c r="O1265" i="4"/>
  <c r="O1266" i="4"/>
  <c r="O1267" i="4"/>
  <c r="O1268" i="4"/>
  <c r="O1269" i="4"/>
  <c r="O1270" i="4"/>
  <c r="O1271" i="4"/>
  <c r="O1272" i="4"/>
  <c r="O1273" i="4"/>
  <c r="O1274" i="4"/>
  <c r="O1275" i="4"/>
  <c r="O1276" i="4"/>
  <c r="O1277" i="4"/>
  <c r="O1278" i="4"/>
  <c r="O1279" i="4"/>
  <c r="O1280" i="4"/>
  <c r="O1281" i="4"/>
  <c r="O1282" i="4"/>
  <c r="O1283" i="4"/>
  <c r="O1284" i="4"/>
  <c r="O1285" i="4"/>
  <c r="O1286" i="4"/>
  <c r="O1287" i="4"/>
  <c r="O1288" i="4"/>
  <c r="O1289" i="4"/>
  <c r="O1290" i="4"/>
  <c r="O1291" i="4"/>
  <c r="O1292" i="4"/>
  <c r="O1293" i="4"/>
  <c r="O1294" i="4"/>
  <c r="O1295" i="4"/>
  <c r="O1296" i="4"/>
  <c r="O1297" i="4"/>
  <c r="O1298" i="4"/>
  <c r="O1299" i="4"/>
  <c r="O1300" i="4"/>
  <c r="O1301" i="4"/>
  <c r="O1302" i="4"/>
  <c r="O1303" i="4"/>
  <c r="O1304" i="4"/>
  <c r="O1305" i="4"/>
  <c r="O1306" i="4"/>
  <c r="O1307" i="4"/>
  <c r="O1308" i="4"/>
  <c r="O1309" i="4"/>
  <c r="O1310" i="4"/>
  <c r="O1311" i="4"/>
  <c r="O1312" i="4"/>
  <c r="O1313" i="4"/>
  <c r="O1314" i="4"/>
  <c r="O1315" i="4"/>
  <c r="O1316" i="4"/>
  <c r="O1317" i="4"/>
  <c r="O1318" i="4"/>
  <c r="O1319" i="4"/>
  <c r="O1320" i="4"/>
  <c r="O1321" i="4"/>
  <c r="O1322" i="4"/>
  <c r="O1323" i="4"/>
  <c r="O1324" i="4"/>
  <c r="O1325" i="4"/>
  <c r="O1326" i="4"/>
  <c r="O1327" i="4"/>
  <c r="O1328" i="4"/>
  <c r="O1329" i="4"/>
  <c r="O1330" i="4"/>
  <c r="O1331" i="4"/>
  <c r="O1332" i="4"/>
  <c r="O1333" i="4"/>
  <c r="O1334" i="4"/>
  <c r="O1335" i="4"/>
  <c r="O1336" i="4"/>
  <c r="O1337" i="4"/>
  <c r="O1338" i="4"/>
  <c r="O1339" i="4"/>
  <c r="O1340" i="4"/>
  <c r="O1341" i="4"/>
  <c r="O1342" i="4"/>
  <c r="O1343" i="4"/>
  <c r="O1344" i="4"/>
  <c r="O1345" i="4"/>
  <c r="O1346" i="4"/>
  <c r="O1347" i="4"/>
  <c r="O1348" i="4"/>
  <c r="O1349" i="4"/>
  <c r="O1350" i="4"/>
  <c r="O1351" i="4"/>
  <c r="O1352" i="4"/>
  <c r="O1353" i="4"/>
  <c r="O1354" i="4"/>
  <c r="O1355" i="4"/>
  <c r="O1356" i="4"/>
  <c r="O1357" i="4"/>
  <c r="O1358" i="4"/>
  <c r="O1359" i="4"/>
  <c r="O1360" i="4"/>
  <c r="O1361" i="4"/>
  <c r="O1362" i="4"/>
  <c r="O1363" i="4"/>
  <c r="O1364" i="4"/>
  <c r="O1365" i="4"/>
  <c r="O1366" i="4"/>
  <c r="O1367" i="4"/>
  <c r="O1368" i="4"/>
  <c r="O1369" i="4"/>
  <c r="O1370" i="4"/>
  <c r="O1371" i="4"/>
  <c r="O1372" i="4"/>
  <c r="O1373" i="4"/>
  <c r="O1374" i="4"/>
  <c r="O1375" i="4"/>
  <c r="O1376" i="4"/>
  <c r="O1377" i="4"/>
  <c r="O1378" i="4"/>
  <c r="O1379" i="4"/>
  <c r="O1380" i="4"/>
  <c r="O1381" i="4"/>
  <c r="O1382" i="4"/>
  <c r="O1383" i="4"/>
  <c r="O1384" i="4"/>
  <c r="O1385" i="4"/>
  <c r="O1386" i="4"/>
  <c r="O1387" i="4"/>
  <c r="O1388" i="4"/>
  <c r="O1389" i="4"/>
  <c r="O1390" i="4"/>
  <c r="O1391" i="4"/>
  <c r="O1392" i="4"/>
  <c r="O1393" i="4"/>
  <c r="O1394" i="4"/>
  <c r="O1395" i="4"/>
  <c r="O1396" i="4"/>
  <c r="O1397" i="4"/>
  <c r="O1398" i="4"/>
  <c r="O1399" i="4"/>
  <c r="O1400" i="4"/>
  <c r="O1401" i="4"/>
  <c r="O1402" i="4"/>
  <c r="O1403" i="4"/>
  <c r="O1404" i="4"/>
  <c r="O1405" i="4"/>
  <c r="O1406" i="4"/>
  <c r="O1407" i="4"/>
  <c r="O1408" i="4"/>
  <c r="O1409" i="4"/>
  <c r="O1410" i="4"/>
  <c r="O1411" i="4"/>
  <c r="O1412" i="4"/>
  <c r="O1413" i="4"/>
  <c r="O1414" i="4"/>
  <c r="O1415" i="4"/>
  <c r="O1416" i="4"/>
  <c r="O1417" i="4"/>
  <c r="O1418" i="4"/>
  <c r="O1419" i="4"/>
  <c r="O1420" i="4"/>
  <c r="O1421" i="4"/>
  <c r="O1422" i="4"/>
  <c r="O1423" i="4"/>
  <c r="O1424" i="4"/>
  <c r="O1425" i="4"/>
  <c r="O1426" i="4"/>
  <c r="O1427" i="4"/>
  <c r="O1428" i="4"/>
  <c r="O1429" i="4"/>
  <c r="O1430" i="4"/>
  <c r="O1431" i="4"/>
  <c r="O1432" i="4"/>
  <c r="O1433" i="4"/>
  <c r="O1434" i="4"/>
  <c r="O1435" i="4"/>
  <c r="O1436" i="4"/>
  <c r="O1437" i="4"/>
  <c r="O1438" i="4"/>
  <c r="O1439" i="4"/>
  <c r="O1440" i="4"/>
  <c r="O1441" i="4"/>
  <c r="O1442" i="4"/>
  <c r="O1443" i="4"/>
  <c r="O1444" i="4"/>
  <c r="O1445" i="4"/>
  <c r="O1446" i="4"/>
  <c r="O1447" i="4"/>
  <c r="O1448" i="4"/>
  <c r="O1449" i="4"/>
  <c r="O1450" i="4"/>
  <c r="O1451" i="4"/>
  <c r="O1452" i="4"/>
  <c r="O1453" i="4"/>
  <c r="O1454" i="4"/>
  <c r="O1455" i="4"/>
  <c r="O1456" i="4"/>
  <c r="O1457" i="4"/>
  <c r="O1458" i="4"/>
  <c r="O1459" i="4"/>
  <c r="O1460" i="4"/>
  <c r="O1461" i="4"/>
  <c r="O1462" i="4"/>
  <c r="O1463" i="4"/>
  <c r="O1464" i="4"/>
  <c r="O1465" i="4"/>
  <c r="O1466" i="4"/>
  <c r="O1467" i="4"/>
  <c r="O1468" i="4"/>
  <c r="O1469" i="4"/>
  <c r="O1470" i="4"/>
  <c r="O1471" i="4"/>
  <c r="O1472" i="4"/>
  <c r="O1473" i="4"/>
  <c r="O1474" i="4"/>
  <c r="O1475" i="4"/>
  <c r="O1476" i="4"/>
  <c r="O1477" i="4"/>
  <c r="O1478" i="4"/>
  <c r="O1479" i="4"/>
  <c r="O1480" i="4"/>
  <c r="O1481" i="4"/>
  <c r="O1482" i="4"/>
  <c r="O1483" i="4"/>
  <c r="O1484" i="4"/>
  <c r="O1485" i="4"/>
  <c r="O1486" i="4"/>
  <c r="O1487" i="4"/>
  <c r="O1488" i="4"/>
  <c r="O1489" i="4"/>
  <c r="O1490" i="4"/>
  <c r="O1491" i="4"/>
  <c r="O1492" i="4"/>
  <c r="O1493" i="4"/>
  <c r="O1494" i="4"/>
  <c r="O1495" i="4"/>
  <c r="O1496" i="4"/>
  <c r="O1497" i="4"/>
  <c r="O1498" i="4"/>
  <c r="O1499" i="4"/>
  <c r="O1500" i="4"/>
  <c r="O1501" i="4"/>
  <c r="O1502" i="4"/>
  <c r="O1503" i="4"/>
  <c r="O1504" i="4"/>
  <c r="O1505" i="4"/>
  <c r="O1506" i="4"/>
  <c r="O1507" i="4"/>
  <c r="O1508" i="4"/>
  <c r="O1509" i="4"/>
  <c r="O1510" i="4"/>
  <c r="O1511" i="4"/>
  <c r="O1512" i="4"/>
  <c r="O1513" i="4"/>
  <c r="O1514" i="4"/>
  <c r="O1515" i="4"/>
  <c r="O1516" i="4"/>
  <c r="O1517" i="4"/>
  <c r="O1518" i="4"/>
  <c r="O1519" i="4"/>
  <c r="O1520" i="4"/>
  <c r="O1521" i="4"/>
  <c r="O1522" i="4"/>
  <c r="O1523" i="4"/>
  <c r="O1524" i="4"/>
  <c r="O1525" i="4"/>
  <c r="O1526" i="4"/>
  <c r="O1527" i="4"/>
  <c r="O1528" i="4"/>
  <c r="O1529" i="4"/>
  <c r="O1530" i="4"/>
  <c r="O1531" i="4"/>
  <c r="O1532" i="4"/>
  <c r="O1533" i="4"/>
  <c r="O1534" i="4"/>
  <c r="O1535" i="4"/>
  <c r="O1536" i="4"/>
  <c r="O1537" i="4"/>
  <c r="O1538" i="4"/>
  <c r="O1539" i="4"/>
  <c r="O1540" i="4"/>
  <c r="O1541" i="4"/>
  <c r="O1542" i="4"/>
  <c r="O1543" i="4"/>
  <c r="O1544" i="4"/>
  <c r="O1545" i="4"/>
  <c r="O1546" i="4"/>
  <c r="O1547" i="4"/>
  <c r="O1548" i="4"/>
  <c r="O1549" i="4"/>
  <c r="O1550" i="4"/>
  <c r="O1551" i="4"/>
  <c r="O1552" i="4"/>
  <c r="O1553" i="4"/>
  <c r="O1554" i="4"/>
  <c r="O1555" i="4"/>
  <c r="O1556" i="4"/>
  <c r="O1557" i="4"/>
  <c r="O1558" i="4"/>
  <c r="O1559" i="4"/>
  <c r="O1560" i="4"/>
  <c r="O1561" i="4"/>
  <c r="B3" i="5"/>
  <c r="B4" i="5"/>
  <c r="B5" i="5"/>
  <c r="B6" i="5"/>
  <c r="B7" i="5"/>
  <c r="B8" i="5"/>
  <c r="B9" i="5"/>
  <c r="B10" i="5"/>
  <c r="B11" i="5"/>
  <c r="B12" i="5"/>
  <c r="B13" i="5"/>
  <c r="B14" i="5"/>
  <c r="B15" i="5"/>
  <c r="B16" i="5"/>
  <c r="B2" i="5"/>
  <c r="A2" i="5" a="1"/>
  <c r="A2" i="5" s="1"/>
  <c r="N2" i="4"/>
  <c r="S2" i="4" s="1"/>
  <c r="N3" i="4"/>
  <c r="S3" i="4" s="1"/>
  <c r="N4" i="4"/>
  <c r="S4" i="4" s="1"/>
  <c r="N5" i="4"/>
  <c r="S5" i="4" s="1"/>
  <c r="N6" i="4"/>
  <c r="S6" i="4" s="1"/>
  <c r="N7" i="4"/>
  <c r="S7" i="4" s="1"/>
  <c r="N8" i="4"/>
  <c r="S8" i="4" s="1"/>
  <c r="N9" i="4"/>
  <c r="S9" i="4" s="1"/>
  <c r="N10" i="4"/>
  <c r="S10" i="4" s="1"/>
  <c r="N11" i="4"/>
  <c r="S11" i="4" s="1"/>
  <c r="N12" i="4"/>
  <c r="S12" i="4" s="1"/>
  <c r="N13" i="4"/>
  <c r="S13" i="4" s="1"/>
  <c r="N14" i="4"/>
  <c r="S14" i="4" s="1"/>
  <c r="N15" i="4"/>
  <c r="S15" i="4" s="1"/>
  <c r="N16" i="4"/>
  <c r="S16" i="4" s="1"/>
  <c r="N17" i="4"/>
  <c r="S17" i="4" s="1"/>
  <c r="N18" i="4"/>
  <c r="S18" i="4" s="1"/>
  <c r="N19" i="4"/>
  <c r="S19" i="4" s="1"/>
  <c r="N20" i="4"/>
  <c r="S20" i="4" s="1"/>
  <c r="N21" i="4"/>
  <c r="S21" i="4" s="1"/>
  <c r="N22" i="4"/>
  <c r="S22" i="4" s="1"/>
  <c r="N23" i="4"/>
  <c r="S23" i="4" s="1"/>
  <c r="N24" i="4"/>
  <c r="S24" i="4" s="1"/>
  <c r="N25" i="4"/>
  <c r="S25" i="4" s="1"/>
  <c r="N26" i="4"/>
  <c r="S26" i="4" s="1"/>
  <c r="N27" i="4"/>
  <c r="S27" i="4" s="1"/>
  <c r="N28" i="4"/>
  <c r="S28" i="4" s="1"/>
  <c r="N29" i="4"/>
  <c r="S29" i="4" s="1"/>
  <c r="N30" i="4"/>
  <c r="S30" i="4" s="1"/>
  <c r="N31" i="4"/>
  <c r="S31" i="4" s="1"/>
  <c r="N32" i="4"/>
  <c r="S32" i="4" s="1"/>
  <c r="N33" i="4"/>
  <c r="S33" i="4" s="1"/>
  <c r="N34" i="4"/>
  <c r="S34" i="4" s="1"/>
  <c r="N35" i="4"/>
  <c r="S35" i="4" s="1"/>
  <c r="N36" i="4"/>
  <c r="S36" i="4" s="1"/>
  <c r="N37" i="4"/>
  <c r="S37" i="4" s="1"/>
  <c r="N38" i="4"/>
  <c r="S38" i="4" s="1"/>
  <c r="N39" i="4"/>
  <c r="S39" i="4" s="1"/>
  <c r="N40" i="4"/>
  <c r="S40" i="4" s="1"/>
  <c r="N41" i="4"/>
  <c r="S41" i="4" s="1"/>
  <c r="N42" i="4"/>
  <c r="S42" i="4" s="1"/>
  <c r="N43" i="4"/>
  <c r="S43" i="4" s="1"/>
  <c r="N44" i="4"/>
  <c r="S44" i="4" s="1"/>
  <c r="N45" i="4"/>
  <c r="S45" i="4" s="1"/>
  <c r="N46" i="4"/>
  <c r="S46" i="4" s="1"/>
  <c r="N47" i="4"/>
  <c r="S47" i="4" s="1"/>
  <c r="N48" i="4"/>
  <c r="S48" i="4" s="1"/>
  <c r="N49" i="4"/>
  <c r="S49" i="4" s="1"/>
  <c r="N50" i="4"/>
  <c r="S50" i="4" s="1"/>
  <c r="N51" i="4"/>
  <c r="S51" i="4" s="1"/>
  <c r="N52" i="4"/>
  <c r="S52" i="4" s="1"/>
  <c r="N53" i="4"/>
  <c r="S53" i="4" s="1"/>
  <c r="N54" i="4"/>
  <c r="S54" i="4" s="1"/>
  <c r="N55" i="4"/>
  <c r="S55" i="4" s="1"/>
  <c r="N56" i="4"/>
  <c r="S56" i="4" s="1"/>
  <c r="N57" i="4"/>
  <c r="S57" i="4" s="1"/>
  <c r="N58" i="4"/>
  <c r="S58" i="4" s="1"/>
  <c r="N59" i="4"/>
  <c r="S59" i="4" s="1"/>
  <c r="N60" i="4"/>
  <c r="S60" i="4" s="1"/>
  <c r="N61" i="4"/>
  <c r="S61" i="4" s="1"/>
  <c r="N62" i="4"/>
  <c r="S62" i="4" s="1"/>
  <c r="N63" i="4"/>
  <c r="S63" i="4" s="1"/>
  <c r="N64" i="4"/>
  <c r="S64" i="4" s="1"/>
  <c r="N65" i="4"/>
  <c r="S65" i="4" s="1"/>
  <c r="N66" i="4"/>
  <c r="S66" i="4" s="1"/>
  <c r="N67" i="4"/>
  <c r="S67" i="4" s="1"/>
  <c r="N68" i="4"/>
  <c r="S68" i="4" s="1"/>
  <c r="N69" i="4"/>
  <c r="S69" i="4" s="1"/>
  <c r="N70" i="4"/>
  <c r="S70" i="4" s="1"/>
  <c r="N71" i="4"/>
  <c r="S71" i="4" s="1"/>
  <c r="N72" i="4"/>
  <c r="S72" i="4" s="1"/>
  <c r="N73" i="4"/>
  <c r="S73" i="4" s="1"/>
  <c r="N74" i="4"/>
  <c r="S74" i="4" s="1"/>
  <c r="N75" i="4"/>
  <c r="S75" i="4" s="1"/>
  <c r="N76" i="4"/>
  <c r="S76" i="4" s="1"/>
  <c r="N77" i="4"/>
  <c r="S77" i="4" s="1"/>
  <c r="N78" i="4"/>
  <c r="S78" i="4" s="1"/>
  <c r="N79" i="4"/>
  <c r="S79" i="4" s="1"/>
  <c r="N80" i="4"/>
  <c r="S80" i="4" s="1"/>
  <c r="N81" i="4"/>
  <c r="S81" i="4" s="1"/>
  <c r="N82" i="4"/>
  <c r="S82" i="4" s="1"/>
  <c r="N83" i="4"/>
  <c r="S83" i="4" s="1"/>
  <c r="N84" i="4"/>
  <c r="S84" i="4" s="1"/>
  <c r="N85" i="4"/>
  <c r="S85" i="4" s="1"/>
  <c r="N86" i="4"/>
  <c r="S86" i="4" s="1"/>
  <c r="N87" i="4"/>
  <c r="S87" i="4" s="1"/>
  <c r="N88" i="4"/>
  <c r="S88" i="4" s="1"/>
  <c r="N89" i="4"/>
  <c r="S89" i="4" s="1"/>
  <c r="N90" i="4"/>
  <c r="S90" i="4" s="1"/>
  <c r="N91" i="4"/>
  <c r="S91" i="4" s="1"/>
  <c r="N92" i="4"/>
  <c r="S92" i="4" s="1"/>
  <c r="N93" i="4"/>
  <c r="S93" i="4" s="1"/>
  <c r="N94" i="4"/>
  <c r="S94" i="4" s="1"/>
  <c r="N95" i="4"/>
  <c r="S95" i="4" s="1"/>
  <c r="N96" i="4"/>
  <c r="S96" i="4" s="1"/>
  <c r="N97" i="4"/>
  <c r="S97" i="4" s="1"/>
  <c r="N98" i="4"/>
  <c r="S98" i="4" s="1"/>
  <c r="N99" i="4"/>
  <c r="S99" i="4" s="1"/>
  <c r="N100" i="4"/>
  <c r="S100" i="4" s="1"/>
  <c r="N101" i="4"/>
  <c r="S101" i="4" s="1"/>
  <c r="N102" i="4"/>
  <c r="S102" i="4" s="1"/>
  <c r="N103" i="4"/>
  <c r="S103" i="4" s="1"/>
  <c r="N104" i="4"/>
  <c r="S104" i="4" s="1"/>
  <c r="N105" i="4"/>
  <c r="S105" i="4" s="1"/>
  <c r="N106" i="4"/>
  <c r="S106" i="4" s="1"/>
  <c r="N107" i="4"/>
  <c r="S107" i="4" s="1"/>
  <c r="N108" i="4"/>
  <c r="S108" i="4" s="1"/>
  <c r="N109" i="4"/>
  <c r="S109" i="4" s="1"/>
  <c r="N110" i="4"/>
  <c r="S110" i="4" s="1"/>
  <c r="N111" i="4"/>
  <c r="S111" i="4" s="1"/>
  <c r="N112" i="4"/>
  <c r="S112" i="4" s="1"/>
  <c r="N113" i="4"/>
  <c r="S113" i="4" s="1"/>
  <c r="N114" i="4"/>
  <c r="S114" i="4" s="1"/>
  <c r="N115" i="4"/>
  <c r="S115" i="4" s="1"/>
  <c r="N116" i="4"/>
  <c r="S116" i="4" s="1"/>
  <c r="N117" i="4"/>
  <c r="S117" i="4" s="1"/>
  <c r="N118" i="4"/>
  <c r="S118" i="4" s="1"/>
  <c r="N119" i="4"/>
  <c r="S119" i="4" s="1"/>
  <c r="N120" i="4"/>
  <c r="S120" i="4" s="1"/>
  <c r="N121" i="4"/>
  <c r="S121" i="4" s="1"/>
  <c r="N122" i="4"/>
  <c r="S122" i="4" s="1"/>
  <c r="N123" i="4"/>
  <c r="S123" i="4" s="1"/>
  <c r="N124" i="4"/>
  <c r="S124" i="4" s="1"/>
  <c r="N125" i="4"/>
  <c r="S125" i="4" s="1"/>
  <c r="N126" i="4"/>
  <c r="S126" i="4" s="1"/>
  <c r="N127" i="4"/>
  <c r="S127" i="4" s="1"/>
  <c r="N128" i="4"/>
  <c r="S128" i="4" s="1"/>
  <c r="N129" i="4"/>
  <c r="S129" i="4" s="1"/>
  <c r="N130" i="4"/>
  <c r="S130" i="4" s="1"/>
  <c r="N131" i="4"/>
  <c r="S131" i="4" s="1"/>
  <c r="N132" i="4"/>
  <c r="S132" i="4" s="1"/>
  <c r="N133" i="4"/>
  <c r="S133" i="4" s="1"/>
  <c r="N134" i="4"/>
  <c r="S134" i="4" s="1"/>
  <c r="N135" i="4"/>
  <c r="S135" i="4" s="1"/>
  <c r="N136" i="4"/>
  <c r="S136" i="4" s="1"/>
  <c r="N137" i="4"/>
  <c r="S137" i="4" s="1"/>
  <c r="N138" i="4"/>
  <c r="S138" i="4" s="1"/>
  <c r="N139" i="4"/>
  <c r="S139" i="4" s="1"/>
  <c r="N140" i="4"/>
  <c r="S140" i="4" s="1"/>
  <c r="N141" i="4"/>
  <c r="S141" i="4" s="1"/>
  <c r="N142" i="4"/>
  <c r="S142" i="4" s="1"/>
  <c r="N143" i="4"/>
  <c r="S143" i="4" s="1"/>
  <c r="N144" i="4"/>
  <c r="S144" i="4" s="1"/>
  <c r="N145" i="4"/>
  <c r="S145" i="4" s="1"/>
  <c r="N146" i="4"/>
  <c r="S146" i="4" s="1"/>
  <c r="N147" i="4"/>
  <c r="S147" i="4" s="1"/>
  <c r="N148" i="4"/>
  <c r="S148" i="4" s="1"/>
  <c r="N149" i="4"/>
  <c r="S149" i="4" s="1"/>
  <c r="N150" i="4"/>
  <c r="S150" i="4" s="1"/>
  <c r="N151" i="4"/>
  <c r="S151" i="4" s="1"/>
  <c r="N152" i="4"/>
  <c r="S152" i="4" s="1"/>
  <c r="N153" i="4"/>
  <c r="S153" i="4" s="1"/>
  <c r="N154" i="4"/>
  <c r="S154" i="4" s="1"/>
  <c r="N155" i="4"/>
  <c r="S155" i="4" s="1"/>
  <c r="N156" i="4"/>
  <c r="S156" i="4" s="1"/>
  <c r="N157" i="4"/>
  <c r="S157" i="4" s="1"/>
  <c r="N158" i="4"/>
  <c r="S158" i="4" s="1"/>
  <c r="N159" i="4"/>
  <c r="S159" i="4" s="1"/>
  <c r="N160" i="4"/>
  <c r="S160" i="4" s="1"/>
  <c r="N161" i="4"/>
  <c r="S161" i="4" s="1"/>
  <c r="N162" i="4"/>
  <c r="S162" i="4" s="1"/>
  <c r="N163" i="4"/>
  <c r="S163" i="4" s="1"/>
  <c r="N164" i="4"/>
  <c r="S164" i="4" s="1"/>
  <c r="N165" i="4"/>
  <c r="S165" i="4" s="1"/>
  <c r="N166" i="4"/>
  <c r="S166" i="4" s="1"/>
  <c r="N167" i="4"/>
  <c r="S167" i="4" s="1"/>
  <c r="N168" i="4"/>
  <c r="S168" i="4" s="1"/>
  <c r="N169" i="4"/>
  <c r="S169" i="4" s="1"/>
  <c r="N170" i="4"/>
  <c r="S170" i="4" s="1"/>
  <c r="N171" i="4"/>
  <c r="S171" i="4" s="1"/>
  <c r="N172" i="4"/>
  <c r="S172" i="4" s="1"/>
  <c r="N173" i="4"/>
  <c r="S173" i="4" s="1"/>
  <c r="N174" i="4"/>
  <c r="S174" i="4" s="1"/>
  <c r="N175" i="4"/>
  <c r="S175" i="4" s="1"/>
  <c r="N176" i="4"/>
  <c r="S176" i="4" s="1"/>
  <c r="N177" i="4"/>
  <c r="S177" i="4" s="1"/>
  <c r="N178" i="4"/>
  <c r="S178" i="4" s="1"/>
  <c r="N179" i="4"/>
  <c r="S179" i="4" s="1"/>
  <c r="N180" i="4"/>
  <c r="S180" i="4" s="1"/>
  <c r="N181" i="4"/>
  <c r="S181" i="4" s="1"/>
  <c r="N182" i="4"/>
  <c r="S182" i="4" s="1"/>
  <c r="N183" i="4"/>
  <c r="S183" i="4" s="1"/>
  <c r="N184" i="4"/>
  <c r="S184" i="4" s="1"/>
  <c r="N185" i="4"/>
  <c r="S185" i="4" s="1"/>
  <c r="N186" i="4"/>
  <c r="S186" i="4" s="1"/>
  <c r="N187" i="4"/>
  <c r="S187" i="4" s="1"/>
  <c r="N188" i="4"/>
  <c r="S188" i="4" s="1"/>
  <c r="N189" i="4"/>
  <c r="S189" i="4" s="1"/>
  <c r="N190" i="4"/>
  <c r="S190" i="4" s="1"/>
  <c r="N191" i="4"/>
  <c r="S191" i="4" s="1"/>
  <c r="N192" i="4"/>
  <c r="S192" i="4" s="1"/>
  <c r="N193" i="4"/>
  <c r="S193" i="4" s="1"/>
  <c r="N194" i="4"/>
  <c r="S194" i="4" s="1"/>
  <c r="N195" i="4"/>
  <c r="S195" i="4" s="1"/>
  <c r="N196" i="4"/>
  <c r="S196" i="4" s="1"/>
  <c r="N197" i="4"/>
  <c r="S197" i="4" s="1"/>
  <c r="N198" i="4"/>
  <c r="S198" i="4" s="1"/>
  <c r="N199" i="4"/>
  <c r="S199" i="4" s="1"/>
  <c r="N200" i="4"/>
  <c r="S200" i="4" s="1"/>
  <c r="N201" i="4"/>
  <c r="S201" i="4" s="1"/>
  <c r="N202" i="4"/>
  <c r="S202" i="4" s="1"/>
  <c r="N203" i="4"/>
  <c r="S203" i="4" s="1"/>
  <c r="N204" i="4"/>
  <c r="S204" i="4" s="1"/>
  <c r="N205" i="4"/>
  <c r="S205" i="4" s="1"/>
  <c r="N206" i="4"/>
  <c r="S206" i="4" s="1"/>
  <c r="N207" i="4"/>
  <c r="S207" i="4" s="1"/>
  <c r="N208" i="4"/>
  <c r="S208" i="4" s="1"/>
  <c r="N209" i="4"/>
  <c r="S209" i="4" s="1"/>
  <c r="N210" i="4"/>
  <c r="S210" i="4" s="1"/>
  <c r="N211" i="4"/>
  <c r="S211" i="4" s="1"/>
  <c r="N212" i="4"/>
  <c r="S212" i="4" s="1"/>
  <c r="N213" i="4"/>
  <c r="S213" i="4" s="1"/>
  <c r="N214" i="4"/>
  <c r="S214" i="4" s="1"/>
  <c r="N215" i="4"/>
  <c r="S215" i="4" s="1"/>
  <c r="N216" i="4"/>
  <c r="S216" i="4" s="1"/>
  <c r="N217" i="4"/>
  <c r="S217" i="4" s="1"/>
  <c r="N218" i="4"/>
  <c r="S218" i="4" s="1"/>
  <c r="N219" i="4"/>
  <c r="S219" i="4" s="1"/>
  <c r="N220" i="4"/>
  <c r="S220" i="4" s="1"/>
  <c r="N221" i="4"/>
  <c r="S221" i="4" s="1"/>
  <c r="N222" i="4"/>
  <c r="S222" i="4" s="1"/>
  <c r="N223" i="4"/>
  <c r="S223" i="4" s="1"/>
  <c r="N224" i="4"/>
  <c r="S224" i="4" s="1"/>
  <c r="N225" i="4"/>
  <c r="S225" i="4" s="1"/>
  <c r="N226" i="4"/>
  <c r="S226" i="4" s="1"/>
  <c r="N227" i="4"/>
  <c r="S227" i="4" s="1"/>
  <c r="N228" i="4"/>
  <c r="S228" i="4" s="1"/>
  <c r="N229" i="4"/>
  <c r="S229" i="4" s="1"/>
  <c r="N230" i="4"/>
  <c r="S230" i="4" s="1"/>
  <c r="N231" i="4"/>
  <c r="S231" i="4" s="1"/>
  <c r="N232" i="4"/>
  <c r="S232" i="4" s="1"/>
  <c r="N233" i="4"/>
  <c r="S233" i="4" s="1"/>
  <c r="N234" i="4"/>
  <c r="S234" i="4" s="1"/>
  <c r="N235" i="4"/>
  <c r="S235" i="4" s="1"/>
  <c r="N236" i="4"/>
  <c r="S236" i="4" s="1"/>
  <c r="N237" i="4"/>
  <c r="S237" i="4" s="1"/>
  <c r="N238" i="4"/>
  <c r="S238" i="4" s="1"/>
  <c r="N239" i="4"/>
  <c r="S239" i="4" s="1"/>
  <c r="N240" i="4"/>
  <c r="S240" i="4" s="1"/>
  <c r="N241" i="4"/>
  <c r="S241" i="4" s="1"/>
  <c r="N242" i="4"/>
  <c r="S242" i="4" s="1"/>
  <c r="N243" i="4"/>
  <c r="S243" i="4" s="1"/>
  <c r="N244" i="4"/>
  <c r="S244" i="4" s="1"/>
  <c r="N245" i="4"/>
  <c r="S245" i="4" s="1"/>
  <c r="N246" i="4"/>
  <c r="S246" i="4" s="1"/>
  <c r="N247" i="4"/>
  <c r="S247" i="4" s="1"/>
  <c r="N248" i="4"/>
  <c r="S248" i="4" s="1"/>
  <c r="N249" i="4"/>
  <c r="S249" i="4" s="1"/>
  <c r="N250" i="4"/>
  <c r="S250" i="4" s="1"/>
  <c r="N251" i="4"/>
  <c r="S251" i="4" s="1"/>
  <c r="N252" i="4"/>
  <c r="S252" i="4" s="1"/>
  <c r="N253" i="4"/>
  <c r="S253" i="4" s="1"/>
  <c r="N254" i="4"/>
  <c r="S254" i="4" s="1"/>
  <c r="N255" i="4"/>
  <c r="S255" i="4" s="1"/>
  <c r="N256" i="4"/>
  <c r="S256" i="4" s="1"/>
  <c r="N257" i="4"/>
  <c r="S257" i="4" s="1"/>
  <c r="N258" i="4"/>
  <c r="S258" i="4" s="1"/>
  <c r="N259" i="4"/>
  <c r="S259" i="4" s="1"/>
  <c r="N260" i="4"/>
  <c r="S260" i="4" s="1"/>
  <c r="N261" i="4"/>
  <c r="S261" i="4" s="1"/>
  <c r="N262" i="4"/>
  <c r="S262" i="4" s="1"/>
  <c r="N263" i="4"/>
  <c r="S263" i="4" s="1"/>
  <c r="N264" i="4"/>
  <c r="S264" i="4" s="1"/>
  <c r="N265" i="4"/>
  <c r="S265" i="4" s="1"/>
  <c r="N266" i="4"/>
  <c r="S266" i="4" s="1"/>
  <c r="N267" i="4"/>
  <c r="S267" i="4" s="1"/>
  <c r="N268" i="4"/>
  <c r="S268" i="4" s="1"/>
  <c r="N269" i="4"/>
  <c r="S269" i="4" s="1"/>
  <c r="N270" i="4"/>
  <c r="S270" i="4" s="1"/>
  <c r="N271" i="4"/>
  <c r="S271" i="4" s="1"/>
  <c r="N272" i="4"/>
  <c r="S272" i="4" s="1"/>
  <c r="N273" i="4"/>
  <c r="S273" i="4" s="1"/>
  <c r="N274" i="4"/>
  <c r="S274" i="4" s="1"/>
  <c r="N275" i="4"/>
  <c r="S275" i="4" s="1"/>
  <c r="N276" i="4"/>
  <c r="S276" i="4" s="1"/>
  <c r="N277" i="4"/>
  <c r="S277" i="4" s="1"/>
  <c r="N278" i="4"/>
  <c r="S278" i="4" s="1"/>
  <c r="N279" i="4"/>
  <c r="S279" i="4" s="1"/>
  <c r="N280" i="4"/>
  <c r="S280" i="4" s="1"/>
  <c r="N281" i="4"/>
  <c r="S281" i="4" s="1"/>
  <c r="N282" i="4"/>
  <c r="S282" i="4" s="1"/>
  <c r="N283" i="4"/>
  <c r="S283" i="4" s="1"/>
  <c r="N284" i="4"/>
  <c r="S284" i="4" s="1"/>
  <c r="N285" i="4"/>
  <c r="S285" i="4" s="1"/>
  <c r="N286" i="4"/>
  <c r="S286" i="4" s="1"/>
  <c r="N287" i="4"/>
  <c r="S287" i="4" s="1"/>
  <c r="N288" i="4"/>
  <c r="S288" i="4" s="1"/>
  <c r="N289" i="4"/>
  <c r="S289" i="4" s="1"/>
  <c r="N290" i="4"/>
  <c r="S290" i="4" s="1"/>
  <c r="N291" i="4"/>
  <c r="S291" i="4" s="1"/>
  <c r="N292" i="4"/>
  <c r="S292" i="4" s="1"/>
  <c r="N293" i="4"/>
  <c r="S293" i="4" s="1"/>
  <c r="N294" i="4"/>
  <c r="S294" i="4" s="1"/>
  <c r="N295" i="4"/>
  <c r="S295" i="4" s="1"/>
  <c r="N296" i="4"/>
  <c r="S296" i="4" s="1"/>
  <c r="N297" i="4"/>
  <c r="S297" i="4" s="1"/>
  <c r="N298" i="4"/>
  <c r="S298" i="4" s="1"/>
  <c r="N299" i="4"/>
  <c r="S299" i="4" s="1"/>
  <c r="N300" i="4"/>
  <c r="S300" i="4" s="1"/>
  <c r="N301" i="4"/>
  <c r="S301" i="4" s="1"/>
  <c r="N302" i="4"/>
  <c r="S302" i="4" s="1"/>
  <c r="N303" i="4"/>
  <c r="S303" i="4" s="1"/>
  <c r="N304" i="4"/>
  <c r="S304" i="4" s="1"/>
  <c r="N305" i="4"/>
  <c r="S305" i="4" s="1"/>
  <c r="N306" i="4"/>
  <c r="S306" i="4" s="1"/>
  <c r="N307" i="4"/>
  <c r="S307" i="4" s="1"/>
  <c r="N308" i="4"/>
  <c r="S308" i="4" s="1"/>
  <c r="N309" i="4"/>
  <c r="S309" i="4" s="1"/>
  <c r="N310" i="4"/>
  <c r="S310" i="4" s="1"/>
  <c r="N311" i="4"/>
  <c r="S311" i="4" s="1"/>
  <c r="N312" i="4"/>
  <c r="S312" i="4" s="1"/>
  <c r="N313" i="4"/>
  <c r="S313" i="4" s="1"/>
  <c r="N314" i="4"/>
  <c r="S314" i="4" s="1"/>
  <c r="N315" i="4"/>
  <c r="S315" i="4" s="1"/>
  <c r="N316" i="4"/>
  <c r="S316" i="4" s="1"/>
  <c r="N317" i="4"/>
  <c r="S317" i="4" s="1"/>
  <c r="N318" i="4"/>
  <c r="S318" i="4" s="1"/>
  <c r="N319" i="4"/>
  <c r="S319" i="4" s="1"/>
  <c r="N320" i="4"/>
  <c r="S320" i="4" s="1"/>
  <c r="N321" i="4"/>
  <c r="S321" i="4" s="1"/>
  <c r="N322" i="4"/>
  <c r="S322" i="4" s="1"/>
  <c r="N323" i="4"/>
  <c r="S323" i="4" s="1"/>
  <c r="N324" i="4"/>
  <c r="S324" i="4" s="1"/>
  <c r="N325" i="4"/>
  <c r="S325" i="4" s="1"/>
  <c r="N326" i="4"/>
  <c r="S326" i="4" s="1"/>
  <c r="N327" i="4"/>
  <c r="S327" i="4" s="1"/>
  <c r="N328" i="4"/>
  <c r="S328" i="4" s="1"/>
  <c r="N329" i="4"/>
  <c r="S329" i="4" s="1"/>
  <c r="N330" i="4"/>
  <c r="S330" i="4" s="1"/>
  <c r="N331" i="4"/>
  <c r="S331" i="4" s="1"/>
  <c r="N332" i="4"/>
  <c r="S332" i="4" s="1"/>
  <c r="N333" i="4"/>
  <c r="S333" i="4" s="1"/>
  <c r="N334" i="4"/>
  <c r="N335" i="4"/>
  <c r="S335" i="4" s="1"/>
  <c r="N336" i="4"/>
  <c r="S336" i="4" s="1"/>
  <c r="N337" i="4"/>
  <c r="S337" i="4" s="1"/>
  <c r="N338" i="4"/>
  <c r="S338" i="4" s="1"/>
  <c r="N339" i="4"/>
  <c r="S339" i="4" s="1"/>
  <c r="N340" i="4"/>
  <c r="S340" i="4" s="1"/>
  <c r="N341" i="4"/>
  <c r="S341" i="4" s="1"/>
  <c r="N342" i="4"/>
  <c r="S342" i="4" s="1"/>
  <c r="N343" i="4"/>
  <c r="S343" i="4" s="1"/>
  <c r="N344" i="4"/>
  <c r="S344" i="4" s="1"/>
  <c r="N345" i="4"/>
  <c r="S345" i="4" s="1"/>
  <c r="N346" i="4"/>
  <c r="S346" i="4" s="1"/>
  <c r="N347" i="4"/>
  <c r="S347" i="4" s="1"/>
  <c r="N348" i="4"/>
  <c r="S348" i="4" s="1"/>
  <c r="N349" i="4"/>
  <c r="S349" i="4" s="1"/>
  <c r="N350" i="4"/>
  <c r="S350" i="4" s="1"/>
  <c r="N351" i="4"/>
  <c r="S351" i="4" s="1"/>
  <c r="N352" i="4"/>
  <c r="S352" i="4" s="1"/>
  <c r="N353" i="4"/>
  <c r="S353" i="4" s="1"/>
  <c r="N354" i="4"/>
  <c r="S354" i="4" s="1"/>
  <c r="N355" i="4"/>
  <c r="S355" i="4" s="1"/>
  <c r="N356" i="4"/>
  <c r="S356" i="4" s="1"/>
  <c r="N357" i="4"/>
  <c r="S357" i="4" s="1"/>
  <c r="N358" i="4"/>
  <c r="S358" i="4" s="1"/>
  <c r="N359" i="4"/>
  <c r="S359" i="4" s="1"/>
  <c r="N360" i="4"/>
  <c r="S360" i="4" s="1"/>
  <c r="N361" i="4"/>
  <c r="S361" i="4" s="1"/>
  <c r="N362" i="4"/>
  <c r="S362" i="4" s="1"/>
  <c r="N363" i="4"/>
  <c r="S363" i="4" s="1"/>
  <c r="N364" i="4"/>
  <c r="S364" i="4" s="1"/>
  <c r="N365" i="4"/>
  <c r="S365" i="4" s="1"/>
  <c r="N366" i="4"/>
  <c r="S366" i="4" s="1"/>
  <c r="N367" i="4"/>
  <c r="S367" i="4" s="1"/>
  <c r="N368" i="4"/>
  <c r="S368" i="4" s="1"/>
  <c r="N369" i="4"/>
  <c r="S369" i="4" s="1"/>
  <c r="N370" i="4"/>
  <c r="S370" i="4" s="1"/>
  <c r="N371" i="4"/>
  <c r="S371" i="4" s="1"/>
  <c r="N372" i="4"/>
  <c r="S372" i="4" s="1"/>
  <c r="N373" i="4"/>
  <c r="S373" i="4" s="1"/>
  <c r="N374" i="4"/>
  <c r="S374" i="4" s="1"/>
  <c r="N375" i="4"/>
  <c r="S375" i="4" s="1"/>
  <c r="N376" i="4"/>
  <c r="S376" i="4" s="1"/>
  <c r="N377" i="4"/>
  <c r="S377" i="4" s="1"/>
  <c r="N378" i="4"/>
  <c r="S378" i="4" s="1"/>
  <c r="N379" i="4"/>
  <c r="S379" i="4" s="1"/>
  <c r="N380" i="4"/>
  <c r="S380" i="4" s="1"/>
  <c r="N381" i="4"/>
  <c r="S381" i="4" s="1"/>
  <c r="N382" i="4"/>
  <c r="S382" i="4" s="1"/>
  <c r="N383" i="4"/>
  <c r="S383" i="4" s="1"/>
  <c r="N384" i="4"/>
  <c r="S384" i="4" s="1"/>
  <c r="N385" i="4"/>
  <c r="S385" i="4" s="1"/>
  <c r="N386" i="4"/>
  <c r="S386" i="4" s="1"/>
  <c r="N387" i="4"/>
  <c r="S387" i="4" s="1"/>
  <c r="N388" i="4"/>
  <c r="S388" i="4" s="1"/>
  <c r="N389" i="4"/>
  <c r="S389" i="4" s="1"/>
  <c r="N390" i="4"/>
  <c r="S390" i="4" s="1"/>
  <c r="N391" i="4"/>
  <c r="S391" i="4" s="1"/>
  <c r="N392" i="4"/>
  <c r="S392" i="4" s="1"/>
  <c r="N393" i="4"/>
  <c r="S393" i="4" s="1"/>
  <c r="N394" i="4"/>
  <c r="S394" i="4" s="1"/>
  <c r="N395" i="4"/>
  <c r="S395" i="4" s="1"/>
  <c r="N396" i="4"/>
  <c r="S396" i="4" s="1"/>
  <c r="N397" i="4"/>
  <c r="S397" i="4" s="1"/>
  <c r="N398" i="4"/>
  <c r="S398" i="4" s="1"/>
  <c r="N399" i="4"/>
  <c r="S399" i="4" s="1"/>
  <c r="N400" i="4"/>
  <c r="S400" i="4" s="1"/>
  <c r="N401" i="4"/>
  <c r="S401" i="4" s="1"/>
  <c r="N402" i="4"/>
  <c r="S402" i="4" s="1"/>
  <c r="N403" i="4"/>
  <c r="S403" i="4" s="1"/>
  <c r="N404" i="4"/>
  <c r="S404" i="4" s="1"/>
  <c r="N405" i="4"/>
  <c r="S405" i="4" s="1"/>
  <c r="N406" i="4"/>
  <c r="S406" i="4" s="1"/>
  <c r="N407" i="4"/>
  <c r="S407" i="4" s="1"/>
  <c r="N408" i="4"/>
  <c r="S408" i="4" s="1"/>
  <c r="N409" i="4"/>
  <c r="S409" i="4" s="1"/>
  <c r="N410" i="4"/>
  <c r="S410" i="4" s="1"/>
  <c r="N411" i="4"/>
  <c r="S411" i="4" s="1"/>
  <c r="N412" i="4"/>
  <c r="S412" i="4" s="1"/>
  <c r="N413" i="4"/>
  <c r="S413" i="4" s="1"/>
  <c r="N414" i="4"/>
  <c r="S414" i="4" s="1"/>
  <c r="N415" i="4"/>
  <c r="S415" i="4" s="1"/>
  <c r="N416" i="4"/>
  <c r="S416" i="4" s="1"/>
  <c r="N417" i="4"/>
  <c r="S417" i="4" s="1"/>
  <c r="N418" i="4"/>
  <c r="S418" i="4" s="1"/>
  <c r="N419" i="4"/>
  <c r="S419" i="4" s="1"/>
  <c r="N420" i="4"/>
  <c r="S420" i="4" s="1"/>
  <c r="N421" i="4"/>
  <c r="S421" i="4" s="1"/>
  <c r="N422" i="4"/>
  <c r="S422" i="4" s="1"/>
  <c r="N423" i="4"/>
  <c r="S423" i="4" s="1"/>
  <c r="N424" i="4"/>
  <c r="S424" i="4" s="1"/>
  <c r="N425" i="4"/>
  <c r="S425" i="4" s="1"/>
  <c r="N426" i="4"/>
  <c r="S426" i="4" s="1"/>
  <c r="N427" i="4"/>
  <c r="S427" i="4" s="1"/>
  <c r="N428" i="4"/>
  <c r="S428" i="4" s="1"/>
  <c r="N429" i="4"/>
  <c r="S429" i="4" s="1"/>
  <c r="N430" i="4"/>
  <c r="S430" i="4" s="1"/>
  <c r="N431" i="4"/>
  <c r="S431" i="4" s="1"/>
  <c r="N432" i="4"/>
  <c r="S432" i="4" s="1"/>
  <c r="N433" i="4"/>
  <c r="S433" i="4" s="1"/>
  <c r="N434" i="4"/>
  <c r="S434" i="4" s="1"/>
  <c r="N435" i="4"/>
  <c r="S435" i="4" s="1"/>
  <c r="N436" i="4"/>
  <c r="S436" i="4" s="1"/>
  <c r="N437" i="4"/>
  <c r="S437" i="4" s="1"/>
  <c r="N438" i="4"/>
  <c r="S438" i="4" s="1"/>
  <c r="N439" i="4"/>
  <c r="S439" i="4" s="1"/>
  <c r="N440" i="4"/>
  <c r="S440" i="4" s="1"/>
  <c r="N441" i="4"/>
  <c r="S441" i="4" s="1"/>
  <c r="N442" i="4"/>
  <c r="S442" i="4" s="1"/>
  <c r="N443" i="4"/>
  <c r="S443" i="4" s="1"/>
  <c r="N444" i="4"/>
  <c r="S444" i="4" s="1"/>
  <c r="N445" i="4"/>
  <c r="S445" i="4" s="1"/>
  <c r="N446" i="4"/>
  <c r="S446" i="4" s="1"/>
  <c r="N447" i="4"/>
  <c r="S447" i="4" s="1"/>
  <c r="N448" i="4"/>
  <c r="S448" i="4" s="1"/>
  <c r="N449" i="4"/>
  <c r="S449" i="4" s="1"/>
  <c r="N450" i="4"/>
  <c r="S450" i="4" s="1"/>
  <c r="N451" i="4"/>
  <c r="S451" i="4" s="1"/>
  <c r="N452" i="4"/>
  <c r="S452" i="4" s="1"/>
  <c r="N453" i="4"/>
  <c r="S453" i="4" s="1"/>
  <c r="N454" i="4"/>
  <c r="S454" i="4" s="1"/>
  <c r="N455" i="4"/>
  <c r="S455" i="4" s="1"/>
  <c r="N456" i="4"/>
  <c r="S456" i="4" s="1"/>
  <c r="N457" i="4"/>
  <c r="S457" i="4" s="1"/>
  <c r="N458" i="4"/>
  <c r="N459" i="4"/>
  <c r="S459" i="4" s="1"/>
  <c r="N460" i="4"/>
  <c r="S460" i="4" s="1"/>
  <c r="N461" i="4"/>
  <c r="S461" i="4" s="1"/>
  <c r="N462" i="4"/>
  <c r="S462" i="4" s="1"/>
  <c r="N463" i="4"/>
  <c r="S463" i="4" s="1"/>
  <c r="N464" i="4"/>
  <c r="S464" i="4" s="1"/>
  <c r="N465" i="4"/>
  <c r="S465" i="4" s="1"/>
  <c r="N466" i="4"/>
  <c r="S466" i="4" s="1"/>
  <c r="N467" i="4"/>
  <c r="S467" i="4" s="1"/>
  <c r="N468" i="4"/>
  <c r="S468" i="4" s="1"/>
  <c r="N469" i="4"/>
  <c r="S469" i="4" s="1"/>
  <c r="N470" i="4"/>
  <c r="S470" i="4" s="1"/>
  <c r="N471" i="4"/>
  <c r="S471" i="4" s="1"/>
  <c r="N472" i="4"/>
  <c r="S472" i="4" s="1"/>
  <c r="N473" i="4"/>
  <c r="S473" i="4" s="1"/>
  <c r="N474" i="4"/>
  <c r="S474" i="4" s="1"/>
  <c r="N475" i="4"/>
  <c r="S475" i="4" s="1"/>
  <c r="N476" i="4"/>
  <c r="S476" i="4" s="1"/>
  <c r="N477" i="4"/>
  <c r="S477" i="4" s="1"/>
  <c r="N478" i="4"/>
  <c r="N479" i="4"/>
  <c r="S479" i="4" s="1"/>
  <c r="N480" i="4"/>
  <c r="S480" i="4" s="1"/>
  <c r="N481" i="4"/>
  <c r="S481" i="4" s="1"/>
  <c r="N482" i="4"/>
  <c r="S482" i="4" s="1"/>
  <c r="N483" i="4"/>
  <c r="S483" i="4" s="1"/>
  <c r="N484" i="4"/>
  <c r="S484" i="4" s="1"/>
  <c r="N485" i="4"/>
  <c r="S485" i="4" s="1"/>
  <c r="N486" i="4"/>
  <c r="S486" i="4" s="1"/>
  <c r="N487" i="4"/>
  <c r="S487" i="4" s="1"/>
  <c r="N488" i="4"/>
  <c r="S488" i="4" s="1"/>
  <c r="N489" i="4"/>
  <c r="S489" i="4" s="1"/>
  <c r="N490" i="4"/>
  <c r="S490" i="4" s="1"/>
  <c r="N491" i="4"/>
  <c r="S491" i="4" s="1"/>
  <c r="N492" i="4"/>
  <c r="S492" i="4" s="1"/>
  <c r="N493" i="4"/>
  <c r="S493" i="4" s="1"/>
  <c r="N494" i="4"/>
  <c r="S494" i="4" s="1"/>
  <c r="N495" i="4"/>
  <c r="S495" i="4" s="1"/>
  <c r="N496" i="4"/>
  <c r="S496" i="4" s="1"/>
  <c r="N497" i="4"/>
  <c r="S497" i="4" s="1"/>
  <c r="N498" i="4"/>
  <c r="S498" i="4" s="1"/>
  <c r="N499" i="4"/>
  <c r="S499" i="4" s="1"/>
  <c r="N500" i="4"/>
  <c r="S500" i="4" s="1"/>
  <c r="N501" i="4"/>
  <c r="S501" i="4" s="1"/>
  <c r="N502" i="4"/>
  <c r="S502" i="4" s="1"/>
  <c r="N503" i="4"/>
  <c r="S503" i="4" s="1"/>
  <c r="N504" i="4"/>
  <c r="S504" i="4" s="1"/>
  <c r="N505" i="4"/>
  <c r="S505" i="4" s="1"/>
  <c r="N506" i="4"/>
  <c r="S506" i="4" s="1"/>
  <c r="N507" i="4"/>
  <c r="S507" i="4" s="1"/>
  <c r="N508" i="4"/>
  <c r="S508" i="4" s="1"/>
  <c r="N509" i="4"/>
  <c r="S509" i="4" s="1"/>
  <c r="N510" i="4"/>
  <c r="S510" i="4" s="1"/>
  <c r="N511" i="4"/>
  <c r="S511" i="4" s="1"/>
  <c r="N512" i="4"/>
  <c r="S512" i="4" s="1"/>
  <c r="N513" i="4"/>
  <c r="S513" i="4" s="1"/>
  <c r="N514" i="4"/>
  <c r="S514" i="4" s="1"/>
  <c r="N515" i="4"/>
  <c r="S515" i="4" s="1"/>
  <c r="N516" i="4"/>
  <c r="S516" i="4" s="1"/>
  <c r="N517" i="4"/>
  <c r="S517" i="4" s="1"/>
  <c r="N518" i="4"/>
  <c r="S518" i="4" s="1"/>
  <c r="N519" i="4"/>
  <c r="S519" i="4" s="1"/>
  <c r="N520" i="4"/>
  <c r="S520" i="4" s="1"/>
  <c r="N521" i="4"/>
  <c r="S521" i="4" s="1"/>
  <c r="N522" i="4"/>
  <c r="S522" i="4" s="1"/>
  <c r="N523" i="4"/>
  <c r="S523" i="4" s="1"/>
  <c r="N524" i="4"/>
  <c r="S524" i="4" s="1"/>
  <c r="N525" i="4"/>
  <c r="S525" i="4" s="1"/>
  <c r="N526" i="4"/>
  <c r="S526" i="4" s="1"/>
  <c r="N527" i="4"/>
  <c r="S527" i="4" s="1"/>
  <c r="N528" i="4"/>
  <c r="S528" i="4" s="1"/>
  <c r="N529" i="4"/>
  <c r="S529" i="4" s="1"/>
  <c r="N530" i="4"/>
  <c r="S530" i="4" s="1"/>
  <c r="N531" i="4"/>
  <c r="S531" i="4" s="1"/>
  <c r="N532" i="4"/>
  <c r="S532" i="4" s="1"/>
  <c r="N533" i="4"/>
  <c r="S533" i="4" s="1"/>
  <c r="N534" i="4"/>
  <c r="S534" i="4" s="1"/>
  <c r="N535" i="4"/>
  <c r="S535" i="4" s="1"/>
  <c r="N536" i="4"/>
  <c r="S536" i="4" s="1"/>
  <c r="N537" i="4"/>
  <c r="S537" i="4" s="1"/>
  <c r="N538" i="4"/>
  <c r="S538" i="4" s="1"/>
  <c r="N539" i="4"/>
  <c r="S539" i="4" s="1"/>
  <c r="N540" i="4"/>
  <c r="S540" i="4" s="1"/>
  <c r="N541" i="4"/>
  <c r="S541" i="4" s="1"/>
  <c r="N542" i="4"/>
  <c r="S542" i="4" s="1"/>
  <c r="N543" i="4"/>
  <c r="S543" i="4" s="1"/>
  <c r="N544" i="4"/>
  <c r="S544" i="4" s="1"/>
  <c r="N545" i="4"/>
  <c r="S545" i="4" s="1"/>
  <c r="N546" i="4"/>
  <c r="S546" i="4" s="1"/>
  <c r="N547" i="4"/>
  <c r="S547" i="4" s="1"/>
  <c r="N548" i="4"/>
  <c r="S548" i="4" s="1"/>
  <c r="N549" i="4"/>
  <c r="S549" i="4" s="1"/>
  <c r="N550" i="4"/>
  <c r="S550" i="4" s="1"/>
  <c r="N551" i="4"/>
  <c r="S551" i="4" s="1"/>
  <c r="N552" i="4"/>
  <c r="S552" i="4" s="1"/>
  <c r="N553" i="4"/>
  <c r="S553" i="4" s="1"/>
  <c r="N554" i="4"/>
  <c r="S554" i="4" s="1"/>
  <c r="N555" i="4"/>
  <c r="S555" i="4" s="1"/>
  <c r="N556" i="4"/>
  <c r="S556" i="4" s="1"/>
  <c r="N557" i="4"/>
  <c r="S557" i="4" s="1"/>
  <c r="N558" i="4"/>
  <c r="S558" i="4" s="1"/>
  <c r="N559" i="4"/>
  <c r="S559" i="4" s="1"/>
  <c r="N560" i="4"/>
  <c r="S560" i="4" s="1"/>
  <c r="N561" i="4"/>
  <c r="S561" i="4" s="1"/>
  <c r="N562" i="4"/>
  <c r="S562" i="4" s="1"/>
  <c r="N563" i="4"/>
  <c r="S563" i="4" s="1"/>
  <c r="N564" i="4"/>
  <c r="S564" i="4" s="1"/>
  <c r="N565" i="4"/>
  <c r="S565" i="4" s="1"/>
  <c r="N566" i="4"/>
  <c r="N567" i="4"/>
  <c r="S567" i="4" s="1"/>
  <c r="N568" i="4"/>
  <c r="S568" i="4" s="1"/>
  <c r="N569" i="4"/>
  <c r="S569" i="4" s="1"/>
  <c r="N570" i="4"/>
  <c r="S570" i="4" s="1"/>
  <c r="N571" i="4"/>
  <c r="S571" i="4" s="1"/>
  <c r="N572" i="4"/>
  <c r="S572" i="4" s="1"/>
  <c r="N573" i="4"/>
  <c r="S573" i="4" s="1"/>
  <c r="N574" i="4"/>
  <c r="S574" i="4" s="1"/>
  <c r="N575" i="4"/>
  <c r="S575" i="4" s="1"/>
  <c r="N576" i="4"/>
  <c r="S576" i="4" s="1"/>
  <c r="N577" i="4"/>
  <c r="S577" i="4" s="1"/>
  <c r="N578" i="4"/>
  <c r="S578" i="4" s="1"/>
  <c r="N579" i="4"/>
  <c r="S579" i="4" s="1"/>
  <c r="N580" i="4"/>
  <c r="S580" i="4" s="1"/>
  <c r="N581" i="4"/>
  <c r="S581" i="4" s="1"/>
  <c r="N582" i="4"/>
  <c r="S582" i="4" s="1"/>
  <c r="N583" i="4"/>
  <c r="S583" i="4" s="1"/>
  <c r="N584" i="4"/>
  <c r="S584" i="4" s="1"/>
  <c r="N585" i="4"/>
  <c r="S585" i="4" s="1"/>
  <c r="N586" i="4"/>
  <c r="S586" i="4" s="1"/>
  <c r="N587" i="4"/>
  <c r="S587" i="4" s="1"/>
  <c r="N588" i="4"/>
  <c r="S588" i="4" s="1"/>
  <c r="N589" i="4"/>
  <c r="S589" i="4" s="1"/>
  <c r="N590" i="4"/>
  <c r="S590" i="4" s="1"/>
  <c r="N591" i="4"/>
  <c r="S591" i="4" s="1"/>
  <c r="N592" i="4"/>
  <c r="S592" i="4" s="1"/>
  <c r="N593" i="4"/>
  <c r="S593" i="4" s="1"/>
  <c r="N594" i="4"/>
  <c r="S594" i="4" s="1"/>
  <c r="N595" i="4"/>
  <c r="S595" i="4" s="1"/>
  <c r="N596" i="4"/>
  <c r="S596" i="4" s="1"/>
  <c r="N597" i="4"/>
  <c r="S597" i="4" s="1"/>
  <c r="N598" i="4"/>
  <c r="S598" i="4" s="1"/>
  <c r="N599" i="4"/>
  <c r="S599" i="4" s="1"/>
  <c r="N600" i="4"/>
  <c r="S600" i="4" s="1"/>
  <c r="N601" i="4"/>
  <c r="S601" i="4" s="1"/>
  <c r="N602" i="4"/>
  <c r="S602" i="4" s="1"/>
  <c r="N603" i="4"/>
  <c r="S603" i="4" s="1"/>
  <c r="N604" i="4"/>
  <c r="S604" i="4" s="1"/>
  <c r="N605" i="4"/>
  <c r="S605" i="4" s="1"/>
  <c r="N606" i="4"/>
  <c r="S606" i="4" s="1"/>
  <c r="N607" i="4"/>
  <c r="S607" i="4" s="1"/>
  <c r="N608" i="4"/>
  <c r="S608" i="4" s="1"/>
  <c r="N609" i="4"/>
  <c r="S609" i="4" s="1"/>
  <c r="N610" i="4"/>
  <c r="S610" i="4" s="1"/>
  <c r="N611" i="4"/>
  <c r="S611" i="4" s="1"/>
  <c r="N612" i="4"/>
  <c r="S612" i="4" s="1"/>
  <c r="N613" i="4"/>
  <c r="S613" i="4" s="1"/>
  <c r="N614" i="4"/>
  <c r="S614" i="4" s="1"/>
  <c r="N615" i="4"/>
  <c r="S615" i="4" s="1"/>
  <c r="N616" i="4"/>
  <c r="S616" i="4" s="1"/>
  <c r="N617" i="4"/>
  <c r="S617" i="4" s="1"/>
  <c r="N618" i="4"/>
  <c r="S618" i="4" s="1"/>
  <c r="N619" i="4"/>
  <c r="S619" i="4" s="1"/>
  <c r="N620" i="4"/>
  <c r="S620" i="4" s="1"/>
  <c r="N621" i="4"/>
  <c r="S621" i="4" s="1"/>
  <c r="N622" i="4"/>
  <c r="S622" i="4" s="1"/>
  <c r="N623" i="4"/>
  <c r="S623" i="4" s="1"/>
  <c r="N624" i="4"/>
  <c r="S624" i="4" s="1"/>
  <c r="N625" i="4"/>
  <c r="S625" i="4" s="1"/>
  <c r="N626" i="4"/>
  <c r="S626" i="4" s="1"/>
  <c r="N627" i="4"/>
  <c r="S627" i="4" s="1"/>
  <c r="N628" i="4"/>
  <c r="S628" i="4" s="1"/>
  <c r="N629" i="4"/>
  <c r="S629" i="4" s="1"/>
  <c r="N630" i="4"/>
  <c r="S630" i="4" s="1"/>
  <c r="N631" i="4"/>
  <c r="S631" i="4" s="1"/>
  <c r="N632" i="4"/>
  <c r="S632" i="4" s="1"/>
  <c r="N633" i="4"/>
  <c r="S633" i="4" s="1"/>
  <c r="N634" i="4"/>
  <c r="S634" i="4" s="1"/>
  <c r="N635" i="4"/>
  <c r="S635" i="4" s="1"/>
  <c r="N636" i="4"/>
  <c r="S636" i="4" s="1"/>
  <c r="N637" i="4"/>
  <c r="S637" i="4" s="1"/>
  <c r="N638" i="4"/>
  <c r="S638" i="4" s="1"/>
  <c r="N639" i="4"/>
  <c r="S639" i="4" s="1"/>
  <c r="N640" i="4"/>
  <c r="S640" i="4" s="1"/>
  <c r="N641" i="4"/>
  <c r="S641" i="4" s="1"/>
  <c r="N642" i="4"/>
  <c r="S642" i="4" s="1"/>
  <c r="N643" i="4"/>
  <c r="S643" i="4" s="1"/>
  <c r="N644" i="4"/>
  <c r="S644" i="4" s="1"/>
  <c r="N645" i="4"/>
  <c r="S645" i="4" s="1"/>
  <c r="N646" i="4"/>
  <c r="S646" i="4" s="1"/>
  <c r="N647" i="4"/>
  <c r="S647" i="4" s="1"/>
  <c r="N648" i="4"/>
  <c r="S648" i="4" s="1"/>
  <c r="N649" i="4"/>
  <c r="S649" i="4" s="1"/>
  <c r="N650" i="4"/>
  <c r="S650" i="4" s="1"/>
  <c r="N651" i="4"/>
  <c r="S651" i="4" s="1"/>
  <c r="N652" i="4"/>
  <c r="S652" i="4" s="1"/>
  <c r="N653" i="4"/>
  <c r="S653" i="4" s="1"/>
  <c r="N654" i="4"/>
  <c r="S654" i="4" s="1"/>
  <c r="N655" i="4"/>
  <c r="S655" i="4" s="1"/>
  <c r="N656" i="4"/>
  <c r="S656" i="4" s="1"/>
  <c r="N657" i="4"/>
  <c r="S657" i="4" s="1"/>
  <c r="N658" i="4"/>
  <c r="S658" i="4" s="1"/>
  <c r="N659" i="4"/>
  <c r="S659" i="4" s="1"/>
  <c r="N660" i="4"/>
  <c r="S660" i="4" s="1"/>
  <c r="N661" i="4"/>
  <c r="S661" i="4" s="1"/>
  <c r="N662" i="4"/>
  <c r="S662" i="4" s="1"/>
  <c r="N663" i="4"/>
  <c r="S663" i="4" s="1"/>
  <c r="N664" i="4"/>
  <c r="S664" i="4" s="1"/>
  <c r="N665" i="4"/>
  <c r="S665" i="4" s="1"/>
  <c r="N666" i="4"/>
  <c r="S666" i="4" s="1"/>
  <c r="N667" i="4"/>
  <c r="S667" i="4" s="1"/>
  <c r="N668" i="4"/>
  <c r="S668" i="4" s="1"/>
  <c r="N669" i="4"/>
  <c r="S669" i="4" s="1"/>
  <c r="N670" i="4"/>
  <c r="S670" i="4" s="1"/>
  <c r="N671" i="4"/>
  <c r="S671" i="4" s="1"/>
  <c r="N672" i="4"/>
  <c r="S672" i="4" s="1"/>
  <c r="N673" i="4"/>
  <c r="S673" i="4" s="1"/>
  <c r="N674" i="4"/>
  <c r="S674" i="4" s="1"/>
  <c r="N675" i="4"/>
  <c r="S675" i="4" s="1"/>
  <c r="N676" i="4"/>
  <c r="S676" i="4" s="1"/>
  <c r="N677" i="4"/>
  <c r="S677" i="4" s="1"/>
  <c r="N678" i="4"/>
  <c r="S678" i="4" s="1"/>
  <c r="N679" i="4"/>
  <c r="S679" i="4" s="1"/>
  <c r="N680" i="4"/>
  <c r="S680" i="4" s="1"/>
  <c r="N681" i="4"/>
  <c r="S681" i="4" s="1"/>
  <c r="N682" i="4"/>
  <c r="S682" i="4" s="1"/>
  <c r="N683" i="4"/>
  <c r="S683" i="4" s="1"/>
  <c r="N684" i="4"/>
  <c r="S684" i="4" s="1"/>
  <c r="N685" i="4"/>
  <c r="S685" i="4" s="1"/>
  <c r="N686" i="4"/>
  <c r="S686" i="4" s="1"/>
  <c r="N687" i="4"/>
  <c r="S687" i="4" s="1"/>
  <c r="N688" i="4"/>
  <c r="S688" i="4" s="1"/>
  <c r="N689" i="4"/>
  <c r="S689" i="4" s="1"/>
  <c r="N690" i="4"/>
  <c r="S690" i="4" s="1"/>
  <c r="N691" i="4"/>
  <c r="S691" i="4" s="1"/>
  <c r="N692" i="4"/>
  <c r="S692" i="4" s="1"/>
  <c r="N693" i="4"/>
  <c r="S693" i="4" s="1"/>
  <c r="N694" i="4"/>
  <c r="S694" i="4" s="1"/>
  <c r="N695" i="4"/>
  <c r="S695" i="4" s="1"/>
  <c r="N696" i="4"/>
  <c r="S696" i="4" s="1"/>
  <c r="N697" i="4"/>
  <c r="S697" i="4" s="1"/>
  <c r="N698" i="4"/>
  <c r="S698" i="4" s="1"/>
  <c r="N699" i="4"/>
  <c r="S699" i="4" s="1"/>
  <c r="N700" i="4"/>
  <c r="S700" i="4" s="1"/>
  <c r="N701" i="4"/>
  <c r="S701" i="4" s="1"/>
  <c r="N702" i="4"/>
  <c r="S702" i="4" s="1"/>
  <c r="N703" i="4"/>
  <c r="S703" i="4" s="1"/>
  <c r="N704" i="4"/>
  <c r="S704" i="4" s="1"/>
  <c r="N705" i="4"/>
  <c r="S705" i="4" s="1"/>
  <c r="N706" i="4"/>
  <c r="S706" i="4" s="1"/>
  <c r="N707" i="4"/>
  <c r="S707" i="4" s="1"/>
  <c r="N708" i="4"/>
  <c r="S708" i="4" s="1"/>
  <c r="N709" i="4"/>
  <c r="S709" i="4" s="1"/>
  <c r="N710" i="4"/>
  <c r="S710" i="4" s="1"/>
  <c r="N711" i="4"/>
  <c r="S711" i="4" s="1"/>
  <c r="N712" i="4"/>
  <c r="S712" i="4" s="1"/>
  <c r="N713" i="4"/>
  <c r="S713" i="4" s="1"/>
  <c r="N714" i="4"/>
  <c r="S714" i="4" s="1"/>
  <c r="N715" i="4"/>
  <c r="S715" i="4" s="1"/>
  <c r="N716" i="4"/>
  <c r="S716" i="4" s="1"/>
  <c r="N717" i="4"/>
  <c r="S717" i="4" s="1"/>
  <c r="N718" i="4"/>
  <c r="S718" i="4" s="1"/>
  <c r="N719" i="4"/>
  <c r="S719" i="4" s="1"/>
  <c r="N720" i="4"/>
  <c r="S720" i="4" s="1"/>
  <c r="N721" i="4"/>
  <c r="S721" i="4" s="1"/>
  <c r="N722" i="4"/>
  <c r="S722" i="4" s="1"/>
  <c r="N723" i="4"/>
  <c r="S723" i="4" s="1"/>
  <c r="N724" i="4"/>
  <c r="S724" i="4" s="1"/>
  <c r="N725" i="4"/>
  <c r="S725" i="4" s="1"/>
  <c r="N726" i="4"/>
  <c r="S726" i="4" s="1"/>
  <c r="N727" i="4"/>
  <c r="S727" i="4" s="1"/>
  <c r="N728" i="4"/>
  <c r="S728" i="4" s="1"/>
  <c r="N729" i="4"/>
  <c r="S729" i="4" s="1"/>
  <c r="N730" i="4"/>
  <c r="S730" i="4" s="1"/>
  <c r="N731" i="4"/>
  <c r="S731" i="4" s="1"/>
  <c r="N732" i="4"/>
  <c r="S732" i="4" s="1"/>
  <c r="N733" i="4"/>
  <c r="S733" i="4" s="1"/>
  <c r="N734" i="4"/>
  <c r="S734" i="4" s="1"/>
  <c r="N735" i="4"/>
  <c r="S735" i="4" s="1"/>
  <c r="N736" i="4"/>
  <c r="S736" i="4" s="1"/>
  <c r="N737" i="4"/>
  <c r="S737" i="4" s="1"/>
  <c r="N738" i="4"/>
  <c r="S738" i="4" s="1"/>
  <c r="N739" i="4"/>
  <c r="S739" i="4" s="1"/>
  <c r="N740" i="4"/>
  <c r="S740" i="4" s="1"/>
  <c r="N741" i="4"/>
  <c r="S741" i="4" s="1"/>
  <c r="N742" i="4"/>
  <c r="S742" i="4" s="1"/>
  <c r="N743" i="4"/>
  <c r="S743" i="4" s="1"/>
  <c r="N744" i="4"/>
  <c r="S744" i="4" s="1"/>
  <c r="N745" i="4"/>
  <c r="S745" i="4" s="1"/>
  <c r="N746" i="4"/>
  <c r="S746" i="4" s="1"/>
  <c r="N747" i="4"/>
  <c r="S747" i="4" s="1"/>
  <c r="N748" i="4"/>
  <c r="S748" i="4" s="1"/>
  <c r="N749" i="4"/>
  <c r="S749" i="4" s="1"/>
  <c r="N750" i="4"/>
  <c r="S750" i="4" s="1"/>
  <c r="N751" i="4"/>
  <c r="S751" i="4" s="1"/>
  <c r="N752" i="4"/>
  <c r="S752" i="4" s="1"/>
  <c r="N753" i="4"/>
  <c r="S753" i="4" s="1"/>
  <c r="N754" i="4"/>
  <c r="S754" i="4" s="1"/>
  <c r="N755" i="4"/>
  <c r="S755" i="4" s="1"/>
  <c r="N756" i="4"/>
  <c r="S756" i="4" s="1"/>
  <c r="N757" i="4"/>
  <c r="S757" i="4" s="1"/>
  <c r="N758" i="4"/>
  <c r="S758" i="4" s="1"/>
  <c r="N759" i="4"/>
  <c r="S759" i="4" s="1"/>
  <c r="N760" i="4"/>
  <c r="S760" i="4" s="1"/>
  <c r="N761" i="4"/>
  <c r="S761" i="4" s="1"/>
  <c r="N762" i="4"/>
  <c r="S762" i="4" s="1"/>
  <c r="N763" i="4"/>
  <c r="S763" i="4" s="1"/>
  <c r="N764" i="4"/>
  <c r="S764" i="4" s="1"/>
  <c r="N765" i="4"/>
  <c r="S765" i="4" s="1"/>
  <c r="N766" i="4"/>
  <c r="S766" i="4" s="1"/>
  <c r="N767" i="4"/>
  <c r="S767" i="4" s="1"/>
  <c r="N768" i="4"/>
  <c r="S768" i="4" s="1"/>
  <c r="N769" i="4"/>
  <c r="S769" i="4" s="1"/>
  <c r="N770" i="4"/>
  <c r="S770" i="4" s="1"/>
  <c r="N771" i="4"/>
  <c r="S771" i="4" s="1"/>
  <c r="N772" i="4"/>
  <c r="S772" i="4" s="1"/>
  <c r="N773" i="4"/>
  <c r="S773" i="4" s="1"/>
  <c r="N774" i="4"/>
  <c r="S774" i="4" s="1"/>
  <c r="N775" i="4"/>
  <c r="S775" i="4" s="1"/>
  <c r="N776" i="4"/>
  <c r="S776" i="4" s="1"/>
  <c r="N777" i="4"/>
  <c r="S777" i="4" s="1"/>
  <c r="N778" i="4"/>
  <c r="S778" i="4" s="1"/>
  <c r="N779" i="4"/>
  <c r="S779" i="4" s="1"/>
  <c r="N780" i="4"/>
  <c r="S780" i="4" s="1"/>
  <c r="N781" i="4"/>
  <c r="S781" i="4" s="1"/>
  <c r="N782" i="4"/>
  <c r="S782" i="4" s="1"/>
  <c r="N783" i="4"/>
  <c r="S783" i="4" s="1"/>
  <c r="N784" i="4"/>
  <c r="S784" i="4" s="1"/>
  <c r="N785" i="4"/>
  <c r="S785" i="4" s="1"/>
  <c r="N786" i="4"/>
  <c r="S786" i="4" s="1"/>
  <c r="N787" i="4"/>
  <c r="S787" i="4" s="1"/>
  <c r="N788" i="4"/>
  <c r="S788" i="4" s="1"/>
  <c r="N789" i="4"/>
  <c r="S789" i="4" s="1"/>
  <c r="N790" i="4"/>
  <c r="S790" i="4" s="1"/>
  <c r="N791" i="4"/>
  <c r="S791" i="4" s="1"/>
  <c r="N792" i="4"/>
  <c r="S792" i="4" s="1"/>
  <c r="N793" i="4"/>
  <c r="S793" i="4" s="1"/>
  <c r="N794" i="4"/>
  <c r="S794" i="4" s="1"/>
  <c r="N795" i="4"/>
  <c r="S795" i="4" s="1"/>
  <c r="N796" i="4"/>
  <c r="S796" i="4" s="1"/>
  <c r="N797" i="4"/>
  <c r="S797" i="4" s="1"/>
  <c r="N798" i="4"/>
  <c r="N799" i="4"/>
  <c r="S799" i="4" s="1"/>
  <c r="N800" i="4"/>
  <c r="S800" i="4" s="1"/>
  <c r="N801" i="4"/>
  <c r="S801" i="4" s="1"/>
  <c r="N802" i="4"/>
  <c r="S802" i="4" s="1"/>
  <c r="N803" i="4"/>
  <c r="S803" i="4" s="1"/>
  <c r="N804" i="4"/>
  <c r="S804" i="4" s="1"/>
  <c r="N805" i="4"/>
  <c r="S805" i="4" s="1"/>
  <c r="N806" i="4"/>
  <c r="S806" i="4" s="1"/>
  <c r="N807" i="4"/>
  <c r="S807" i="4" s="1"/>
  <c r="N808" i="4"/>
  <c r="S808" i="4" s="1"/>
  <c r="N809" i="4"/>
  <c r="S809" i="4" s="1"/>
  <c r="N810" i="4"/>
  <c r="S810" i="4" s="1"/>
  <c r="N811" i="4"/>
  <c r="S811" i="4" s="1"/>
  <c r="N812" i="4"/>
  <c r="S812" i="4" s="1"/>
  <c r="N813" i="4"/>
  <c r="S813" i="4" s="1"/>
  <c r="N814" i="4"/>
  <c r="S814" i="4" s="1"/>
  <c r="N815" i="4"/>
  <c r="S815" i="4" s="1"/>
  <c r="N816" i="4"/>
  <c r="S816" i="4" s="1"/>
  <c r="N817" i="4"/>
  <c r="S817" i="4" s="1"/>
  <c r="N818" i="4"/>
  <c r="S818" i="4" s="1"/>
  <c r="N819" i="4"/>
  <c r="S819" i="4" s="1"/>
  <c r="N820" i="4"/>
  <c r="S820" i="4" s="1"/>
  <c r="N821" i="4"/>
  <c r="S821" i="4" s="1"/>
  <c r="N822" i="4"/>
  <c r="S822" i="4" s="1"/>
  <c r="N823" i="4"/>
  <c r="S823" i="4" s="1"/>
  <c r="N824" i="4"/>
  <c r="S824" i="4" s="1"/>
  <c r="N825" i="4"/>
  <c r="S825" i="4" s="1"/>
  <c r="N826" i="4"/>
  <c r="S826" i="4" s="1"/>
  <c r="N827" i="4"/>
  <c r="S827" i="4" s="1"/>
  <c r="N828" i="4"/>
  <c r="S828" i="4" s="1"/>
  <c r="N829" i="4"/>
  <c r="S829" i="4" s="1"/>
  <c r="N830" i="4"/>
  <c r="N831" i="4"/>
  <c r="S831" i="4" s="1"/>
  <c r="N832" i="4"/>
  <c r="S832" i="4" s="1"/>
  <c r="N833" i="4"/>
  <c r="S833" i="4" s="1"/>
  <c r="N834" i="4"/>
  <c r="S834" i="4" s="1"/>
  <c r="N835" i="4"/>
  <c r="S835" i="4" s="1"/>
  <c r="N836" i="4"/>
  <c r="S836" i="4" s="1"/>
  <c r="N837" i="4"/>
  <c r="S837" i="4" s="1"/>
  <c r="N838" i="4"/>
  <c r="S838" i="4" s="1"/>
  <c r="N839" i="4"/>
  <c r="S839" i="4" s="1"/>
  <c r="N840" i="4"/>
  <c r="S840" i="4" s="1"/>
  <c r="N841" i="4"/>
  <c r="S841" i="4" s="1"/>
  <c r="N842" i="4"/>
  <c r="S842" i="4" s="1"/>
  <c r="N843" i="4"/>
  <c r="S843" i="4" s="1"/>
  <c r="N844" i="4"/>
  <c r="S844" i="4" s="1"/>
  <c r="N845" i="4"/>
  <c r="S845" i="4" s="1"/>
  <c r="N846" i="4"/>
  <c r="S846" i="4" s="1"/>
  <c r="N847" i="4"/>
  <c r="S847" i="4" s="1"/>
  <c r="N848" i="4"/>
  <c r="S848" i="4" s="1"/>
  <c r="N849" i="4"/>
  <c r="S849" i="4" s="1"/>
  <c r="N850" i="4"/>
  <c r="S850" i="4" s="1"/>
  <c r="N851" i="4"/>
  <c r="S851" i="4" s="1"/>
  <c r="N852" i="4"/>
  <c r="S852" i="4" s="1"/>
  <c r="N853" i="4"/>
  <c r="S853" i="4" s="1"/>
  <c r="N854" i="4"/>
  <c r="N855" i="4"/>
  <c r="S855" i="4" s="1"/>
  <c r="N856" i="4"/>
  <c r="S856" i="4" s="1"/>
  <c r="N857" i="4"/>
  <c r="S857" i="4" s="1"/>
  <c r="N858" i="4"/>
  <c r="S858" i="4" s="1"/>
  <c r="N859" i="4"/>
  <c r="S859" i="4" s="1"/>
  <c r="N860" i="4"/>
  <c r="S860" i="4" s="1"/>
  <c r="N861" i="4"/>
  <c r="S861" i="4" s="1"/>
  <c r="N862" i="4"/>
  <c r="N863" i="4"/>
  <c r="S863" i="4" s="1"/>
  <c r="N864" i="4"/>
  <c r="S864" i="4" s="1"/>
  <c r="N865" i="4"/>
  <c r="S865" i="4" s="1"/>
  <c r="N866" i="4"/>
  <c r="S866" i="4" s="1"/>
  <c r="N867" i="4"/>
  <c r="S867" i="4" s="1"/>
  <c r="N868" i="4"/>
  <c r="S868" i="4" s="1"/>
  <c r="N869" i="4"/>
  <c r="S869" i="4" s="1"/>
  <c r="N870" i="4"/>
  <c r="S870" i="4" s="1"/>
  <c r="N871" i="4"/>
  <c r="S871" i="4" s="1"/>
  <c r="N872" i="4"/>
  <c r="S872" i="4" s="1"/>
  <c r="N873" i="4"/>
  <c r="S873" i="4" s="1"/>
  <c r="N874" i="4"/>
  <c r="S874" i="4" s="1"/>
  <c r="N875" i="4"/>
  <c r="S875" i="4" s="1"/>
  <c r="N876" i="4"/>
  <c r="S876" i="4" s="1"/>
  <c r="N877" i="4"/>
  <c r="S877" i="4" s="1"/>
  <c r="N878" i="4"/>
  <c r="S878" i="4" s="1"/>
  <c r="N879" i="4"/>
  <c r="S879" i="4" s="1"/>
  <c r="N880" i="4"/>
  <c r="S880" i="4" s="1"/>
  <c r="N881" i="4"/>
  <c r="S881" i="4" s="1"/>
  <c r="N882" i="4"/>
  <c r="S882" i="4" s="1"/>
  <c r="N883" i="4"/>
  <c r="S883" i="4" s="1"/>
  <c r="N884" i="4"/>
  <c r="S884" i="4" s="1"/>
  <c r="N885" i="4"/>
  <c r="S885" i="4" s="1"/>
  <c r="N886" i="4"/>
  <c r="S886" i="4" s="1"/>
  <c r="N887" i="4"/>
  <c r="S887" i="4" s="1"/>
  <c r="N888" i="4"/>
  <c r="S888" i="4" s="1"/>
  <c r="N889" i="4"/>
  <c r="S889" i="4" s="1"/>
  <c r="N890" i="4"/>
  <c r="S890" i="4" s="1"/>
  <c r="N891" i="4"/>
  <c r="S891" i="4" s="1"/>
  <c r="N892" i="4"/>
  <c r="S892" i="4" s="1"/>
  <c r="N893" i="4"/>
  <c r="S893" i="4" s="1"/>
  <c r="N894" i="4"/>
  <c r="S894" i="4" s="1"/>
  <c r="N895" i="4"/>
  <c r="S895" i="4" s="1"/>
  <c r="N896" i="4"/>
  <c r="S896" i="4" s="1"/>
  <c r="N897" i="4"/>
  <c r="S897" i="4" s="1"/>
  <c r="N898" i="4"/>
  <c r="S898" i="4" s="1"/>
  <c r="N899" i="4"/>
  <c r="S899" i="4" s="1"/>
  <c r="N900" i="4"/>
  <c r="S900" i="4" s="1"/>
  <c r="N901" i="4"/>
  <c r="S901" i="4" s="1"/>
  <c r="N902" i="4"/>
  <c r="S902" i="4" s="1"/>
  <c r="N903" i="4"/>
  <c r="S903" i="4" s="1"/>
  <c r="N904" i="4"/>
  <c r="S904" i="4" s="1"/>
  <c r="N905" i="4"/>
  <c r="S905" i="4" s="1"/>
  <c r="N906" i="4"/>
  <c r="S906" i="4" s="1"/>
  <c r="N907" i="4"/>
  <c r="S907" i="4" s="1"/>
  <c r="N908" i="4"/>
  <c r="S908" i="4" s="1"/>
  <c r="N909" i="4"/>
  <c r="S909" i="4" s="1"/>
  <c r="N910" i="4"/>
  <c r="S910" i="4" s="1"/>
  <c r="N911" i="4"/>
  <c r="S911" i="4" s="1"/>
  <c r="N912" i="4"/>
  <c r="S912" i="4" s="1"/>
  <c r="N913" i="4"/>
  <c r="S913" i="4" s="1"/>
  <c r="N914" i="4"/>
  <c r="S914" i="4" s="1"/>
  <c r="N915" i="4"/>
  <c r="S915" i="4" s="1"/>
  <c r="N916" i="4"/>
  <c r="S916" i="4" s="1"/>
  <c r="N917" i="4"/>
  <c r="S917" i="4" s="1"/>
  <c r="N918" i="4"/>
  <c r="N919" i="4"/>
  <c r="S919" i="4" s="1"/>
  <c r="N920" i="4"/>
  <c r="S920" i="4" s="1"/>
  <c r="N921" i="4"/>
  <c r="S921" i="4" s="1"/>
  <c r="N922" i="4"/>
  <c r="S922" i="4" s="1"/>
  <c r="N923" i="4"/>
  <c r="S923" i="4" s="1"/>
  <c r="N924" i="4"/>
  <c r="S924" i="4" s="1"/>
  <c r="N925" i="4"/>
  <c r="S925" i="4" s="1"/>
  <c r="N926" i="4"/>
  <c r="S926" i="4" s="1"/>
  <c r="N927" i="4"/>
  <c r="S927" i="4" s="1"/>
  <c r="N928" i="4"/>
  <c r="S928" i="4" s="1"/>
  <c r="N929" i="4"/>
  <c r="S929" i="4" s="1"/>
  <c r="N930" i="4"/>
  <c r="S930" i="4" s="1"/>
  <c r="N931" i="4"/>
  <c r="S931" i="4" s="1"/>
  <c r="N932" i="4"/>
  <c r="S932" i="4" s="1"/>
  <c r="N933" i="4"/>
  <c r="S933" i="4" s="1"/>
  <c r="N934" i="4"/>
  <c r="S934" i="4" s="1"/>
  <c r="N935" i="4"/>
  <c r="S935" i="4" s="1"/>
  <c r="N936" i="4"/>
  <c r="S936" i="4" s="1"/>
  <c r="N937" i="4"/>
  <c r="S937" i="4" s="1"/>
  <c r="N938" i="4"/>
  <c r="S938" i="4" s="1"/>
  <c r="N939" i="4"/>
  <c r="S939" i="4" s="1"/>
  <c r="N940" i="4"/>
  <c r="S940" i="4" s="1"/>
  <c r="N941" i="4"/>
  <c r="S941" i="4" s="1"/>
  <c r="N942" i="4"/>
  <c r="S942" i="4" s="1"/>
  <c r="N943" i="4"/>
  <c r="S943" i="4" s="1"/>
  <c r="N944" i="4"/>
  <c r="S944" i="4" s="1"/>
  <c r="N945" i="4"/>
  <c r="S945" i="4" s="1"/>
  <c r="N946" i="4"/>
  <c r="S946" i="4" s="1"/>
  <c r="N947" i="4"/>
  <c r="S947" i="4" s="1"/>
  <c r="N948" i="4"/>
  <c r="S948" i="4" s="1"/>
  <c r="N949" i="4"/>
  <c r="S949" i="4" s="1"/>
  <c r="N950" i="4"/>
  <c r="S950" i="4" s="1"/>
  <c r="N951" i="4"/>
  <c r="S951" i="4" s="1"/>
  <c r="N952" i="4"/>
  <c r="S952" i="4" s="1"/>
  <c r="N953" i="4"/>
  <c r="S953" i="4" s="1"/>
  <c r="N954" i="4"/>
  <c r="S954" i="4" s="1"/>
  <c r="N955" i="4"/>
  <c r="S955" i="4" s="1"/>
  <c r="N956" i="4"/>
  <c r="S956" i="4" s="1"/>
  <c r="N957" i="4"/>
  <c r="S957" i="4" s="1"/>
  <c r="N958" i="4"/>
  <c r="S958" i="4" s="1"/>
  <c r="N959" i="4"/>
  <c r="S959" i="4" s="1"/>
  <c r="N960" i="4"/>
  <c r="S960" i="4" s="1"/>
  <c r="N961" i="4"/>
  <c r="S961" i="4" s="1"/>
  <c r="N962" i="4"/>
  <c r="S962" i="4" s="1"/>
  <c r="N963" i="4"/>
  <c r="S963" i="4" s="1"/>
  <c r="N964" i="4"/>
  <c r="S964" i="4" s="1"/>
  <c r="N965" i="4"/>
  <c r="S965" i="4" s="1"/>
  <c r="N966" i="4"/>
  <c r="S966" i="4" s="1"/>
  <c r="N967" i="4"/>
  <c r="S967" i="4" s="1"/>
  <c r="N968" i="4"/>
  <c r="S968" i="4" s="1"/>
  <c r="N969" i="4"/>
  <c r="S969" i="4" s="1"/>
  <c r="N970" i="4"/>
  <c r="S970" i="4" s="1"/>
  <c r="N971" i="4"/>
  <c r="S971" i="4" s="1"/>
  <c r="N972" i="4"/>
  <c r="S972" i="4" s="1"/>
  <c r="N973" i="4"/>
  <c r="S973" i="4" s="1"/>
  <c r="N974" i="4"/>
  <c r="S974" i="4" s="1"/>
  <c r="N975" i="4"/>
  <c r="S975" i="4" s="1"/>
  <c r="N976" i="4"/>
  <c r="S976" i="4" s="1"/>
  <c r="N977" i="4"/>
  <c r="S977" i="4" s="1"/>
  <c r="N978" i="4"/>
  <c r="S978" i="4" s="1"/>
  <c r="N979" i="4"/>
  <c r="S979" i="4" s="1"/>
  <c r="N980" i="4"/>
  <c r="S980" i="4" s="1"/>
  <c r="N981" i="4"/>
  <c r="S981" i="4" s="1"/>
  <c r="N982" i="4"/>
  <c r="S982" i="4" s="1"/>
  <c r="N983" i="4"/>
  <c r="S983" i="4" s="1"/>
  <c r="N984" i="4"/>
  <c r="S984" i="4" s="1"/>
  <c r="N985" i="4"/>
  <c r="S985" i="4" s="1"/>
  <c r="N986" i="4"/>
  <c r="S986" i="4" s="1"/>
  <c r="N987" i="4"/>
  <c r="S987" i="4" s="1"/>
  <c r="N988" i="4"/>
  <c r="S988" i="4" s="1"/>
  <c r="N989" i="4"/>
  <c r="S989" i="4" s="1"/>
  <c r="N990" i="4"/>
  <c r="S990" i="4" s="1"/>
  <c r="N991" i="4"/>
  <c r="S991" i="4" s="1"/>
  <c r="N992" i="4"/>
  <c r="S992" i="4" s="1"/>
  <c r="N993" i="4"/>
  <c r="S993" i="4" s="1"/>
  <c r="N994" i="4"/>
  <c r="S994" i="4" s="1"/>
  <c r="N995" i="4"/>
  <c r="S995" i="4" s="1"/>
  <c r="N996" i="4"/>
  <c r="S996" i="4" s="1"/>
  <c r="N997" i="4"/>
  <c r="S997" i="4" s="1"/>
  <c r="N998" i="4"/>
  <c r="S998" i="4" s="1"/>
  <c r="N999" i="4"/>
  <c r="S999" i="4" s="1"/>
  <c r="N1000" i="4"/>
  <c r="S1000" i="4" s="1"/>
  <c r="N1001" i="4"/>
  <c r="S1001" i="4" s="1"/>
  <c r="N1002" i="4"/>
  <c r="S1002" i="4" s="1"/>
  <c r="N1003" i="4"/>
  <c r="S1003" i="4" s="1"/>
  <c r="N1004" i="4"/>
  <c r="S1004" i="4" s="1"/>
  <c r="N1005" i="4"/>
  <c r="S1005" i="4" s="1"/>
  <c r="N1006" i="4"/>
  <c r="S1006" i="4" s="1"/>
  <c r="N1007" i="4"/>
  <c r="S1007" i="4" s="1"/>
  <c r="N1008" i="4"/>
  <c r="S1008" i="4" s="1"/>
  <c r="N1009" i="4"/>
  <c r="S1009" i="4" s="1"/>
  <c r="N1010" i="4"/>
  <c r="S1010" i="4" s="1"/>
  <c r="N1011" i="4"/>
  <c r="S1011" i="4" s="1"/>
  <c r="N1012" i="4"/>
  <c r="S1012" i="4" s="1"/>
  <c r="N1013" i="4"/>
  <c r="S1013" i="4" s="1"/>
  <c r="N1014" i="4"/>
  <c r="S1014" i="4" s="1"/>
  <c r="N1015" i="4"/>
  <c r="S1015" i="4" s="1"/>
  <c r="N1016" i="4"/>
  <c r="S1016" i="4" s="1"/>
  <c r="N1017" i="4"/>
  <c r="S1017" i="4" s="1"/>
  <c r="N1018" i="4"/>
  <c r="S1018" i="4" s="1"/>
  <c r="N1019" i="4"/>
  <c r="S1019" i="4" s="1"/>
  <c r="N1020" i="4"/>
  <c r="S1020" i="4" s="1"/>
  <c r="N1021" i="4"/>
  <c r="S1021" i="4" s="1"/>
  <c r="N1022" i="4"/>
  <c r="S1022" i="4" s="1"/>
  <c r="N1023" i="4"/>
  <c r="S1023" i="4" s="1"/>
  <c r="N1024" i="4"/>
  <c r="S1024" i="4" s="1"/>
  <c r="N1025" i="4"/>
  <c r="S1025" i="4" s="1"/>
  <c r="N1026" i="4"/>
  <c r="S1026" i="4" s="1"/>
  <c r="N1027" i="4"/>
  <c r="S1027" i="4" s="1"/>
  <c r="N1028" i="4"/>
  <c r="S1028" i="4" s="1"/>
  <c r="N1029" i="4"/>
  <c r="S1029" i="4" s="1"/>
  <c r="N1030" i="4"/>
  <c r="S1030" i="4" s="1"/>
  <c r="N1031" i="4"/>
  <c r="S1031" i="4" s="1"/>
  <c r="N1032" i="4"/>
  <c r="S1032" i="4" s="1"/>
  <c r="N1033" i="4"/>
  <c r="S1033" i="4" s="1"/>
  <c r="N1034" i="4"/>
  <c r="S1034" i="4" s="1"/>
  <c r="N1035" i="4"/>
  <c r="S1035" i="4" s="1"/>
  <c r="N1036" i="4"/>
  <c r="S1036" i="4" s="1"/>
  <c r="N1037" i="4"/>
  <c r="S1037" i="4" s="1"/>
  <c r="N1038" i="4"/>
  <c r="S1038" i="4" s="1"/>
  <c r="N1039" i="4"/>
  <c r="S1039" i="4" s="1"/>
  <c r="N1040" i="4"/>
  <c r="S1040" i="4" s="1"/>
  <c r="N1041" i="4"/>
  <c r="S1041" i="4" s="1"/>
  <c r="N1042" i="4"/>
  <c r="S1042" i="4" s="1"/>
  <c r="N1043" i="4"/>
  <c r="S1043" i="4" s="1"/>
  <c r="N1044" i="4"/>
  <c r="S1044" i="4" s="1"/>
  <c r="N1045" i="4"/>
  <c r="S1045" i="4" s="1"/>
  <c r="N1046" i="4"/>
  <c r="S1046" i="4" s="1"/>
  <c r="N1047" i="4"/>
  <c r="S1047" i="4" s="1"/>
  <c r="N1048" i="4"/>
  <c r="S1048" i="4" s="1"/>
  <c r="N1049" i="4"/>
  <c r="S1049" i="4" s="1"/>
  <c r="N1050" i="4"/>
  <c r="S1050" i="4" s="1"/>
  <c r="N1051" i="4"/>
  <c r="S1051" i="4" s="1"/>
  <c r="N1052" i="4"/>
  <c r="S1052" i="4" s="1"/>
  <c r="N1053" i="4"/>
  <c r="S1053" i="4" s="1"/>
  <c r="N1054" i="4"/>
  <c r="N1055" i="4"/>
  <c r="S1055" i="4" s="1"/>
  <c r="N1056" i="4"/>
  <c r="S1056" i="4" s="1"/>
  <c r="N1057" i="4"/>
  <c r="S1057" i="4" s="1"/>
  <c r="N1058" i="4"/>
  <c r="S1058" i="4" s="1"/>
  <c r="N1059" i="4"/>
  <c r="S1059" i="4" s="1"/>
  <c r="N1060" i="4"/>
  <c r="S1060" i="4" s="1"/>
  <c r="N1061" i="4"/>
  <c r="S1061" i="4" s="1"/>
  <c r="N1062" i="4"/>
  <c r="S1062" i="4" s="1"/>
  <c r="N1063" i="4"/>
  <c r="S1063" i="4" s="1"/>
  <c r="N1064" i="4"/>
  <c r="S1064" i="4" s="1"/>
  <c r="N1065" i="4"/>
  <c r="S1065" i="4" s="1"/>
  <c r="N1066" i="4"/>
  <c r="S1066" i="4" s="1"/>
  <c r="N1067" i="4"/>
  <c r="S1067" i="4" s="1"/>
  <c r="N1068" i="4"/>
  <c r="S1068" i="4" s="1"/>
  <c r="N1069" i="4"/>
  <c r="S1069" i="4" s="1"/>
  <c r="N1070" i="4"/>
  <c r="S1070" i="4" s="1"/>
  <c r="N1071" i="4"/>
  <c r="S1071" i="4" s="1"/>
  <c r="N1072" i="4"/>
  <c r="S1072" i="4" s="1"/>
  <c r="N1073" i="4"/>
  <c r="S1073" i="4" s="1"/>
  <c r="N1074" i="4"/>
  <c r="S1074" i="4" s="1"/>
  <c r="N1075" i="4"/>
  <c r="S1075" i="4" s="1"/>
  <c r="N1076" i="4"/>
  <c r="S1076" i="4" s="1"/>
  <c r="N1077" i="4"/>
  <c r="S1077" i="4" s="1"/>
  <c r="N1078" i="4"/>
  <c r="S1078" i="4" s="1"/>
  <c r="N1079" i="4"/>
  <c r="S1079" i="4" s="1"/>
  <c r="N1080" i="4"/>
  <c r="S1080" i="4" s="1"/>
  <c r="N1081" i="4"/>
  <c r="S1081" i="4" s="1"/>
  <c r="N1082" i="4"/>
  <c r="S1082" i="4" s="1"/>
  <c r="N1083" i="4"/>
  <c r="S1083" i="4" s="1"/>
  <c r="N1084" i="4"/>
  <c r="S1084" i="4" s="1"/>
  <c r="N1085" i="4"/>
  <c r="S1085" i="4" s="1"/>
  <c r="N1086" i="4"/>
  <c r="N1087" i="4"/>
  <c r="S1087" i="4" s="1"/>
  <c r="N1088" i="4"/>
  <c r="S1088" i="4" s="1"/>
  <c r="N1089" i="4"/>
  <c r="S1089" i="4" s="1"/>
  <c r="N1090" i="4"/>
  <c r="S1090" i="4" s="1"/>
  <c r="N1091" i="4"/>
  <c r="S1091" i="4" s="1"/>
  <c r="N1092" i="4"/>
  <c r="S1092" i="4" s="1"/>
  <c r="N1093" i="4"/>
  <c r="S1093" i="4" s="1"/>
  <c r="N1094" i="4"/>
  <c r="S1094" i="4" s="1"/>
  <c r="N1095" i="4"/>
  <c r="S1095" i="4" s="1"/>
  <c r="N1096" i="4"/>
  <c r="S1096" i="4" s="1"/>
  <c r="N1097" i="4"/>
  <c r="S1097" i="4" s="1"/>
  <c r="N1098" i="4"/>
  <c r="S1098" i="4" s="1"/>
  <c r="N1099" i="4"/>
  <c r="S1099" i="4" s="1"/>
  <c r="N1100" i="4"/>
  <c r="S1100" i="4" s="1"/>
  <c r="N1101" i="4"/>
  <c r="S1101" i="4" s="1"/>
  <c r="N1102" i="4"/>
  <c r="S1102" i="4" s="1"/>
  <c r="N1103" i="4"/>
  <c r="S1103" i="4" s="1"/>
  <c r="N1104" i="4"/>
  <c r="S1104" i="4" s="1"/>
  <c r="N1105" i="4"/>
  <c r="S1105" i="4" s="1"/>
  <c r="N1106" i="4"/>
  <c r="S1106" i="4" s="1"/>
  <c r="N1107" i="4"/>
  <c r="S1107" i="4" s="1"/>
  <c r="N1108" i="4"/>
  <c r="S1108" i="4" s="1"/>
  <c r="N1109" i="4"/>
  <c r="S1109" i="4" s="1"/>
  <c r="N1110" i="4"/>
  <c r="S1110" i="4" s="1"/>
  <c r="N1111" i="4"/>
  <c r="S1111" i="4" s="1"/>
  <c r="N1112" i="4"/>
  <c r="S1112" i="4" s="1"/>
  <c r="N1113" i="4"/>
  <c r="S1113" i="4" s="1"/>
  <c r="N1114" i="4"/>
  <c r="S1114" i="4" s="1"/>
  <c r="N1115" i="4"/>
  <c r="S1115" i="4" s="1"/>
  <c r="N1116" i="4"/>
  <c r="S1116" i="4" s="1"/>
  <c r="N1117" i="4"/>
  <c r="S1117" i="4" s="1"/>
  <c r="N1118" i="4"/>
  <c r="S1118" i="4" s="1"/>
  <c r="N1119" i="4"/>
  <c r="S1119" i="4" s="1"/>
  <c r="N1120" i="4"/>
  <c r="S1120" i="4" s="1"/>
  <c r="N1121" i="4"/>
  <c r="S1121" i="4" s="1"/>
  <c r="N1122" i="4"/>
  <c r="S1122" i="4" s="1"/>
  <c r="N1123" i="4"/>
  <c r="S1123" i="4" s="1"/>
  <c r="N1124" i="4"/>
  <c r="S1124" i="4" s="1"/>
  <c r="N1125" i="4"/>
  <c r="S1125" i="4" s="1"/>
  <c r="N1126" i="4"/>
  <c r="S1126" i="4" s="1"/>
  <c r="N1127" i="4"/>
  <c r="S1127" i="4" s="1"/>
  <c r="N1128" i="4"/>
  <c r="S1128" i="4" s="1"/>
  <c r="N1129" i="4"/>
  <c r="S1129" i="4" s="1"/>
  <c r="N1130" i="4"/>
  <c r="S1130" i="4" s="1"/>
  <c r="N1131" i="4"/>
  <c r="S1131" i="4" s="1"/>
  <c r="N1132" i="4"/>
  <c r="S1132" i="4" s="1"/>
  <c r="N1133" i="4"/>
  <c r="S1133" i="4" s="1"/>
  <c r="N1134" i="4"/>
  <c r="S1134" i="4" s="1"/>
  <c r="N1135" i="4"/>
  <c r="S1135" i="4" s="1"/>
  <c r="N1136" i="4"/>
  <c r="S1136" i="4" s="1"/>
  <c r="N1137" i="4"/>
  <c r="S1137" i="4" s="1"/>
  <c r="N1138" i="4"/>
  <c r="S1138" i="4" s="1"/>
  <c r="N1139" i="4"/>
  <c r="S1139" i="4" s="1"/>
  <c r="N1140" i="4"/>
  <c r="S1140" i="4" s="1"/>
  <c r="N1141" i="4"/>
  <c r="S1141" i="4" s="1"/>
  <c r="N1142" i="4"/>
  <c r="S1142" i="4" s="1"/>
  <c r="N1143" i="4"/>
  <c r="S1143" i="4" s="1"/>
  <c r="N1144" i="4"/>
  <c r="S1144" i="4" s="1"/>
  <c r="N1145" i="4"/>
  <c r="S1145" i="4" s="1"/>
  <c r="N1146" i="4"/>
  <c r="S1146" i="4" s="1"/>
  <c r="N1147" i="4"/>
  <c r="S1147" i="4" s="1"/>
  <c r="N1148" i="4"/>
  <c r="S1148" i="4" s="1"/>
  <c r="N1149" i="4"/>
  <c r="S1149" i="4" s="1"/>
  <c r="N1150" i="4"/>
  <c r="S1150" i="4" s="1"/>
  <c r="N1151" i="4"/>
  <c r="S1151" i="4" s="1"/>
  <c r="N1152" i="4"/>
  <c r="S1152" i="4" s="1"/>
  <c r="N1153" i="4"/>
  <c r="S1153" i="4" s="1"/>
  <c r="N1154" i="4"/>
  <c r="S1154" i="4" s="1"/>
  <c r="N1155" i="4"/>
  <c r="S1155" i="4" s="1"/>
  <c r="N1156" i="4"/>
  <c r="S1156" i="4" s="1"/>
  <c r="N1157" i="4"/>
  <c r="S1157" i="4" s="1"/>
  <c r="N1158" i="4"/>
  <c r="S1158" i="4" s="1"/>
  <c r="N1159" i="4"/>
  <c r="S1159" i="4" s="1"/>
  <c r="N1160" i="4"/>
  <c r="S1160" i="4" s="1"/>
  <c r="N1161" i="4"/>
  <c r="S1161" i="4" s="1"/>
  <c r="N1162" i="4"/>
  <c r="S1162" i="4" s="1"/>
  <c r="N1163" i="4"/>
  <c r="S1163" i="4" s="1"/>
  <c r="N1164" i="4"/>
  <c r="S1164" i="4" s="1"/>
  <c r="N1165" i="4"/>
  <c r="S1165" i="4" s="1"/>
  <c r="N1166" i="4"/>
  <c r="S1166" i="4" s="1"/>
  <c r="N1167" i="4"/>
  <c r="S1167" i="4" s="1"/>
  <c r="N1168" i="4"/>
  <c r="N1169" i="4"/>
  <c r="S1169" i="4" s="1"/>
  <c r="N1170" i="4"/>
  <c r="S1170" i="4" s="1"/>
  <c r="N1171" i="4"/>
  <c r="S1171" i="4" s="1"/>
  <c r="N1172" i="4"/>
  <c r="S1172" i="4" s="1"/>
  <c r="N1173" i="4"/>
  <c r="S1173" i="4" s="1"/>
  <c r="N1174" i="4"/>
  <c r="S1174" i="4" s="1"/>
  <c r="N1175" i="4"/>
  <c r="S1175" i="4" s="1"/>
  <c r="N1176" i="4"/>
  <c r="N1177" i="4"/>
  <c r="S1177" i="4" s="1"/>
  <c r="N1178" i="4"/>
  <c r="S1178" i="4" s="1"/>
  <c r="N1179" i="4"/>
  <c r="S1179" i="4" s="1"/>
  <c r="N1180" i="4"/>
  <c r="S1180" i="4" s="1"/>
  <c r="N1181" i="4"/>
  <c r="S1181" i="4" s="1"/>
  <c r="N1182" i="4"/>
  <c r="S1182" i="4" s="1"/>
  <c r="N1183" i="4"/>
  <c r="S1183" i="4" s="1"/>
  <c r="N1184" i="4"/>
  <c r="S1184" i="4" s="1"/>
  <c r="N1185" i="4"/>
  <c r="S1185" i="4" s="1"/>
  <c r="N1186" i="4"/>
  <c r="S1186" i="4" s="1"/>
  <c r="N1187" i="4"/>
  <c r="S1187" i="4" s="1"/>
  <c r="N1188" i="4"/>
  <c r="S1188" i="4" s="1"/>
  <c r="N1189" i="4"/>
  <c r="S1189" i="4" s="1"/>
  <c r="N1190" i="4"/>
  <c r="S1190" i="4" s="1"/>
  <c r="N1191" i="4"/>
  <c r="S1191" i="4" s="1"/>
  <c r="N1192" i="4"/>
  <c r="S1192" i="4" s="1"/>
  <c r="N1193" i="4"/>
  <c r="S1193" i="4" s="1"/>
  <c r="N1194" i="4"/>
  <c r="S1194" i="4" s="1"/>
  <c r="N1195" i="4"/>
  <c r="S1195" i="4" s="1"/>
  <c r="N1196" i="4"/>
  <c r="S1196" i="4" s="1"/>
  <c r="N1197" i="4"/>
  <c r="N1198" i="4"/>
  <c r="S1198" i="4" s="1"/>
  <c r="N1199" i="4"/>
  <c r="S1199" i="4" s="1"/>
  <c r="N1200" i="4"/>
  <c r="S1200" i="4" s="1"/>
  <c r="N1201" i="4"/>
  <c r="S1201" i="4" s="1"/>
  <c r="N1202" i="4"/>
  <c r="S1202" i="4" s="1"/>
  <c r="N1203" i="4"/>
  <c r="S1203" i="4" s="1"/>
  <c r="N1204" i="4"/>
  <c r="S1204" i="4" s="1"/>
  <c r="N1205" i="4"/>
  <c r="S1205" i="4" s="1"/>
  <c r="N1206" i="4"/>
  <c r="S1206" i="4" s="1"/>
  <c r="N1207" i="4"/>
  <c r="S1207" i="4" s="1"/>
  <c r="N1208" i="4"/>
  <c r="S1208" i="4" s="1"/>
  <c r="N1209" i="4"/>
  <c r="S1209" i="4" s="1"/>
  <c r="N1210" i="4"/>
  <c r="S1210" i="4" s="1"/>
  <c r="N1211" i="4"/>
  <c r="S1211" i="4" s="1"/>
  <c r="N1212" i="4"/>
  <c r="S1212" i="4" s="1"/>
  <c r="N1213" i="4"/>
  <c r="S1213" i="4" s="1"/>
  <c r="N1214" i="4"/>
  <c r="S1214" i="4" s="1"/>
  <c r="N1215" i="4"/>
  <c r="S1215" i="4" s="1"/>
  <c r="N1216" i="4"/>
  <c r="S1216" i="4" s="1"/>
  <c r="N1217" i="4"/>
  <c r="S1217" i="4" s="1"/>
  <c r="N1218" i="4"/>
  <c r="S1218" i="4" s="1"/>
  <c r="N1219" i="4"/>
  <c r="S1219" i="4" s="1"/>
  <c r="N1220" i="4"/>
  <c r="S1220" i="4" s="1"/>
  <c r="N1221" i="4"/>
  <c r="S1221" i="4" s="1"/>
  <c r="N1222" i="4"/>
  <c r="S1222" i="4" s="1"/>
  <c r="N1223" i="4"/>
  <c r="S1223" i="4" s="1"/>
  <c r="N1224" i="4"/>
  <c r="S1224" i="4" s="1"/>
  <c r="N1225" i="4"/>
  <c r="S1225" i="4" s="1"/>
  <c r="N1226" i="4"/>
  <c r="S1226" i="4" s="1"/>
  <c r="N1227" i="4"/>
  <c r="S1227" i="4" s="1"/>
  <c r="N1228" i="4"/>
  <c r="S1228" i="4" s="1"/>
  <c r="N1229" i="4"/>
  <c r="N1230" i="4"/>
  <c r="S1230" i="4" s="1"/>
  <c r="N1231" i="4"/>
  <c r="S1231" i="4" s="1"/>
  <c r="N1232" i="4"/>
  <c r="N1233" i="4"/>
  <c r="S1233" i="4" s="1"/>
  <c r="N1234" i="4"/>
  <c r="S1234" i="4" s="1"/>
  <c r="N1235" i="4"/>
  <c r="S1235" i="4" s="1"/>
  <c r="N1236" i="4"/>
  <c r="S1236" i="4" s="1"/>
  <c r="N1237" i="4"/>
  <c r="S1237" i="4" s="1"/>
  <c r="N1238" i="4"/>
  <c r="S1238" i="4" s="1"/>
  <c r="N1239" i="4"/>
  <c r="S1239" i="4" s="1"/>
  <c r="N1240" i="4"/>
  <c r="S1240" i="4" s="1"/>
  <c r="N1241" i="4"/>
  <c r="S1241" i="4" s="1"/>
  <c r="N1242" i="4"/>
  <c r="S1242" i="4" s="1"/>
  <c r="N1243" i="4"/>
  <c r="S1243" i="4" s="1"/>
  <c r="N1244" i="4"/>
  <c r="S1244" i="4" s="1"/>
  <c r="N1245" i="4"/>
  <c r="S1245" i="4" s="1"/>
  <c r="N1246" i="4"/>
  <c r="S1246" i="4" s="1"/>
  <c r="N1247" i="4"/>
  <c r="S1247" i="4" s="1"/>
  <c r="N1248" i="4"/>
  <c r="S1248" i="4" s="1"/>
  <c r="N1249" i="4"/>
  <c r="S1249" i="4" s="1"/>
  <c r="N1250" i="4"/>
  <c r="S1250" i="4" s="1"/>
  <c r="N1251" i="4"/>
  <c r="S1251" i="4" s="1"/>
  <c r="N1252" i="4"/>
  <c r="S1252" i="4" s="1"/>
  <c r="N1253" i="4"/>
  <c r="N1254" i="4"/>
  <c r="S1254" i="4" s="1"/>
  <c r="N1255" i="4"/>
  <c r="S1255" i="4" s="1"/>
  <c r="N1256" i="4"/>
  <c r="S1256" i="4" s="1"/>
  <c r="N1257" i="4"/>
  <c r="S1257" i="4" s="1"/>
  <c r="N1258" i="4"/>
  <c r="S1258" i="4" s="1"/>
  <c r="N1259" i="4"/>
  <c r="S1259" i="4" s="1"/>
  <c r="N1260" i="4"/>
  <c r="S1260" i="4" s="1"/>
  <c r="N1261" i="4"/>
  <c r="S1261" i="4" s="1"/>
  <c r="N1262" i="4"/>
  <c r="S1262" i="4" s="1"/>
  <c r="N1263" i="4"/>
  <c r="S1263" i="4" s="1"/>
  <c r="N1264" i="4"/>
  <c r="S1264" i="4" s="1"/>
  <c r="N1265" i="4"/>
  <c r="S1265" i="4" s="1"/>
  <c r="N1266" i="4"/>
  <c r="S1266" i="4" s="1"/>
  <c r="N1267" i="4"/>
  <c r="S1267" i="4" s="1"/>
  <c r="N1268" i="4"/>
  <c r="S1268" i="4" s="1"/>
  <c r="N1269" i="4"/>
  <c r="S1269" i="4" s="1"/>
  <c r="N1270" i="4"/>
  <c r="S1270" i="4" s="1"/>
  <c r="N1271" i="4"/>
  <c r="S1271" i="4" s="1"/>
  <c r="N1272" i="4"/>
  <c r="S1272" i="4" s="1"/>
  <c r="N1273" i="4"/>
  <c r="S1273" i="4" s="1"/>
  <c r="N1274" i="4"/>
  <c r="S1274" i="4" s="1"/>
  <c r="N1275" i="4"/>
  <c r="S1275" i="4" s="1"/>
  <c r="N1276" i="4"/>
  <c r="S1276" i="4" s="1"/>
  <c r="N1277" i="4"/>
  <c r="S1277" i="4" s="1"/>
  <c r="N1278" i="4"/>
  <c r="S1278" i="4" s="1"/>
  <c r="N1279" i="4"/>
  <c r="S1279" i="4" s="1"/>
  <c r="N1280" i="4"/>
  <c r="S1280" i="4" s="1"/>
  <c r="N1281" i="4"/>
  <c r="S1281" i="4" s="1"/>
  <c r="N1282" i="4"/>
  <c r="S1282" i="4" s="1"/>
  <c r="N1283" i="4"/>
  <c r="S1283" i="4" s="1"/>
  <c r="N1284" i="4"/>
  <c r="S1284" i="4" s="1"/>
  <c r="N1285" i="4"/>
  <c r="S1285" i="4" s="1"/>
  <c r="N1286" i="4"/>
  <c r="S1286" i="4" s="1"/>
  <c r="N1287" i="4"/>
  <c r="S1287" i="4" s="1"/>
  <c r="N1288" i="4"/>
  <c r="S1288" i="4" s="1"/>
  <c r="N1289" i="4"/>
  <c r="S1289" i="4" s="1"/>
  <c r="N1290" i="4"/>
  <c r="S1290" i="4" s="1"/>
  <c r="N1291" i="4"/>
  <c r="S1291" i="4" s="1"/>
  <c r="N1292" i="4"/>
  <c r="S1292" i="4" s="1"/>
  <c r="N1293" i="4"/>
  <c r="N1294" i="4"/>
  <c r="S1294" i="4" s="1"/>
  <c r="N1295" i="4"/>
  <c r="S1295" i="4" s="1"/>
  <c r="N1296" i="4"/>
  <c r="S1296" i="4" s="1"/>
  <c r="N1297" i="4"/>
  <c r="S1297" i="4" s="1"/>
  <c r="N1298" i="4"/>
  <c r="S1298" i="4" s="1"/>
  <c r="N1299" i="4"/>
  <c r="S1299" i="4" s="1"/>
  <c r="N1300" i="4"/>
  <c r="S1300" i="4" s="1"/>
  <c r="N1301" i="4"/>
  <c r="S1301" i="4" s="1"/>
  <c r="N1302" i="4"/>
  <c r="S1302" i="4" s="1"/>
  <c r="N1303" i="4"/>
  <c r="S1303" i="4" s="1"/>
  <c r="N1304" i="4"/>
  <c r="S1304" i="4" s="1"/>
  <c r="N1305" i="4"/>
  <c r="S1305" i="4" s="1"/>
  <c r="N1306" i="4"/>
  <c r="S1306" i="4" s="1"/>
  <c r="N1307" i="4"/>
  <c r="S1307" i="4" s="1"/>
  <c r="N1308" i="4"/>
  <c r="S1308" i="4" s="1"/>
  <c r="N1309" i="4"/>
  <c r="S1309" i="4" s="1"/>
  <c r="N1310" i="4"/>
  <c r="S1310" i="4" s="1"/>
  <c r="N1311" i="4"/>
  <c r="S1311" i="4" s="1"/>
  <c r="N1312" i="4"/>
  <c r="S1312" i="4" s="1"/>
  <c r="N1313" i="4"/>
  <c r="S1313" i="4" s="1"/>
  <c r="N1314" i="4"/>
  <c r="S1314" i="4" s="1"/>
  <c r="N1315" i="4"/>
  <c r="S1315" i="4" s="1"/>
  <c r="N1316" i="4"/>
  <c r="S1316" i="4" s="1"/>
  <c r="N1317" i="4"/>
  <c r="S1317" i="4" s="1"/>
  <c r="N1318" i="4"/>
  <c r="S1318" i="4" s="1"/>
  <c r="N1319" i="4"/>
  <c r="S1319" i="4" s="1"/>
  <c r="N1320" i="4"/>
  <c r="S1320" i="4" s="1"/>
  <c r="N1321" i="4"/>
  <c r="S1321" i="4" s="1"/>
  <c r="N1322" i="4"/>
  <c r="S1322" i="4" s="1"/>
  <c r="N1323" i="4"/>
  <c r="S1323" i="4" s="1"/>
  <c r="N1324" i="4"/>
  <c r="S1324" i="4" s="1"/>
  <c r="N1325" i="4"/>
  <c r="S1325" i="4" s="1"/>
  <c r="N1326" i="4"/>
  <c r="S1326" i="4" s="1"/>
  <c r="N1327" i="4"/>
  <c r="S1327" i="4" s="1"/>
  <c r="N1328" i="4"/>
  <c r="S1328" i="4" s="1"/>
  <c r="N1329" i="4"/>
  <c r="S1329" i="4" s="1"/>
  <c r="N1330" i="4"/>
  <c r="S1330" i="4" s="1"/>
  <c r="N1331" i="4"/>
  <c r="S1331" i="4" s="1"/>
  <c r="N1332" i="4"/>
  <c r="S1332" i="4" s="1"/>
  <c r="N1333" i="4"/>
  <c r="S1333" i="4" s="1"/>
  <c r="N1334" i="4"/>
  <c r="S1334" i="4" s="1"/>
  <c r="N1335" i="4"/>
  <c r="S1335" i="4" s="1"/>
  <c r="N1336" i="4"/>
  <c r="S1336" i="4" s="1"/>
  <c r="N1337" i="4"/>
  <c r="S1337" i="4" s="1"/>
  <c r="N1338" i="4"/>
  <c r="S1338" i="4" s="1"/>
  <c r="N1339" i="4"/>
  <c r="S1339" i="4" s="1"/>
  <c r="N1340" i="4"/>
  <c r="S1340" i="4" s="1"/>
  <c r="N1341" i="4"/>
  <c r="S1341" i="4" s="1"/>
  <c r="N1342" i="4"/>
  <c r="S1342" i="4" s="1"/>
  <c r="N1343" i="4"/>
  <c r="S1343" i="4" s="1"/>
  <c r="N1344" i="4"/>
  <c r="S1344" i="4" s="1"/>
  <c r="N1345" i="4"/>
  <c r="S1345" i="4" s="1"/>
  <c r="N1346" i="4"/>
  <c r="S1346" i="4" s="1"/>
  <c r="N1347" i="4"/>
  <c r="S1347" i="4" s="1"/>
  <c r="N1348" i="4"/>
  <c r="S1348" i="4" s="1"/>
  <c r="N1349" i="4"/>
  <c r="S1349" i="4" s="1"/>
  <c r="N1350" i="4"/>
  <c r="S1350" i="4" s="1"/>
  <c r="N1351" i="4"/>
  <c r="S1351" i="4" s="1"/>
  <c r="N1352" i="4"/>
  <c r="S1352" i="4" s="1"/>
  <c r="N1353" i="4"/>
  <c r="S1353" i="4" s="1"/>
  <c r="N1354" i="4"/>
  <c r="S1354" i="4" s="1"/>
  <c r="N1355" i="4"/>
  <c r="S1355" i="4" s="1"/>
  <c r="N1356" i="4"/>
  <c r="S1356" i="4" s="1"/>
  <c r="N1357" i="4"/>
  <c r="S1357" i="4" s="1"/>
  <c r="N1358" i="4"/>
  <c r="S1358" i="4" s="1"/>
  <c r="N1359" i="4"/>
  <c r="S1359" i="4" s="1"/>
  <c r="N1360" i="4"/>
  <c r="S1360" i="4" s="1"/>
  <c r="N1361" i="4"/>
  <c r="S1361" i="4" s="1"/>
  <c r="N1362" i="4"/>
  <c r="S1362" i="4" s="1"/>
  <c r="N1363" i="4"/>
  <c r="S1363" i="4" s="1"/>
  <c r="N1364" i="4"/>
  <c r="S1364" i="4" s="1"/>
  <c r="N1365" i="4"/>
  <c r="S1365" i="4" s="1"/>
  <c r="N1366" i="4"/>
  <c r="S1366" i="4" s="1"/>
  <c r="N1367" i="4"/>
  <c r="S1367" i="4" s="1"/>
  <c r="N1368" i="4"/>
  <c r="N1369" i="4"/>
  <c r="S1369" i="4" s="1"/>
  <c r="N1370" i="4"/>
  <c r="S1370" i="4" s="1"/>
  <c r="N1371" i="4"/>
  <c r="S1371" i="4" s="1"/>
  <c r="N1372" i="4"/>
  <c r="S1372" i="4" s="1"/>
  <c r="N1373" i="4"/>
  <c r="S1373" i="4" s="1"/>
  <c r="N1374" i="4"/>
  <c r="S1374" i="4" s="1"/>
  <c r="N1375" i="4"/>
  <c r="S1375" i="4" s="1"/>
  <c r="N1376" i="4"/>
  <c r="S1376" i="4" s="1"/>
  <c r="N1377" i="4"/>
  <c r="S1377" i="4" s="1"/>
  <c r="N1378" i="4"/>
  <c r="S1378" i="4" s="1"/>
  <c r="N1379" i="4"/>
  <c r="S1379" i="4" s="1"/>
  <c r="N1380" i="4"/>
  <c r="S1380" i="4" s="1"/>
  <c r="N1381" i="4"/>
  <c r="S1381" i="4" s="1"/>
  <c r="N1382" i="4"/>
  <c r="S1382" i="4" s="1"/>
  <c r="N1383" i="4"/>
  <c r="S1383" i="4" s="1"/>
  <c r="N1384" i="4"/>
  <c r="S1384" i="4" s="1"/>
  <c r="N1385" i="4"/>
  <c r="S1385" i="4" s="1"/>
  <c r="N1386" i="4"/>
  <c r="S1386" i="4" s="1"/>
  <c r="N1387" i="4"/>
  <c r="S1387" i="4" s="1"/>
  <c r="N1388" i="4"/>
  <c r="S1388" i="4" s="1"/>
  <c r="N1389" i="4"/>
  <c r="S1389" i="4" s="1"/>
  <c r="N1390" i="4"/>
  <c r="S1390" i="4" s="1"/>
  <c r="N1391" i="4"/>
  <c r="S1391" i="4" s="1"/>
  <c r="N1392" i="4"/>
  <c r="S1392" i="4" s="1"/>
  <c r="N1393" i="4"/>
  <c r="S1393" i="4" s="1"/>
  <c r="N1394" i="4"/>
  <c r="S1394" i="4" s="1"/>
  <c r="N1395" i="4"/>
  <c r="S1395" i="4" s="1"/>
  <c r="N1396" i="4"/>
  <c r="S1396" i="4" s="1"/>
  <c r="N1397" i="4"/>
  <c r="S1397" i="4" s="1"/>
  <c r="N1398" i="4"/>
  <c r="S1398" i="4" s="1"/>
  <c r="N1399" i="4"/>
  <c r="S1399" i="4" s="1"/>
  <c r="N1400" i="4"/>
  <c r="N1401" i="4"/>
  <c r="S1401" i="4" s="1"/>
  <c r="N1402" i="4"/>
  <c r="S1402" i="4" s="1"/>
  <c r="N1403" i="4"/>
  <c r="S1403" i="4" s="1"/>
  <c r="N1404" i="4"/>
  <c r="S1404" i="4" s="1"/>
  <c r="N1405" i="4"/>
  <c r="S1405" i="4" s="1"/>
  <c r="N1406" i="4"/>
  <c r="S1406" i="4" s="1"/>
  <c r="N1407" i="4"/>
  <c r="S1407" i="4" s="1"/>
  <c r="N1408" i="4"/>
  <c r="S1408" i="4" s="1"/>
  <c r="N1409" i="4"/>
  <c r="S1409" i="4" s="1"/>
  <c r="N1410" i="4"/>
  <c r="S1410" i="4" s="1"/>
  <c r="N1411" i="4"/>
  <c r="S1411" i="4" s="1"/>
  <c r="N1412" i="4"/>
  <c r="S1412" i="4" s="1"/>
  <c r="N1413" i="4"/>
  <c r="S1413" i="4" s="1"/>
  <c r="N1414" i="4"/>
  <c r="S1414" i="4" s="1"/>
  <c r="N1415" i="4"/>
  <c r="S1415" i="4" s="1"/>
  <c r="N1416" i="4"/>
  <c r="S1416" i="4" s="1"/>
  <c r="N1417" i="4"/>
  <c r="S1417" i="4" s="1"/>
  <c r="N1418" i="4"/>
  <c r="S1418" i="4" s="1"/>
  <c r="N1419" i="4"/>
  <c r="S1419" i="4" s="1"/>
  <c r="N1420" i="4"/>
  <c r="S1420" i="4" s="1"/>
  <c r="N1421" i="4"/>
  <c r="S1421" i="4" s="1"/>
  <c r="N1422" i="4"/>
  <c r="S1422" i="4" s="1"/>
  <c r="N1423" i="4"/>
  <c r="S1423" i="4" s="1"/>
  <c r="N1424" i="4"/>
  <c r="N1425" i="4"/>
  <c r="S1425" i="4" s="1"/>
  <c r="N1426" i="4"/>
  <c r="S1426" i="4" s="1"/>
  <c r="N1427" i="4"/>
  <c r="S1427" i="4" s="1"/>
  <c r="N1428" i="4"/>
  <c r="S1428" i="4" s="1"/>
  <c r="N1429" i="4"/>
  <c r="S1429" i="4" s="1"/>
  <c r="N1430" i="4"/>
  <c r="S1430" i="4" s="1"/>
  <c r="N1431" i="4"/>
  <c r="S1431" i="4" s="1"/>
  <c r="N1432" i="4"/>
  <c r="S1432" i="4" s="1"/>
  <c r="N1433" i="4"/>
  <c r="S1433" i="4" s="1"/>
  <c r="N1434" i="4"/>
  <c r="S1434" i="4" s="1"/>
  <c r="N1435" i="4"/>
  <c r="S1435" i="4" s="1"/>
  <c r="N1436" i="4"/>
  <c r="S1436" i="4" s="1"/>
  <c r="N1437" i="4"/>
  <c r="S1437" i="4" s="1"/>
  <c r="N1438" i="4"/>
  <c r="S1438" i="4" s="1"/>
  <c r="N1439" i="4"/>
  <c r="S1439" i="4" s="1"/>
  <c r="N1440" i="4"/>
  <c r="S1440" i="4" s="1"/>
  <c r="N1441" i="4"/>
  <c r="S1441" i="4" s="1"/>
  <c r="N1442" i="4"/>
  <c r="S1442" i="4" s="1"/>
  <c r="N1443" i="4"/>
  <c r="S1443" i="4" s="1"/>
  <c r="N1444" i="4"/>
  <c r="S1444" i="4" s="1"/>
  <c r="N1445" i="4"/>
  <c r="S1445" i="4" s="1"/>
  <c r="N1446" i="4"/>
  <c r="S1446" i="4" s="1"/>
  <c r="N1447" i="4"/>
  <c r="S1447" i="4" s="1"/>
  <c r="N1448" i="4"/>
  <c r="S1448" i="4" s="1"/>
  <c r="N1449" i="4"/>
  <c r="S1449" i="4" s="1"/>
  <c r="N1450" i="4"/>
  <c r="S1450" i="4" s="1"/>
  <c r="N1451" i="4"/>
  <c r="S1451" i="4" s="1"/>
  <c r="N1452" i="4"/>
  <c r="S1452" i="4" s="1"/>
  <c r="N1453" i="4"/>
  <c r="N1454" i="4"/>
  <c r="S1454" i="4" s="1"/>
  <c r="N1455" i="4"/>
  <c r="S1455" i="4" s="1"/>
  <c r="N1456" i="4"/>
  <c r="S1456" i="4" s="1"/>
  <c r="N1457" i="4"/>
  <c r="S1457" i="4" s="1"/>
  <c r="N1458" i="4"/>
  <c r="S1458" i="4" s="1"/>
  <c r="N1459" i="4"/>
  <c r="S1459" i="4" s="1"/>
  <c r="N1460" i="4"/>
  <c r="S1460" i="4" s="1"/>
  <c r="N1461" i="4"/>
  <c r="S1461" i="4" s="1"/>
  <c r="N1462" i="4"/>
  <c r="S1462" i="4" s="1"/>
  <c r="N1463" i="4"/>
  <c r="S1463" i="4" s="1"/>
  <c r="N1464" i="4"/>
  <c r="N1465" i="4"/>
  <c r="S1465" i="4" s="1"/>
  <c r="N1466" i="4"/>
  <c r="S1466" i="4" s="1"/>
  <c r="N1467" i="4"/>
  <c r="S1467" i="4" s="1"/>
  <c r="N1468" i="4"/>
  <c r="S1468" i="4" s="1"/>
  <c r="N1469" i="4"/>
  <c r="S1469" i="4" s="1"/>
  <c r="N1470" i="4"/>
  <c r="S1470" i="4" s="1"/>
  <c r="N1471" i="4"/>
  <c r="S1471" i="4" s="1"/>
  <c r="N1472" i="4"/>
  <c r="S1472" i="4" s="1"/>
  <c r="N1473" i="4"/>
  <c r="S1473" i="4" s="1"/>
  <c r="N1474" i="4"/>
  <c r="S1474" i="4" s="1"/>
  <c r="N1475" i="4"/>
  <c r="S1475" i="4" s="1"/>
  <c r="N1476" i="4"/>
  <c r="S1476" i="4" s="1"/>
  <c r="N1477" i="4"/>
  <c r="S1477" i="4" s="1"/>
  <c r="N1478" i="4"/>
  <c r="S1478" i="4" s="1"/>
  <c r="N1479" i="4"/>
  <c r="S1479" i="4" s="1"/>
  <c r="N1480" i="4"/>
  <c r="S1480" i="4" s="1"/>
  <c r="N1481" i="4"/>
  <c r="S1481" i="4" s="1"/>
  <c r="N1482" i="4"/>
  <c r="S1482" i="4" s="1"/>
  <c r="N1483" i="4"/>
  <c r="S1483" i="4" s="1"/>
  <c r="N1484" i="4"/>
  <c r="S1484" i="4" s="1"/>
  <c r="N1485" i="4"/>
  <c r="N1486" i="4"/>
  <c r="S1486" i="4" s="1"/>
  <c r="N1487" i="4"/>
  <c r="S1487" i="4" s="1"/>
  <c r="N1488" i="4"/>
  <c r="S1488" i="4" s="1"/>
  <c r="N1489" i="4"/>
  <c r="S1489" i="4" s="1"/>
  <c r="N1490" i="4"/>
  <c r="S1490" i="4" s="1"/>
  <c r="N1491" i="4"/>
  <c r="S1491" i="4" s="1"/>
  <c r="N1492" i="4"/>
  <c r="S1492" i="4" s="1"/>
  <c r="N1493" i="4"/>
  <c r="S1493" i="4" s="1"/>
  <c r="N1494" i="4"/>
  <c r="S1494" i="4" s="1"/>
  <c r="N1495" i="4"/>
  <c r="S1495" i="4" s="1"/>
  <c r="N1496" i="4"/>
  <c r="S1496" i="4" s="1"/>
  <c r="N1497" i="4"/>
  <c r="S1497" i="4" s="1"/>
  <c r="N1498" i="4"/>
  <c r="S1498" i="4" s="1"/>
  <c r="N1499" i="4"/>
  <c r="S1499" i="4" s="1"/>
  <c r="N1500" i="4"/>
  <c r="S1500" i="4" s="1"/>
  <c r="N1501" i="4"/>
  <c r="S1501" i="4" s="1"/>
  <c r="N1502" i="4"/>
  <c r="S1502" i="4" s="1"/>
  <c r="N1503" i="4"/>
  <c r="S1503" i="4" s="1"/>
  <c r="N1504" i="4"/>
  <c r="S1504" i="4" s="1"/>
  <c r="N1505" i="4"/>
  <c r="S1505" i="4" s="1"/>
  <c r="N1506" i="4"/>
  <c r="S1506" i="4" s="1"/>
  <c r="N1507" i="4"/>
  <c r="S1507" i="4" s="1"/>
  <c r="N1508" i="4"/>
  <c r="S1508" i="4" s="1"/>
  <c r="N1509" i="4"/>
  <c r="N1510" i="4"/>
  <c r="S1510" i="4" s="1"/>
  <c r="N1511" i="4"/>
  <c r="S1511" i="4" s="1"/>
  <c r="N1512" i="4"/>
  <c r="S1512" i="4" s="1"/>
  <c r="N1513" i="4"/>
  <c r="S1513" i="4" s="1"/>
  <c r="N1514" i="4"/>
  <c r="S1514" i="4" s="1"/>
  <c r="N1515" i="4"/>
  <c r="S1515" i="4" s="1"/>
  <c r="N1516" i="4"/>
  <c r="S1516" i="4" s="1"/>
  <c r="N1517" i="4"/>
  <c r="N1518" i="4"/>
  <c r="S1518" i="4" s="1"/>
  <c r="N1519" i="4"/>
  <c r="S1519" i="4" s="1"/>
  <c r="N1520" i="4"/>
  <c r="S1520" i="4" s="1"/>
  <c r="N1521" i="4"/>
  <c r="S1521" i="4" s="1"/>
  <c r="N1522" i="4"/>
  <c r="S1522" i="4" s="1"/>
  <c r="N1523" i="4"/>
  <c r="S1523" i="4" s="1"/>
  <c r="N1524" i="4"/>
  <c r="S1524" i="4" s="1"/>
  <c r="N1525" i="4"/>
  <c r="S1525" i="4" s="1"/>
  <c r="N1526" i="4"/>
  <c r="S1526" i="4" s="1"/>
  <c r="N1527" i="4"/>
  <c r="S1527" i="4" s="1"/>
  <c r="N1528" i="4"/>
  <c r="S1528" i="4" s="1"/>
  <c r="N1529" i="4"/>
  <c r="S1529" i="4" s="1"/>
  <c r="N1530" i="4"/>
  <c r="S1530" i="4" s="1"/>
  <c r="N1531" i="4"/>
  <c r="S1531" i="4" s="1"/>
  <c r="N1532" i="4"/>
  <c r="S1532" i="4" s="1"/>
  <c r="N1533" i="4"/>
  <c r="S1533" i="4" s="1"/>
  <c r="N1534" i="4"/>
  <c r="S1534" i="4" s="1"/>
  <c r="N1535" i="4"/>
  <c r="S1535" i="4" s="1"/>
  <c r="N1536" i="4"/>
  <c r="S1536" i="4" s="1"/>
  <c r="N1537" i="4"/>
  <c r="S1537" i="4" s="1"/>
  <c r="N1538" i="4"/>
  <c r="S1538" i="4" s="1"/>
  <c r="N1539" i="4"/>
  <c r="S1539" i="4" s="1"/>
  <c r="N1540" i="4"/>
  <c r="S1540" i="4" s="1"/>
  <c r="N1541" i="4"/>
  <c r="S1541" i="4" s="1"/>
  <c r="N1542" i="4"/>
  <c r="S1542" i="4" s="1"/>
  <c r="N1543" i="4"/>
  <c r="S1543" i="4" s="1"/>
  <c r="N1544" i="4"/>
  <c r="S1544" i="4" s="1"/>
  <c r="N1545" i="4"/>
  <c r="S1545" i="4" s="1"/>
  <c r="N1546" i="4"/>
  <c r="S1546" i="4" s="1"/>
  <c r="N1547" i="4"/>
  <c r="S1547" i="4" s="1"/>
  <c r="N1548" i="4"/>
  <c r="S1548" i="4" s="1"/>
  <c r="N1549" i="4"/>
  <c r="S1549" i="4" s="1"/>
  <c r="N1550" i="4"/>
  <c r="S1550" i="4" s="1"/>
  <c r="N1551" i="4"/>
  <c r="S1551" i="4" s="1"/>
  <c r="N1552" i="4"/>
  <c r="S1552" i="4" s="1"/>
  <c r="N1553" i="4"/>
  <c r="S1553" i="4" s="1"/>
  <c r="N1554" i="4"/>
  <c r="S1554" i="4" s="1"/>
  <c r="N1555" i="4"/>
  <c r="S1555" i="4" s="1"/>
  <c r="N1556" i="4"/>
  <c r="S1556" i="4" s="1"/>
  <c r="N1557" i="4"/>
  <c r="S1557" i="4" s="1"/>
  <c r="N1558" i="4"/>
  <c r="S1558" i="4" s="1"/>
  <c r="N1559" i="4"/>
  <c r="S1559" i="4" s="1"/>
  <c r="N1560" i="4"/>
  <c r="S1560" i="4" s="1"/>
  <c r="N1561" i="4"/>
  <c r="S1561" i="4" s="1"/>
  <c r="M2" i="4"/>
  <c r="Q2" i="4" s="1"/>
  <c r="R2" i="4" s="1"/>
  <c r="M3" i="4"/>
  <c r="Q3" i="4" s="1"/>
  <c r="R3" i="4" s="1"/>
  <c r="M4" i="4"/>
  <c r="Q4" i="4" s="1"/>
  <c r="R4" i="4" s="1"/>
  <c r="M5" i="4"/>
  <c r="Q5" i="4" s="1"/>
  <c r="R5" i="4" s="1"/>
  <c r="M6" i="4"/>
  <c r="Q6" i="4" s="1"/>
  <c r="R6" i="4" s="1"/>
  <c r="M7" i="4"/>
  <c r="Q7" i="4" s="1"/>
  <c r="R7" i="4" s="1"/>
  <c r="M8" i="4"/>
  <c r="Q8" i="4" s="1"/>
  <c r="R8" i="4" s="1"/>
  <c r="M9" i="4"/>
  <c r="Q9" i="4" s="1"/>
  <c r="R9" i="4" s="1"/>
  <c r="M10" i="4"/>
  <c r="Q10" i="4" s="1"/>
  <c r="R10" i="4" s="1"/>
  <c r="M11" i="4"/>
  <c r="Q11" i="4" s="1"/>
  <c r="R11" i="4" s="1"/>
  <c r="M12" i="4"/>
  <c r="Q12" i="4" s="1"/>
  <c r="R12" i="4" s="1"/>
  <c r="M13" i="4"/>
  <c r="Q13" i="4" s="1"/>
  <c r="R13" i="4" s="1"/>
  <c r="M14" i="4"/>
  <c r="Q14" i="4" s="1"/>
  <c r="R14" i="4" s="1"/>
  <c r="M15" i="4"/>
  <c r="Q15" i="4" s="1"/>
  <c r="R15" i="4" s="1"/>
  <c r="M16" i="4"/>
  <c r="Q16" i="4" s="1"/>
  <c r="R16" i="4" s="1"/>
  <c r="M17" i="4"/>
  <c r="Q17" i="4" s="1"/>
  <c r="R17" i="4" s="1"/>
  <c r="M18" i="4"/>
  <c r="Q18" i="4" s="1"/>
  <c r="R18" i="4" s="1"/>
  <c r="M19" i="4"/>
  <c r="Q19" i="4" s="1"/>
  <c r="R19" i="4" s="1"/>
  <c r="M20" i="4"/>
  <c r="Q20" i="4" s="1"/>
  <c r="R20" i="4" s="1"/>
  <c r="M21" i="4"/>
  <c r="Q21" i="4" s="1"/>
  <c r="R21" i="4" s="1"/>
  <c r="M22" i="4"/>
  <c r="Q22" i="4" s="1"/>
  <c r="R22" i="4" s="1"/>
  <c r="M23" i="4"/>
  <c r="Q23" i="4" s="1"/>
  <c r="R23" i="4" s="1"/>
  <c r="M24" i="4"/>
  <c r="Q24" i="4" s="1"/>
  <c r="R24" i="4" s="1"/>
  <c r="M25" i="4"/>
  <c r="Q25" i="4" s="1"/>
  <c r="R25" i="4" s="1"/>
  <c r="M26" i="4"/>
  <c r="Q26" i="4" s="1"/>
  <c r="R26" i="4" s="1"/>
  <c r="M27" i="4"/>
  <c r="Q27" i="4" s="1"/>
  <c r="R27" i="4" s="1"/>
  <c r="M28" i="4"/>
  <c r="Q28" i="4" s="1"/>
  <c r="R28" i="4" s="1"/>
  <c r="M29" i="4"/>
  <c r="Q29" i="4" s="1"/>
  <c r="R29" i="4" s="1"/>
  <c r="M30" i="4"/>
  <c r="Q30" i="4" s="1"/>
  <c r="R30" i="4" s="1"/>
  <c r="M31" i="4"/>
  <c r="Q31" i="4" s="1"/>
  <c r="R31" i="4" s="1"/>
  <c r="M32" i="4"/>
  <c r="Q32" i="4" s="1"/>
  <c r="R32" i="4" s="1"/>
  <c r="M33" i="4"/>
  <c r="Q33" i="4" s="1"/>
  <c r="R33" i="4" s="1"/>
  <c r="M34" i="4"/>
  <c r="Q34" i="4" s="1"/>
  <c r="R34" i="4" s="1"/>
  <c r="M35" i="4"/>
  <c r="Q35" i="4" s="1"/>
  <c r="R35" i="4" s="1"/>
  <c r="M36" i="4"/>
  <c r="Q36" i="4" s="1"/>
  <c r="R36" i="4" s="1"/>
  <c r="M37" i="4"/>
  <c r="Q37" i="4" s="1"/>
  <c r="R37" i="4" s="1"/>
  <c r="M38" i="4"/>
  <c r="Q38" i="4" s="1"/>
  <c r="R38" i="4" s="1"/>
  <c r="M39" i="4"/>
  <c r="Q39" i="4" s="1"/>
  <c r="R39" i="4" s="1"/>
  <c r="M40" i="4"/>
  <c r="Q40" i="4" s="1"/>
  <c r="R40" i="4" s="1"/>
  <c r="M41" i="4"/>
  <c r="Q41" i="4" s="1"/>
  <c r="R41" i="4" s="1"/>
  <c r="M42" i="4"/>
  <c r="Q42" i="4" s="1"/>
  <c r="R42" i="4" s="1"/>
  <c r="M43" i="4"/>
  <c r="Q43" i="4" s="1"/>
  <c r="R43" i="4" s="1"/>
  <c r="M44" i="4"/>
  <c r="Q44" i="4" s="1"/>
  <c r="R44" i="4" s="1"/>
  <c r="M45" i="4"/>
  <c r="Q45" i="4" s="1"/>
  <c r="R45" i="4" s="1"/>
  <c r="M46" i="4"/>
  <c r="Q46" i="4" s="1"/>
  <c r="R46" i="4" s="1"/>
  <c r="M47" i="4"/>
  <c r="Q47" i="4" s="1"/>
  <c r="R47" i="4" s="1"/>
  <c r="M48" i="4"/>
  <c r="Q48" i="4" s="1"/>
  <c r="R48" i="4" s="1"/>
  <c r="M49" i="4"/>
  <c r="Q49" i="4" s="1"/>
  <c r="R49" i="4" s="1"/>
  <c r="M50" i="4"/>
  <c r="Q50" i="4" s="1"/>
  <c r="R50" i="4" s="1"/>
  <c r="M51" i="4"/>
  <c r="Q51" i="4" s="1"/>
  <c r="R51" i="4" s="1"/>
  <c r="M52" i="4"/>
  <c r="Q52" i="4" s="1"/>
  <c r="R52" i="4" s="1"/>
  <c r="M53" i="4"/>
  <c r="Q53" i="4" s="1"/>
  <c r="R53" i="4" s="1"/>
  <c r="M54" i="4"/>
  <c r="Q54" i="4" s="1"/>
  <c r="R54" i="4" s="1"/>
  <c r="M55" i="4"/>
  <c r="Q55" i="4" s="1"/>
  <c r="R55" i="4" s="1"/>
  <c r="M56" i="4"/>
  <c r="Q56" i="4" s="1"/>
  <c r="R56" i="4" s="1"/>
  <c r="M57" i="4"/>
  <c r="Q57" i="4" s="1"/>
  <c r="R57" i="4" s="1"/>
  <c r="M58" i="4"/>
  <c r="Q58" i="4" s="1"/>
  <c r="R58" i="4" s="1"/>
  <c r="M59" i="4"/>
  <c r="Q59" i="4" s="1"/>
  <c r="R59" i="4" s="1"/>
  <c r="M60" i="4"/>
  <c r="Q60" i="4" s="1"/>
  <c r="R60" i="4" s="1"/>
  <c r="M61" i="4"/>
  <c r="Q61" i="4" s="1"/>
  <c r="R61" i="4" s="1"/>
  <c r="M62" i="4"/>
  <c r="Q62" i="4" s="1"/>
  <c r="R62" i="4" s="1"/>
  <c r="M63" i="4"/>
  <c r="Q63" i="4" s="1"/>
  <c r="R63" i="4" s="1"/>
  <c r="M64" i="4"/>
  <c r="Q64" i="4" s="1"/>
  <c r="R64" i="4" s="1"/>
  <c r="M65" i="4"/>
  <c r="Q65" i="4" s="1"/>
  <c r="R65" i="4" s="1"/>
  <c r="M66" i="4"/>
  <c r="Q66" i="4" s="1"/>
  <c r="R66" i="4" s="1"/>
  <c r="M67" i="4"/>
  <c r="Q67" i="4" s="1"/>
  <c r="R67" i="4" s="1"/>
  <c r="M68" i="4"/>
  <c r="Q68" i="4" s="1"/>
  <c r="R68" i="4" s="1"/>
  <c r="M69" i="4"/>
  <c r="Q69" i="4" s="1"/>
  <c r="R69" i="4" s="1"/>
  <c r="M70" i="4"/>
  <c r="Q70" i="4" s="1"/>
  <c r="R70" i="4" s="1"/>
  <c r="M71" i="4"/>
  <c r="Q71" i="4" s="1"/>
  <c r="R71" i="4" s="1"/>
  <c r="M72" i="4"/>
  <c r="Q72" i="4" s="1"/>
  <c r="R72" i="4" s="1"/>
  <c r="M73" i="4"/>
  <c r="Q73" i="4" s="1"/>
  <c r="R73" i="4" s="1"/>
  <c r="M74" i="4"/>
  <c r="Q74" i="4" s="1"/>
  <c r="R74" i="4" s="1"/>
  <c r="M75" i="4"/>
  <c r="Q75" i="4" s="1"/>
  <c r="R75" i="4" s="1"/>
  <c r="M76" i="4"/>
  <c r="Q76" i="4" s="1"/>
  <c r="R76" i="4" s="1"/>
  <c r="M77" i="4"/>
  <c r="Q77" i="4" s="1"/>
  <c r="R77" i="4" s="1"/>
  <c r="M78" i="4"/>
  <c r="Q78" i="4" s="1"/>
  <c r="R78" i="4" s="1"/>
  <c r="M79" i="4"/>
  <c r="Q79" i="4" s="1"/>
  <c r="R79" i="4" s="1"/>
  <c r="M80" i="4"/>
  <c r="Q80" i="4" s="1"/>
  <c r="R80" i="4" s="1"/>
  <c r="M81" i="4"/>
  <c r="Q81" i="4" s="1"/>
  <c r="R81" i="4" s="1"/>
  <c r="M82" i="4"/>
  <c r="Q82" i="4" s="1"/>
  <c r="R82" i="4" s="1"/>
  <c r="M83" i="4"/>
  <c r="Q83" i="4" s="1"/>
  <c r="R83" i="4" s="1"/>
  <c r="M84" i="4"/>
  <c r="Q84" i="4" s="1"/>
  <c r="R84" i="4" s="1"/>
  <c r="M85" i="4"/>
  <c r="Q85" i="4" s="1"/>
  <c r="R85" i="4" s="1"/>
  <c r="M86" i="4"/>
  <c r="Q86" i="4" s="1"/>
  <c r="R86" i="4" s="1"/>
  <c r="M87" i="4"/>
  <c r="Q87" i="4" s="1"/>
  <c r="R87" i="4" s="1"/>
  <c r="M88" i="4"/>
  <c r="Q88" i="4" s="1"/>
  <c r="R88" i="4" s="1"/>
  <c r="M89" i="4"/>
  <c r="Q89" i="4" s="1"/>
  <c r="R89" i="4" s="1"/>
  <c r="M90" i="4"/>
  <c r="Q90" i="4" s="1"/>
  <c r="R90" i="4" s="1"/>
  <c r="M91" i="4"/>
  <c r="Q91" i="4" s="1"/>
  <c r="R91" i="4" s="1"/>
  <c r="M92" i="4"/>
  <c r="Q92" i="4" s="1"/>
  <c r="R92" i="4" s="1"/>
  <c r="M93" i="4"/>
  <c r="Q93" i="4" s="1"/>
  <c r="R93" i="4" s="1"/>
  <c r="M94" i="4"/>
  <c r="Q94" i="4" s="1"/>
  <c r="R94" i="4" s="1"/>
  <c r="M95" i="4"/>
  <c r="Q95" i="4" s="1"/>
  <c r="R95" i="4" s="1"/>
  <c r="M96" i="4"/>
  <c r="Q96" i="4" s="1"/>
  <c r="R96" i="4" s="1"/>
  <c r="M97" i="4"/>
  <c r="Q97" i="4" s="1"/>
  <c r="R97" i="4" s="1"/>
  <c r="M98" i="4"/>
  <c r="Q98" i="4" s="1"/>
  <c r="R98" i="4" s="1"/>
  <c r="M99" i="4"/>
  <c r="Q99" i="4" s="1"/>
  <c r="R99" i="4" s="1"/>
  <c r="M100" i="4"/>
  <c r="Q100" i="4" s="1"/>
  <c r="R100" i="4" s="1"/>
  <c r="M101" i="4"/>
  <c r="Q101" i="4" s="1"/>
  <c r="R101" i="4" s="1"/>
  <c r="M102" i="4"/>
  <c r="Q102" i="4" s="1"/>
  <c r="R102" i="4" s="1"/>
  <c r="M103" i="4"/>
  <c r="Q103" i="4" s="1"/>
  <c r="R103" i="4" s="1"/>
  <c r="M104" i="4"/>
  <c r="Q104" i="4" s="1"/>
  <c r="R104" i="4" s="1"/>
  <c r="M105" i="4"/>
  <c r="Q105" i="4" s="1"/>
  <c r="R105" i="4" s="1"/>
  <c r="M106" i="4"/>
  <c r="Q106" i="4" s="1"/>
  <c r="R106" i="4" s="1"/>
  <c r="M107" i="4"/>
  <c r="Q107" i="4" s="1"/>
  <c r="R107" i="4" s="1"/>
  <c r="M108" i="4"/>
  <c r="Q108" i="4" s="1"/>
  <c r="R108" i="4" s="1"/>
  <c r="M109" i="4"/>
  <c r="Q109" i="4" s="1"/>
  <c r="R109" i="4" s="1"/>
  <c r="M110" i="4"/>
  <c r="Q110" i="4" s="1"/>
  <c r="R110" i="4" s="1"/>
  <c r="M111" i="4"/>
  <c r="Q111" i="4" s="1"/>
  <c r="R111" i="4" s="1"/>
  <c r="M112" i="4"/>
  <c r="Q112" i="4" s="1"/>
  <c r="R112" i="4" s="1"/>
  <c r="M113" i="4"/>
  <c r="Q113" i="4" s="1"/>
  <c r="R113" i="4" s="1"/>
  <c r="M114" i="4"/>
  <c r="Q114" i="4" s="1"/>
  <c r="R114" i="4" s="1"/>
  <c r="M115" i="4"/>
  <c r="Q115" i="4" s="1"/>
  <c r="R115" i="4" s="1"/>
  <c r="M116" i="4"/>
  <c r="Q116" i="4" s="1"/>
  <c r="R116" i="4" s="1"/>
  <c r="M117" i="4"/>
  <c r="Q117" i="4" s="1"/>
  <c r="R117" i="4" s="1"/>
  <c r="M118" i="4"/>
  <c r="Q118" i="4" s="1"/>
  <c r="R118" i="4" s="1"/>
  <c r="M119" i="4"/>
  <c r="Q119" i="4" s="1"/>
  <c r="R119" i="4" s="1"/>
  <c r="M120" i="4"/>
  <c r="Q120" i="4" s="1"/>
  <c r="R120" i="4" s="1"/>
  <c r="M121" i="4"/>
  <c r="Q121" i="4" s="1"/>
  <c r="R121" i="4" s="1"/>
  <c r="M122" i="4"/>
  <c r="Q122" i="4" s="1"/>
  <c r="R122" i="4" s="1"/>
  <c r="M123" i="4"/>
  <c r="Q123" i="4" s="1"/>
  <c r="R123" i="4" s="1"/>
  <c r="M124" i="4"/>
  <c r="Q124" i="4" s="1"/>
  <c r="R124" i="4" s="1"/>
  <c r="M125" i="4"/>
  <c r="Q125" i="4" s="1"/>
  <c r="R125" i="4" s="1"/>
  <c r="M126" i="4"/>
  <c r="Q126" i="4" s="1"/>
  <c r="R126" i="4" s="1"/>
  <c r="M127" i="4"/>
  <c r="Q127" i="4" s="1"/>
  <c r="R127" i="4" s="1"/>
  <c r="M128" i="4"/>
  <c r="Q128" i="4" s="1"/>
  <c r="R128" i="4" s="1"/>
  <c r="M129" i="4"/>
  <c r="Q129" i="4" s="1"/>
  <c r="R129" i="4" s="1"/>
  <c r="M130" i="4"/>
  <c r="Q130" i="4" s="1"/>
  <c r="R130" i="4" s="1"/>
  <c r="M131" i="4"/>
  <c r="Q131" i="4" s="1"/>
  <c r="R131" i="4" s="1"/>
  <c r="M132" i="4"/>
  <c r="Q132" i="4" s="1"/>
  <c r="R132" i="4" s="1"/>
  <c r="M133" i="4"/>
  <c r="Q133" i="4" s="1"/>
  <c r="R133" i="4" s="1"/>
  <c r="M134" i="4"/>
  <c r="Q134" i="4" s="1"/>
  <c r="R134" i="4" s="1"/>
  <c r="M135" i="4"/>
  <c r="Q135" i="4" s="1"/>
  <c r="R135" i="4" s="1"/>
  <c r="M136" i="4"/>
  <c r="Q136" i="4" s="1"/>
  <c r="R136" i="4" s="1"/>
  <c r="M137" i="4"/>
  <c r="Q137" i="4" s="1"/>
  <c r="R137" i="4" s="1"/>
  <c r="M138" i="4"/>
  <c r="Q138" i="4" s="1"/>
  <c r="R138" i="4" s="1"/>
  <c r="M139" i="4"/>
  <c r="Q139" i="4" s="1"/>
  <c r="R139" i="4" s="1"/>
  <c r="M140" i="4"/>
  <c r="Q140" i="4" s="1"/>
  <c r="R140" i="4" s="1"/>
  <c r="M141" i="4"/>
  <c r="Q141" i="4" s="1"/>
  <c r="R141" i="4" s="1"/>
  <c r="M142" i="4"/>
  <c r="Q142" i="4" s="1"/>
  <c r="R142" i="4" s="1"/>
  <c r="M143" i="4"/>
  <c r="Q143" i="4" s="1"/>
  <c r="R143" i="4" s="1"/>
  <c r="M144" i="4"/>
  <c r="Q144" i="4" s="1"/>
  <c r="R144" i="4" s="1"/>
  <c r="M145" i="4"/>
  <c r="Q145" i="4" s="1"/>
  <c r="R145" i="4" s="1"/>
  <c r="M146" i="4"/>
  <c r="Q146" i="4" s="1"/>
  <c r="R146" i="4" s="1"/>
  <c r="M147" i="4"/>
  <c r="Q147" i="4" s="1"/>
  <c r="R147" i="4" s="1"/>
  <c r="M148" i="4"/>
  <c r="Q148" i="4" s="1"/>
  <c r="R148" i="4" s="1"/>
  <c r="M149" i="4"/>
  <c r="Q149" i="4" s="1"/>
  <c r="R149" i="4" s="1"/>
  <c r="M150" i="4"/>
  <c r="Q150" i="4" s="1"/>
  <c r="R150" i="4" s="1"/>
  <c r="M151" i="4"/>
  <c r="Q151" i="4" s="1"/>
  <c r="R151" i="4" s="1"/>
  <c r="M152" i="4"/>
  <c r="Q152" i="4" s="1"/>
  <c r="R152" i="4" s="1"/>
  <c r="M153" i="4"/>
  <c r="Q153" i="4" s="1"/>
  <c r="R153" i="4" s="1"/>
  <c r="M154" i="4"/>
  <c r="Q154" i="4" s="1"/>
  <c r="R154" i="4" s="1"/>
  <c r="M155" i="4"/>
  <c r="Q155" i="4" s="1"/>
  <c r="R155" i="4" s="1"/>
  <c r="M156" i="4"/>
  <c r="Q156" i="4" s="1"/>
  <c r="R156" i="4" s="1"/>
  <c r="M157" i="4"/>
  <c r="Q157" i="4" s="1"/>
  <c r="R157" i="4" s="1"/>
  <c r="M158" i="4"/>
  <c r="Q158" i="4" s="1"/>
  <c r="R158" i="4" s="1"/>
  <c r="M159" i="4"/>
  <c r="Q159" i="4" s="1"/>
  <c r="R159" i="4" s="1"/>
  <c r="M160" i="4"/>
  <c r="Q160" i="4" s="1"/>
  <c r="R160" i="4" s="1"/>
  <c r="M161" i="4"/>
  <c r="Q161" i="4" s="1"/>
  <c r="R161" i="4" s="1"/>
  <c r="M162" i="4"/>
  <c r="Q162" i="4" s="1"/>
  <c r="R162" i="4" s="1"/>
  <c r="M163" i="4"/>
  <c r="Q163" i="4" s="1"/>
  <c r="R163" i="4" s="1"/>
  <c r="M164" i="4"/>
  <c r="Q164" i="4" s="1"/>
  <c r="R164" i="4" s="1"/>
  <c r="M165" i="4"/>
  <c r="Q165" i="4" s="1"/>
  <c r="R165" i="4" s="1"/>
  <c r="M166" i="4"/>
  <c r="Q166" i="4" s="1"/>
  <c r="R166" i="4" s="1"/>
  <c r="M167" i="4"/>
  <c r="Q167" i="4" s="1"/>
  <c r="R167" i="4" s="1"/>
  <c r="M168" i="4"/>
  <c r="Q168" i="4" s="1"/>
  <c r="R168" i="4" s="1"/>
  <c r="M169" i="4"/>
  <c r="Q169" i="4" s="1"/>
  <c r="R169" i="4" s="1"/>
  <c r="M170" i="4"/>
  <c r="Q170" i="4" s="1"/>
  <c r="R170" i="4" s="1"/>
  <c r="M171" i="4"/>
  <c r="Q171" i="4" s="1"/>
  <c r="R171" i="4" s="1"/>
  <c r="M172" i="4"/>
  <c r="Q172" i="4" s="1"/>
  <c r="R172" i="4" s="1"/>
  <c r="M173" i="4"/>
  <c r="Q173" i="4" s="1"/>
  <c r="R173" i="4" s="1"/>
  <c r="M174" i="4"/>
  <c r="Q174" i="4" s="1"/>
  <c r="R174" i="4" s="1"/>
  <c r="M175" i="4"/>
  <c r="Q175" i="4" s="1"/>
  <c r="R175" i="4" s="1"/>
  <c r="M176" i="4"/>
  <c r="Q176" i="4" s="1"/>
  <c r="R176" i="4" s="1"/>
  <c r="M177" i="4"/>
  <c r="Q177" i="4" s="1"/>
  <c r="R177" i="4" s="1"/>
  <c r="M178" i="4"/>
  <c r="Q178" i="4" s="1"/>
  <c r="R178" i="4" s="1"/>
  <c r="M179" i="4"/>
  <c r="Q179" i="4" s="1"/>
  <c r="R179" i="4" s="1"/>
  <c r="M180" i="4"/>
  <c r="Q180" i="4" s="1"/>
  <c r="R180" i="4" s="1"/>
  <c r="M181" i="4"/>
  <c r="Q181" i="4" s="1"/>
  <c r="R181" i="4" s="1"/>
  <c r="M182" i="4"/>
  <c r="Q182" i="4" s="1"/>
  <c r="R182" i="4" s="1"/>
  <c r="M183" i="4"/>
  <c r="Q183" i="4" s="1"/>
  <c r="R183" i="4" s="1"/>
  <c r="M184" i="4"/>
  <c r="Q184" i="4" s="1"/>
  <c r="R184" i="4" s="1"/>
  <c r="M185" i="4"/>
  <c r="Q185" i="4" s="1"/>
  <c r="R185" i="4" s="1"/>
  <c r="M186" i="4"/>
  <c r="Q186" i="4" s="1"/>
  <c r="R186" i="4" s="1"/>
  <c r="M187" i="4"/>
  <c r="Q187" i="4" s="1"/>
  <c r="R187" i="4" s="1"/>
  <c r="M188" i="4"/>
  <c r="Q188" i="4" s="1"/>
  <c r="R188" i="4" s="1"/>
  <c r="M189" i="4"/>
  <c r="Q189" i="4" s="1"/>
  <c r="R189" i="4" s="1"/>
  <c r="M190" i="4"/>
  <c r="Q190" i="4" s="1"/>
  <c r="R190" i="4" s="1"/>
  <c r="M191" i="4"/>
  <c r="Q191" i="4" s="1"/>
  <c r="R191" i="4" s="1"/>
  <c r="M192" i="4"/>
  <c r="Q192" i="4" s="1"/>
  <c r="R192" i="4" s="1"/>
  <c r="M193" i="4"/>
  <c r="Q193" i="4" s="1"/>
  <c r="R193" i="4" s="1"/>
  <c r="M194" i="4"/>
  <c r="Q194" i="4" s="1"/>
  <c r="R194" i="4" s="1"/>
  <c r="M195" i="4"/>
  <c r="Q195" i="4" s="1"/>
  <c r="R195" i="4" s="1"/>
  <c r="M196" i="4"/>
  <c r="Q196" i="4" s="1"/>
  <c r="R196" i="4" s="1"/>
  <c r="M197" i="4"/>
  <c r="Q197" i="4" s="1"/>
  <c r="R197" i="4" s="1"/>
  <c r="M198" i="4"/>
  <c r="Q198" i="4" s="1"/>
  <c r="R198" i="4" s="1"/>
  <c r="M199" i="4"/>
  <c r="Q199" i="4" s="1"/>
  <c r="R199" i="4" s="1"/>
  <c r="M200" i="4"/>
  <c r="Q200" i="4" s="1"/>
  <c r="R200" i="4" s="1"/>
  <c r="M201" i="4"/>
  <c r="Q201" i="4" s="1"/>
  <c r="R201" i="4" s="1"/>
  <c r="M202" i="4"/>
  <c r="Q202" i="4" s="1"/>
  <c r="R202" i="4" s="1"/>
  <c r="M203" i="4"/>
  <c r="Q203" i="4" s="1"/>
  <c r="R203" i="4" s="1"/>
  <c r="M204" i="4"/>
  <c r="Q204" i="4" s="1"/>
  <c r="R204" i="4" s="1"/>
  <c r="M205" i="4"/>
  <c r="Q205" i="4" s="1"/>
  <c r="R205" i="4" s="1"/>
  <c r="M206" i="4"/>
  <c r="Q206" i="4" s="1"/>
  <c r="R206" i="4" s="1"/>
  <c r="M207" i="4"/>
  <c r="Q207" i="4" s="1"/>
  <c r="R207" i="4" s="1"/>
  <c r="M208" i="4"/>
  <c r="Q208" i="4" s="1"/>
  <c r="R208" i="4" s="1"/>
  <c r="M209" i="4"/>
  <c r="Q209" i="4" s="1"/>
  <c r="R209" i="4" s="1"/>
  <c r="M210" i="4"/>
  <c r="Q210" i="4" s="1"/>
  <c r="R210" i="4" s="1"/>
  <c r="M211" i="4"/>
  <c r="Q211" i="4" s="1"/>
  <c r="R211" i="4" s="1"/>
  <c r="M212" i="4"/>
  <c r="Q212" i="4" s="1"/>
  <c r="R212" i="4" s="1"/>
  <c r="M213" i="4"/>
  <c r="Q213" i="4" s="1"/>
  <c r="R213" i="4" s="1"/>
  <c r="M214" i="4"/>
  <c r="Q214" i="4" s="1"/>
  <c r="R214" i="4" s="1"/>
  <c r="M215" i="4"/>
  <c r="Q215" i="4" s="1"/>
  <c r="R215" i="4" s="1"/>
  <c r="M216" i="4"/>
  <c r="Q216" i="4" s="1"/>
  <c r="R216" i="4" s="1"/>
  <c r="M217" i="4"/>
  <c r="Q217" i="4" s="1"/>
  <c r="R217" i="4" s="1"/>
  <c r="M218" i="4"/>
  <c r="Q218" i="4" s="1"/>
  <c r="R218" i="4" s="1"/>
  <c r="M219" i="4"/>
  <c r="Q219" i="4" s="1"/>
  <c r="R219" i="4" s="1"/>
  <c r="M220" i="4"/>
  <c r="Q220" i="4" s="1"/>
  <c r="R220" i="4" s="1"/>
  <c r="M221" i="4"/>
  <c r="Q221" i="4" s="1"/>
  <c r="R221" i="4" s="1"/>
  <c r="M222" i="4"/>
  <c r="Q222" i="4" s="1"/>
  <c r="R222" i="4" s="1"/>
  <c r="M223" i="4"/>
  <c r="Q223" i="4" s="1"/>
  <c r="R223" i="4" s="1"/>
  <c r="M224" i="4"/>
  <c r="Q224" i="4" s="1"/>
  <c r="R224" i="4" s="1"/>
  <c r="M225" i="4"/>
  <c r="Q225" i="4" s="1"/>
  <c r="R225" i="4" s="1"/>
  <c r="M226" i="4"/>
  <c r="Q226" i="4" s="1"/>
  <c r="R226" i="4" s="1"/>
  <c r="M227" i="4"/>
  <c r="Q227" i="4" s="1"/>
  <c r="R227" i="4" s="1"/>
  <c r="M228" i="4"/>
  <c r="Q228" i="4" s="1"/>
  <c r="R228" i="4" s="1"/>
  <c r="M229" i="4"/>
  <c r="Q229" i="4" s="1"/>
  <c r="R229" i="4" s="1"/>
  <c r="M230" i="4"/>
  <c r="Q230" i="4" s="1"/>
  <c r="R230" i="4" s="1"/>
  <c r="M231" i="4"/>
  <c r="Q231" i="4" s="1"/>
  <c r="R231" i="4" s="1"/>
  <c r="M232" i="4"/>
  <c r="Q232" i="4" s="1"/>
  <c r="R232" i="4" s="1"/>
  <c r="M233" i="4"/>
  <c r="Q233" i="4" s="1"/>
  <c r="R233" i="4" s="1"/>
  <c r="M234" i="4"/>
  <c r="Q234" i="4" s="1"/>
  <c r="R234" i="4" s="1"/>
  <c r="M235" i="4"/>
  <c r="Q235" i="4" s="1"/>
  <c r="R235" i="4" s="1"/>
  <c r="M236" i="4"/>
  <c r="Q236" i="4" s="1"/>
  <c r="R236" i="4" s="1"/>
  <c r="M237" i="4"/>
  <c r="Q237" i="4" s="1"/>
  <c r="R237" i="4" s="1"/>
  <c r="M238" i="4"/>
  <c r="Q238" i="4" s="1"/>
  <c r="R238" i="4" s="1"/>
  <c r="M239" i="4"/>
  <c r="Q239" i="4" s="1"/>
  <c r="R239" i="4" s="1"/>
  <c r="M240" i="4"/>
  <c r="Q240" i="4" s="1"/>
  <c r="R240" i="4" s="1"/>
  <c r="M241" i="4"/>
  <c r="Q241" i="4" s="1"/>
  <c r="R241" i="4" s="1"/>
  <c r="M242" i="4"/>
  <c r="Q242" i="4" s="1"/>
  <c r="R242" i="4" s="1"/>
  <c r="M243" i="4"/>
  <c r="Q243" i="4" s="1"/>
  <c r="R243" i="4" s="1"/>
  <c r="M244" i="4"/>
  <c r="Q244" i="4" s="1"/>
  <c r="R244" i="4" s="1"/>
  <c r="M245" i="4"/>
  <c r="Q245" i="4" s="1"/>
  <c r="R245" i="4" s="1"/>
  <c r="M246" i="4"/>
  <c r="Q246" i="4" s="1"/>
  <c r="R246" i="4" s="1"/>
  <c r="M247" i="4"/>
  <c r="Q247" i="4" s="1"/>
  <c r="R247" i="4" s="1"/>
  <c r="M248" i="4"/>
  <c r="Q248" i="4" s="1"/>
  <c r="R248" i="4" s="1"/>
  <c r="M249" i="4"/>
  <c r="Q249" i="4" s="1"/>
  <c r="R249" i="4" s="1"/>
  <c r="M250" i="4"/>
  <c r="Q250" i="4" s="1"/>
  <c r="R250" i="4" s="1"/>
  <c r="M251" i="4"/>
  <c r="Q251" i="4" s="1"/>
  <c r="R251" i="4" s="1"/>
  <c r="M252" i="4"/>
  <c r="Q252" i="4" s="1"/>
  <c r="R252" i="4" s="1"/>
  <c r="M253" i="4"/>
  <c r="Q253" i="4" s="1"/>
  <c r="R253" i="4" s="1"/>
  <c r="M254" i="4"/>
  <c r="Q254" i="4" s="1"/>
  <c r="R254" i="4" s="1"/>
  <c r="M255" i="4"/>
  <c r="Q255" i="4" s="1"/>
  <c r="R255" i="4" s="1"/>
  <c r="M256" i="4"/>
  <c r="Q256" i="4" s="1"/>
  <c r="R256" i="4" s="1"/>
  <c r="M257" i="4"/>
  <c r="Q257" i="4" s="1"/>
  <c r="R257" i="4" s="1"/>
  <c r="M258" i="4"/>
  <c r="Q258" i="4" s="1"/>
  <c r="R258" i="4" s="1"/>
  <c r="M259" i="4"/>
  <c r="Q259" i="4" s="1"/>
  <c r="R259" i="4" s="1"/>
  <c r="M260" i="4"/>
  <c r="Q260" i="4" s="1"/>
  <c r="R260" i="4" s="1"/>
  <c r="M261" i="4"/>
  <c r="Q261" i="4" s="1"/>
  <c r="R261" i="4" s="1"/>
  <c r="M262" i="4"/>
  <c r="Q262" i="4" s="1"/>
  <c r="R262" i="4" s="1"/>
  <c r="M263" i="4"/>
  <c r="Q263" i="4" s="1"/>
  <c r="R263" i="4" s="1"/>
  <c r="M264" i="4"/>
  <c r="Q264" i="4" s="1"/>
  <c r="R264" i="4" s="1"/>
  <c r="M265" i="4"/>
  <c r="Q265" i="4" s="1"/>
  <c r="R265" i="4" s="1"/>
  <c r="M266" i="4"/>
  <c r="Q266" i="4" s="1"/>
  <c r="R266" i="4" s="1"/>
  <c r="M267" i="4"/>
  <c r="Q267" i="4" s="1"/>
  <c r="R267" i="4" s="1"/>
  <c r="M268" i="4"/>
  <c r="Q268" i="4" s="1"/>
  <c r="R268" i="4" s="1"/>
  <c r="M269" i="4"/>
  <c r="Q269" i="4" s="1"/>
  <c r="R269" i="4" s="1"/>
  <c r="M270" i="4"/>
  <c r="Q270" i="4" s="1"/>
  <c r="R270" i="4" s="1"/>
  <c r="M271" i="4"/>
  <c r="Q271" i="4" s="1"/>
  <c r="R271" i="4" s="1"/>
  <c r="M272" i="4"/>
  <c r="Q272" i="4" s="1"/>
  <c r="R272" i="4" s="1"/>
  <c r="M273" i="4"/>
  <c r="Q273" i="4" s="1"/>
  <c r="R273" i="4" s="1"/>
  <c r="M274" i="4"/>
  <c r="Q274" i="4" s="1"/>
  <c r="R274" i="4" s="1"/>
  <c r="M275" i="4"/>
  <c r="Q275" i="4" s="1"/>
  <c r="R275" i="4" s="1"/>
  <c r="M276" i="4"/>
  <c r="Q276" i="4" s="1"/>
  <c r="R276" i="4" s="1"/>
  <c r="M277" i="4"/>
  <c r="Q277" i="4" s="1"/>
  <c r="R277" i="4" s="1"/>
  <c r="M278" i="4"/>
  <c r="Q278" i="4" s="1"/>
  <c r="R278" i="4" s="1"/>
  <c r="M279" i="4"/>
  <c r="Q279" i="4" s="1"/>
  <c r="R279" i="4" s="1"/>
  <c r="M280" i="4"/>
  <c r="Q280" i="4" s="1"/>
  <c r="R280" i="4" s="1"/>
  <c r="M281" i="4"/>
  <c r="Q281" i="4" s="1"/>
  <c r="R281" i="4" s="1"/>
  <c r="M282" i="4"/>
  <c r="Q282" i="4" s="1"/>
  <c r="R282" i="4" s="1"/>
  <c r="M283" i="4"/>
  <c r="Q283" i="4" s="1"/>
  <c r="R283" i="4" s="1"/>
  <c r="M284" i="4"/>
  <c r="Q284" i="4" s="1"/>
  <c r="R284" i="4" s="1"/>
  <c r="M285" i="4"/>
  <c r="Q285" i="4" s="1"/>
  <c r="R285" i="4" s="1"/>
  <c r="M286" i="4"/>
  <c r="Q286" i="4" s="1"/>
  <c r="R286" i="4" s="1"/>
  <c r="M287" i="4"/>
  <c r="Q287" i="4" s="1"/>
  <c r="R287" i="4" s="1"/>
  <c r="M288" i="4"/>
  <c r="Q288" i="4" s="1"/>
  <c r="R288" i="4" s="1"/>
  <c r="M289" i="4"/>
  <c r="Q289" i="4" s="1"/>
  <c r="R289" i="4" s="1"/>
  <c r="M290" i="4"/>
  <c r="Q290" i="4" s="1"/>
  <c r="R290" i="4" s="1"/>
  <c r="M291" i="4"/>
  <c r="Q291" i="4" s="1"/>
  <c r="R291" i="4" s="1"/>
  <c r="M292" i="4"/>
  <c r="Q292" i="4" s="1"/>
  <c r="R292" i="4" s="1"/>
  <c r="M293" i="4"/>
  <c r="Q293" i="4" s="1"/>
  <c r="R293" i="4" s="1"/>
  <c r="M294" i="4"/>
  <c r="Q294" i="4" s="1"/>
  <c r="R294" i="4" s="1"/>
  <c r="M295" i="4"/>
  <c r="Q295" i="4" s="1"/>
  <c r="R295" i="4" s="1"/>
  <c r="M296" i="4"/>
  <c r="Q296" i="4" s="1"/>
  <c r="R296" i="4" s="1"/>
  <c r="M297" i="4"/>
  <c r="Q297" i="4" s="1"/>
  <c r="R297" i="4" s="1"/>
  <c r="M298" i="4"/>
  <c r="Q298" i="4" s="1"/>
  <c r="R298" i="4" s="1"/>
  <c r="M299" i="4"/>
  <c r="Q299" i="4" s="1"/>
  <c r="R299" i="4" s="1"/>
  <c r="M300" i="4"/>
  <c r="Q300" i="4" s="1"/>
  <c r="R300" i="4" s="1"/>
  <c r="M301" i="4"/>
  <c r="Q301" i="4" s="1"/>
  <c r="R301" i="4" s="1"/>
  <c r="M302" i="4"/>
  <c r="Q302" i="4" s="1"/>
  <c r="R302" i="4" s="1"/>
  <c r="M303" i="4"/>
  <c r="Q303" i="4" s="1"/>
  <c r="R303" i="4" s="1"/>
  <c r="M304" i="4"/>
  <c r="Q304" i="4" s="1"/>
  <c r="R304" i="4" s="1"/>
  <c r="M305" i="4"/>
  <c r="Q305" i="4" s="1"/>
  <c r="R305" i="4" s="1"/>
  <c r="M306" i="4"/>
  <c r="Q306" i="4" s="1"/>
  <c r="R306" i="4" s="1"/>
  <c r="M307" i="4"/>
  <c r="Q307" i="4" s="1"/>
  <c r="R307" i="4" s="1"/>
  <c r="M308" i="4"/>
  <c r="Q308" i="4" s="1"/>
  <c r="R308" i="4" s="1"/>
  <c r="M309" i="4"/>
  <c r="Q309" i="4" s="1"/>
  <c r="R309" i="4" s="1"/>
  <c r="M310" i="4"/>
  <c r="Q310" i="4" s="1"/>
  <c r="R310" i="4" s="1"/>
  <c r="M311" i="4"/>
  <c r="Q311" i="4" s="1"/>
  <c r="R311" i="4" s="1"/>
  <c r="M312" i="4"/>
  <c r="Q312" i="4" s="1"/>
  <c r="R312" i="4" s="1"/>
  <c r="M313" i="4"/>
  <c r="Q313" i="4" s="1"/>
  <c r="R313" i="4" s="1"/>
  <c r="M314" i="4"/>
  <c r="Q314" i="4" s="1"/>
  <c r="R314" i="4" s="1"/>
  <c r="M315" i="4"/>
  <c r="Q315" i="4" s="1"/>
  <c r="R315" i="4" s="1"/>
  <c r="M316" i="4"/>
  <c r="Q316" i="4" s="1"/>
  <c r="R316" i="4" s="1"/>
  <c r="M317" i="4"/>
  <c r="Q317" i="4" s="1"/>
  <c r="R317" i="4" s="1"/>
  <c r="M318" i="4"/>
  <c r="Q318" i="4" s="1"/>
  <c r="R318" i="4" s="1"/>
  <c r="M319" i="4"/>
  <c r="Q319" i="4" s="1"/>
  <c r="R319" i="4" s="1"/>
  <c r="M320" i="4"/>
  <c r="Q320" i="4" s="1"/>
  <c r="R320" i="4" s="1"/>
  <c r="M321" i="4"/>
  <c r="Q321" i="4" s="1"/>
  <c r="R321" i="4" s="1"/>
  <c r="M322" i="4"/>
  <c r="Q322" i="4" s="1"/>
  <c r="R322" i="4" s="1"/>
  <c r="M323" i="4"/>
  <c r="Q323" i="4" s="1"/>
  <c r="R323" i="4" s="1"/>
  <c r="M324" i="4"/>
  <c r="Q324" i="4" s="1"/>
  <c r="R324" i="4" s="1"/>
  <c r="M325" i="4"/>
  <c r="Q325" i="4" s="1"/>
  <c r="R325" i="4" s="1"/>
  <c r="M326" i="4"/>
  <c r="Q326" i="4" s="1"/>
  <c r="R326" i="4" s="1"/>
  <c r="M327" i="4"/>
  <c r="Q327" i="4" s="1"/>
  <c r="R327" i="4" s="1"/>
  <c r="M328" i="4"/>
  <c r="Q328" i="4" s="1"/>
  <c r="R328" i="4" s="1"/>
  <c r="M329" i="4"/>
  <c r="Q329" i="4" s="1"/>
  <c r="R329" i="4" s="1"/>
  <c r="M330" i="4"/>
  <c r="Q330" i="4" s="1"/>
  <c r="R330" i="4" s="1"/>
  <c r="M331" i="4"/>
  <c r="Q331" i="4" s="1"/>
  <c r="R331" i="4" s="1"/>
  <c r="M332" i="4"/>
  <c r="Q332" i="4" s="1"/>
  <c r="R332" i="4" s="1"/>
  <c r="M333" i="4"/>
  <c r="Q333" i="4" s="1"/>
  <c r="R333" i="4" s="1"/>
  <c r="M334" i="4"/>
  <c r="Q334" i="4" s="1"/>
  <c r="R334" i="4" s="1"/>
  <c r="M335" i="4"/>
  <c r="Q335" i="4" s="1"/>
  <c r="R335" i="4" s="1"/>
  <c r="M336" i="4"/>
  <c r="Q336" i="4" s="1"/>
  <c r="R336" i="4" s="1"/>
  <c r="M337" i="4"/>
  <c r="Q337" i="4" s="1"/>
  <c r="R337" i="4" s="1"/>
  <c r="M338" i="4"/>
  <c r="Q338" i="4" s="1"/>
  <c r="R338" i="4" s="1"/>
  <c r="M339" i="4"/>
  <c r="Q339" i="4" s="1"/>
  <c r="R339" i="4" s="1"/>
  <c r="M340" i="4"/>
  <c r="Q340" i="4" s="1"/>
  <c r="R340" i="4" s="1"/>
  <c r="M341" i="4"/>
  <c r="Q341" i="4" s="1"/>
  <c r="R341" i="4" s="1"/>
  <c r="M342" i="4"/>
  <c r="Q342" i="4" s="1"/>
  <c r="R342" i="4" s="1"/>
  <c r="M343" i="4"/>
  <c r="Q343" i="4" s="1"/>
  <c r="R343" i="4" s="1"/>
  <c r="M344" i="4"/>
  <c r="Q344" i="4" s="1"/>
  <c r="R344" i="4" s="1"/>
  <c r="M345" i="4"/>
  <c r="Q345" i="4" s="1"/>
  <c r="R345" i="4" s="1"/>
  <c r="M346" i="4"/>
  <c r="Q346" i="4" s="1"/>
  <c r="R346" i="4" s="1"/>
  <c r="M347" i="4"/>
  <c r="Q347" i="4" s="1"/>
  <c r="R347" i="4" s="1"/>
  <c r="M348" i="4"/>
  <c r="Q348" i="4" s="1"/>
  <c r="R348" i="4" s="1"/>
  <c r="M349" i="4"/>
  <c r="Q349" i="4" s="1"/>
  <c r="R349" i="4" s="1"/>
  <c r="M350" i="4"/>
  <c r="Q350" i="4" s="1"/>
  <c r="R350" i="4" s="1"/>
  <c r="M351" i="4"/>
  <c r="Q351" i="4" s="1"/>
  <c r="R351" i="4" s="1"/>
  <c r="M352" i="4"/>
  <c r="Q352" i="4" s="1"/>
  <c r="R352" i="4" s="1"/>
  <c r="M353" i="4"/>
  <c r="Q353" i="4" s="1"/>
  <c r="R353" i="4" s="1"/>
  <c r="M354" i="4"/>
  <c r="Q354" i="4" s="1"/>
  <c r="R354" i="4" s="1"/>
  <c r="M355" i="4"/>
  <c r="Q355" i="4" s="1"/>
  <c r="R355" i="4" s="1"/>
  <c r="M356" i="4"/>
  <c r="Q356" i="4" s="1"/>
  <c r="R356" i="4" s="1"/>
  <c r="M357" i="4"/>
  <c r="Q357" i="4" s="1"/>
  <c r="R357" i="4" s="1"/>
  <c r="M358" i="4"/>
  <c r="Q358" i="4" s="1"/>
  <c r="R358" i="4" s="1"/>
  <c r="M359" i="4"/>
  <c r="Q359" i="4" s="1"/>
  <c r="R359" i="4" s="1"/>
  <c r="M360" i="4"/>
  <c r="Q360" i="4" s="1"/>
  <c r="R360" i="4" s="1"/>
  <c r="M361" i="4"/>
  <c r="Q361" i="4" s="1"/>
  <c r="R361" i="4" s="1"/>
  <c r="M362" i="4"/>
  <c r="Q362" i="4" s="1"/>
  <c r="R362" i="4" s="1"/>
  <c r="M363" i="4"/>
  <c r="Q363" i="4" s="1"/>
  <c r="R363" i="4" s="1"/>
  <c r="M364" i="4"/>
  <c r="Q364" i="4" s="1"/>
  <c r="R364" i="4" s="1"/>
  <c r="M365" i="4"/>
  <c r="Q365" i="4" s="1"/>
  <c r="R365" i="4" s="1"/>
  <c r="M366" i="4"/>
  <c r="Q366" i="4" s="1"/>
  <c r="R366" i="4" s="1"/>
  <c r="M367" i="4"/>
  <c r="Q367" i="4" s="1"/>
  <c r="R367" i="4" s="1"/>
  <c r="M368" i="4"/>
  <c r="Q368" i="4" s="1"/>
  <c r="R368" i="4" s="1"/>
  <c r="M369" i="4"/>
  <c r="Q369" i="4" s="1"/>
  <c r="R369" i="4" s="1"/>
  <c r="M370" i="4"/>
  <c r="Q370" i="4" s="1"/>
  <c r="R370" i="4" s="1"/>
  <c r="M371" i="4"/>
  <c r="Q371" i="4" s="1"/>
  <c r="R371" i="4" s="1"/>
  <c r="M372" i="4"/>
  <c r="Q372" i="4" s="1"/>
  <c r="R372" i="4" s="1"/>
  <c r="M373" i="4"/>
  <c r="Q373" i="4" s="1"/>
  <c r="R373" i="4" s="1"/>
  <c r="M374" i="4"/>
  <c r="Q374" i="4" s="1"/>
  <c r="R374" i="4" s="1"/>
  <c r="M375" i="4"/>
  <c r="Q375" i="4" s="1"/>
  <c r="R375" i="4" s="1"/>
  <c r="M376" i="4"/>
  <c r="Q376" i="4" s="1"/>
  <c r="R376" i="4" s="1"/>
  <c r="M377" i="4"/>
  <c r="Q377" i="4" s="1"/>
  <c r="R377" i="4" s="1"/>
  <c r="M378" i="4"/>
  <c r="Q378" i="4" s="1"/>
  <c r="R378" i="4" s="1"/>
  <c r="M379" i="4"/>
  <c r="Q379" i="4" s="1"/>
  <c r="R379" i="4" s="1"/>
  <c r="M380" i="4"/>
  <c r="Q380" i="4" s="1"/>
  <c r="R380" i="4" s="1"/>
  <c r="M381" i="4"/>
  <c r="Q381" i="4" s="1"/>
  <c r="R381" i="4" s="1"/>
  <c r="M382" i="4"/>
  <c r="Q382" i="4" s="1"/>
  <c r="R382" i="4" s="1"/>
  <c r="M383" i="4"/>
  <c r="Q383" i="4" s="1"/>
  <c r="R383" i="4" s="1"/>
  <c r="M384" i="4"/>
  <c r="Q384" i="4" s="1"/>
  <c r="R384" i="4" s="1"/>
  <c r="M385" i="4"/>
  <c r="Q385" i="4" s="1"/>
  <c r="R385" i="4" s="1"/>
  <c r="M386" i="4"/>
  <c r="Q386" i="4" s="1"/>
  <c r="R386" i="4" s="1"/>
  <c r="M387" i="4"/>
  <c r="Q387" i="4" s="1"/>
  <c r="R387" i="4" s="1"/>
  <c r="M388" i="4"/>
  <c r="Q388" i="4" s="1"/>
  <c r="R388" i="4" s="1"/>
  <c r="M389" i="4"/>
  <c r="Q389" i="4" s="1"/>
  <c r="R389" i="4" s="1"/>
  <c r="M390" i="4"/>
  <c r="Q390" i="4" s="1"/>
  <c r="R390" i="4" s="1"/>
  <c r="M391" i="4"/>
  <c r="Q391" i="4" s="1"/>
  <c r="R391" i="4" s="1"/>
  <c r="M392" i="4"/>
  <c r="Q392" i="4" s="1"/>
  <c r="R392" i="4" s="1"/>
  <c r="M393" i="4"/>
  <c r="Q393" i="4" s="1"/>
  <c r="R393" i="4" s="1"/>
  <c r="M394" i="4"/>
  <c r="Q394" i="4" s="1"/>
  <c r="R394" i="4" s="1"/>
  <c r="M395" i="4"/>
  <c r="Q395" i="4" s="1"/>
  <c r="R395" i="4" s="1"/>
  <c r="M396" i="4"/>
  <c r="Q396" i="4" s="1"/>
  <c r="R396" i="4" s="1"/>
  <c r="M397" i="4"/>
  <c r="Q397" i="4" s="1"/>
  <c r="R397" i="4" s="1"/>
  <c r="M398" i="4"/>
  <c r="Q398" i="4" s="1"/>
  <c r="R398" i="4" s="1"/>
  <c r="M399" i="4"/>
  <c r="Q399" i="4" s="1"/>
  <c r="R399" i="4" s="1"/>
  <c r="M400" i="4"/>
  <c r="Q400" i="4" s="1"/>
  <c r="R400" i="4" s="1"/>
  <c r="M401" i="4"/>
  <c r="Q401" i="4" s="1"/>
  <c r="R401" i="4" s="1"/>
  <c r="M402" i="4"/>
  <c r="Q402" i="4" s="1"/>
  <c r="R402" i="4" s="1"/>
  <c r="M403" i="4"/>
  <c r="Q403" i="4" s="1"/>
  <c r="R403" i="4" s="1"/>
  <c r="M404" i="4"/>
  <c r="Q404" i="4" s="1"/>
  <c r="R404" i="4" s="1"/>
  <c r="M405" i="4"/>
  <c r="Q405" i="4" s="1"/>
  <c r="R405" i="4" s="1"/>
  <c r="M406" i="4"/>
  <c r="Q406" i="4" s="1"/>
  <c r="R406" i="4" s="1"/>
  <c r="M407" i="4"/>
  <c r="Q407" i="4" s="1"/>
  <c r="R407" i="4" s="1"/>
  <c r="M408" i="4"/>
  <c r="Q408" i="4" s="1"/>
  <c r="R408" i="4" s="1"/>
  <c r="M409" i="4"/>
  <c r="Q409" i="4" s="1"/>
  <c r="R409" i="4" s="1"/>
  <c r="M410" i="4"/>
  <c r="Q410" i="4" s="1"/>
  <c r="R410" i="4" s="1"/>
  <c r="M411" i="4"/>
  <c r="Q411" i="4" s="1"/>
  <c r="R411" i="4" s="1"/>
  <c r="M412" i="4"/>
  <c r="Q412" i="4" s="1"/>
  <c r="R412" i="4" s="1"/>
  <c r="M413" i="4"/>
  <c r="Q413" i="4" s="1"/>
  <c r="R413" i="4" s="1"/>
  <c r="M414" i="4"/>
  <c r="Q414" i="4" s="1"/>
  <c r="R414" i="4" s="1"/>
  <c r="M415" i="4"/>
  <c r="Q415" i="4" s="1"/>
  <c r="R415" i="4" s="1"/>
  <c r="M416" i="4"/>
  <c r="Q416" i="4" s="1"/>
  <c r="R416" i="4" s="1"/>
  <c r="M417" i="4"/>
  <c r="Q417" i="4" s="1"/>
  <c r="R417" i="4" s="1"/>
  <c r="M418" i="4"/>
  <c r="Q418" i="4" s="1"/>
  <c r="R418" i="4" s="1"/>
  <c r="M419" i="4"/>
  <c r="Q419" i="4" s="1"/>
  <c r="R419" i="4" s="1"/>
  <c r="M420" i="4"/>
  <c r="Q420" i="4" s="1"/>
  <c r="R420" i="4" s="1"/>
  <c r="M421" i="4"/>
  <c r="Q421" i="4" s="1"/>
  <c r="R421" i="4" s="1"/>
  <c r="M422" i="4"/>
  <c r="Q422" i="4" s="1"/>
  <c r="R422" i="4" s="1"/>
  <c r="M423" i="4"/>
  <c r="Q423" i="4" s="1"/>
  <c r="R423" i="4" s="1"/>
  <c r="M424" i="4"/>
  <c r="Q424" i="4" s="1"/>
  <c r="R424" i="4" s="1"/>
  <c r="M425" i="4"/>
  <c r="Q425" i="4" s="1"/>
  <c r="R425" i="4" s="1"/>
  <c r="M426" i="4"/>
  <c r="Q426" i="4" s="1"/>
  <c r="R426" i="4" s="1"/>
  <c r="M427" i="4"/>
  <c r="Q427" i="4" s="1"/>
  <c r="R427" i="4" s="1"/>
  <c r="M428" i="4"/>
  <c r="Q428" i="4" s="1"/>
  <c r="R428" i="4" s="1"/>
  <c r="M429" i="4"/>
  <c r="Q429" i="4" s="1"/>
  <c r="R429" i="4" s="1"/>
  <c r="M430" i="4"/>
  <c r="Q430" i="4" s="1"/>
  <c r="R430" i="4" s="1"/>
  <c r="M431" i="4"/>
  <c r="Q431" i="4" s="1"/>
  <c r="R431" i="4" s="1"/>
  <c r="M432" i="4"/>
  <c r="Q432" i="4" s="1"/>
  <c r="R432" i="4" s="1"/>
  <c r="M433" i="4"/>
  <c r="Q433" i="4" s="1"/>
  <c r="R433" i="4" s="1"/>
  <c r="M434" i="4"/>
  <c r="Q434" i="4" s="1"/>
  <c r="R434" i="4" s="1"/>
  <c r="M435" i="4"/>
  <c r="Q435" i="4" s="1"/>
  <c r="R435" i="4" s="1"/>
  <c r="M436" i="4"/>
  <c r="Q436" i="4" s="1"/>
  <c r="R436" i="4" s="1"/>
  <c r="M437" i="4"/>
  <c r="Q437" i="4" s="1"/>
  <c r="R437" i="4" s="1"/>
  <c r="M438" i="4"/>
  <c r="Q438" i="4" s="1"/>
  <c r="R438" i="4" s="1"/>
  <c r="M439" i="4"/>
  <c r="Q439" i="4" s="1"/>
  <c r="R439" i="4" s="1"/>
  <c r="M440" i="4"/>
  <c r="Q440" i="4" s="1"/>
  <c r="R440" i="4" s="1"/>
  <c r="M441" i="4"/>
  <c r="Q441" i="4" s="1"/>
  <c r="R441" i="4" s="1"/>
  <c r="M442" i="4"/>
  <c r="Q442" i="4" s="1"/>
  <c r="R442" i="4" s="1"/>
  <c r="M443" i="4"/>
  <c r="Q443" i="4" s="1"/>
  <c r="R443" i="4" s="1"/>
  <c r="M444" i="4"/>
  <c r="Q444" i="4" s="1"/>
  <c r="R444" i="4" s="1"/>
  <c r="M445" i="4"/>
  <c r="Q445" i="4" s="1"/>
  <c r="R445" i="4" s="1"/>
  <c r="M446" i="4"/>
  <c r="Q446" i="4" s="1"/>
  <c r="R446" i="4" s="1"/>
  <c r="M447" i="4"/>
  <c r="Q447" i="4" s="1"/>
  <c r="R447" i="4" s="1"/>
  <c r="M448" i="4"/>
  <c r="Q448" i="4" s="1"/>
  <c r="R448" i="4" s="1"/>
  <c r="M449" i="4"/>
  <c r="Q449" i="4" s="1"/>
  <c r="R449" i="4" s="1"/>
  <c r="M450" i="4"/>
  <c r="Q450" i="4" s="1"/>
  <c r="R450" i="4" s="1"/>
  <c r="M451" i="4"/>
  <c r="Q451" i="4" s="1"/>
  <c r="R451" i="4" s="1"/>
  <c r="M452" i="4"/>
  <c r="Q452" i="4" s="1"/>
  <c r="R452" i="4" s="1"/>
  <c r="M453" i="4"/>
  <c r="Q453" i="4" s="1"/>
  <c r="R453" i="4" s="1"/>
  <c r="M454" i="4"/>
  <c r="Q454" i="4" s="1"/>
  <c r="R454" i="4" s="1"/>
  <c r="M455" i="4"/>
  <c r="Q455" i="4" s="1"/>
  <c r="R455" i="4" s="1"/>
  <c r="M456" i="4"/>
  <c r="Q456" i="4" s="1"/>
  <c r="R456" i="4" s="1"/>
  <c r="M457" i="4"/>
  <c r="Q457" i="4" s="1"/>
  <c r="R457" i="4" s="1"/>
  <c r="M458" i="4"/>
  <c r="Q458" i="4" s="1"/>
  <c r="R458" i="4" s="1"/>
  <c r="M459" i="4"/>
  <c r="Q459" i="4" s="1"/>
  <c r="R459" i="4" s="1"/>
  <c r="M460" i="4"/>
  <c r="Q460" i="4" s="1"/>
  <c r="R460" i="4" s="1"/>
  <c r="M461" i="4"/>
  <c r="Q461" i="4" s="1"/>
  <c r="R461" i="4" s="1"/>
  <c r="M462" i="4"/>
  <c r="Q462" i="4" s="1"/>
  <c r="R462" i="4" s="1"/>
  <c r="M463" i="4"/>
  <c r="Q463" i="4" s="1"/>
  <c r="R463" i="4" s="1"/>
  <c r="M464" i="4"/>
  <c r="Q464" i="4" s="1"/>
  <c r="R464" i="4" s="1"/>
  <c r="M465" i="4"/>
  <c r="Q465" i="4" s="1"/>
  <c r="R465" i="4" s="1"/>
  <c r="M466" i="4"/>
  <c r="Q466" i="4" s="1"/>
  <c r="R466" i="4" s="1"/>
  <c r="M467" i="4"/>
  <c r="Q467" i="4" s="1"/>
  <c r="R467" i="4" s="1"/>
  <c r="M468" i="4"/>
  <c r="Q468" i="4" s="1"/>
  <c r="R468" i="4" s="1"/>
  <c r="M469" i="4"/>
  <c r="Q469" i="4" s="1"/>
  <c r="R469" i="4" s="1"/>
  <c r="M470" i="4"/>
  <c r="Q470" i="4" s="1"/>
  <c r="R470" i="4" s="1"/>
  <c r="M471" i="4"/>
  <c r="Q471" i="4" s="1"/>
  <c r="R471" i="4" s="1"/>
  <c r="M472" i="4"/>
  <c r="Q472" i="4" s="1"/>
  <c r="R472" i="4" s="1"/>
  <c r="M473" i="4"/>
  <c r="Q473" i="4" s="1"/>
  <c r="R473" i="4" s="1"/>
  <c r="M474" i="4"/>
  <c r="Q474" i="4" s="1"/>
  <c r="R474" i="4" s="1"/>
  <c r="M475" i="4"/>
  <c r="Q475" i="4" s="1"/>
  <c r="R475" i="4" s="1"/>
  <c r="M476" i="4"/>
  <c r="Q476" i="4" s="1"/>
  <c r="R476" i="4" s="1"/>
  <c r="M477" i="4"/>
  <c r="Q477" i="4" s="1"/>
  <c r="R477" i="4" s="1"/>
  <c r="M478" i="4"/>
  <c r="Q478" i="4" s="1"/>
  <c r="R478" i="4" s="1"/>
  <c r="M479" i="4"/>
  <c r="Q479" i="4" s="1"/>
  <c r="R479" i="4" s="1"/>
  <c r="M480" i="4"/>
  <c r="Q480" i="4" s="1"/>
  <c r="R480" i="4" s="1"/>
  <c r="M481" i="4"/>
  <c r="Q481" i="4" s="1"/>
  <c r="R481" i="4" s="1"/>
  <c r="M482" i="4"/>
  <c r="Q482" i="4" s="1"/>
  <c r="R482" i="4" s="1"/>
  <c r="M483" i="4"/>
  <c r="Q483" i="4" s="1"/>
  <c r="R483" i="4" s="1"/>
  <c r="M484" i="4"/>
  <c r="Q484" i="4" s="1"/>
  <c r="R484" i="4" s="1"/>
  <c r="M485" i="4"/>
  <c r="Q485" i="4" s="1"/>
  <c r="R485" i="4" s="1"/>
  <c r="M486" i="4"/>
  <c r="Q486" i="4" s="1"/>
  <c r="R486" i="4" s="1"/>
  <c r="M487" i="4"/>
  <c r="Q487" i="4" s="1"/>
  <c r="R487" i="4" s="1"/>
  <c r="M488" i="4"/>
  <c r="Q488" i="4" s="1"/>
  <c r="R488" i="4" s="1"/>
  <c r="M489" i="4"/>
  <c r="Q489" i="4" s="1"/>
  <c r="R489" i="4" s="1"/>
  <c r="M490" i="4"/>
  <c r="Q490" i="4" s="1"/>
  <c r="R490" i="4" s="1"/>
  <c r="M491" i="4"/>
  <c r="Q491" i="4" s="1"/>
  <c r="R491" i="4" s="1"/>
  <c r="M492" i="4"/>
  <c r="Q492" i="4" s="1"/>
  <c r="R492" i="4" s="1"/>
  <c r="M493" i="4"/>
  <c r="Q493" i="4" s="1"/>
  <c r="R493" i="4" s="1"/>
  <c r="M494" i="4"/>
  <c r="Q494" i="4" s="1"/>
  <c r="R494" i="4" s="1"/>
  <c r="M495" i="4"/>
  <c r="Q495" i="4" s="1"/>
  <c r="R495" i="4" s="1"/>
  <c r="M496" i="4"/>
  <c r="Q496" i="4" s="1"/>
  <c r="R496" i="4" s="1"/>
  <c r="M497" i="4"/>
  <c r="Q497" i="4" s="1"/>
  <c r="R497" i="4" s="1"/>
  <c r="M498" i="4"/>
  <c r="Q498" i="4" s="1"/>
  <c r="R498" i="4" s="1"/>
  <c r="M499" i="4"/>
  <c r="Q499" i="4" s="1"/>
  <c r="R499" i="4" s="1"/>
  <c r="M500" i="4"/>
  <c r="Q500" i="4" s="1"/>
  <c r="R500" i="4" s="1"/>
  <c r="M501" i="4"/>
  <c r="Q501" i="4" s="1"/>
  <c r="R501" i="4" s="1"/>
  <c r="M502" i="4"/>
  <c r="Q502" i="4" s="1"/>
  <c r="R502" i="4" s="1"/>
  <c r="M503" i="4"/>
  <c r="Q503" i="4" s="1"/>
  <c r="R503" i="4" s="1"/>
  <c r="M504" i="4"/>
  <c r="Q504" i="4" s="1"/>
  <c r="R504" i="4" s="1"/>
  <c r="M505" i="4"/>
  <c r="Q505" i="4" s="1"/>
  <c r="R505" i="4" s="1"/>
  <c r="M506" i="4"/>
  <c r="Q506" i="4" s="1"/>
  <c r="R506" i="4" s="1"/>
  <c r="M507" i="4"/>
  <c r="Q507" i="4" s="1"/>
  <c r="R507" i="4" s="1"/>
  <c r="M508" i="4"/>
  <c r="Q508" i="4" s="1"/>
  <c r="R508" i="4" s="1"/>
  <c r="M509" i="4"/>
  <c r="Q509" i="4" s="1"/>
  <c r="R509" i="4" s="1"/>
  <c r="M510" i="4"/>
  <c r="Q510" i="4" s="1"/>
  <c r="R510" i="4" s="1"/>
  <c r="M511" i="4"/>
  <c r="Q511" i="4" s="1"/>
  <c r="R511" i="4" s="1"/>
  <c r="M512" i="4"/>
  <c r="Q512" i="4" s="1"/>
  <c r="R512" i="4" s="1"/>
  <c r="M513" i="4"/>
  <c r="Q513" i="4" s="1"/>
  <c r="R513" i="4" s="1"/>
  <c r="M514" i="4"/>
  <c r="Q514" i="4" s="1"/>
  <c r="R514" i="4" s="1"/>
  <c r="M515" i="4"/>
  <c r="Q515" i="4" s="1"/>
  <c r="R515" i="4" s="1"/>
  <c r="M516" i="4"/>
  <c r="Q516" i="4" s="1"/>
  <c r="R516" i="4" s="1"/>
  <c r="M517" i="4"/>
  <c r="Q517" i="4" s="1"/>
  <c r="R517" i="4" s="1"/>
  <c r="M518" i="4"/>
  <c r="Q518" i="4" s="1"/>
  <c r="R518" i="4" s="1"/>
  <c r="M519" i="4"/>
  <c r="Q519" i="4" s="1"/>
  <c r="R519" i="4" s="1"/>
  <c r="M520" i="4"/>
  <c r="Q520" i="4" s="1"/>
  <c r="R520" i="4" s="1"/>
  <c r="M521" i="4"/>
  <c r="Q521" i="4" s="1"/>
  <c r="R521" i="4" s="1"/>
  <c r="M522" i="4"/>
  <c r="Q522" i="4" s="1"/>
  <c r="R522" i="4" s="1"/>
  <c r="M523" i="4"/>
  <c r="Q523" i="4" s="1"/>
  <c r="R523" i="4" s="1"/>
  <c r="M524" i="4"/>
  <c r="Q524" i="4" s="1"/>
  <c r="R524" i="4" s="1"/>
  <c r="M525" i="4"/>
  <c r="Q525" i="4" s="1"/>
  <c r="R525" i="4" s="1"/>
  <c r="M526" i="4"/>
  <c r="Q526" i="4" s="1"/>
  <c r="R526" i="4" s="1"/>
  <c r="M527" i="4"/>
  <c r="Q527" i="4" s="1"/>
  <c r="R527" i="4" s="1"/>
  <c r="M528" i="4"/>
  <c r="Q528" i="4" s="1"/>
  <c r="R528" i="4" s="1"/>
  <c r="M529" i="4"/>
  <c r="Q529" i="4" s="1"/>
  <c r="R529" i="4" s="1"/>
  <c r="M530" i="4"/>
  <c r="Q530" i="4" s="1"/>
  <c r="R530" i="4" s="1"/>
  <c r="M531" i="4"/>
  <c r="Q531" i="4" s="1"/>
  <c r="R531" i="4" s="1"/>
  <c r="M532" i="4"/>
  <c r="Q532" i="4" s="1"/>
  <c r="R532" i="4" s="1"/>
  <c r="M533" i="4"/>
  <c r="Q533" i="4" s="1"/>
  <c r="R533" i="4" s="1"/>
  <c r="M534" i="4"/>
  <c r="Q534" i="4" s="1"/>
  <c r="R534" i="4" s="1"/>
  <c r="M535" i="4"/>
  <c r="Q535" i="4" s="1"/>
  <c r="R535" i="4" s="1"/>
  <c r="M536" i="4"/>
  <c r="Q536" i="4" s="1"/>
  <c r="R536" i="4" s="1"/>
  <c r="M537" i="4"/>
  <c r="Q537" i="4" s="1"/>
  <c r="R537" i="4" s="1"/>
  <c r="M538" i="4"/>
  <c r="Q538" i="4" s="1"/>
  <c r="R538" i="4" s="1"/>
  <c r="M539" i="4"/>
  <c r="Q539" i="4" s="1"/>
  <c r="R539" i="4" s="1"/>
  <c r="M540" i="4"/>
  <c r="Q540" i="4" s="1"/>
  <c r="R540" i="4" s="1"/>
  <c r="M541" i="4"/>
  <c r="Q541" i="4" s="1"/>
  <c r="R541" i="4" s="1"/>
  <c r="M542" i="4"/>
  <c r="Q542" i="4" s="1"/>
  <c r="R542" i="4" s="1"/>
  <c r="M543" i="4"/>
  <c r="Q543" i="4" s="1"/>
  <c r="R543" i="4" s="1"/>
  <c r="M544" i="4"/>
  <c r="Q544" i="4" s="1"/>
  <c r="R544" i="4" s="1"/>
  <c r="M545" i="4"/>
  <c r="Q545" i="4" s="1"/>
  <c r="R545" i="4" s="1"/>
  <c r="M546" i="4"/>
  <c r="Q546" i="4" s="1"/>
  <c r="R546" i="4" s="1"/>
  <c r="M547" i="4"/>
  <c r="Q547" i="4" s="1"/>
  <c r="R547" i="4" s="1"/>
  <c r="M548" i="4"/>
  <c r="Q548" i="4" s="1"/>
  <c r="R548" i="4" s="1"/>
  <c r="M549" i="4"/>
  <c r="Q549" i="4" s="1"/>
  <c r="R549" i="4" s="1"/>
  <c r="M550" i="4"/>
  <c r="Q550" i="4" s="1"/>
  <c r="R550" i="4" s="1"/>
  <c r="M551" i="4"/>
  <c r="Q551" i="4" s="1"/>
  <c r="R551" i="4" s="1"/>
  <c r="M552" i="4"/>
  <c r="Q552" i="4" s="1"/>
  <c r="R552" i="4" s="1"/>
  <c r="M553" i="4"/>
  <c r="Q553" i="4" s="1"/>
  <c r="R553" i="4" s="1"/>
  <c r="M554" i="4"/>
  <c r="Q554" i="4" s="1"/>
  <c r="R554" i="4" s="1"/>
  <c r="M555" i="4"/>
  <c r="Q555" i="4" s="1"/>
  <c r="R555" i="4" s="1"/>
  <c r="M556" i="4"/>
  <c r="Q556" i="4" s="1"/>
  <c r="R556" i="4" s="1"/>
  <c r="M557" i="4"/>
  <c r="Q557" i="4" s="1"/>
  <c r="R557" i="4" s="1"/>
  <c r="M558" i="4"/>
  <c r="Q558" i="4" s="1"/>
  <c r="R558" i="4" s="1"/>
  <c r="M559" i="4"/>
  <c r="Q559" i="4" s="1"/>
  <c r="R559" i="4" s="1"/>
  <c r="M560" i="4"/>
  <c r="Q560" i="4" s="1"/>
  <c r="R560" i="4" s="1"/>
  <c r="M561" i="4"/>
  <c r="Q561" i="4" s="1"/>
  <c r="R561" i="4" s="1"/>
  <c r="M562" i="4"/>
  <c r="Q562" i="4" s="1"/>
  <c r="R562" i="4" s="1"/>
  <c r="M563" i="4"/>
  <c r="Q563" i="4" s="1"/>
  <c r="R563" i="4" s="1"/>
  <c r="M564" i="4"/>
  <c r="Q564" i="4" s="1"/>
  <c r="R564" i="4" s="1"/>
  <c r="M565" i="4"/>
  <c r="Q565" i="4" s="1"/>
  <c r="R565" i="4" s="1"/>
  <c r="M566" i="4"/>
  <c r="Q566" i="4" s="1"/>
  <c r="R566" i="4" s="1"/>
  <c r="M567" i="4"/>
  <c r="Q567" i="4" s="1"/>
  <c r="R567" i="4" s="1"/>
  <c r="M568" i="4"/>
  <c r="Q568" i="4" s="1"/>
  <c r="R568" i="4" s="1"/>
  <c r="M569" i="4"/>
  <c r="Q569" i="4" s="1"/>
  <c r="R569" i="4" s="1"/>
  <c r="M570" i="4"/>
  <c r="Q570" i="4" s="1"/>
  <c r="R570" i="4" s="1"/>
  <c r="M571" i="4"/>
  <c r="Q571" i="4" s="1"/>
  <c r="R571" i="4" s="1"/>
  <c r="M572" i="4"/>
  <c r="Q572" i="4" s="1"/>
  <c r="R572" i="4" s="1"/>
  <c r="M573" i="4"/>
  <c r="Q573" i="4" s="1"/>
  <c r="R573" i="4" s="1"/>
  <c r="M574" i="4"/>
  <c r="Q574" i="4" s="1"/>
  <c r="R574" i="4" s="1"/>
  <c r="M575" i="4"/>
  <c r="Q575" i="4" s="1"/>
  <c r="R575" i="4" s="1"/>
  <c r="M576" i="4"/>
  <c r="Q576" i="4" s="1"/>
  <c r="R576" i="4" s="1"/>
  <c r="M577" i="4"/>
  <c r="Q577" i="4" s="1"/>
  <c r="R577" i="4" s="1"/>
  <c r="M578" i="4"/>
  <c r="Q578" i="4" s="1"/>
  <c r="R578" i="4" s="1"/>
  <c r="M579" i="4"/>
  <c r="Q579" i="4" s="1"/>
  <c r="R579" i="4" s="1"/>
  <c r="M580" i="4"/>
  <c r="Q580" i="4" s="1"/>
  <c r="R580" i="4" s="1"/>
  <c r="M581" i="4"/>
  <c r="Q581" i="4" s="1"/>
  <c r="R581" i="4" s="1"/>
  <c r="M582" i="4"/>
  <c r="Q582" i="4" s="1"/>
  <c r="R582" i="4" s="1"/>
  <c r="M583" i="4"/>
  <c r="Q583" i="4" s="1"/>
  <c r="R583" i="4" s="1"/>
  <c r="M584" i="4"/>
  <c r="Q584" i="4" s="1"/>
  <c r="R584" i="4" s="1"/>
  <c r="M585" i="4"/>
  <c r="Q585" i="4" s="1"/>
  <c r="R585" i="4" s="1"/>
  <c r="M586" i="4"/>
  <c r="Q586" i="4" s="1"/>
  <c r="R586" i="4" s="1"/>
  <c r="M587" i="4"/>
  <c r="Q587" i="4" s="1"/>
  <c r="R587" i="4" s="1"/>
  <c r="M588" i="4"/>
  <c r="Q588" i="4" s="1"/>
  <c r="R588" i="4" s="1"/>
  <c r="M589" i="4"/>
  <c r="Q589" i="4" s="1"/>
  <c r="R589" i="4" s="1"/>
  <c r="M590" i="4"/>
  <c r="Q590" i="4" s="1"/>
  <c r="R590" i="4" s="1"/>
  <c r="M591" i="4"/>
  <c r="Q591" i="4" s="1"/>
  <c r="R591" i="4" s="1"/>
  <c r="M592" i="4"/>
  <c r="Q592" i="4" s="1"/>
  <c r="R592" i="4" s="1"/>
  <c r="M593" i="4"/>
  <c r="Q593" i="4" s="1"/>
  <c r="R593" i="4" s="1"/>
  <c r="M594" i="4"/>
  <c r="Q594" i="4" s="1"/>
  <c r="R594" i="4" s="1"/>
  <c r="M595" i="4"/>
  <c r="Q595" i="4" s="1"/>
  <c r="R595" i="4" s="1"/>
  <c r="M596" i="4"/>
  <c r="Q596" i="4" s="1"/>
  <c r="R596" i="4" s="1"/>
  <c r="M597" i="4"/>
  <c r="Q597" i="4" s="1"/>
  <c r="R597" i="4" s="1"/>
  <c r="M598" i="4"/>
  <c r="Q598" i="4" s="1"/>
  <c r="R598" i="4" s="1"/>
  <c r="M599" i="4"/>
  <c r="Q599" i="4" s="1"/>
  <c r="R599" i="4" s="1"/>
  <c r="M600" i="4"/>
  <c r="Q600" i="4" s="1"/>
  <c r="R600" i="4" s="1"/>
  <c r="M601" i="4"/>
  <c r="Q601" i="4" s="1"/>
  <c r="R601" i="4" s="1"/>
  <c r="M602" i="4"/>
  <c r="Q602" i="4" s="1"/>
  <c r="R602" i="4" s="1"/>
  <c r="M603" i="4"/>
  <c r="Q603" i="4" s="1"/>
  <c r="R603" i="4" s="1"/>
  <c r="M604" i="4"/>
  <c r="Q604" i="4" s="1"/>
  <c r="R604" i="4" s="1"/>
  <c r="M605" i="4"/>
  <c r="Q605" i="4" s="1"/>
  <c r="R605" i="4" s="1"/>
  <c r="M606" i="4"/>
  <c r="Q606" i="4" s="1"/>
  <c r="R606" i="4" s="1"/>
  <c r="M607" i="4"/>
  <c r="Q607" i="4" s="1"/>
  <c r="R607" i="4" s="1"/>
  <c r="M608" i="4"/>
  <c r="Q608" i="4" s="1"/>
  <c r="R608" i="4" s="1"/>
  <c r="M609" i="4"/>
  <c r="Q609" i="4" s="1"/>
  <c r="R609" i="4" s="1"/>
  <c r="M610" i="4"/>
  <c r="Q610" i="4" s="1"/>
  <c r="R610" i="4" s="1"/>
  <c r="M611" i="4"/>
  <c r="Q611" i="4" s="1"/>
  <c r="R611" i="4" s="1"/>
  <c r="M612" i="4"/>
  <c r="Q612" i="4" s="1"/>
  <c r="R612" i="4" s="1"/>
  <c r="M613" i="4"/>
  <c r="Q613" i="4" s="1"/>
  <c r="R613" i="4" s="1"/>
  <c r="M614" i="4"/>
  <c r="Q614" i="4" s="1"/>
  <c r="R614" i="4" s="1"/>
  <c r="M615" i="4"/>
  <c r="Q615" i="4" s="1"/>
  <c r="R615" i="4" s="1"/>
  <c r="M616" i="4"/>
  <c r="Q616" i="4" s="1"/>
  <c r="R616" i="4" s="1"/>
  <c r="M617" i="4"/>
  <c r="Q617" i="4" s="1"/>
  <c r="R617" i="4" s="1"/>
  <c r="M618" i="4"/>
  <c r="Q618" i="4" s="1"/>
  <c r="R618" i="4" s="1"/>
  <c r="M619" i="4"/>
  <c r="Q619" i="4" s="1"/>
  <c r="R619" i="4" s="1"/>
  <c r="M620" i="4"/>
  <c r="Q620" i="4" s="1"/>
  <c r="R620" i="4" s="1"/>
  <c r="M621" i="4"/>
  <c r="Q621" i="4" s="1"/>
  <c r="R621" i="4" s="1"/>
  <c r="M622" i="4"/>
  <c r="Q622" i="4" s="1"/>
  <c r="R622" i="4" s="1"/>
  <c r="M623" i="4"/>
  <c r="Q623" i="4" s="1"/>
  <c r="R623" i="4" s="1"/>
  <c r="M624" i="4"/>
  <c r="Q624" i="4" s="1"/>
  <c r="R624" i="4" s="1"/>
  <c r="M625" i="4"/>
  <c r="Q625" i="4" s="1"/>
  <c r="R625" i="4" s="1"/>
  <c r="M626" i="4"/>
  <c r="Q626" i="4" s="1"/>
  <c r="R626" i="4" s="1"/>
  <c r="M627" i="4"/>
  <c r="Q627" i="4" s="1"/>
  <c r="R627" i="4" s="1"/>
  <c r="M628" i="4"/>
  <c r="Q628" i="4" s="1"/>
  <c r="R628" i="4" s="1"/>
  <c r="M629" i="4"/>
  <c r="Q629" i="4" s="1"/>
  <c r="R629" i="4" s="1"/>
  <c r="M630" i="4"/>
  <c r="Q630" i="4" s="1"/>
  <c r="R630" i="4" s="1"/>
  <c r="M631" i="4"/>
  <c r="Q631" i="4" s="1"/>
  <c r="R631" i="4" s="1"/>
  <c r="M632" i="4"/>
  <c r="Q632" i="4" s="1"/>
  <c r="R632" i="4" s="1"/>
  <c r="M633" i="4"/>
  <c r="Q633" i="4" s="1"/>
  <c r="R633" i="4" s="1"/>
  <c r="M634" i="4"/>
  <c r="Q634" i="4" s="1"/>
  <c r="R634" i="4" s="1"/>
  <c r="M635" i="4"/>
  <c r="Q635" i="4" s="1"/>
  <c r="R635" i="4" s="1"/>
  <c r="M636" i="4"/>
  <c r="Q636" i="4" s="1"/>
  <c r="R636" i="4" s="1"/>
  <c r="M637" i="4"/>
  <c r="Q637" i="4" s="1"/>
  <c r="R637" i="4" s="1"/>
  <c r="M638" i="4"/>
  <c r="Q638" i="4" s="1"/>
  <c r="R638" i="4" s="1"/>
  <c r="M639" i="4"/>
  <c r="Q639" i="4" s="1"/>
  <c r="R639" i="4" s="1"/>
  <c r="M640" i="4"/>
  <c r="Q640" i="4" s="1"/>
  <c r="R640" i="4" s="1"/>
  <c r="M641" i="4"/>
  <c r="Q641" i="4" s="1"/>
  <c r="R641" i="4" s="1"/>
  <c r="M642" i="4"/>
  <c r="Q642" i="4" s="1"/>
  <c r="R642" i="4" s="1"/>
  <c r="M643" i="4"/>
  <c r="Q643" i="4" s="1"/>
  <c r="R643" i="4" s="1"/>
  <c r="M644" i="4"/>
  <c r="Q644" i="4" s="1"/>
  <c r="R644" i="4" s="1"/>
  <c r="M645" i="4"/>
  <c r="Q645" i="4" s="1"/>
  <c r="R645" i="4" s="1"/>
  <c r="M646" i="4"/>
  <c r="Q646" i="4" s="1"/>
  <c r="R646" i="4" s="1"/>
  <c r="M647" i="4"/>
  <c r="Q647" i="4" s="1"/>
  <c r="R647" i="4" s="1"/>
  <c r="M648" i="4"/>
  <c r="Q648" i="4" s="1"/>
  <c r="R648" i="4" s="1"/>
  <c r="M649" i="4"/>
  <c r="Q649" i="4" s="1"/>
  <c r="R649" i="4" s="1"/>
  <c r="M650" i="4"/>
  <c r="Q650" i="4" s="1"/>
  <c r="R650" i="4" s="1"/>
  <c r="M651" i="4"/>
  <c r="Q651" i="4" s="1"/>
  <c r="R651" i="4" s="1"/>
  <c r="M652" i="4"/>
  <c r="Q652" i="4" s="1"/>
  <c r="R652" i="4" s="1"/>
  <c r="M653" i="4"/>
  <c r="Q653" i="4" s="1"/>
  <c r="R653" i="4" s="1"/>
  <c r="M654" i="4"/>
  <c r="Q654" i="4" s="1"/>
  <c r="R654" i="4" s="1"/>
  <c r="M655" i="4"/>
  <c r="Q655" i="4" s="1"/>
  <c r="R655" i="4" s="1"/>
  <c r="M656" i="4"/>
  <c r="Q656" i="4" s="1"/>
  <c r="R656" i="4" s="1"/>
  <c r="M657" i="4"/>
  <c r="Q657" i="4" s="1"/>
  <c r="R657" i="4" s="1"/>
  <c r="M658" i="4"/>
  <c r="Q658" i="4" s="1"/>
  <c r="R658" i="4" s="1"/>
  <c r="M659" i="4"/>
  <c r="Q659" i="4" s="1"/>
  <c r="R659" i="4" s="1"/>
  <c r="M660" i="4"/>
  <c r="Q660" i="4" s="1"/>
  <c r="R660" i="4" s="1"/>
  <c r="M661" i="4"/>
  <c r="Q661" i="4" s="1"/>
  <c r="R661" i="4" s="1"/>
  <c r="M662" i="4"/>
  <c r="Q662" i="4" s="1"/>
  <c r="R662" i="4" s="1"/>
  <c r="M663" i="4"/>
  <c r="Q663" i="4" s="1"/>
  <c r="R663" i="4" s="1"/>
  <c r="M664" i="4"/>
  <c r="Q664" i="4" s="1"/>
  <c r="R664" i="4" s="1"/>
  <c r="M665" i="4"/>
  <c r="Q665" i="4" s="1"/>
  <c r="R665" i="4" s="1"/>
  <c r="M666" i="4"/>
  <c r="Q666" i="4" s="1"/>
  <c r="R666" i="4" s="1"/>
  <c r="M667" i="4"/>
  <c r="Q667" i="4" s="1"/>
  <c r="R667" i="4" s="1"/>
  <c r="M668" i="4"/>
  <c r="Q668" i="4" s="1"/>
  <c r="R668" i="4" s="1"/>
  <c r="M669" i="4"/>
  <c r="Q669" i="4" s="1"/>
  <c r="R669" i="4" s="1"/>
  <c r="M670" i="4"/>
  <c r="Q670" i="4" s="1"/>
  <c r="R670" i="4" s="1"/>
  <c r="M671" i="4"/>
  <c r="Q671" i="4" s="1"/>
  <c r="R671" i="4" s="1"/>
  <c r="M672" i="4"/>
  <c r="Q672" i="4" s="1"/>
  <c r="R672" i="4" s="1"/>
  <c r="M673" i="4"/>
  <c r="Q673" i="4" s="1"/>
  <c r="R673" i="4" s="1"/>
  <c r="M674" i="4"/>
  <c r="Q674" i="4" s="1"/>
  <c r="R674" i="4" s="1"/>
  <c r="M675" i="4"/>
  <c r="Q675" i="4" s="1"/>
  <c r="R675" i="4" s="1"/>
  <c r="M676" i="4"/>
  <c r="Q676" i="4" s="1"/>
  <c r="R676" i="4" s="1"/>
  <c r="M677" i="4"/>
  <c r="Q677" i="4" s="1"/>
  <c r="R677" i="4" s="1"/>
  <c r="M678" i="4"/>
  <c r="Q678" i="4" s="1"/>
  <c r="R678" i="4" s="1"/>
  <c r="M679" i="4"/>
  <c r="Q679" i="4" s="1"/>
  <c r="R679" i="4" s="1"/>
  <c r="M680" i="4"/>
  <c r="Q680" i="4" s="1"/>
  <c r="R680" i="4" s="1"/>
  <c r="M681" i="4"/>
  <c r="Q681" i="4" s="1"/>
  <c r="R681" i="4" s="1"/>
  <c r="M682" i="4"/>
  <c r="Q682" i="4" s="1"/>
  <c r="R682" i="4" s="1"/>
  <c r="M683" i="4"/>
  <c r="Q683" i="4" s="1"/>
  <c r="R683" i="4" s="1"/>
  <c r="M684" i="4"/>
  <c r="Q684" i="4" s="1"/>
  <c r="R684" i="4" s="1"/>
  <c r="M685" i="4"/>
  <c r="Q685" i="4" s="1"/>
  <c r="R685" i="4" s="1"/>
  <c r="M686" i="4"/>
  <c r="Q686" i="4" s="1"/>
  <c r="R686" i="4" s="1"/>
  <c r="M687" i="4"/>
  <c r="Q687" i="4" s="1"/>
  <c r="R687" i="4" s="1"/>
  <c r="M688" i="4"/>
  <c r="Q688" i="4" s="1"/>
  <c r="R688" i="4" s="1"/>
  <c r="M689" i="4"/>
  <c r="Q689" i="4" s="1"/>
  <c r="R689" i="4" s="1"/>
  <c r="M690" i="4"/>
  <c r="Q690" i="4" s="1"/>
  <c r="R690" i="4" s="1"/>
  <c r="M691" i="4"/>
  <c r="Q691" i="4" s="1"/>
  <c r="R691" i="4" s="1"/>
  <c r="M692" i="4"/>
  <c r="Q692" i="4" s="1"/>
  <c r="R692" i="4" s="1"/>
  <c r="M693" i="4"/>
  <c r="Q693" i="4" s="1"/>
  <c r="R693" i="4" s="1"/>
  <c r="M694" i="4"/>
  <c r="Q694" i="4" s="1"/>
  <c r="R694" i="4" s="1"/>
  <c r="M695" i="4"/>
  <c r="Q695" i="4" s="1"/>
  <c r="R695" i="4" s="1"/>
  <c r="M696" i="4"/>
  <c r="Q696" i="4" s="1"/>
  <c r="R696" i="4" s="1"/>
  <c r="M697" i="4"/>
  <c r="Q697" i="4" s="1"/>
  <c r="R697" i="4" s="1"/>
  <c r="M698" i="4"/>
  <c r="Q698" i="4" s="1"/>
  <c r="R698" i="4" s="1"/>
  <c r="M699" i="4"/>
  <c r="Q699" i="4" s="1"/>
  <c r="R699" i="4" s="1"/>
  <c r="M700" i="4"/>
  <c r="Q700" i="4" s="1"/>
  <c r="R700" i="4" s="1"/>
  <c r="M701" i="4"/>
  <c r="Q701" i="4" s="1"/>
  <c r="R701" i="4" s="1"/>
  <c r="M702" i="4"/>
  <c r="Q702" i="4" s="1"/>
  <c r="R702" i="4" s="1"/>
  <c r="M703" i="4"/>
  <c r="Q703" i="4" s="1"/>
  <c r="R703" i="4" s="1"/>
  <c r="M704" i="4"/>
  <c r="Q704" i="4" s="1"/>
  <c r="R704" i="4" s="1"/>
  <c r="M705" i="4"/>
  <c r="Q705" i="4" s="1"/>
  <c r="R705" i="4" s="1"/>
  <c r="M706" i="4"/>
  <c r="Q706" i="4" s="1"/>
  <c r="R706" i="4" s="1"/>
  <c r="M707" i="4"/>
  <c r="Q707" i="4" s="1"/>
  <c r="R707" i="4" s="1"/>
  <c r="M708" i="4"/>
  <c r="Q708" i="4" s="1"/>
  <c r="R708" i="4" s="1"/>
  <c r="M709" i="4"/>
  <c r="Q709" i="4" s="1"/>
  <c r="R709" i="4" s="1"/>
  <c r="M710" i="4"/>
  <c r="Q710" i="4" s="1"/>
  <c r="R710" i="4" s="1"/>
  <c r="M711" i="4"/>
  <c r="Q711" i="4" s="1"/>
  <c r="R711" i="4" s="1"/>
  <c r="M712" i="4"/>
  <c r="Q712" i="4" s="1"/>
  <c r="R712" i="4" s="1"/>
  <c r="M713" i="4"/>
  <c r="Q713" i="4" s="1"/>
  <c r="R713" i="4" s="1"/>
  <c r="M714" i="4"/>
  <c r="Q714" i="4" s="1"/>
  <c r="R714" i="4" s="1"/>
  <c r="M715" i="4"/>
  <c r="Q715" i="4" s="1"/>
  <c r="R715" i="4" s="1"/>
  <c r="M716" i="4"/>
  <c r="Q716" i="4" s="1"/>
  <c r="R716" i="4" s="1"/>
  <c r="M717" i="4"/>
  <c r="Q717" i="4" s="1"/>
  <c r="R717" i="4" s="1"/>
  <c r="M718" i="4"/>
  <c r="Q718" i="4" s="1"/>
  <c r="R718" i="4" s="1"/>
  <c r="M719" i="4"/>
  <c r="Q719" i="4" s="1"/>
  <c r="R719" i="4" s="1"/>
  <c r="M720" i="4"/>
  <c r="Q720" i="4" s="1"/>
  <c r="R720" i="4" s="1"/>
  <c r="M721" i="4"/>
  <c r="Q721" i="4" s="1"/>
  <c r="R721" i="4" s="1"/>
  <c r="M722" i="4"/>
  <c r="Q722" i="4" s="1"/>
  <c r="R722" i="4" s="1"/>
  <c r="M723" i="4"/>
  <c r="Q723" i="4" s="1"/>
  <c r="R723" i="4" s="1"/>
  <c r="M724" i="4"/>
  <c r="Q724" i="4" s="1"/>
  <c r="R724" i="4" s="1"/>
  <c r="M725" i="4"/>
  <c r="Q725" i="4" s="1"/>
  <c r="R725" i="4" s="1"/>
  <c r="M726" i="4"/>
  <c r="Q726" i="4" s="1"/>
  <c r="R726" i="4" s="1"/>
  <c r="M727" i="4"/>
  <c r="Q727" i="4" s="1"/>
  <c r="R727" i="4" s="1"/>
  <c r="M728" i="4"/>
  <c r="Q728" i="4" s="1"/>
  <c r="R728" i="4" s="1"/>
  <c r="M729" i="4"/>
  <c r="Q729" i="4" s="1"/>
  <c r="R729" i="4" s="1"/>
  <c r="M730" i="4"/>
  <c r="Q730" i="4" s="1"/>
  <c r="R730" i="4" s="1"/>
  <c r="M731" i="4"/>
  <c r="Q731" i="4" s="1"/>
  <c r="R731" i="4" s="1"/>
  <c r="M732" i="4"/>
  <c r="Q732" i="4" s="1"/>
  <c r="R732" i="4" s="1"/>
  <c r="M733" i="4"/>
  <c r="Q733" i="4" s="1"/>
  <c r="R733" i="4" s="1"/>
  <c r="M734" i="4"/>
  <c r="Q734" i="4" s="1"/>
  <c r="R734" i="4" s="1"/>
  <c r="M735" i="4"/>
  <c r="Q735" i="4" s="1"/>
  <c r="R735" i="4" s="1"/>
  <c r="M736" i="4"/>
  <c r="Q736" i="4" s="1"/>
  <c r="R736" i="4" s="1"/>
  <c r="M737" i="4"/>
  <c r="Q737" i="4" s="1"/>
  <c r="R737" i="4" s="1"/>
  <c r="M738" i="4"/>
  <c r="Q738" i="4" s="1"/>
  <c r="R738" i="4" s="1"/>
  <c r="M739" i="4"/>
  <c r="Q739" i="4" s="1"/>
  <c r="R739" i="4" s="1"/>
  <c r="M740" i="4"/>
  <c r="Q740" i="4" s="1"/>
  <c r="R740" i="4" s="1"/>
  <c r="M741" i="4"/>
  <c r="Q741" i="4" s="1"/>
  <c r="R741" i="4" s="1"/>
  <c r="M742" i="4"/>
  <c r="Q742" i="4" s="1"/>
  <c r="R742" i="4" s="1"/>
  <c r="M743" i="4"/>
  <c r="Q743" i="4" s="1"/>
  <c r="R743" i="4" s="1"/>
  <c r="M744" i="4"/>
  <c r="Q744" i="4" s="1"/>
  <c r="R744" i="4" s="1"/>
  <c r="M745" i="4"/>
  <c r="Q745" i="4" s="1"/>
  <c r="R745" i="4" s="1"/>
  <c r="M746" i="4"/>
  <c r="Q746" i="4" s="1"/>
  <c r="R746" i="4" s="1"/>
  <c r="M747" i="4"/>
  <c r="Q747" i="4" s="1"/>
  <c r="R747" i="4" s="1"/>
  <c r="M748" i="4"/>
  <c r="Q748" i="4" s="1"/>
  <c r="R748" i="4" s="1"/>
  <c r="M749" i="4"/>
  <c r="Q749" i="4" s="1"/>
  <c r="R749" i="4" s="1"/>
  <c r="M750" i="4"/>
  <c r="Q750" i="4" s="1"/>
  <c r="R750" i="4" s="1"/>
  <c r="M751" i="4"/>
  <c r="Q751" i="4" s="1"/>
  <c r="R751" i="4" s="1"/>
  <c r="M752" i="4"/>
  <c r="Q752" i="4" s="1"/>
  <c r="R752" i="4" s="1"/>
  <c r="M753" i="4"/>
  <c r="Q753" i="4" s="1"/>
  <c r="R753" i="4" s="1"/>
  <c r="M754" i="4"/>
  <c r="Q754" i="4" s="1"/>
  <c r="R754" i="4" s="1"/>
  <c r="M755" i="4"/>
  <c r="Q755" i="4" s="1"/>
  <c r="R755" i="4" s="1"/>
  <c r="M756" i="4"/>
  <c r="Q756" i="4" s="1"/>
  <c r="R756" i="4" s="1"/>
  <c r="M757" i="4"/>
  <c r="Q757" i="4" s="1"/>
  <c r="R757" i="4" s="1"/>
  <c r="M758" i="4"/>
  <c r="Q758" i="4" s="1"/>
  <c r="R758" i="4" s="1"/>
  <c r="M759" i="4"/>
  <c r="Q759" i="4" s="1"/>
  <c r="R759" i="4" s="1"/>
  <c r="M760" i="4"/>
  <c r="Q760" i="4" s="1"/>
  <c r="R760" i="4" s="1"/>
  <c r="M761" i="4"/>
  <c r="Q761" i="4" s="1"/>
  <c r="R761" i="4" s="1"/>
  <c r="M762" i="4"/>
  <c r="Q762" i="4" s="1"/>
  <c r="R762" i="4" s="1"/>
  <c r="M763" i="4"/>
  <c r="Q763" i="4" s="1"/>
  <c r="R763" i="4" s="1"/>
  <c r="M764" i="4"/>
  <c r="Q764" i="4" s="1"/>
  <c r="R764" i="4" s="1"/>
  <c r="M765" i="4"/>
  <c r="Q765" i="4" s="1"/>
  <c r="R765" i="4" s="1"/>
  <c r="M766" i="4"/>
  <c r="Q766" i="4" s="1"/>
  <c r="R766" i="4" s="1"/>
  <c r="M767" i="4"/>
  <c r="Q767" i="4" s="1"/>
  <c r="R767" i="4" s="1"/>
  <c r="M768" i="4"/>
  <c r="Q768" i="4" s="1"/>
  <c r="R768" i="4" s="1"/>
  <c r="M769" i="4"/>
  <c r="Q769" i="4" s="1"/>
  <c r="R769" i="4" s="1"/>
  <c r="M770" i="4"/>
  <c r="Q770" i="4" s="1"/>
  <c r="R770" i="4" s="1"/>
  <c r="M771" i="4"/>
  <c r="Q771" i="4" s="1"/>
  <c r="R771" i="4" s="1"/>
  <c r="M772" i="4"/>
  <c r="Q772" i="4" s="1"/>
  <c r="R772" i="4" s="1"/>
  <c r="M773" i="4"/>
  <c r="Q773" i="4" s="1"/>
  <c r="R773" i="4" s="1"/>
  <c r="M774" i="4"/>
  <c r="Q774" i="4" s="1"/>
  <c r="R774" i="4" s="1"/>
  <c r="M775" i="4"/>
  <c r="Q775" i="4" s="1"/>
  <c r="R775" i="4" s="1"/>
  <c r="M776" i="4"/>
  <c r="Q776" i="4" s="1"/>
  <c r="R776" i="4" s="1"/>
  <c r="M777" i="4"/>
  <c r="Q777" i="4" s="1"/>
  <c r="R777" i="4" s="1"/>
  <c r="M778" i="4"/>
  <c r="Q778" i="4" s="1"/>
  <c r="R778" i="4" s="1"/>
  <c r="M779" i="4"/>
  <c r="Q779" i="4" s="1"/>
  <c r="R779" i="4" s="1"/>
  <c r="M780" i="4"/>
  <c r="Q780" i="4" s="1"/>
  <c r="R780" i="4" s="1"/>
  <c r="M781" i="4"/>
  <c r="Q781" i="4" s="1"/>
  <c r="R781" i="4" s="1"/>
  <c r="M782" i="4"/>
  <c r="Q782" i="4" s="1"/>
  <c r="R782" i="4" s="1"/>
  <c r="M783" i="4"/>
  <c r="Q783" i="4" s="1"/>
  <c r="R783" i="4" s="1"/>
  <c r="M784" i="4"/>
  <c r="Q784" i="4" s="1"/>
  <c r="R784" i="4" s="1"/>
  <c r="M785" i="4"/>
  <c r="Q785" i="4" s="1"/>
  <c r="R785" i="4" s="1"/>
  <c r="M786" i="4"/>
  <c r="Q786" i="4" s="1"/>
  <c r="R786" i="4" s="1"/>
  <c r="M787" i="4"/>
  <c r="Q787" i="4" s="1"/>
  <c r="R787" i="4" s="1"/>
  <c r="M788" i="4"/>
  <c r="Q788" i="4" s="1"/>
  <c r="R788" i="4" s="1"/>
  <c r="M789" i="4"/>
  <c r="Q789" i="4" s="1"/>
  <c r="R789" i="4" s="1"/>
  <c r="M790" i="4"/>
  <c r="Q790" i="4" s="1"/>
  <c r="R790" i="4" s="1"/>
  <c r="M791" i="4"/>
  <c r="Q791" i="4" s="1"/>
  <c r="R791" i="4" s="1"/>
  <c r="M792" i="4"/>
  <c r="Q792" i="4" s="1"/>
  <c r="R792" i="4" s="1"/>
  <c r="M793" i="4"/>
  <c r="Q793" i="4" s="1"/>
  <c r="R793" i="4" s="1"/>
  <c r="M794" i="4"/>
  <c r="Q794" i="4" s="1"/>
  <c r="R794" i="4" s="1"/>
  <c r="M795" i="4"/>
  <c r="Q795" i="4" s="1"/>
  <c r="R795" i="4" s="1"/>
  <c r="M796" i="4"/>
  <c r="Q796" i="4" s="1"/>
  <c r="R796" i="4" s="1"/>
  <c r="M797" i="4"/>
  <c r="Q797" i="4" s="1"/>
  <c r="R797" i="4" s="1"/>
  <c r="M798" i="4"/>
  <c r="Q798" i="4" s="1"/>
  <c r="R798" i="4" s="1"/>
  <c r="M799" i="4"/>
  <c r="Q799" i="4" s="1"/>
  <c r="R799" i="4" s="1"/>
  <c r="M800" i="4"/>
  <c r="Q800" i="4" s="1"/>
  <c r="R800" i="4" s="1"/>
  <c r="M801" i="4"/>
  <c r="Q801" i="4" s="1"/>
  <c r="R801" i="4" s="1"/>
  <c r="M802" i="4"/>
  <c r="Q802" i="4" s="1"/>
  <c r="R802" i="4" s="1"/>
  <c r="M803" i="4"/>
  <c r="Q803" i="4" s="1"/>
  <c r="R803" i="4" s="1"/>
  <c r="M804" i="4"/>
  <c r="Q804" i="4" s="1"/>
  <c r="R804" i="4" s="1"/>
  <c r="M805" i="4"/>
  <c r="Q805" i="4" s="1"/>
  <c r="R805" i="4" s="1"/>
  <c r="M806" i="4"/>
  <c r="Q806" i="4" s="1"/>
  <c r="R806" i="4" s="1"/>
  <c r="M807" i="4"/>
  <c r="Q807" i="4" s="1"/>
  <c r="R807" i="4" s="1"/>
  <c r="M808" i="4"/>
  <c r="Q808" i="4" s="1"/>
  <c r="R808" i="4" s="1"/>
  <c r="M809" i="4"/>
  <c r="Q809" i="4" s="1"/>
  <c r="R809" i="4" s="1"/>
  <c r="M810" i="4"/>
  <c r="Q810" i="4" s="1"/>
  <c r="R810" i="4" s="1"/>
  <c r="M811" i="4"/>
  <c r="Q811" i="4" s="1"/>
  <c r="R811" i="4" s="1"/>
  <c r="M812" i="4"/>
  <c r="Q812" i="4" s="1"/>
  <c r="R812" i="4" s="1"/>
  <c r="M813" i="4"/>
  <c r="Q813" i="4" s="1"/>
  <c r="R813" i="4" s="1"/>
  <c r="M814" i="4"/>
  <c r="Q814" i="4" s="1"/>
  <c r="R814" i="4" s="1"/>
  <c r="M815" i="4"/>
  <c r="Q815" i="4" s="1"/>
  <c r="R815" i="4" s="1"/>
  <c r="M816" i="4"/>
  <c r="Q816" i="4" s="1"/>
  <c r="R816" i="4" s="1"/>
  <c r="M817" i="4"/>
  <c r="Q817" i="4" s="1"/>
  <c r="R817" i="4" s="1"/>
  <c r="M818" i="4"/>
  <c r="Q818" i="4" s="1"/>
  <c r="R818" i="4" s="1"/>
  <c r="M819" i="4"/>
  <c r="Q819" i="4" s="1"/>
  <c r="R819" i="4" s="1"/>
  <c r="M820" i="4"/>
  <c r="Q820" i="4" s="1"/>
  <c r="R820" i="4" s="1"/>
  <c r="M821" i="4"/>
  <c r="Q821" i="4" s="1"/>
  <c r="R821" i="4" s="1"/>
  <c r="M822" i="4"/>
  <c r="Q822" i="4" s="1"/>
  <c r="R822" i="4" s="1"/>
  <c r="M823" i="4"/>
  <c r="Q823" i="4" s="1"/>
  <c r="R823" i="4" s="1"/>
  <c r="M824" i="4"/>
  <c r="Q824" i="4" s="1"/>
  <c r="R824" i="4" s="1"/>
  <c r="M825" i="4"/>
  <c r="Q825" i="4" s="1"/>
  <c r="R825" i="4" s="1"/>
  <c r="M826" i="4"/>
  <c r="Q826" i="4" s="1"/>
  <c r="R826" i="4" s="1"/>
  <c r="M827" i="4"/>
  <c r="Q827" i="4" s="1"/>
  <c r="R827" i="4" s="1"/>
  <c r="M828" i="4"/>
  <c r="Q828" i="4" s="1"/>
  <c r="R828" i="4" s="1"/>
  <c r="M829" i="4"/>
  <c r="Q829" i="4" s="1"/>
  <c r="R829" i="4" s="1"/>
  <c r="M830" i="4"/>
  <c r="Q830" i="4" s="1"/>
  <c r="R830" i="4" s="1"/>
  <c r="M831" i="4"/>
  <c r="Q831" i="4" s="1"/>
  <c r="R831" i="4" s="1"/>
  <c r="M832" i="4"/>
  <c r="Q832" i="4" s="1"/>
  <c r="R832" i="4" s="1"/>
  <c r="M833" i="4"/>
  <c r="Q833" i="4" s="1"/>
  <c r="R833" i="4" s="1"/>
  <c r="M834" i="4"/>
  <c r="Q834" i="4" s="1"/>
  <c r="R834" i="4" s="1"/>
  <c r="M835" i="4"/>
  <c r="Q835" i="4" s="1"/>
  <c r="R835" i="4" s="1"/>
  <c r="M836" i="4"/>
  <c r="Q836" i="4" s="1"/>
  <c r="R836" i="4" s="1"/>
  <c r="M837" i="4"/>
  <c r="Q837" i="4" s="1"/>
  <c r="R837" i="4" s="1"/>
  <c r="M838" i="4"/>
  <c r="Q838" i="4" s="1"/>
  <c r="R838" i="4" s="1"/>
  <c r="M839" i="4"/>
  <c r="Q839" i="4" s="1"/>
  <c r="R839" i="4" s="1"/>
  <c r="M840" i="4"/>
  <c r="Q840" i="4" s="1"/>
  <c r="R840" i="4" s="1"/>
  <c r="M841" i="4"/>
  <c r="Q841" i="4" s="1"/>
  <c r="R841" i="4" s="1"/>
  <c r="M842" i="4"/>
  <c r="Q842" i="4" s="1"/>
  <c r="R842" i="4" s="1"/>
  <c r="M843" i="4"/>
  <c r="Q843" i="4" s="1"/>
  <c r="R843" i="4" s="1"/>
  <c r="M844" i="4"/>
  <c r="Q844" i="4" s="1"/>
  <c r="R844" i="4" s="1"/>
  <c r="M845" i="4"/>
  <c r="Q845" i="4" s="1"/>
  <c r="R845" i="4" s="1"/>
  <c r="M846" i="4"/>
  <c r="Q846" i="4" s="1"/>
  <c r="R846" i="4" s="1"/>
  <c r="M847" i="4"/>
  <c r="Q847" i="4" s="1"/>
  <c r="R847" i="4" s="1"/>
  <c r="M848" i="4"/>
  <c r="Q848" i="4" s="1"/>
  <c r="R848" i="4" s="1"/>
  <c r="M849" i="4"/>
  <c r="Q849" i="4" s="1"/>
  <c r="R849" i="4" s="1"/>
  <c r="M850" i="4"/>
  <c r="Q850" i="4" s="1"/>
  <c r="R850" i="4" s="1"/>
  <c r="M851" i="4"/>
  <c r="Q851" i="4" s="1"/>
  <c r="R851" i="4" s="1"/>
  <c r="M852" i="4"/>
  <c r="Q852" i="4" s="1"/>
  <c r="R852" i="4" s="1"/>
  <c r="M853" i="4"/>
  <c r="Q853" i="4" s="1"/>
  <c r="R853" i="4" s="1"/>
  <c r="M854" i="4"/>
  <c r="Q854" i="4" s="1"/>
  <c r="R854" i="4" s="1"/>
  <c r="M855" i="4"/>
  <c r="Q855" i="4" s="1"/>
  <c r="R855" i="4" s="1"/>
  <c r="M856" i="4"/>
  <c r="Q856" i="4" s="1"/>
  <c r="R856" i="4" s="1"/>
  <c r="M857" i="4"/>
  <c r="Q857" i="4" s="1"/>
  <c r="R857" i="4" s="1"/>
  <c r="M858" i="4"/>
  <c r="Q858" i="4" s="1"/>
  <c r="R858" i="4" s="1"/>
  <c r="M859" i="4"/>
  <c r="Q859" i="4" s="1"/>
  <c r="R859" i="4" s="1"/>
  <c r="M860" i="4"/>
  <c r="Q860" i="4" s="1"/>
  <c r="R860" i="4" s="1"/>
  <c r="M861" i="4"/>
  <c r="Q861" i="4" s="1"/>
  <c r="R861" i="4" s="1"/>
  <c r="M862" i="4"/>
  <c r="Q862" i="4" s="1"/>
  <c r="R862" i="4" s="1"/>
  <c r="M863" i="4"/>
  <c r="Q863" i="4" s="1"/>
  <c r="R863" i="4" s="1"/>
  <c r="M864" i="4"/>
  <c r="Q864" i="4" s="1"/>
  <c r="R864" i="4" s="1"/>
  <c r="M865" i="4"/>
  <c r="Q865" i="4" s="1"/>
  <c r="R865" i="4" s="1"/>
  <c r="M866" i="4"/>
  <c r="Q866" i="4" s="1"/>
  <c r="R866" i="4" s="1"/>
  <c r="M867" i="4"/>
  <c r="Q867" i="4" s="1"/>
  <c r="R867" i="4" s="1"/>
  <c r="M868" i="4"/>
  <c r="Q868" i="4" s="1"/>
  <c r="R868" i="4" s="1"/>
  <c r="M869" i="4"/>
  <c r="Q869" i="4" s="1"/>
  <c r="R869" i="4" s="1"/>
  <c r="M870" i="4"/>
  <c r="Q870" i="4" s="1"/>
  <c r="R870" i="4" s="1"/>
  <c r="M871" i="4"/>
  <c r="Q871" i="4" s="1"/>
  <c r="R871" i="4" s="1"/>
  <c r="M872" i="4"/>
  <c r="Q872" i="4" s="1"/>
  <c r="R872" i="4" s="1"/>
  <c r="M873" i="4"/>
  <c r="Q873" i="4" s="1"/>
  <c r="R873" i="4" s="1"/>
  <c r="M874" i="4"/>
  <c r="Q874" i="4" s="1"/>
  <c r="R874" i="4" s="1"/>
  <c r="M875" i="4"/>
  <c r="Q875" i="4" s="1"/>
  <c r="R875" i="4" s="1"/>
  <c r="M876" i="4"/>
  <c r="Q876" i="4" s="1"/>
  <c r="R876" i="4" s="1"/>
  <c r="M877" i="4"/>
  <c r="Q877" i="4" s="1"/>
  <c r="R877" i="4" s="1"/>
  <c r="M878" i="4"/>
  <c r="Q878" i="4" s="1"/>
  <c r="R878" i="4" s="1"/>
  <c r="M879" i="4"/>
  <c r="Q879" i="4" s="1"/>
  <c r="R879" i="4" s="1"/>
  <c r="M880" i="4"/>
  <c r="Q880" i="4" s="1"/>
  <c r="R880" i="4" s="1"/>
  <c r="M881" i="4"/>
  <c r="Q881" i="4" s="1"/>
  <c r="R881" i="4" s="1"/>
  <c r="M882" i="4"/>
  <c r="Q882" i="4" s="1"/>
  <c r="R882" i="4" s="1"/>
  <c r="M883" i="4"/>
  <c r="Q883" i="4" s="1"/>
  <c r="R883" i="4" s="1"/>
  <c r="M884" i="4"/>
  <c r="Q884" i="4" s="1"/>
  <c r="R884" i="4" s="1"/>
  <c r="M885" i="4"/>
  <c r="Q885" i="4" s="1"/>
  <c r="R885" i="4" s="1"/>
  <c r="M886" i="4"/>
  <c r="Q886" i="4" s="1"/>
  <c r="R886" i="4" s="1"/>
  <c r="M887" i="4"/>
  <c r="Q887" i="4" s="1"/>
  <c r="R887" i="4" s="1"/>
  <c r="M888" i="4"/>
  <c r="Q888" i="4" s="1"/>
  <c r="R888" i="4" s="1"/>
  <c r="M889" i="4"/>
  <c r="Q889" i="4" s="1"/>
  <c r="R889" i="4" s="1"/>
  <c r="M890" i="4"/>
  <c r="Q890" i="4" s="1"/>
  <c r="R890" i="4" s="1"/>
  <c r="M891" i="4"/>
  <c r="Q891" i="4" s="1"/>
  <c r="R891" i="4" s="1"/>
  <c r="M892" i="4"/>
  <c r="Q892" i="4" s="1"/>
  <c r="R892" i="4" s="1"/>
  <c r="M893" i="4"/>
  <c r="Q893" i="4" s="1"/>
  <c r="R893" i="4" s="1"/>
  <c r="M894" i="4"/>
  <c r="Q894" i="4" s="1"/>
  <c r="R894" i="4" s="1"/>
  <c r="M895" i="4"/>
  <c r="Q895" i="4" s="1"/>
  <c r="R895" i="4" s="1"/>
  <c r="M896" i="4"/>
  <c r="Q896" i="4" s="1"/>
  <c r="R896" i="4" s="1"/>
  <c r="M897" i="4"/>
  <c r="Q897" i="4" s="1"/>
  <c r="R897" i="4" s="1"/>
  <c r="M898" i="4"/>
  <c r="Q898" i="4" s="1"/>
  <c r="R898" i="4" s="1"/>
  <c r="M899" i="4"/>
  <c r="Q899" i="4" s="1"/>
  <c r="R899" i="4" s="1"/>
  <c r="M900" i="4"/>
  <c r="Q900" i="4" s="1"/>
  <c r="R900" i="4" s="1"/>
  <c r="M901" i="4"/>
  <c r="Q901" i="4" s="1"/>
  <c r="R901" i="4" s="1"/>
  <c r="M902" i="4"/>
  <c r="Q902" i="4" s="1"/>
  <c r="R902" i="4" s="1"/>
  <c r="M903" i="4"/>
  <c r="Q903" i="4" s="1"/>
  <c r="R903" i="4" s="1"/>
  <c r="M904" i="4"/>
  <c r="Q904" i="4" s="1"/>
  <c r="R904" i="4" s="1"/>
  <c r="M905" i="4"/>
  <c r="Q905" i="4" s="1"/>
  <c r="R905" i="4" s="1"/>
  <c r="M906" i="4"/>
  <c r="Q906" i="4" s="1"/>
  <c r="R906" i="4" s="1"/>
  <c r="M907" i="4"/>
  <c r="Q907" i="4" s="1"/>
  <c r="R907" i="4" s="1"/>
  <c r="M908" i="4"/>
  <c r="Q908" i="4" s="1"/>
  <c r="R908" i="4" s="1"/>
  <c r="M909" i="4"/>
  <c r="Q909" i="4" s="1"/>
  <c r="R909" i="4" s="1"/>
  <c r="M910" i="4"/>
  <c r="Q910" i="4" s="1"/>
  <c r="R910" i="4" s="1"/>
  <c r="M911" i="4"/>
  <c r="Q911" i="4" s="1"/>
  <c r="R911" i="4" s="1"/>
  <c r="M912" i="4"/>
  <c r="Q912" i="4" s="1"/>
  <c r="R912" i="4" s="1"/>
  <c r="M913" i="4"/>
  <c r="Q913" i="4" s="1"/>
  <c r="R913" i="4" s="1"/>
  <c r="M914" i="4"/>
  <c r="Q914" i="4" s="1"/>
  <c r="R914" i="4" s="1"/>
  <c r="M915" i="4"/>
  <c r="Q915" i="4" s="1"/>
  <c r="R915" i="4" s="1"/>
  <c r="M916" i="4"/>
  <c r="Q916" i="4" s="1"/>
  <c r="R916" i="4" s="1"/>
  <c r="M917" i="4"/>
  <c r="Q917" i="4" s="1"/>
  <c r="R917" i="4" s="1"/>
  <c r="M918" i="4"/>
  <c r="Q918" i="4" s="1"/>
  <c r="R918" i="4" s="1"/>
  <c r="M919" i="4"/>
  <c r="Q919" i="4" s="1"/>
  <c r="R919" i="4" s="1"/>
  <c r="M920" i="4"/>
  <c r="Q920" i="4" s="1"/>
  <c r="R920" i="4" s="1"/>
  <c r="M921" i="4"/>
  <c r="Q921" i="4" s="1"/>
  <c r="R921" i="4" s="1"/>
  <c r="M922" i="4"/>
  <c r="Q922" i="4" s="1"/>
  <c r="R922" i="4" s="1"/>
  <c r="M923" i="4"/>
  <c r="Q923" i="4" s="1"/>
  <c r="R923" i="4" s="1"/>
  <c r="M924" i="4"/>
  <c r="Q924" i="4" s="1"/>
  <c r="R924" i="4" s="1"/>
  <c r="M925" i="4"/>
  <c r="Q925" i="4" s="1"/>
  <c r="R925" i="4" s="1"/>
  <c r="M926" i="4"/>
  <c r="Q926" i="4" s="1"/>
  <c r="R926" i="4" s="1"/>
  <c r="M927" i="4"/>
  <c r="Q927" i="4" s="1"/>
  <c r="R927" i="4" s="1"/>
  <c r="M928" i="4"/>
  <c r="Q928" i="4" s="1"/>
  <c r="R928" i="4" s="1"/>
  <c r="M929" i="4"/>
  <c r="Q929" i="4" s="1"/>
  <c r="R929" i="4" s="1"/>
  <c r="M930" i="4"/>
  <c r="Q930" i="4" s="1"/>
  <c r="R930" i="4" s="1"/>
  <c r="M931" i="4"/>
  <c r="Q931" i="4" s="1"/>
  <c r="R931" i="4" s="1"/>
  <c r="M932" i="4"/>
  <c r="Q932" i="4" s="1"/>
  <c r="R932" i="4" s="1"/>
  <c r="M933" i="4"/>
  <c r="Q933" i="4" s="1"/>
  <c r="R933" i="4" s="1"/>
  <c r="M934" i="4"/>
  <c r="Q934" i="4" s="1"/>
  <c r="R934" i="4" s="1"/>
  <c r="M935" i="4"/>
  <c r="Q935" i="4" s="1"/>
  <c r="R935" i="4" s="1"/>
  <c r="M936" i="4"/>
  <c r="Q936" i="4" s="1"/>
  <c r="R936" i="4" s="1"/>
  <c r="M937" i="4"/>
  <c r="Q937" i="4" s="1"/>
  <c r="R937" i="4" s="1"/>
  <c r="M938" i="4"/>
  <c r="Q938" i="4" s="1"/>
  <c r="R938" i="4" s="1"/>
  <c r="M939" i="4"/>
  <c r="Q939" i="4" s="1"/>
  <c r="R939" i="4" s="1"/>
  <c r="M940" i="4"/>
  <c r="Q940" i="4" s="1"/>
  <c r="R940" i="4" s="1"/>
  <c r="M941" i="4"/>
  <c r="Q941" i="4" s="1"/>
  <c r="R941" i="4" s="1"/>
  <c r="M942" i="4"/>
  <c r="Q942" i="4" s="1"/>
  <c r="R942" i="4" s="1"/>
  <c r="M943" i="4"/>
  <c r="Q943" i="4" s="1"/>
  <c r="R943" i="4" s="1"/>
  <c r="M944" i="4"/>
  <c r="Q944" i="4" s="1"/>
  <c r="R944" i="4" s="1"/>
  <c r="M945" i="4"/>
  <c r="Q945" i="4" s="1"/>
  <c r="R945" i="4" s="1"/>
  <c r="M946" i="4"/>
  <c r="Q946" i="4" s="1"/>
  <c r="R946" i="4" s="1"/>
  <c r="M947" i="4"/>
  <c r="Q947" i="4" s="1"/>
  <c r="R947" i="4" s="1"/>
  <c r="M948" i="4"/>
  <c r="Q948" i="4" s="1"/>
  <c r="R948" i="4" s="1"/>
  <c r="M949" i="4"/>
  <c r="Q949" i="4" s="1"/>
  <c r="R949" i="4" s="1"/>
  <c r="M950" i="4"/>
  <c r="Q950" i="4" s="1"/>
  <c r="R950" i="4" s="1"/>
  <c r="M951" i="4"/>
  <c r="Q951" i="4" s="1"/>
  <c r="R951" i="4" s="1"/>
  <c r="M952" i="4"/>
  <c r="Q952" i="4" s="1"/>
  <c r="R952" i="4" s="1"/>
  <c r="M953" i="4"/>
  <c r="Q953" i="4" s="1"/>
  <c r="R953" i="4" s="1"/>
  <c r="M954" i="4"/>
  <c r="Q954" i="4" s="1"/>
  <c r="R954" i="4" s="1"/>
  <c r="M955" i="4"/>
  <c r="Q955" i="4" s="1"/>
  <c r="R955" i="4" s="1"/>
  <c r="M956" i="4"/>
  <c r="Q956" i="4" s="1"/>
  <c r="R956" i="4" s="1"/>
  <c r="M957" i="4"/>
  <c r="Q957" i="4" s="1"/>
  <c r="R957" i="4" s="1"/>
  <c r="M958" i="4"/>
  <c r="Q958" i="4" s="1"/>
  <c r="R958" i="4" s="1"/>
  <c r="M959" i="4"/>
  <c r="Q959" i="4" s="1"/>
  <c r="R959" i="4" s="1"/>
  <c r="M960" i="4"/>
  <c r="Q960" i="4" s="1"/>
  <c r="R960" i="4" s="1"/>
  <c r="M961" i="4"/>
  <c r="Q961" i="4" s="1"/>
  <c r="R961" i="4" s="1"/>
  <c r="M962" i="4"/>
  <c r="Q962" i="4" s="1"/>
  <c r="R962" i="4" s="1"/>
  <c r="M963" i="4"/>
  <c r="Q963" i="4" s="1"/>
  <c r="R963" i="4" s="1"/>
  <c r="M964" i="4"/>
  <c r="Q964" i="4" s="1"/>
  <c r="R964" i="4" s="1"/>
  <c r="M965" i="4"/>
  <c r="Q965" i="4" s="1"/>
  <c r="R965" i="4" s="1"/>
  <c r="M966" i="4"/>
  <c r="Q966" i="4" s="1"/>
  <c r="R966" i="4" s="1"/>
  <c r="M967" i="4"/>
  <c r="Q967" i="4" s="1"/>
  <c r="R967" i="4" s="1"/>
  <c r="M968" i="4"/>
  <c r="Q968" i="4" s="1"/>
  <c r="R968" i="4" s="1"/>
  <c r="M969" i="4"/>
  <c r="Q969" i="4" s="1"/>
  <c r="R969" i="4" s="1"/>
  <c r="M970" i="4"/>
  <c r="Q970" i="4" s="1"/>
  <c r="R970" i="4" s="1"/>
  <c r="M971" i="4"/>
  <c r="Q971" i="4" s="1"/>
  <c r="R971" i="4" s="1"/>
  <c r="M972" i="4"/>
  <c r="Q972" i="4" s="1"/>
  <c r="R972" i="4" s="1"/>
  <c r="M973" i="4"/>
  <c r="Q973" i="4" s="1"/>
  <c r="R973" i="4" s="1"/>
  <c r="M974" i="4"/>
  <c r="Q974" i="4" s="1"/>
  <c r="R974" i="4" s="1"/>
  <c r="M975" i="4"/>
  <c r="Q975" i="4" s="1"/>
  <c r="R975" i="4" s="1"/>
  <c r="M976" i="4"/>
  <c r="Q976" i="4" s="1"/>
  <c r="R976" i="4" s="1"/>
  <c r="M977" i="4"/>
  <c r="Q977" i="4" s="1"/>
  <c r="R977" i="4" s="1"/>
  <c r="M978" i="4"/>
  <c r="Q978" i="4" s="1"/>
  <c r="R978" i="4" s="1"/>
  <c r="M979" i="4"/>
  <c r="Q979" i="4" s="1"/>
  <c r="R979" i="4" s="1"/>
  <c r="M980" i="4"/>
  <c r="Q980" i="4" s="1"/>
  <c r="R980" i="4" s="1"/>
  <c r="M981" i="4"/>
  <c r="Q981" i="4" s="1"/>
  <c r="R981" i="4" s="1"/>
  <c r="M982" i="4"/>
  <c r="Q982" i="4" s="1"/>
  <c r="R982" i="4" s="1"/>
  <c r="M983" i="4"/>
  <c r="Q983" i="4" s="1"/>
  <c r="R983" i="4" s="1"/>
  <c r="M984" i="4"/>
  <c r="Q984" i="4" s="1"/>
  <c r="R984" i="4" s="1"/>
  <c r="M985" i="4"/>
  <c r="Q985" i="4" s="1"/>
  <c r="R985" i="4" s="1"/>
  <c r="M986" i="4"/>
  <c r="Q986" i="4" s="1"/>
  <c r="R986" i="4" s="1"/>
  <c r="M987" i="4"/>
  <c r="Q987" i="4" s="1"/>
  <c r="R987" i="4" s="1"/>
  <c r="M988" i="4"/>
  <c r="Q988" i="4" s="1"/>
  <c r="R988" i="4" s="1"/>
  <c r="M989" i="4"/>
  <c r="Q989" i="4" s="1"/>
  <c r="R989" i="4" s="1"/>
  <c r="M990" i="4"/>
  <c r="Q990" i="4" s="1"/>
  <c r="R990" i="4" s="1"/>
  <c r="M991" i="4"/>
  <c r="Q991" i="4" s="1"/>
  <c r="R991" i="4" s="1"/>
  <c r="M992" i="4"/>
  <c r="Q992" i="4" s="1"/>
  <c r="R992" i="4" s="1"/>
  <c r="M993" i="4"/>
  <c r="Q993" i="4" s="1"/>
  <c r="R993" i="4" s="1"/>
  <c r="M994" i="4"/>
  <c r="Q994" i="4" s="1"/>
  <c r="R994" i="4" s="1"/>
  <c r="M995" i="4"/>
  <c r="Q995" i="4" s="1"/>
  <c r="R995" i="4" s="1"/>
  <c r="M996" i="4"/>
  <c r="Q996" i="4" s="1"/>
  <c r="R996" i="4" s="1"/>
  <c r="M997" i="4"/>
  <c r="Q997" i="4" s="1"/>
  <c r="R997" i="4" s="1"/>
  <c r="M998" i="4"/>
  <c r="Q998" i="4" s="1"/>
  <c r="R998" i="4" s="1"/>
  <c r="M999" i="4"/>
  <c r="Q999" i="4" s="1"/>
  <c r="R999" i="4" s="1"/>
  <c r="M1000" i="4"/>
  <c r="Q1000" i="4" s="1"/>
  <c r="R1000" i="4" s="1"/>
  <c r="M1001" i="4"/>
  <c r="Q1001" i="4" s="1"/>
  <c r="R1001" i="4" s="1"/>
  <c r="M1002" i="4"/>
  <c r="Q1002" i="4" s="1"/>
  <c r="R1002" i="4" s="1"/>
  <c r="M1003" i="4"/>
  <c r="Q1003" i="4" s="1"/>
  <c r="R1003" i="4" s="1"/>
  <c r="M1004" i="4"/>
  <c r="Q1004" i="4" s="1"/>
  <c r="R1004" i="4" s="1"/>
  <c r="M1005" i="4"/>
  <c r="Q1005" i="4" s="1"/>
  <c r="R1005" i="4" s="1"/>
  <c r="M1006" i="4"/>
  <c r="Q1006" i="4" s="1"/>
  <c r="R1006" i="4" s="1"/>
  <c r="M1007" i="4"/>
  <c r="Q1007" i="4" s="1"/>
  <c r="R1007" i="4" s="1"/>
  <c r="M1008" i="4"/>
  <c r="Q1008" i="4" s="1"/>
  <c r="R1008" i="4" s="1"/>
  <c r="M1009" i="4"/>
  <c r="Q1009" i="4" s="1"/>
  <c r="R1009" i="4" s="1"/>
  <c r="M1010" i="4"/>
  <c r="Q1010" i="4" s="1"/>
  <c r="R1010" i="4" s="1"/>
  <c r="M1011" i="4"/>
  <c r="Q1011" i="4" s="1"/>
  <c r="R1011" i="4" s="1"/>
  <c r="M1012" i="4"/>
  <c r="Q1012" i="4" s="1"/>
  <c r="R1012" i="4" s="1"/>
  <c r="M1013" i="4"/>
  <c r="Q1013" i="4" s="1"/>
  <c r="R1013" i="4" s="1"/>
  <c r="M1014" i="4"/>
  <c r="Q1014" i="4" s="1"/>
  <c r="R1014" i="4" s="1"/>
  <c r="M1015" i="4"/>
  <c r="Q1015" i="4" s="1"/>
  <c r="R1015" i="4" s="1"/>
  <c r="M1016" i="4"/>
  <c r="Q1016" i="4" s="1"/>
  <c r="R1016" i="4" s="1"/>
  <c r="M1017" i="4"/>
  <c r="Q1017" i="4" s="1"/>
  <c r="R1017" i="4" s="1"/>
  <c r="M1018" i="4"/>
  <c r="Q1018" i="4" s="1"/>
  <c r="R1018" i="4" s="1"/>
  <c r="M1019" i="4"/>
  <c r="Q1019" i="4" s="1"/>
  <c r="R1019" i="4" s="1"/>
  <c r="M1020" i="4"/>
  <c r="Q1020" i="4" s="1"/>
  <c r="R1020" i="4" s="1"/>
  <c r="M1021" i="4"/>
  <c r="Q1021" i="4" s="1"/>
  <c r="R1021" i="4" s="1"/>
  <c r="M1022" i="4"/>
  <c r="Q1022" i="4" s="1"/>
  <c r="R1022" i="4" s="1"/>
  <c r="M1023" i="4"/>
  <c r="Q1023" i="4" s="1"/>
  <c r="R1023" i="4" s="1"/>
  <c r="M1024" i="4"/>
  <c r="Q1024" i="4" s="1"/>
  <c r="R1024" i="4" s="1"/>
  <c r="M1025" i="4"/>
  <c r="Q1025" i="4" s="1"/>
  <c r="R1025" i="4" s="1"/>
  <c r="M1026" i="4"/>
  <c r="Q1026" i="4" s="1"/>
  <c r="R1026" i="4" s="1"/>
  <c r="M1027" i="4"/>
  <c r="Q1027" i="4" s="1"/>
  <c r="R1027" i="4" s="1"/>
  <c r="M1028" i="4"/>
  <c r="Q1028" i="4" s="1"/>
  <c r="R1028" i="4" s="1"/>
  <c r="M1029" i="4"/>
  <c r="Q1029" i="4" s="1"/>
  <c r="R1029" i="4" s="1"/>
  <c r="M1030" i="4"/>
  <c r="Q1030" i="4" s="1"/>
  <c r="R1030" i="4" s="1"/>
  <c r="M1031" i="4"/>
  <c r="Q1031" i="4" s="1"/>
  <c r="R1031" i="4" s="1"/>
  <c r="M1032" i="4"/>
  <c r="Q1032" i="4" s="1"/>
  <c r="R1032" i="4" s="1"/>
  <c r="M1033" i="4"/>
  <c r="Q1033" i="4" s="1"/>
  <c r="R1033" i="4" s="1"/>
  <c r="M1034" i="4"/>
  <c r="Q1034" i="4" s="1"/>
  <c r="R1034" i="4" s="1"/>
  <c r="M1035" i="4"/>
  <c r="Q1035" i="4" s="1"/>
  <c r="R1035" i="4" s="1"/>
  <c r="M1036" i="4"/>
  <c r="Q1036" i="4" s="1"/>
  <c r="R1036" i="4" s="1"/>
  <c r="M1037" i="4"/>
  <c r="Q1037" i="4" s="1"/>
  <c r="R1037" i="4" s="1"/>
  <c r="M1038" i="4"/>
  <c r="Q1038" i="4" s="1"/>
  <c r="R1038" i="4" s="1"/>
  <c r="M1039" i="4"/>
  <c r="Q1039" i="4" s="1"/>
  <c r="R1039" i="4" s="1"/>
  <c r="M1040" i="4"/>
  <c r="Q1040" i="4" s="1"/>
  <c r="R1040" i="4" s="1"/>
  <c r="M1041" i="4"/>
  <c r="Q1041" i="4" s="1"/>
  <c r="R1041" i="4" s="1"/>
  <c r="M1042" i="4"/>
  <c r="Q1042" i="4" s="1"/>
  <c r="R1042" i="4" s="1"/>
  <c r="M1043" i="4"/>
  <c r="Q1043" i="4" s="1"/>
  <c r="R1043" i="4" s="1"/>
  <c r="M1044" i="4"/>
  <c r="Q1044" i="4" s="1"/>
  <c r="R1044" i="4" s="1"/>
  <c r="M1045" i="4"/>
  <c r="Q1045" i="4" s="1"/>
  <c r="R1045" i="4" s="1"/>
  <c r="M1046" i="4"/>
  <c r="Q1046" i="4" s="1"/>
  <c r="R1046" i="4" s="1"/>
  <c r="M1047" i="4"/>
  <c r="Q1047" i="4" s="1"/>
  <c r="R1047" i="4" s="1"/>
  <c r="M1048" i="4"/>
  <c r="Q1048" i="4" s="1"/>
  <c r="R1048" i="4" s="1"/>
  <c r="M1049" i="4"/>
  <c r="Q1049" i="4" s="1"/>
  <c r="R1049" i="4" s="1"/>
  <c r="M1050" i="4"/>
  <c r="Q1050" i="4" s="1"/>
  <c r="R1050" i="4" s="1"/>
  <c r="M1051" i="4"/>
  <c r="Q1051" i="4" s="1"/>
  <c r="R1051" i="4" s="1"/>
  <c r="M1052" i="4"/>
  <c r="Q1052" i="4" s="1"/>
  <c r="R1052" i="4" s="1"/>
  <c r="M1053" i="4"/>
  <c r="Q1053" i="4" s="1"/>
  <c r="R1053" i="4" s="1"/>
  <c r="M1054" i="4"/>
  <c r="Q1054" i="4" s="1"/>
  <c r="R1054" i="4" s="1"/>
  <c r="M1055" i="4"/>
  <c r="Q1055" i="4" s="1"/>
  <c r="R1055" i="4" s="1"/>
  <c r="M1056" i="4"/>
  <c r="Q1056" i="4" s="1"/>
  <c r="R1056" i="4" s="1"/>
  <c r="M1057" i="4"/>
  <c r="Q1057" i="4" s="1"/>
  <c r="R1057" i="4" s="1"/>
  <c r="M1058" i="4"/>
  <c r="Q1058" i="4" s="1"/>
  <c r="R1058" i="4" s="1"/>
  <c r="M1059" i="4"/>
  <c r="Q1059" i="4" s="1"/>
  <c r="R1059" i="4" s="1"/>
  <c r="M1060" i="4"/>
  <c r="Q1060" i="4" s="1"/>
  <c r="R1060" i="4" s="1"/>
  <c r="M1061" i="4"/>
  <c r="Q1061" i="4" s="1"/>
  <c r="R1061" i="4" s="1"/>
  <c r="M1062" i="4"/>
  <c r="Q1062" i="4" s="1"/>
  <c r="R1062" i="4" s="1"/>
  <c r="M1063" i="4"/>
  <c r="Q1063" i="4" s="1"/>
  <c r="R1063" i="4" s="1"/>
  <c r="M1064" i="4"/>
  <c r="Q1064" i="4" s="1"/>
  <c r="R1064" i="4" s="1"/>
  <c r="M1065" i="4"/>
  <c r="Q1065" i="4" s="1"/>
  <c r="R1065" i="4" s="1"/>
  <c r="M1066" i="4"/>
  <c r="Q1066" i="4" s="1"/>
  <c r="R1066" i="4" s="1"/>
  <c r="M1067" i="4"/>
  <c r="Q1067" i="4" s="1"/>
  <c r="R1067" i="4" s="1"/>
  <c r="M1068" i="4"/>
  <c r="Q1068" i="4" s="1"/>
  <c r="R1068" i="4" s="1"/>
  <c r="M1069" i="4"/>
  <c r="Q1069" i="4" s="1"/>
  <c r="R1069" i="4" s="1"/>
  <c r="M1070" i="4"/>
  <c r="Q1070" i="4" s="1"/>
  <c r="R1070" i="4" s="1"/>
  <c r="M1071" i="4"/>
  <c r="Q1071" i="4" s="1"/>
  <c r="R1071" i="4" s="1"/>
  <c r="M1072" i="4"/>
  <c r="Q1072" i="4" s="1"/>
  <c r="R1072" i="4" s="1"/>
  <c r="M1073" i="4"/>
  <c r="Q1073" i="4" s="1"/>
  <c r="R1073" i="4" s="1"/>
  <c r="M1074" i="4"/>
  <c r="Q1074" i="4" s="1"/>
  <c r="R1074" i="4" s="1"/>
  <c r="M1075" i="4"/>
  <c r="Q1075" i="4" s="1"/>
  <c r="R1075" i="4" s="1"/>
  <c r="M1076" i="4"/>
  <c r="Q1076" i="4" s="1"/>
  <c r="R1076" i="4" s="1"/>
  <c r="M1077" i="4"/>
  <c r="Q1077" i="4" s="1"/>
  <c r="R1077" i="4" s="1"/>
  <c r="M1078" i="4"/>
  <c r="Q1078" i="4" s="1"/>
  <c r="R1078" i="4" s="1"/>
  <c r="M1079" i="4"/>
  <c r="Q1079" i="4" s="1"/>
  <c r="R1079" i="4" s="1"/>
  <c r="M1080" i="4"/>
  <c r="Q1080" i="4" s="1"/>
  <c r="R1080" i="4" s="1"/>
  <c r="M1081" i="4"/>
  <c r="Q1081" i="4" s="1"/>
  <c r="R1081" i="4" s="1"/>
  <c r="M1082" i="4"/>
  <c r="Q1082" i="4" s="1"/>
  <c r="R1082" i="4" s="1"/>
  <c r="M1083" i="4"/>
  <c r="Q1083" i="4" s="1"/>
  <c r="R1083" i="4" s="1"/>
  <c r="M1084" i="4"/>
  <c r="Q1084" i="4" s="1"/>
  <c r="R1084" i="4" s="1"/>
  <c r="M1085" i="4"/>
  <c r="Q1085" i="4" s="1"/>
  <c r="R1085" i="4" s="1"/>
  <c r="M1086" i="4"/>
  <c r="Q1086" i="4" s="1"/>
  <c r="R1086" i="4" s="1"/>
  <c r="M1087" i="4"/>
  <c r="Q1087" i="4" s="1"/>
  <c r="R1087" i="4" s="1"/>
  <c r="M1088" i="4"/>
  <c r="Q1088" i="4" s="1"/>
  <c r="R1088" i="4" s="1"/>
  <c r="M1089" i="4"/>
  <c r="Q1089" i="4" s="1"/>
  <c r="R1089" i="4" s="1"/>
  <c r="M1090" i="4"/>
  <c r="Q1090" i="4" s="1"/>
  <c r="R1090" i="4" s="1"/>
  <c r="M1091" i="4"/>
  <c r="Q1091" i="4" s="1"/>
  <c r="R1091" i="4" s="1"/>
  <c r="M1092" i="4"/>
  <c r="Q1092" i="4" s="1"/>
  <c r="R1092" i="4" s="1"/>
  <c r="M1093" i="4"/>
  <c r="Q1093" i="4" s="1"/>
  <c r="R1093" i="4" s="1"/>
  <c r="M1094" i="4"/>
  <c r="Q1094" i="4" s="1"/>
  <c r="R1094" i="4" s="1"/>
  <c r="M1095" i="4"/>
  <c r="Q1095" i="4" s="1"/>
  <c r="R1095" i="4" s="1"/>
  <c r="M1096" i="4"/>
  <c r="Q1096" i="4" s="1"/>
  <c r="R1096" i="4" s="1"/>
  <c r="M1097" i="4"/>
  <c r="Q1097" i="4" s="1"/>
  <c r="R1097" i="4" s="1"/>
  <c r="M1098" i="4"/>
  <c r="Q1098" i="4" s="1"/>
  <c r="R1098" i="4" s="1"/>
  <c r="M1099" i="4"/>
  <c r="Q1099" i="4" s="1"/>
  <c r="R1099" i="4" s="1"/>
  <c r="M1100" i="4"/>
  <c r="Q1100" i="4" s="1"/>
  <c r="R1100" i="4" s="1"/>
  <c r="M1101" i="4"/>
  <c r="Q1101" i="4" s="1"/>
  <c r="R1101" i="4" s="1"/>
  <c r="M1102" i="4"/>
  <c r="Q1102" i="4" s="1"/>
  <c r="R1102" i="4" s="1"/>
  <c r="M1103" i="4"/>
  <c r="Q1103" i="4" s="1"/>
  <c r="R1103" i="4" s="1"/>
  <c r="M1104" i="4"/>
  <c r="Q1104" i="4" s="1"/>
  <c r="R1104" i="4" s="1"/>
  <c r="M1105" i="4"/>
  <c r="Q1105" i="4" s="1"/>
  <c r="R1105" i="4" s="1"/>
  <c r="M1106" i="4"/>
  <c r="Q1106" i="4" s="1"/>
  <c r="R1106" i="4" s="1"/>
  <c r="M1107" i="4"/>
  <c r="Q1107" i="4" s="1"/>
  <c r="R1107" i="4" s="1"/>
  <c r="M1108" i="4"/>
  <c r="Q1108" i="4" s="1"/>
  <c r="R1108" i="4" s="1"/>
  <c r="M1109" i="4"/>
  <c r="Q1109" i="4" s="1"/>
  <c r="R1109" i="4" s="1"/>
  <c r="M1110" i="4"/>
  <c r="Q1110" i="4" s="1"/>
  <c r="R1110" i="4" s="1"/>
  <c r="M1111" i="4"/>
  <c r="Q1111" i="4" s="1"/>
  <c r="R1111" i="4" s="1"/>
  <c r="M1112" i="4"/>
  <c r="Q1112" i="4" s="1"/>
  <c r="R1112" i="4" s="1"/>
  <c r="M1113" i="4"/>
  <c r="Q1113" i="4" s="1"/>
  <c r="R1113" i="4" s="1"/>
  <c r="M1114" i="4"/>
  <c r="Q1114" i="4" s="1"/>
  <c r="R1114" i="4" s="1"/>
  <c r="M1115" i="4"/>
  <c r="Q1115" i="4" s="1"/>
  <c r="R1115" i="4" s="1"/>
  <c r="M1116" i="4"/>
  <c r="Q1116" i="4" s="1"/>
  <c r="R1116" i="4" s="1"/>
  <c r="M1117" i="4"/>
  <c r="Q1117" i="4" s="1"/>
  <c r="R1117" i="4" s="1"/>
  <c r="M1118" i="4"/>
  <c r="Q1118" i="4" s="1"/>
  <c r="R1118" i="4" s="1"/>
  <c r="M1119" i="4"/>
  <c r="Q1119" i="4" s="1"/>
  <c r="R1119" i="4" s="1"/>
  <c r="M1120" i="4"/>
  <c r="Q1120" i="4" s="1"/>
  <c r="R1120" i="4" s="1"/>
  <c r="M1121" i="4"/>
  <c r="Q1121" i="4" s="1"/>
  <c r="R1121" i="4" s="1"/>
  <c r="M1122" i="4"/>
  <c r="Q1122" i="4" s="1"/>
  <c r="R1122" i="4" s="1"/>
  <c r="M1123" i="4"/>
  <c r="Q1123" i="4" s="1"/>
  <c r="R1123" i="4" s="1"/>
  <c r="M1124" i="4"/>
  <c r="Q1124" i="4" s="1"/>
  <c r="R1124" i="4" s="1"/>
  <c r="M1125" i="4"/>
  <c r="Q1125" i="4" s="1"/>
  <c r="R1125" i="4" s="1"/>
  <c r="M1126" i="4"/>
  <c r="Q1126" i="4" s="1"/>
  <c r="R1126" i="4" s="1"/>
  <c r="M1127" i="4"/>
  <c r="Q1127" i="4" s="1"/>
  <c r="R1127" i="4" s="1"/>
  <c r="M1128" i="4"/>
  <c r="Q1128" i="4" s="1"/>
  <c r="R1128" i="4" s="1"/>
  <c r="M1129" i="4"/>
  <c r="Q1129" i="4" s="1"/>
  <c r="R1129" i="4" s="1"/>
  <c r="M1130" i="4"/>
  <c r="Q1130" i="4" s="1"/>
  <c r="R1130" i="4" s="1"/>
  <c r="M1131" i="4"/>
  <c r="Q1131" i="4" s="1"/>
  <c r="R1131" i="4" s="1"/>
  <c r="M1132" i="4"/>
  <c r="Q1132" i="4" s="1"/>
  <c r="R1132" i="4" s="1"/>
  <c r="M1133" i="4"/>
  <c r="Q1133" i="4" s="1"/>
  <c r="R1133" i="4" s="1"/>
  <c r="M1134" i="4"/>
  <c r="Q1134" i="4" s="1"/>
  <c r="R1134" i="4" s="1"/>
  <c r="M1135" i="4"/>
  <c r="Q1135" i="4" s="1"/>
  <c r="R1135" i="4" s="1"/>
  <c r="M1136" i="4"/>
  <c r="Q1136" i="4" s="1"/>
  <c r="R1136" i="4" s="1"/>
  <c r="M1137" i="4"/>
  <c r="Q1137" i="4" s="1"/>
  <c r="R1137" i="4" s="1"/>
  <c r="M1138" i="4"/>
  <c r="Q1138" i="4" s="1"/>
  <c r="R1138" i="4" s="1"/>
  <c r="M1139" i="4"/>
  <c r="Q1139" i="4" s="1"/>
  <c r="R1139" i="4" s="1"/>
  <c r="M1140" i="4"/>
  <c r="Q1140" i="4" s="1"/>
  <c r="R1140" i="4" s="1"/>
  <c r="M1141" i="4"/>
  <c r="Q1141" i="4" s="1"/>
  <c r="R1141" i="4" s="1"/>
  <c r="M1142" i="4"/>
  <c r="Q1142" i="4" s="1"/>
  <c r="R1142" i="4" s="1"/>
  <c r="M1143" i="4"/>
  <c r="Q1143" i="4" s="1"/>
  <c r="R1143" i="4" s="1"/>
  <c r="M1144" i="4"/>
  <c r="Q1144" i="4" s="1"/>
  <c r="R1144" i="4" s="1"/>
  <c r="M1145" i="4"/>
  <c r="Q1145" i="4" s="1"/>
  <c r="R1145" i="4" s="1"/>
  <c r="M1146" i="4"/>
  <c r="Q1146" i="4" s="1"/>
  <c r="R1146" i="4" s="1"/>
  <c r="M1147" i="4"/>
  <c r="Q1147" i="4" s="1"/>
  <c r="R1147" i="4" s="1"/>
  <c r="M1148" i="4"/>
  <c r="Q1148" i="4" s="1"/>
  <c r="R1148" i="4" s="1"/>
  <c r="M1149" i="4"/>
  <c r="Q1149" i="4" s="1"/>
  <c r="R1149" i="4" s="1"/>
  <c r="M1150" i="4"/>
  <c r="Q1150" i="4" s="1"/>
  <c r="R1150" i="4" s="1"/>
  <c r="M1151" i="4"/>
  <c r="Q1151" i="4" s="1"/>
  <c r="R1151" i="4" s="1"/>
  <c r="M1152" i="4"/>
  <c r="Q1152" i="4" s="1"/>
  <c r="R1152" i="4" s="1"/>
  <c r="M1153" i="4"/>
  <c r="Q1153" i="4" s="1"/>
  <c r="R1153" i="4" s="1"/>
  <c r="M1154" i="4"/>
  <c r="Q1154" i="4" s="1"/>
  <c r="R1154" i="4" s="1"/>
  <c r="M1155" i="4"/>
  <c r="Q1155" i="4" s="1"/>
  <c r="R1155" i="4" s="1"/>
  <c r="M1156" i="4"/>
  <c r="Q1156" i="4" s="1"/>
  <c r="R1156" i="4" s="1"/>
  <c r="M1157" i="4"/>
  <c r="Q1157" i="4" s="1"/>
  <c r="R1157" i="4" s="1"/>
  <c r="M1158" i="4"/>
  <c r="Q1158" i="4" s="1"/>
  <c r="R1158" i="4" s="1"/>
  <c r="M1159" i="4"/>
  <c r="Q1159" i="4" s="1"/>
  <c r="R1159" i="4" s="1"/>
  <c r="M1160" i="4"/>
  <c r="Q1160" i="4" s="1"/>
  <c r="R1160" i="4" s="1"/>
  <c r="M1161" i="4"/>
  <c r="Q1161" i="4" s="1"/>
  <c r="R1161" i="4" s="1"/>
  <c r="M1162" i="4"/>
  <c r="Q1162" i="4" s="1"/>
  <c r="R1162" i="4" s="1"/>
  <c r="M1163" i="4"/>
  <c r="Q1163" i="4" s="1"/>
  <c r="R1163" i="4" s="1"/>
  <c r="M1164" i="4"/>
  <c r="Q1164" i="4" s="1"/>
  <c r="R1164" i="4" s="1"/>
  <c r="M1165" i="4"/>
  <c r="Q1165" i="4" s="1"/>
  <c r="R1165" i="4" s="1"/>
  <c r="M1166" i="4"/>
  <c r="Q1166" i="4" s="1"/>
  <c r="R1166" i="4" s="1"/>
  <c r="M1167" i="4"/>
  <c r="Q1167" i="4" s="1"/>
  <c r="R1167" i="4" s="1"/>
  <c r="M1168" i="4"/>
  <c r="Q1168" i="4" s="1"/>
  <c r="R1168" i="4" s="1"/>
  <c r="M1169" i="4"/>
  <c r="Q1169" i="4" s="1"/>
  <c r="R1169" i="4" s="1"/>
  <c r="M1170" i="4"/>
  <c r="Q1170" i="4" s="1"/>
  <c r="R1170" i="4" s="1"/>
  <c r="M1171" i="4"/>
  <c r="Q1171" i="4" s="1"/>
  <c r="R1171" i="4" s="1"/>
  <c r="M1172" i="4"/>
  <c r="Q1172" i="4" s="1"/>
  <c r="R1172" i="4" s="1"/>
  <c r="M1173" i="4"/>
  <c r="Q1173" i="4" s="1"/>
  <c r="R1173" i="4" s="1"/>
  <c r="M1174" i="4"/>
  <c r="Q1174" i="4" s="1"/>
  <c r="R1174" i="4" s="1"/>
  <c r="M1175" i="4"/>
  <c r="Q1175" i="4" s="1"/>
  <c r="R1175" i="4" s="1"/>
  <c r="M1176" i="4"/>
  <c r="Q1176" i="4" s="1"/>
  <c r="R1176" i="4" s="1"/>
  <c r="M1177" i="4"/>
  <c r="Q1177" i="4" s="1"/>
  <c r="R1177" i="4" s="1"/>
  <c r="M1178" i="4"/>
  <c r="Q1178" i="4" s="1"/>
  <c r="R1178" i="4" s="1"/>
  <c r="M1179" i="4"/>
  <c r="Q1179" i="4" s="1"/>
  <c r="R1179" i="4" s="1"/>
  <c r="M1180" i="4"/>
  <c r="Q1180" i="4" s="1"/>
  <c r="R1180" i="4" s="1"/>
  <c r="M1181" i="4"/>
  <c r="Q1181" i="4" s="1"/>
  <c r="R1181" i="4" s="1"/>
  <c r="M1182" i="4"/>
  <c r="Q1182" i="4" s="1"/>
  <c r="R1182" i="4" s="1"/>
  <c r="M1183" i="4"/>
  <c r="Q1183" i="4" s="1"/>
  <c r="R1183" i="4" s="1"/>
  <c r="M1184" i="4"/>
  <c r="Q1184" i="4" s="1"/>
  <c r="R1184" i="4" s="1"/>
  <c r="M1185" i="4"/>
  <c r="Q1185" i="4" s="1"/>
  <c r="R1185" i="4" s="1"/>
  <c r="M1186" i="4"/>
  <c r="Q1186" i="4" s="1"/>
  <c r="R1186" i="4" s="1"/>
  <c r="M1187" i="4"/>
  <c r="Q1187" i="4" s="1"/>
  <c r="R1187" i="4" s="1"/>
  <c r="M1188" i="4"/>
  <c r="Q1188" i="4" s="1"/>
  <c r="R1188" i="4" s="1"/>
  <c r="M1189" i="4"/>
  <c r="Q1189" i="4" s="1"/>
  <c r="R1189" i="4" s="1"/>
  <c r="M1190" i="4"/>
  <c r="Q1190" i="4" s="1"/>
  <c r="R1190" i="4" s="1"/>
  <c r="M1191" i="4"/>
  <c r="Q1191" i="4" s="1"/>
  <c r="R1191" i="4" s="1"/>
  <c r="M1192" i="4"/>
  <c r="Q1192" i="4" s="1"/>
  <c r="R1192" i="4" s="1"/>
  <c r="M1193" i="4"/>
  <c r="Q1193" i="4" s="1"/>
  <c r="R1193" i="4" s="1"/>
  <c r="M1194" i="4"/>
  <c r="Q1194" i="4" s="1"/>
  <c r="R1194" i="4" s="1"/>
  <c r="M1195" i="4"/>
  <c r="Q1195" i="4" s="1"/>
  <c r="R1195" i="4" s="1"/>
  <c r="M1196" i="4"/>
  <c r="Q1196" i="4" s="1"/>
  <c r="R1196" i="4" s="1"/>
  <c r="M1197" i="4"/>
  <c r="Q1197" i="4" s="1"/>
  <c r="R1197" i="4" s="1"/>
  <c r="M1198" i="4"/>
  <c r="Q1198" i="4" s="1"/>
  <c r="R1198" i="4" s="1"/>
  <c r="M1199" i="4"/>
  <c r="Q1199" i="4" s="1"/>
  <c r="R1199" i="4" s="1"/>
  <c r="M1200" i="4"/>
  <c r="Q1200" i="4" s="1"/>
  <c r="R1200" i="4" s="1"/>
  <c r="M1201" i="4"/>
  <c r="Q1201" i="4" s="1"/>
  <c r="R1201" i="4" s="1"/>
  <c r="M1202" i="4"/>
  <c r="Q1202" i="4" s="1"/>
  <c r="R1202" i="4" s="1"/>
  <c r="M1203" i="4"/>
  <c r="Q1203" i="4" s="1"/>
  <c r="R1203" i="4" s="1"/>
  <c r="M1204" i="4"/>
  <c r="Q1204" i="4" s="1"/>
  <c r="R1204" i="4" s="1"/>
  <c r="M1205" i="4"/>
  <c r="Q1205" i="4" s="1"/>
  <c r="R1205" i="4" s="1"/>
  <c r="M1206" i="4"/>
  <c r="Q1206" i="4" s="1"/>
  <c r="R1206" i="4" s="1"/>
  <c r="M1207" i="4"/>
  <c r="Q1207" i="4" s="1"/>
  <c r="R1207" i="4" s="1"/>
  <c r="M1208" i="4"/>
  <c r="Q1208" i="4" s="1"/>
  <c r="R1208" i="4" s="1"/>
  <c r="M1209" i="4"/>
  <c r="Q1209" i="4" s="1"/>
  <c r="R1209" i="4" s="1"/>
  <c r="M1210" i="4"/>
  <c r="Q1210" i="4" s="1"/>
  <c r="R1210" i="4" s="1"/>
  <c r="M1211" i="4"/>
  <c r="Q1211" i="4" s="1"/>
  <c r="R1211" i="4" s="1"/>
  <c r="M1212" i="4"/>
  <c r="Q1212" i="4" s="1"/>
  <c r="R1212" i="4" s="1"/>
  <c r="M1213" i="4"/>
  <c r="Q1213" i="4" s="1"/>
  <c r="R1213" i="4" s="1"/>
  <c r="M1214" i="4"/>
  <c r="Q1214" i="4" s="1"/>
  <c r="R1214" i="4" s="1"/>
  <c r="M1215" i="4"/>
  <c r="Q1215" i="4" s="1"/>
  <c r="R1215" i="4" s="1"/>
  <c r="M1216" i="4"/>
  <c r="Q1216" i="4" s="1"/>
  <c r="R1216" i="4" s="1"/>
  <c r="M1217" i="4"/>
  <c r="Q1217" i="4" s="1"/>
  <c r="R1217" i="4" s="1"/>
  <c r="M1218" i="4"/>
  <c r="Q1218" i="4" s="1"/>
  <c r="R1218" i="4" s="1"/>
  <c r="M1219" i="4"/>
  <c r="Q1219" i="4" s="1"/>
  <c r="R1219" i="4" s="1"/>
  <c r="M1220" i="4"/>
  <c r="Q1220" i="4" s="1"/>
  <c r="R1220" i="4" s="1"/>
  <c r="M1221" i="4"/>
  <c r="Q1221" i="4" s="1"/>
  <c r="R1221" i="4" s="1"/>
  <c r="M1222" i="4"/>
  <c r="Q1222" i="4" s="1"/>
  <c r="R1222" i="4" s="1"/>
  <c r="M1223" i="4"/>
  <c r="Q1223" i="4" s="1"/>
  <c r="R1223" i="4" s="1"/>
  <c r="M1224" i="4"/>
  <c r="Q1224" i="4" s="1"/>
  <c r="R1224" i="4" s="1"/>
  <c r="M1225" i="4"/>
  <c r="Q1225" i="4" s="1"/>
  <c r="R1225" i="4" s="1"/>
  <c r="M1226" i="4"/>
  <c r="Q1226" i="4" s="1"/>
  <c r="R1226" i="4" s="1"/>
  <c r="M1227" i="4"/>
  <c r="Q1227" i="4" s="1"/>
  <c r="R1227" i="4" s="1"/>
  <c r="M1228" i="4"/>
  <c r="Q1228" i="4" s="1"/>
  <c r="R1228" i="4" s="1"/>
  <c r="M1229" i="4"/>
  <c r="Q1229" i="4" s="1"/>
  <c r="R1229" i="4" s="1"/>
  <c r="M1230" i="4"/>
  <c r="Q1230" i="4" s="1"/>
  <c r="R1230" i="4" s="1"/>
  <c r="M1231" i="4"/>
  <c r="Q1231" i="4" s="1"/>
  <c r="R1231" i="4" s="1"/>
  <c r="M1232" i="4"/>
  <c r="Q1232" i="4" s="1"/>
  <c r="R1232" i="4" s="1"/>
  <c r="M1233" i="4"/>
  <c r="Q1233" i="4" s="1"/>
  <c r="R1233" i="4" s="1"/>
  <c r="M1234" i="4"/>
  <c r="Q1234" i="4" s="1"/>
  <c r="R1234" i="4" s="1"/>
  <c r="M1235" i="4"/>
  <c r="Q1235" i="4" s="1"/>
  <c r="R1235" i="4" s="1"/>
  <c r="M1236" i="4"/>
  <c r="Q1236" i="4" s="1"/>
  <c r="R1236" i="4" s="1"/>
  <c r="M1237" i="4"/>
  <c r="Q1237" i="4" s="1"/>
  <c r="R1237" i="4" s="1"/>
  <c r="M1238" i="4"/>
  <c r="Q1238" i="4" s="1"/>
  <c r="R1238" i="4" s="1"/>
  <c r="M1239" i="4"/>
  <c r="Q1239" i="4" s="1"/>
  <c r="R1239" i="4" s="1"/>
  <c r="M1240" i="4"/>
  <c r="Q1240" i="4" s="1"/>
  <c r="R1240" i="4" s="1"/>
  <c r="M1241" i="4"/>
  <c r="Q1241" i="4" s="1"/>
  <c r="R1241" i="4" s="1"/>
  <c r="M1242" i="4"/>
  <c r="Q1242" i="4" s="1"/>
  <c r="R1242" i="4" s="1"/>
  <c r="M1243" i="4"/>
  <c r="Q1243" i="4" s="1"/>
  <c r="R1243" i="4" s="1"/>
  <c r="M1244" i="4"/>
  <c r="Q1244" i="4" s="1"/>
  <c r="R1244" i="4" s="1"/>
  <c r="M1245" i="4"/>
  <c r="Q1245" i="4" s="1"/>
  <c r="R1245" i="4" s="1"/>
  <c r="M1246" i="4"/>
  <c r="Q1246" i="4" s="1"/>
  <c r="R1246" i="4" s="1"/>
  <c r="M1247" i="4"/>
  <c r="Q1247" i="4" s="1"/>
  <c r="R1247" i="4" s="1"/>
  <c r="M1248" i="4"/>
  <c r="Q1248" i="4" s="1"/>
  <c r="R1248" i="4" s="1"/>
  <c r="M1249" i="4"/>
  <c r="Q1249" i="4" s="1"/>
  <c r="R1249" i="4" s="1"/>
  <c r="M1250" i="4"/>
  <c r="Q1250" i="4" s="1"/>
  <c r="R1250" i="4" s="1"/>
  <c r="M1251" i="4"/>
  <c r="Q1251" i="4" s="1"/>
  <c r="R1251" i="4" s="1"/>
  <c r="M1252" i="4"/>
  <c r="Q1252" i="4" s="1"/>
  <c r="R1252" i="4" s="1"/>
  <c r="M1253" i="4"/>
  <c r="Q1253" i="4" s="1"/>
  <c r="R1253" i="4" s="1"/>
  <c r="M1254" i="4"/>
  <c r="Q1254" i="4" s="1"/>
  <c r="R1254" i="4" s="1"/>
  <c r="M1255" i="4"/>
  <c r="Q1255" i="4" s="1"/>
  <c r="R1255" i="4" s="1"/>
  <c r="M1256" i="4"/>
  <c r="Q1256" i="4" s="1"/>
  <c r="R1256" i="4" s="1"/>
  <c r="M1257" i="4"/>
  <c r="Q1257" i="4" s="1"/>
  <c r="R1257" i="4" s="1"/>
  <c r="M1258" i="4"/>
  <c r="Q1258" i="4" s="1"/>
  <c r="R1258" i="4" s="1"/>
  <c r="M1259" i="4"/>
  <c r="Q1259" i="4" s="1"/>
  <c r="R1259" i="4" s="1"/>
  <c r="M1260" i="4"/>
  <c r="Q1260" i="4" s="1"/>
  <c r="R1260" i="4" s="1"/>
  <c r="M1261" i="4"/>
  <c r="Q1261" i="4" s="1"/>
  <c r="R1261" i="4" s="1"/>
  <c r="M1262" i="4"/>
  <c r="Q1262" i="4" s="1"/>
  <c r="R1262" i="4" s="1"/>
  <c r="M1263" i="4"/>
  <c r="Q1263" i="4" s="1"/>
  <c r="R1263" i="4" s="1"/>
  <c r="M1264" i="4"/>
  <c r="Q1264" i="4" s="1"/>
  <c r="R1264" i="4" s="1"/>
  <c r="M1265" i="4"/>
  <c r="Q1265" i="4" s="1"/>
  <c r="R1265" i="4" s="1"/>
  <c r="M1266" i="4"/>
  <c r="Q1266" i="4" s="1"/>
  <c r="R1266" i="4" s="1"/>
  <c r="M1267" i="4"/>
  <c r="Q1267" i="4" s="1"/>
  <c r="R1267" i="4" s="1"/>
  <c r="M1268" i="4"/>
  <c r="Q1268" i="4" s="1"/>
  <c r="R1268" i="4" s="1"/>
  <c r="M1269" i="4"/>
  <c r="Q1269" i="4" s="1"/>
  <c r="R1269" i="4" s="1"/>
  <c r="M1270" i="4"/>
  <c r="Q1270" i="4" s="1"/>
  <c r="R1270" i="4" s="1"/>
  <c r="M1271" i="4"/>
  <c r="Q1271" i="4" s="1"/>
  <c r="R1271" i="4" s="1"/>
  <c r="M1272" i="4"/>
  <c r="Q1272" i="4" s="1"/>
  <c r="R1272" i="4" s="1"/>
  <c r="M1273" i="4"/>
  <c r="Q1273" i="4" s="1"/>
  <c r="R1273" i="4" s="1"/>
  <c r="M1274" i="4"/>
  <c r="Q1274" i="4" s="1"/>
  <c r="R1274" i="4" s="1"/>
  <c r="M1275" i="4"/>
  <c r="Q1275" i="4" s="1"/>
  <c r="R1275" i="4" s="1"/>
  <c r="M1276" i="4"/>
  <c r="Q1276" i="4" s="1"/>
  <c r="R1276" i="4" s="1"/>
  <c r="M1277" i="4"/>
  <c r="Q1277" i="4" s="1"/>
  <c r="R1277" i="4" s="1"/>
  <c r="M1278" i="4"/>
  <c r="Q1278" i="4" s="1"/>
  <c r="R1278" i="4" s="1"/>
  <c r="M1279" i="4"/>
  <c r="Q1279" i="4" s="1"/>
  <c r="R1279" i="4" s="1"/>
  <c r="M1280" i="4"/>
  <c r="Q1280" i="4" s="1"/>
  <c r="R1280" i="4" s="1"/>
  <c r="M1281" i="4"/>
  <c r="Q1281" i="4" s="1"/>
  <c r="R1281" i="4" s="1"/>
  <c r="M1282" i="4"/>
  <c r="Q1282" i="4" s="1"/>
  <c r="R1282" i="4" s="1"/>
  <c r="M1283" i="4"/>
  <c r="Q1283" i="4" s="1"/>
  <c r="R1283" i="4" s="1"/>
  <c r="M1284" i="4"/>
  <c r="Q1284" i="4" s="1"/>
  <c r="R1284" i="4" s="1"/>
  <c r="M1285" i="4"/>
  <c r="Q1285" i="4" s="1"/>
  <c r="R1285" i="4" s="1"/>
  <c r="M1286" i="4"/>
  <c r="Q1286" i="4" s="1"/>
  <c r="R1286" i="4" s="1"/>
  <c r="M1287" i="4"/>
  <c r="Q1287" i="4" s="1"/>
  <c r="R1287" i="4" s="1"/>
  <c r="M1288" i="4"/>
  <c r="Q1288" i="4" s="1"/>
  <c r="R1288" i="4" s="1"/>
  <c r="M1289" i="4"/>
  <c r="Q1289" i="4" s="1"/>
  <c r="R1289" i="4" s="1"/>
  <c r="M1290" i="4"/>
  <c r="Q1290" i="4" s="1"/>
  <c r="R1290" i="4" s="1"/>
  <c r="M1291" i="4"/>
  <c r="Q1291" i="4" s="1"/>
  <c r="R1291" i="4" s="1"/>
  <c r="M1292" i="4"/>
  <c r="Q1292" i="4" s="1"/>
  <c r="R1292" i="4" s="1"/>
  <c r="M1293" i="4"/>
  <c r="Q1293" i="4" s="1"/>
  <c r="R1293" i="4" s="1"/>
  <c r="M1294" i="4"/>
  <c r="Q1294" i="4" s="1"/>
  <c r="R1294" i="4" s="1"/>
  <c r="M1295" i="4"/>
  <c r="Q1295" i="4" s="1"/>
  <c r="R1295" i="4" s="1"/>
  <c r="M1296" i="4"/>
  <c r="Q1296" i="4" s="1"/>
  <c r="R1296" i="4" s="1"/>
  <c r="M1297" i="4"/>
  <c r="Q1297" i="4" s="1"/>
  <c r="R1297" i="4" s="1"/>
  <c r="M1298" i="4"/>
  <c r="Q1298" i="4" s="1"/>
  <c r="R1298" i="4" s="1"/>
  <c r="M1299" i="4"/>
  <c r="Q1299" i="4" s="1"/>
  <c r="R1299" i="4" s="1"/>
  <c r="M1300" i="4"/>
  <c r="Q1300" i="4" s="1"/>
  <c r="R1300" i="4" s="1"/>
  <c r="M1301" i="4"/>
  <c r="Q1301" i="4" s="1"/>
  <c r="R1301" i="4" s="1"/>
  <c r="M1302" i="4"/>
  <c r="Q1302" i="4" s="1"/>
  <c r="R1302" i="4" s="1"/>
  <c r="M1303" i="4"/>
  <c r="Q1303" i="4" s="1"/>
  <c r="R1303" i="4" s="1"/>
  <c r="M1304" i="4"/>
  <c r="Q1304" i="4" s="1"/>
  <c r="R1304" i="4" s="1"/>
  <c r="M1305" i="4"/>
  <c r="Q1305" i="4" s="1"/>
  <c r="R1305" i="4" s="1"/>
  <c r="M1306" i="4"/>
  <c r="Q1306" i="4" s="1"/>
  <c r="R1306" i="4" s="1"/>
  <c r="M1307" i="4"/>
  <c r="Q1307" i="4" s="1"/>
  <c r="R1307" i="4" s="1"/>
  <c r="M1308" i="4"/>
  <c r="Q1308" i="4" s="1"/>
  <c r="R1308" i="4" s="1"/>
  <c r="M1309" i="4"/>
  <c r="Q1309" i="4" s="1"/>
  <c r="R1309" i="4" s="1"/>
  <c r="M1310" i="4"/>
  <c r="Q1310" i="4" s="1"/>
  <c r="R1310" i="4" s="1"/>
  <c r="M1311" i="4"/>
  <c r="Q1311" i="4" s="1"/>
  <c r="R1311" i="4" s="1"/>
  <c r="M1312" i="4"/>
  <c r="Q1312" i="4" s="1"/>
  <c r="R1312" i="4" s="1"/>
  <c r="M1313" i="4"/>
  <c r="Q1313" i="4" s="1"/>
  <c r="R1313" i="4" s="1"/>
  <c r="M1314" i="4"/>
  <c r="Q1314" i="4" s="1"/>
  <c r="R1314" i="4" s="1"/>
  <c r="M1315" i="4"/>
  <c r="Q1315" i="4" s="1"/>
  <c r="R1315" i="4" s="1"/>
  <c r="M1316" i="4"/>
  <c r="Q1316" i="4" s="1"/>
  <c r="R1316" i="4" s="1"/>
  <c r="M1317" i="4"/>
  <c r="Q1317" i="4" s="1"/>
  <c r="R1317" i="4" s="1"/>
  <c r="M1318" i="4"/>
  <c r="Q1318" i="4" s="1"/>
  <c r="R1318" i="4" s="1"/>
  <c r="M1319" i="4"/>
  <c r="Q1319" i="4" s="1"/>
  <c r="R1319" i="4" s="1"/>
  <c r="M1320" i="4"/>
  <c r="Q1320" i="4" s="1"/>
  <c r="R1320" i="4" s="1"/>
  <c r="M1321" i="4"/>
  <c r="Q1321" i="4" s="1"/>
  <c r="R1321" i="4" s="1"/>
  <c r="M1322" i="4"/>
  <c r="Q1322" i="4" s="1"/>
  <c r="R1322" i="4" s="1"/>
  <c r="M1323" i="4"/>
  <c r="Q1323" i="4" s="1"/>
  <c r="R1323" i="4" s="1"/>
  <c r="M1324" i="4"/>
  <c r="Q1324" i="4" s="1"/>
  <c r="R1324" i="4" s="1"/>
  <c r="M1325" i="4"/>
  <c r="Q1325" i="4" s="1"/>
  <c r="R1325" i="4" s="1"/>
  <c r="M1326" i="4"/>
  <c r="Q1326" i="4" s="1"/>
  <c r="R1326" i="4" s="1"/>
  <c r="M1327" i="4"/>
  <c r="Q1327" i="4" s="1"/>
  <c r="R1327" i="4" s="1"/>
  <c r="M1328" i="4"/>
  <c r="Q1328" i="4" s="1"/>
  <c r="R1328" i="4" s="1"/>
  <c r="M1329" i="4"/>
  <c r="Q1329" i="4" s="1"/>
  <c r="R1329" i="4" s="1"/>
  <c r="M1330" i="4"/>
  <c r="Q1330" i="4" s="1"/>
  <c r="R1330" i="4" s="1"/>
  <c r="M1331" i="4"/>
  <c r="Q1331" i="4" s="1"/>
  <c r="R1331" i="4" s="1"/>
  <c r="M1332" i="4"/>
  <c r="Q1332" i="4" s="1"/>
  <c r="R1332" i="4" s="1"/>
  <c r="M1333" i="4"/>
  <c r="Q1333" i="4" s="1"/>
  <c r="R1333" i="4" s="1"/>
  <c r="M1334" i="4"/>
  <c r="Q1334" i="4" s="1"/>
  <c r="R1334" i="4" s="1"/>
  <c r="M1335" i="4"/>
  <c r="Q1335" i="4" s="1"/>
  <c r="R1335" i="4" s="1"/>
  <c r="M1336" i="4"/>
  <c r="Q1336" i="4" s="1"/>
  <c r="R1336" i="4" s="1"/>
  <c r="M1337" i="4"/>
  <c r="Q1337" i="4" s="1"/>
  <c r="R1337" i="4" s="1"/>
  <c r="M1338" i="4"/>
  <c r="Q1338" i="4" s="1"/>
  <c r="R1338" i="4" s="1"/>
  <c r="M1339" i="4"/>
  <c r="Q1339" i="4" s="1"/>
  <c r="R1339" i="4" s="1"/>
  <c r="M1340" i="4"/>
  <c r="Q1340" i="4" s="1"/>
  <c r="R1340" i="4" s="1"/>
  <c r="M1341" i="4"/>
  <c r="Q1341" i="4" s="1"/>
  <c r="R1341" i="4" s="1"/>
  <c r="M1342" i="4"/>
  <c r="Q1342" i="4" s="1"/>
  <c r="R1342" i="4" s="1"/>
  <c r="M1343" i="4"/>
  <c r="Q1343" i="4" s="1"/>
  <c r="R1343" i="4" s="1"/>
  <c r="M1344" i="4"/>
  <c r="Q1344" i="4" s="1"/>
  <c r="R1344" i="4" s="1"/>
  <c r="M1345" i="4"/>
  <c r="Q1345" i="4" s="1"/>
  <c r="R1345" i="4" s="1"/>
  <c r="M1346" i="4"/>
  <c r="Q1346" i="4" s="1"/>
  <c r="R1346" i="4" s="1"/>
  <c r="M1347" i="4"/>
  <c r="Q1347" i="4" s="1"/>
  <c r="R1347" i="4" s="1"/>
  <c r="M1348" i="4"/>
  <c r="Q1348" i="4" s="1"/>
  <c r="R1348" i="4" s="1"/>
  <c r="M1349" i="4"/>
  <c r="Q1349" i="4" s="1"/>
  <c r="R1349" i="4" s="1"/>
  <c r="M1350" i="4"/>
  <c r="Q1350" i="4" s="1"/>
  <c r="R1350" i="4" s="1"/>
  <c r="M1351" i="4"/>
  <c r="Q1351" i="4" s="1"/>
  <c r="R1351" i="4" s="1"/>
  <c r="M1352" i="4"/>
  <c r="Q1352" i="4" s="1"/>
  <c r="R1352" i="4" s="1"/>
  <c r="M1353" i="4"/>
  <c r="Q1353" i="4" s="1"/>
  <c r="R1353" i="4" s="1"/>
  <c r="M1354" i="4"/>
  <c r="Q1354" i="4" s="1"/>
  <c r="R1354" i="4" s="1"/>
  <c r="M1355" i="4"/>
  <c r="Q1355" i="4" s="1"/>
  <c r="R1355" i="4" s="1"/>
  <c r="M1356" i="4"/>
  <c r="Q1356" i="4" s="1"/>
  <c r="R1356" i="4" s="1"/>
  <c r="M1357" i="4"/>
  <c r="Q1357" i="4" s="1"/>
  <c r="R1357" i="4" s="1"/>
  <c r="M1358" i="4"/>
  <c r="Q1358" i="4" s="1"/>
  <c r="R1358" i="4" s="1"/>
  <c r="M1359" i="4"/>
  <c r="Q1359" i="4" s="1"/>
  <c r="R1359" i="4" s="1"/>
  <c r="M1360" i="4"/>
  <c r="Q1360" i="4" s="1"/>
  <c r="R1360" i="4" s="1"/>
  <c r="M1361" i="4"/>
  <c r="Q1361" i="4" s="1"/>
  <c r="R1361" i="4" s="1"/>
  <c r="M1362" i="4"/>
  <c r="Q1362" i="4" s="1"/>
  <c r="R1362" i="4" s="1"/>
  <c r="M1363" i="4"/>
  <c r="Q1363" i="4" s="1"/>
  <c r="R1363" i="4" s="1"/>
  <c r="M1364" i="4"/>
  <c r="Q1364" i="4" s="1"/>
  <c r="R1364" i="4" s="1"/>
  <c r="M1365" i="4"/>
  <c r="Q1365" i="4" s="1"/>
  <c r="R1365" i="4" s="1"/>
  <c r="M1366" i="4"/>
  <c r="Q1366" i="4" s="1"/>
  <c r="R1366" i="4" s="1"/>
  <c r="M1367" i="4"/>
  <c r="Q1367" i="4" s="1"/>
  <c r="R1367" i="4" s="1"/>
  <c r="M1368" i="4"/>
  <c r="Q1368" i="4" s="1"/>
  <c r="R1368" i="4" s="1"/>
  <c r="M1369" i="4"/>
  <c r="Q1369" i="4" s="1"/>
  <c r="R1369" i="4" s="1"/>
  <c r="M1370" i="4"/>
  <c r="Q1370" i="4" s="1"/>
  <c r="R1370" i="4" s="1"/>
  <c r="M1371" i="4"/>
  <c r="Q1371" i="4" s="1"/>
  <c r="R1371" i="4" s="1"/>
  <c r="M1372" i="4"/>
  <c r="Q1372" i="4" s="1"/>
  <c r="R1372" i="4" s="1"/>
  <c r="M1373" i="4"/>
  <c r="Q1373" i="4" s="1"/>
  <c r="R1373" i="4" s="1"/>
  <c r="M1374" i="4"/>
  <c r="Q1374" i="4" s="1"/>
  <c r="R1374" i="4" s="1"/>
  <c r="M1375" i="4"/>
  <c r="Q1375" i="4" s="1"/>
  <c r="R1375" i="4" s="1"/>
  <c r="M1376" i="4"/>
  <c r="Q1376" i="4" s="1"/>
  <c r="R1376" i="4" s="1"/>
  <c r="M1377" i="4"/>
  <c r="Q1377" i="4" s="1"/>
  <c r="R1377" i="4" s="1"/>
  <c r="M1378" i="4"/>
  <c r="Q1378" i="4" s="1"/>
  <c r="R1378" i="4" s="1"/>
  <c r="M1379" i="4"/>
  <c r="Q1379" i="4" s="1"/>
  <c r="R1379" i="4" s="1"/>
  <c r="M1380" i="4"/>
  <c r="Q1380" i="4" s="1"/>
  <c r="R1380" i="4" s="1"/>
  <c r="M1381" i="4"/>
  <c r="Q1381" i="4" s="1"/>
  <c r="R1381" i="4" s="1"/>
  <c r="M1382" i="4"/>
  <c r="Q1382" i="4" s="1"/>
  <c r="R1382" i="4" s="1"/>
  <c r="M1383" i="4"/>
  <c r="Q1383" i="4" s="1"/>
  <c r="R1383" i="4" s="1"/>
  <c r="M1384" i="4"/>
  <c r="Q1384" i="4" s="1"/>
  <c r="R1384" i="4" s="1"/>
  <c r="M1385" i="4"/>
  <c r="Q1385" i="4" s="1"/>
  <c r="R1385" i="4" s="1"/>
  <c r="M1386" i="4"/>
  <c r="Q1386" i="4" s="1"/>
  <c r="R1386" i="4" s="1"/>
  <c r="M1387" i="4"/>
  <c r="Q1387" i="4" s="1"/>
  <c r="R1387" i="4" s="1"/>
  <c r="M1388" i="4"/>
  <c r="Q1388" i="4" s="1"/>
  <c r="R1388" i="4" s="1"/>
  <c r="M1389" i="4"/>
  <c r="Q1389" i="4" s="1"/>
  <c r="R1389" i="4" s="1"/>
  <c r="M1390" i="4"/>
  <c r="Q1390" i="4" s="1"/>
  <c r="R1390" i="4" s="1"/>
  <c r="M1391" i="4"/>
  <c r="Q1391" i="4" s="1"/>
  <c r="R1391" i="4" s="1"/>
  <c r="M1392" i="4"/>
  <c r="Q1392" i="4" s="1"/>
  <c r="R1392" i="4" s="1"/>
  <c r="M1393" i="4"/>
  <c r="Q1393" i="4" s="1"/>
  <c r="R1393" i="4" s="1"/>
  <c r="M1394" i="4"/>
  <c r="Q1394" i="4" s="1"/>
  <c r="R1394" i="4" s="1"/>
  <c r="M1395" i="4"/>
  <c r="Q1395" i="4" s="1"/>
  <c r="R1395" i="4" s="1"/>
  <c r="M1396" i="4"/>
  <c r="Q1396" i="4" s="1"/>
  <c r="R1396" i="4" s="1"/>
  <c r="M1397" i="4"/>
  <c r="Q1397" i="4" s="1"/>
  <c r="R1397" i="4" s="1"/>
  <c r="M1398" i="4"/>
  <c r="Q1398" i="4" s="1"/>
  <c r="R1398" i="4" s="1"/>
  <c r="M1399" i="4"/>
  <c r="Q1399" i="4" s="1"/>
  <c r="R1399" i="4" s="1"/>
  <c r="M1400" i="4"/>
  <c r="Q1400" i="4" s="1"/>
  <c r="R1400" i="4" s="1"/>
  <c r="M1401" i="4"/>
  <c r="Q1401" i="4" s="1"/>
  <c r="R1401" i="4" s="1"/>
  <c r="M1402" i="4"/>
  <c r="Q1402" i="4" s="1"/>
  <c r="R1402" i="4" s="1"/>
  <c r="M1403" i="4"/>
  <c r="Q1403" i="4" s="1"/>
  <c r="R1403" i="4" s="1"/>
  <c r="M1404" i="4"/>
  <c r="Q1404" i="4" s="1"/>
  <c r="R1404" i="4" s="1"/>
  <c r="M1405" i="4"/>
  <c r="Q1405" i="4" s="1"/>
  <c r="R1405" i="4" s="1"/>
  <c r="M1406" i="4"/>
  <c r="Q1406" i="4" s="1"/>
  <c r="R1406" i="4" s="1"/>
  <c r="M1407" i="4"/>
  <c r="Q1407" i="4" s="1"/>
  <c r="R1407" i="4" s="1"/>
  <c r="M1408" i="4"/>
  <c r="Q1408" i="4" s="1"/>
  <c r="R1408" i="4" s="1"/>
  <c r="M1409" i="4"/>
  <c r="Q1409" i="4" s="1"/>
  <c r="R1409" i="4" s="1"/>
  <c r="M1410" i="4"/>
  <c r="Q1410" i="4" s="1"/>
  <c r="R1410" i="4" s="1"/>
  <c r="M1411" i="4"/>
  <c r="Q1411" i="4" s="1"/>
  <c r="R1411" i="4" s="1"/>
  <c r="M1412" i="4"/>
  <c r="Q1412" i="4" s="1"/>
  <c r="R1412" i="4" s="1"/>
  <c r="M1413" i="4"/>
  <c r="Q1413" i="4" s="1"/>
  <c r="R1413" i="4" s="1"/>
  <c r="M1414" i="4"/>
  <c r="Q1414" i="4" s="1"/>
  <c r="R1414" i="4" s="1"/>
  <c r="M1415" i="4"/>
  <c r="Q1415" i="4" s="1"/>
  <c r="R1415" i="4" s="1"/>
  <c r="M1416" i="4"/>
  <c r="Q1416" i="4" s="1"/>
  <c r="R1416" i="4" s="1"/>
  <c r="M1417" i="4"/>
  <c r="Q1417" i="4" s="1"/>
  <c r="R1417" i="4" s="1"/>
  <c r="M1418" i="4"/>
  <c r="Q1418" i="4" s="1"/>
  <c r="R1418" i="4" s="1"/>
  <c r="M1419" i="4"/>
  <c r="Q1419" i="4" s="1"/>
  <c r="R1419" i="4" s="1"/>
  <c r="M1420" i="4"/>
  <c r="Q1420" i="4" s="1"/>
  <c r="R1420" i="4" s="1"/>
  <c r="M1421" i="4"/>
  <c r="Q1421" i="4" s="1"/>
  <c r="R1421" i="4" s="1"/>
  <c r="M1422" i="4"/>
  <c r="Q1422" i="4" s="1"/>
  <c r="R1422" i="4" s="1"/>
  <c r="M1423" i="4"/>
  <c r="Q1423" i="4" s="1"/>
  <c r="R1423" i="4" s="1"/>
  <c r="M1424" i="4"/>
  <c r="Q1424" i="4" s="1"/>
  <c r="R1424" i="4" s="1"/>
  <c r="M1425" i="4"/>
  <c r="Q1425" i="4" s="1"/>
  <c r="R1425" i="4" s="1"/>
  <c r="M1426" i="4"/>
  <c r="Q1426" i="4" s="1"/>
  <c r="R1426" i="4" s="1"/>
  <c r="M1427" i="4"/>
  <c r="Q1427" i="4" s="1"/>
  <c r="R1427" i="4" s="1"/>
  <c r="M1428" i="4"/>
  <c r="Q1428" i="4" s="1"/>
  <c r="R1428" i="4" s="1"/>
  <c r="M1429" i="4"/>
  <c r="Q1429" i="4" s="1"/>
  <c r="R1429" i="4" s="1"/>
  <c r="M1430" i="4"/>
  <c r="Q1430" i="4" s="1"/>
  <c r="R1430" i="4" s="1"/>
  <c r="M1431" i="4"/>
  <c r="Q1431" i="4" s="1"/>
  <c r="R1431" i="4" s="1"/>
  <c r="M1432" i="4"/>
  <c r="Q1432" i="4" s="1"/>
  <c r="R1432" i="4" s="1"/>
  <c r="M1433" i="4"/>
  <c r="Q1433" i="4" s="1"/>
  <c r="R1433" i="4" s="1"/>
  <c r="M1434" i="4"/>
  <c r="Q1434" i="4" s="1"/>
  <c r="R1434" i="4" s="1"/>
  <c r="M1435" i="4"/>
  <c r="Q1435" i="4" s="1"/>
  <c r="R1435" i="4" s="1"/>
  <c r="M1436" i="4"/>
  <c r="Q1436" i="4" s="1"/>
  <c r="R1436" i="4" s="1"/>
  <c r="M1437" i="4"/>
  <c r="Q1437" i="4" s="1"/>
  <c r="R1437" i="4" s="1"/>
  <c r="M1438" i="4"/>
  <c r="Q1438" i="4" s="1"/>
  <c r="R1438" i="4" s="1"/>
  <c r="M1439" i="4"/>
  <c r="Q1439" i="4" s="1"/>
  <c r="R1439" i="4" s="1"/>
  <c r="M1440" i="4"/>
  <c r="Q1440" i="4" s="1"/>
  <c r="R1440" i="4" s="1"/>
  <c r="M1441" i="4"/>
  <c r="Q1441" i="4" s="1"/>
  <c r="R1441" i="4" s="1"/>
  <c r="M1442" i="4"/>
  <c r="Q1442" i="4" s="1"/>
  <c r="R1442" i="4" s="1"/>
  <c r="M1443" i="4"/>
  <c r="Q1443" i="4" s="1"/>
  <c r="R1443" i="4" s="1"/>
  <c r="M1444" i="4"/>
  <c r="Q1444" i="4" s="1"/>
  <c r="R1444" i="4" s="1"/>
  <c r="M1445" i="4"/>
  <c r="Q1445" i="4" s="1"/>
  <c r="R1445" i="4" s="1"/>
  <c r="M1446" i="4"/>
  <c r="Q1446" i="4" s="1"/>
  <c r="R1446" i="4" s="1"/>
  <c r="M1447" i="4"/>
  <c r="Q1447" i="4" s="1"/>
  <c r="R1447" i="4" s="1"/>
  <c r="M1448" i="4"/>
  <c r="Q1448" i="4" s="1"/>
  <c r="R1448" i="4" s="1"/>
  <c r="M1449" i="4"/>
  <c r="Q1449" i="4" s="1"/>
  <c r="R1449" i="4" s="1"/>
  <c r="M1450" i="4"/>
  <c r="Q1450" i="4" s="1"/>
  <c r="R1450" i="4" s="1"/>
  <c r="M1451" i="4"/>
  <c r="Q1451" i="4" s="1"/>
  <c r="R1451" i="4" s="1"/>
  <c r="M1452" i="4"/>
  <c r="Q1452" i="4" s="1"/>
  <c r="R1452" i="4" s="1"/>
  <c r="M1453" i="4"/>
  <c r="Q1453" i="4" s="1"/>
  <c r="R1453" i="4" s="1"/>
  <c r="M1454" i="4"/>
  <c r="Q1454" i="4" s="1"/>
  <c r="R1454" i="4" s="1"/>
  <c r="M1455" i="4"/>
  <c r="Q1455" i="4" s="1"/>
  <c r="R1455" i="4" s="1"/>
  <c r="M1456" i="4"/>
  <c r="Q1456" i="4" s="1"/>
  <c r="R1456" i="4" s="1"/>
  <c r="M1457" i="4"/>
  <c r="Q1457" i="4" s="1"/>
  <c r="R1457" i="4" s="1"/>
  <c r="M1458" i="4"/>
  <c r="Q1458" i="4" s="1"/>
  <c r="R1458" i="4" s="1"/>
  <c r="M1459" i="4"/>
  <c r="Q1459" i="4" s="1"/>
  <c r="R1459" i="4" s="1"/>
  <c r="M1460" i="4"/>
  <c r="Q1460" i="4" s="1"/>
  <c r="R1460" i="4" s="1"/>
  <c r="M1461" i="4"/>
  <c r="Q1461" i="4" s="1"/>
  <c r="R1461" i="4" s="1"/>
  <c r="M1462" i="4"/>
  <c r="Q1462" i="4" s="1"/>
  <c r="R1462" i="4" s="1"/>
  <c r="M1463" i="4"/>
  <c r="Q1463" i="4" s="1"/>
  <c r="R1463" i="4" s="1"/>
  <c r="M1464" i="4"/>
  <c r="Q1464" i="4" s="1"/>
  <c r="R1464" i="4" s="1"/>
  <c r="M1465" i="4"/>
  <c r="Q1465" i="4" s="1"/>
  <c r="R1465" i="4" s="1"/>
  <c r="M1466" i="4"/>
  <c r="Q1466" i="4" s="1"/>
  <c r="R1466" i="4" s="1"/>
  <c r="M1467" i="4"/>
  <c r="Q1467" i="4" s="1"/>
  <c r="R1467" i="4" s="1"/>
  <c r="M1468" i="4"/>
  <c r="Q1468" i="4" s="1"/>
  <c r="R1468" i="4" s="1"/>
  <c r="M1469" i="4"/>
  <c r="Q1469" i="4" s="1"/>
  <c r="R1469" i="4" s="1"/>
  <c r="M1470" i="4"/>
  <c r="Q1470" i="4" s="1"/>
  <c r="R1470" i="4" s="1"/>
  <c r="M1471" i="4"/>
  <c r="Q1471" i="4" s="1"/>
  <c r="R1471" i="4" s="1"/>
  <c r="M1472" i="4"/>
  <c r="Q1472" i="4" s="1"/>
  <c r="R1472" i="4" s="1"/>
  <c r="M1473" i="4"/>
  <c r="Q1473" i="4" s="1"/>
  <c r="R1473" i="4" s="1"/>
  <c r="M1474" i="4"/>
  <c r="Q1474" i="4" s="1"/>
  <c r="R1474" i="4" s="1"/>
  <c r="M1475" i="4"/>
  <c r="Q1475" i="4" s="1"/>
  <c r="R1475" i="4" s="1"/>
  <c r="M1476" i="4"/>
  <c r="Q1476" i="4" s="1"/>
  <c r="R1476" i="4" s="1"/>
  <c r="M1477" i="4"/>
  <c r="Q1477" i="4" s="1"/>
  <c r="R1477" i="4" s="1"/>
  <c r="M1478" i="4"/>
  <c r="Q1478" i="4" s="1"/>
  <c r="R1478" i="4" s="1"/>
  <c r="M1479" i="4"/>
  <c r="Q1479" i="4" s="1"/>
  <c r="R1479" i="4" s="1"/>
  <c r="M1480" i="4"/>
  <c r="Q1480" i="4" s="1"/>
  <c r="R1480" i="4" s="1"/>
  <c r="M1481" i="4"/>
  <c r="Q1481" i="4" s="1"/>
  <c r="R1481" i="4" s="1"/>
  <c r="M1482" i="4"/>
  <c r="Q1482" i="4" s="1"/>
  <c r="R1482" i="4" s="1"/>
  <c r="M1483" i="4"/>
  <c r="Q1483" i="4" s="1"/>
  <c r="R1483" i="4" s="1"/>
  <c r="M1484" i="4"/>
  <c r="Q1484" i="4" s="1"/>
  <c r="R1484" i="4" s="1"/>
  <c r="M1485" i="4"/>
  <c r="Q1485" i="4" s="1"/>
  <c r="R1485" i="4" s="1"/>
  <c r="M1486" i="4"/>
  <c r="Q1486" i="4" s="1"/>
  <c r="R1486" i="4" s="1"/>
  <c r="M1487" i="4"/>
  <c r="Q1487" i="4" s="1"/>
  <c r="R1487" i="4" s="1"/>
  <c r="M1488" i="4"/>
  <c r="Q1488" i="4" s="1"/>
  <c r="R1488" i="4" s="1"/>
  <c r="M1489" i="4"/>
  <c r="Q1489" i="4" s="1"/>
  <c r="R1489" i="4" s="1"/>
  <c r="M1490" i="4"/>
  <c r="Q1490" i="4" s="1"/>
  <c r="R1490" i="4" s="1"/>
  <c r="M1491" i="4"/>
  <c r="Q1491" i="4" s="1"/>
  <c r="R1491" i="4" s="1"/>
  <c r="M1492" i="4"/>
  <c r="Q1492" i="4" s="1"/>
  <c r="R1492" i="4" s="1"/>
  <c r="M1493" i="4"/>
  <c r="Q1493" i="4" s="1"/>
  <c r="R1493" i="4" s="1"/>
  <c r="M1494" i="4"/>
  <c r="Q1494" i="4" s="1"/>
  <c r="R1494" i="4" s="1"/>
  <c r="M1495" i="4"/>
  <c r="Q1495" i="4" s="1"/>
  <c r="R1495" i="4" s="1"/>
  <c r="M1496" i="4"/>
  <c r="Q1496" i="4" s="1"/>
  <c r="R1496" i="4" s="1"/>
  <c r="M1497" i="4"/>
  <c r="Q1497" i="4" s="1"/>
  <c r="R1497" i="4" s="1"/>
  <c r="M1498" i="4"/>
  <c r="Q1498" i="4" s="1"/>
  <c r="R1498" i="4" s="1"/>
  <c r="M1499" i="4"/>
  <c r="Q1499" i="4" s="1"/>
  <c r="R1499" i="4" s="1"/>
  <c r="M1500" i="4"/>
  <c r="Q1500" i="4" s="1"/>
  <c r="R1500" i="4" s="1"/>
  <c r="M1501" i="4"/>
  <c r="Q1501" i="4" s="1"/>
  <c r="R1501" i="4" s="1"/>
  <c r="M1502" i="4"/>
  <c r="Q1502" i="4" s="1"/>
  <c r="R1502" i="4" s="1"/>
  <c r="M1503" i="4"/>
  <c r="Q1503" i="4" s="1"/>
  <c r="R1503" i="4" s="1"/>
  <c r="M1504" i="4"/>
  <c r="Q1504" i="4" s="1"/>
  <c r="R1504" i="4" s="1"/>
  <c r="M1505" i="4"/>
  <c r="Q1505" i="4" s="1"/>
  <c r="R1505" i="4" s="1"/>
  <c r="M1506" i="4"/>
  <c r="Q1506" i="4" s="1"/>
  <c r="R1506" i="4" s="1"/>
  <c r="M1507" i="4"/>
  <c r="Q1507" i="4" s="1"/>
  <c r="R1507" i="4" s="1"/>
  <c r="M1508" i="4"/>
  <c r="Q1508" i="4" s="1"/>
  <c r="R1508" i="4" s="1"/>
  <c r="M1509" i="4"/>
  <c r="Q1509" i="4" s="1"/>
  <c r="R1509" i="4" s="1"/>
  <c r="M1510" i="4"/>
  <c r="Q1510" i="4" s="1"/>
  <c r="R1510" i="4" s="1"/>
  <c r="M1511" i="4"/>
  <c r="Q1511" i="4" s="1"/>
  <c r="R1511" i="4" s="1"/>
  <c r="M1512" i="4"/>
  <c r="Q1512" i="4" s="1"/>
  <c r="R1512" i="4" s="1"/>
  <c r="M1513" i="4"/>
  <c r="Q1513" i="4" s="1"/>
  <c r="R1513" i="4" s="1"/>
  <c r="M1514" i="4"/>
  <c r="Q1514" i="4" s="1"/>
  <c r="R1514" i="4" s="1"/>
  <c r="M1515" i="4"/>
  <c r="Q1515" i="4" s="1"/>
  <c r="R1515" i="4" s="1"/>
  <c r="M1516" i="4"/>
  <c r="Q1516" i="4" s="1"/>
  <c r="R1516" i="4" s="1"/>
  <c r="M1517" i="4"/>
  <c r="Q1517" i="4" s="1"/>
  <c r="R1517" i="4" s="1"/>
  <c r="M1518" i="4"/>
  <c r="Q1518" i="4" s="1"/>
  <c r="R1518" i="4" s="1"/>
  <c r="M1519" i="4"/>
  <c r="Q1519" i="4" s="1"/>
  <c r="R1519" i="4" s="1"/>
  <c r="M1520" i="4"/>
  <c r="Q1520" i="4" s="1"/>
  <c r="R1520" i="4" s="1"/>
  <c r="M1521" i="4"/>
  <c r="Q1521" i="4" s="1"/>
  <c r="R1521" i="4" s="1"/>
  <c r="M1522" i="4"/>
  <c r="Q1522" i="4" s="1"/>
  <c r="R1522" i="4" s="1"/>
  <c r="M1523" i="4"/>
  <c r="Q1523" i="4" s="1"/>
  <c r="R1523" i="4" s="1"/>
  <c r="M1524" i="4"/>
  <c r="Q1524" i="4" s="1"/>
  <c r="R1524" i="4" s="1"/>
  <c r="M1525" i="4"/>
  <c r="Q1525" i="4" s="1"/>
  <c r="R1525" i="4" s="1"/>
  <c r="M1526" i="4"/>
  <c r="Q1526" i="4" s="1"/>
  <c r="R1526" i="4" s="1"/>
  <c r="M1527" i="4"/>
  <c r="Q1527" i="4" s="1"/>
  <c r="R1527" i="4" s="1"/>
  <c r="M1528" i="4"/>
  <c r="Q1528" i="4" s="1"/>
  <c r="R1528" i="4" s="1"/>
  <c r="M1529" i="4"/>
  <c r="Q1529" i="4" s="1"/>
  <c r="R1529" i="4" s="1"/>
  <c r="M1530" i="4"/>
  <c r="Q1530" i="4" s="1"/>
  <c r="R1530" i="4" s="1"/>
  <c r="M1531" i="4"/>
  <c r="Q1531" i="4" s="1"/>
  <c r="R1531" i="4" s="1"/>
  <c r="M1532" i="4"/>
  <c r="Q1532" i="4" s="1"/>
  <c r="R1532" i="4" s="1"/>
  <c r="M1533" i="4"/>
  <c r="Q1533" i="4" s="1"/>
  <c r="R1533" i="4" s="1"/>
  <c r="M1534" i="4"/>
  <c r="Q1534" i="4" s="1"/>
  <c r="R1534" i="4" s="1"/>
  <c r="M1535" i="4"/>
  <c r="Q1535" i="4" s="1"/>
  <c r="R1535" i="4" s="1"/>
  <c r="M1536" i="4"/>
  <c r="Q1536" i="4" s="1"/>
  <c r="R1536" i="4" s="1"/>
  <c r="M1537" i="4"/>
  <c r="Q1537" i="4" s="1"/>
  <c r="R1537" i="4" s="1"/>
  <c r="M1538" i="4"/>
  <c r="Q1538" i="4" s="1"/>
  <c r="R1538" i="4" s="1"/>
  <c r="M1539" i="4"/>
  <c r="Q1539" i="4" s="1"/>
  <c r="R1539" i="4" s="1"/>
  <c r="M1540" i="4"/>
  <c r="Q1540" i="4" s="1"/>
  <c r="R1540" i="4" s="1"/>
  <c r="M1541" i="4"/>
  <c r="Q1541" i="4" s="1"/>
  <c r="R1541" i="4" s="1"/>
  <c r="M1542" i="4"/>
  <c r="Q1542" i="4" s="1"/>
  <c r="R1542" i="4" s="1"/>
  <c r="M1543" i="4"/>
  <c r="Q1543" i="4" s="1"/>
  <c r="R1543" i="4" s="1"/>
  <c r="M1544" i="4"/>
  <c r="Q1544" i="4" s="1"/>
  <c r="R1544" i="4" s="1"/>
  <c r="M1545" i="4"/>
  <c r="Q1545" i="4" s="1"/>
  <c r="R1545" i="4" s="1"/>
  <c r="M1546" i="4"/>
  <c r="Q1546" i="4" s="1"/>
  <c r="R1546" i="4" s="1"/>
  <c r="M1547" i="4"/>
  <c r="Q1547" i="4" s="1"/>
  <c r="R1547" i="4" s="1"/>
  <c r="M1548" i="4"/>
  <c r="Q1548" i="4" s="1"/>
  <c r="R1548" i="4" s="1"/>
  <c r="M1549" i="4"/>
  <c r="Q1549" i="4" s="1"/>
  <c r="R1549" i="4" s="1"/>
  <c r="M1550" i="4"/>
  <c r="Q1550" i="4" s="1"/>
  <c r="R1550" i="4" s="1"/>
  <c r="M1551" i="4"/>
  <c r="Q1551" i="4" s="1"/>
  <c r="R1551" i="4" s="1"/>
  <c r="M1552" i="4"/>
  <c r="Q1552" i="4" s="1"/>
  <c r="R1552" i="4" s="1"/>
  <c r="M1553" i="4"/>
  <c r="Q1553" i="4" s="1"/>
  <c r="R1553" i="4" s="1"/>
  <c r="M1554" i="4"/>
  <c r="Q1554" i="4" s="1"/>
  <c r="R1554" i="4" s="1"/>
  <c r="M1555" i="4"/>
  <c r="Q1555" i="4" s="1"/>
  <c r="R1555" i="4" s="1"/>
  <c r="M1556" i="4"/>
  <c r="Q1556" i="4" s="1"/>
  <c r="R1556" i="4" s="1"/>
  <c r="M1557" i="4"/>
  <c r="Q1557" i="4" s="1"/>
  <c r="R1557" i="4" s="1"/>
  <c r="M1558" i="4"/>
  <c r="Q1558" i="4" s="1"/>
  <c r="R1558" i="4" s="1"/>
  <c r="M1559" i="4"/>
  <c r="Q1559" i="4" s="1"/>
  <c r="R1559" i="4" s="1"/>
  <c r="M1560" i="4"/>
  <c r="Q1560" i="4" s="1"/>
  <c r="R1560" i="4" s="1"/>
  <c r="M1561" i="4"/>
  <c r="Q1561" i="4" s="1"/>
  <c r="R1561" i="4" s="1"/>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1002" i="4"/>
  <c r="L1003" i="4"/>
  <c r="L1004" i="4"/>
  <c r="L1005" i="4"/>
  <c r="L1006" i="4"/>
  <c r="L1007" i="4"/>
  <c r="L1008" i="4"/>
  <c r="L1009" i="4"/>
  <c r="L1010" i="4"/>
  <c r="L1011" i="4"/>
  <c r="L1012" i="4"/>
  <c r="L1013" i="4"/>
  <c r="L1014" i="4"/>
  <c r="L1015" i="4"/>
  <c r="L1016" i="4"/>
  <c r="L1017" i="4"/>
  <c r="L1018" i="4"/>
  <c r="L1019" i="4"/>
  <c r="L1020" i="4"/>
  <c r="L1021" i="4"/>
  <c r="L1022" i="4"/>
  <c r="L1023" i="4"/>
  <c r="L1024" i="4"/>
  <c r="L1025" i="4"/>
  <c r="L1026" i="4"/>
  <c r="L1027" i="4"/>
  <c r="L1028" i="4"/>
  <c r="L1029" i="4"/>
  <c r="L1030" i="4"/>
  <c r="L1031" i="4"/>
  <c r="L1032" i="4"/>
  <c r="L1033" i="4"/>
  <c r="L1034" i="4"/>
  <c r="L1035" i="4"/>
  <c r="L1036" i="4"/>
  <c r="L1037" i="4"/>
  <c r="L1038" i="4"/>
  <c r="L1039" i="4"/>
  <c r="L1040" i="4"/>
  <c r="L1041" i="4"/>
  <c r="L1042" i="4"/>
  <c r="L1043" i="4"/>
  <c r="L1044" i="4"/>
  <c r="L1045" i="4"/>
  <c r="L1046" i="4"/>
  <c r="L1047" i="4"/>
  <c r="L1048" i="4"/>
  <c r="L1049" i="4"/>
  <c r="L1050" i="4"/>
  <c r="L1051" i="4"/>
  <c r="L1052" i="4"/>
  <c r="L1053" i="4"/>
  <c r="L1054" i="4"/>
  <c r="L1055" i="4"/>
  <c r="L1056" i="4"/>
  <c r="L1057" i="4"/>
  <c r="L1058" i="4"/>
  <c r="L1059" i="4"/>
  <c r="L1060" i="4"/>
  <c r="L1061" i="4"/>
  <c r="L1062" i="4"/>
  <c r="L1063" i="4"/>
  <c r="L1064" i="4"/>
  <c r="L1065" i="4"/>
  <c r="L1066" i="4"/>
  <c r="L1067" i="4"/>
  <c r="L1068" i="4"/>
  <c r="L1069" i="4"/>
  <c r="L1070" i="4"/>
  <c r="L1071" i="4"/>
  <c r="L1072" i="4"/>
  <c r="L1073" i="4"/>
  <c r="L1074" i="4"/>
  <c r="L1075" i="4"/>
  <c r="L1076" i="4"/>
  <c r="L1077" i="4"/>
  <c r="L1078" i="4"/>
  <c r="L1079" i="4"/>
  <c r="L1080" i="4"/>
  <c r="L1081" i="4"/>
  <c r="L1082" i="4"/>
  <c r="L1083" i="4"/>
  <c r="L1084" i="4"/>
  <c r="L1085" i="4"/>
  <c r="L1086" i="4"/>
  <c r="L1087" i="4"/>
  <c r="L1088" i="4"/>
  <c r="L1089" i="4"/>
  <c r="L1090" i="4"/>
  <c r="L1091" i="4"/>
  <c r="L1092" i="4"/>
  <c r="L1093" i="4"/>
  <c r="L1094" i="4"/>
  <c r="L1095" i="4"/>
  <c r="L1096" i="4"/>
  <c r="L1097" i="4"/>
  <c r="L1098" i="4"/>
  <c r="L1099" i="4"/>
  <c r="L1100" i="4"/>
  <c r="L1101" i="4"/>
  <c r="L1102" i="4"/>
  <c r="L1103" i="4"/>
  <c r="L1104" i="4"/>
  <c r="L1105" i="4"/>
  <c r="L1106" i="4"/>
  <c r="L1107" i="4"/>
  <c r="L1108" i="4"/>
  <c r="L1109" i="4"/>
  <c r="L1110" i="4"/>
  <c r="L1111" i="4"/>
  <c r="L1112" i="4"/>
  <c r="L1113" i="4"/>
  <c r="L1114" i="4"/>
  <c r="L1115" i="4"/>
  <c r="L1116" i="4"/>
  <c r="L1117" i="4"/>
  <c r="L1118" i="4"/>
  <c r="L1119" i="4"/>
  <c r="L1120" i="4"/>
  <c r="L1121" i="4"/>
  <c r="L1122" i="4"/>
  <c r="L1123" i="4"/>
  <c r="L1124" i="4"/>
  <c r="L1125" i="4"/>
  <c r="L1126" i="4"/>
  <c r="L1127" i="4"/>
  <c r="L1128" i="4"/>
  <c r="L1129" i="4"/>
  <c r="L1130" i="4"/>
  <c r="L1131" i="4"/>
  <c r="L1132" i="4"/>
  <c r="L1133" i="4"/>
  <c r="L1134" i="4"/>
  <c r="L1135" i="4"/>
  <c r="L1136" i="4"/>
  <c r="L1137" i="4"/>
  <c r="L1138" i="4"/>
  <c r="L1139" i="4"/>
  <c r="L1140" i="4"/>
  <c r="L1141" i="4"/>
  <c r="L1142" i="4"/>
  <c r="L1143" i="4"/>
  <c r="L1144" i="4"/>
  <c r="L1145" i="4"/>
  <c r="L1146" i="4"/>
  <c r="L1147" i="4"/>
  <c r="L1148" i="4"/>
  <c r="L1149" i="4"/>
  <c r="L1150" i="4"/>
  <c r="L1151" i="4"/>
  <c r="L1152" i="4"/>
  <c r="L1153" i="4"/>
  <c r="L1154" i="4"/>
  <c r="L1155" i="4"/>
  <c r="L1156" i="4"/>
  <c r="L1157" i="4"/>
  <c r="L1158" i="4"/>
  <c r="L1159" i="4"/>
  <c r="L1160" i="4"/>
  <c r="L1161" i="4"/>
  <c r="L1162" i="4"/>
  <c r="L1163" i="4"/>
  <c r="L1164" i="4"/>
  <c r="L1165" i="4"/>
  <c r="L1166" i="4"/>
  <c r="L1167" i="4"/>
  <c r="L1168" i="4"/>
  <c r="L1169" i="4"/>
  <c r="L1170" i="4"/>
  <c r="L1171" i="4"/>
  <c r="L1172" i="4"/>
  <c r="L1173" i="4"/>
  <c r="L1174" i="4"/>
  <c r="L1175" i="4"/>
  <c r="L1176" i="4"/>
  <c r="L1177" i="4"/>
  <c r="L1178" i="4"/>
  <c r="L1179" i="4"/>
  <c r="L1180" i="4"/>
  <c r="L1181" i="4"/>
  <c r="L1182" i="4"/>
  <c r="L1183" i="4"/>
  <c r="L1184" i="4"/>
  <c r="L1185" i="4"/>
  <c r="L1186" i="4"/>
  <c r="L1187" i="4"/>
  <c r="L1188" i="4"/>
  <c r="L1189" i="4"/>
  <c r="L1190" i="4"/>
  <c r="L1191" i="4"/>
  <c r="L1192" i="4"/>
  <c r="L1193" i="4"/>
  <c r="L1194" i="4"/>
  <c r="L1195" i="4"/>
  <c r="L1196" i="4"/>
  <c r="L1197" i="4"/>
  <c r="L1198" i="4"/>
  <c r="L1199" i="4"/>
  <c r="L1200" i="4"/>
  <c r="L1201" i="4"/>
  <c r="L1202" i="4"/>
  <c r="L1203" i="4"/>
  <c r="L1204" i="4"/>
  <c r="L1205" i="4"/>
  <c r="L1206" i="4"/>
  <c r="L1207" i="4"/>
  <c r="L1208" i="4"/>
  <c r="L1209" i="4"/>
  <c r="L1210" i="4"/>
  <c r="L1211" i="4"/>
  <c r="L1212" i="4"/>
  <c r="L1213" i="4"/>
  <c r="L1214" i="4"/>
  <c r="L1215" i="4"/>
  <c r="L1216" i="4"/>
  <c r="L1217" i="4"/>
  <c r="L1218" i="4"/>
  <c r="L1219" i="4"/>
  <c r="L1220" i="4"/>
  <c r="L1221" i="4"/>
  <c r="L1222" i="4"/>
  <c r="L1223" i="4"/>
  <c r="L1224" i="4"/>
  <c r="L1225" i="4"/>
  <c r="L1226" i="4"/>
  <c r="L1227" i="4"/>
  <c r="L1228" i="4"/>
  <c r="L1229" i="4"/>
  <c r="L1230" i="4"/>
  <c r="L1231" i="4"/>
  <c r="L1232" i="4"/>
  <c r="L1233" i="4"/>
  <c r="L1234" i="4"/>
  <c r="L1235" i="4"/>
  <c r="L1236" i="4"/>
  <c r="L1237" i="4"/>
  <c r="L1238" i="4"/>
  <c r="L1239" i="4"/>
  <c r="L1240" i="4"/>
  <c r="L1241" i="4"/>
  <c r="L1242" i="4"/>
  <c r="L1243" i="4"/>
  <c r="L1244" i="4"/>
  <c r="L1245" i="4"/>
  <c r="L1246" i="4"/>
  <c r="L1247" i="4"/>
  <c r="L1248" i="4"/>
  <c r="L1249" i="4"/>
  <c r="L1250" i="4"/>
  <c r="L1251" i="4"/>
  <c r="L1252" i="4"/>
  <c r="L1253" i="4"/>
  <c r="L1254" i="4"/>
  <c r="L1255" i="4"/>
  <c r="L1256" i="4"/>
  <c r="L1257" i="4"/>
  <c r="L1258" i="4"/>
  <c r="L1259" i="4"/>
  <c r="L1260" i="4"/>
  <c r="L1261" i="4"/>
  <c r="L1262" i="4"/>
  <c r="L1263" i="4"/>
  <c r="L1264" i="4"/>
  <c r="L1265" i="4"/>
  <c r="L1266" i="4"/>
  <c r="L1267" i="4"/>
  <c r="L1268" i="4"/>
  <c r="L1269" i="4"/>
  <c r="L1270" i="4"/>
  <c r="L1271" i="4"/>
  <c r="L1272" i="4"/>
  <c r="L1273" i="4"/>
  <c r="L1274" i="4"/>
  <c r="L1275" i="4"/>
  <c r="L1276" i="4"/>
  <c r="L1277" i="4"/>
  <c r="L1278" i="4"/>
  <c r="L1279" i="4"/>
  <c r="L1280" i="4"/>
  <c r="L1281" i="4"/>
  <c r="L1282" i="4"/>
  <c r="L1283" i="4"/>
  <c r="L1284" i="4"/>
  <c r="L1285" i="4"/>
  <c r="L1286" i="4"/>
  <c r="L1287" i="4"/>
  <c r="L1288" i="4"/>
  <c r="L1289" i="4"/>
  <c r="L1290" i="4"/>
  <c r="L1291" i="4"/>
  <c r="L1292" i="4"/>
  <c r="L1293" i="4"/>
  <c r="L1294" i="4"/>
  <c r="L1295" i="4"/>
  <c r="L1296" i="4"/>
  <c r="L1297" i="4"/>
  <c r="L1298" i="4"/>
  <c r="L1299" i="4"/>
  <c r="L1300" i="4"/>
  <c r="L1301" i="4"/>
  <c r="L1302" i="4"/>
  <c r="L1303" i="4"/>
  <c r="L1304" i="4"/>
  <c r="L1305" i="4"/>
  <c r="L1306" i="4"/>
  <c r="L1307" i="4"/>
  <c r="L1308" i="4"/>
  <c r="L1309" i="4"/>
  <c r="L1310" i="4"/>
  <c r="L1311" i="4"/>
  <c r="L1312" i="4"/>
  <c r="L1313" i="4"/>
  <c r="L1314" i="4"/>
  <c r="L1315" i="4"/>
  <c r="L1316" i="4"/>
  <c r="L1317" i="4"/>
  <c r="L1318" i="4"/>
  <c r="L1319" i="4"/>
  <c r="L1320" i="4"/>
  <c r="L1321" i="4"/>
  <c r="L1322" i="4"/>
  <c r="L1323" i="4"/>
  <c r="L1324" i="4"/>
  <c r="L1325" i="4"/>
  <c r="L1326" i="4"/>
  <c r="L1327" i="4"/>
  <c r="L1328" i="4"/>
  <c r="L1329" i="4"/>
  <c r="L1330" i="4"/>
  <c r="L1331" i="4"/>
  <c r="L1332" i="4"/>
  <c r="L1333" i="4"/>
  <c r="L1334" i="4"/>
  <c r="L1335" i="4"/>
  <c r="L1336" i="4"/>
  <c r="L1337" i="4"/>
  <c r="L1338" i="4"/>
  <c r="L1339" i="4"/>
  <c r="L1340" i="4"/>
  <c r="L1341" i="4"/>
  <c r="L1342" i="4"/>
  <c r="L1343" i="4"/>
  <c r="L1344" i="4"/>
  <c r="L1345" i="4"/>
  <c r="L1346" i="4"/>
  <c r="L1347" i="4"/>
  <c r="L1348" i="4"/>
  <c r="L1349" i="4"/>
  <c r="L1350" i="4"/>
  <c r="L1351" i="4"/>
  <c r="L1352" i="4"/>
  <c r="L1353" i="4"/>
  <c r="L1354" i="4"/>
  <c r="L1355" i="4"/>
  <c r="L1356" i="4"/>
  <c r="L1357" i="4"/>
  <c r="L1358" i="4"/>
  <c r="L1359" i="4"/>
  <c r="L1360" i="4"/>
  <c r="L1361" i="4"/>
  <c r="L1362" i="4"/>
  <c r="L1363" i="4"/>
  <c r="L1364" i="4"/>
  <c r="L1365" i="4"/>
  <c r="L1366" i="4"/>
  <c r="L1367" i="4"/>
  <c r="L1368" i="4"/>
  <c r="L1369" i="4"/>
  <c r="L1370" i="4"/>
  <c r="L1371" i="4"/>
  <c r="L1372" i="4"/>
  <c r="L1373" i="4"/>
  <c r="L1374" i="4"/>
  <c r="L1375" i="4"/>
  <c r="L1376" i="4"/>
  <c r="L1377" i="4"/>
  <c r="L1378" i="4"/>
  <c r="L1379" i="4"/>
  <c r="L1380" i="4"/>
  <c r="L1381" i="4"/>
  <c r="L1382" i="4"/>
  <c r="L1383" i="4"/>
  <c r="L1384" i="4"/>
  <c r="L1385" i="4"/>
  <c r="L1386" i="4"/>
  <c r="L1387" i="4"/>
  <c r="L1388" i="4"/>
  <c r="L1389" i="4"/>
  <c r="L1390" i="4"/>
  <c r="L1391" i="4"/>
  <c r="L1392" i="4"/>
  <c r="L1393" i="4"/>
  <c r="L1394" i="4"/>
  <c r="L1395" i="4"/>
  <c r="L1396" i="4"/>
  <c r="L1397" i="4"/>
  <c r="L1398" i="4"/>
  <c r="L1399" i="4"/>
  <c r="L1400" i="4"/>
  <c r="L1401" i="4"/>
  <c r="L1402" i="4"/>
  <c r="L1403" i="4"/>
  <c r="L1404" i="4"/>
  <c r="L1405" i="4"/>
  <c r="L1406" i="4"/>
  <c r="L1407" i="4"/>
  <c r="L1408" i="4"/>
  <c r="L1409" i="4"/>
  <c r="L1410" i="4"/>
  <c r="L1411" i="4"/>
  <c r="L1412" i="4"/>
  <c r="L1413" i="4"/>
  <c r="L1414" i="4"/>
  <c r="L1415" i="4"/>
  <c r="L1416" i="4"/>
  <c r="L1417" i="4"/>
  <c r="L1418" i="4"/>
  <c r="L1419" i="4"/>
  <c r="L1420" i="4"/>
  <c r="L1421" i="4"/>
  <c r="L1422" i="4"/>
  <c r="L1423" i="4"/>
  <c r="L1424" i="4"/>
  <c r="L1425" i="4"/>
  <c r="L1426" i="4"/>
  <c r="L1427" i="4"/>
  <c r="L1428" i="4"/>
  <c r="L1429" i="4"/>
  <c r="L1430" i="4"/>
  <c r="L1431" i="4"/>
  <c r="L1432" i="4"/>
  <c r="L1433" i="4"/>
  <c r="L1434" i="4"/>
  <c r="L1435" i="4"/>
  <c r="L1436" i="4"/>
  <c r="L1437" i="4"/>
  <c r="L1438" i="4"/>
  <c r="L1439" i="4"/>
  <c r="L1440" i="4"/>
  <c r="L1441" i="4"/>
  <c r="L1442" i="4"/>
  <c r="L1443" i="4"/>
  <c r="L1444" i="4"/>
  <c r="L1445" i="4"/>
  <c r="L1446" i="4"/>
  <c r="L1447" i="4"/>
  <c r="L1448" i="4"/>
  <c r="L1449" i="4"/>
  <c r="L1450" i="4"/>
  <c r="L1451" i="4"/>
  <c r="L1452" i="4"/>
  <c r="L1453" i="4"/>
  <c r="L1454" i="4"/>
  <c r="L1455" i="4"/>
  <c r="L1456" i="4"/>
  <c r="L1457" i="4"/>
  <c r="L1458" i="4"/>
  <c r="L1459" i="4"/>
  <c r="L1460" i="4"/>
  <c r="L1461" i="4"/>
  <c r="L1462" i="4"/>
  <c r="L1463" i="4"/>
  <c r="L1464" i="4"/>
  <c r="L1465" i="4"/>
  <c r="L1466" i="4"/>
  <c r="L1467" i="4"/>
  <c r="L1468" i="4"/>
  <c r="L1469" i="4"/>
  <c r="L1470" i="4"/>
  <c r="L1471" i="4"/>
  <c r="L1472" i="4"/>
  <c r="L1473" i="4"/>
  <c r="L1474" i="4"/>
  <c r="L1475" i="4"/>
  <c r="L1476" i="4"/>
  <c r="L1477" i="4"/>
  <c r="L1478" i="4"/>
  <c r="L1479" i="4"/>
  <c r="L1480" i="4"/>
  <c r="L1481" i="4"/>
  <c r="L1482" i="4"/>
  <c r="L1483" i="4"/>
  <c r="L1484" i="4"/>
  <c r="L1485" i="4"/>
  <c r="L1486" i="4"/>
  <c r="L1487" i="4"/>
  <c r="L1488" i="4"/>
  <c r="L1489" i="4"/>
  <c r="L1490" i="4"/>
  <c r="L1491" i="4"/>
  <c r="L1492" i="4"/>
  <c r="L1493" i="4"/>
  <c r="L1494" i="4"/>
  <c r="L1495" i="4"/>
  <c r="L1496" i="4"/>
  <c r="L1497" i="4"/>
  <c r="L1498" i="4"/>
  <c r="L1499" i="4"/>
  <c r="L1500" i="4"/>
  <c r="L1501" i="4"/>
  <c r="L1502" i="4"/>
  <c r="L1503" i="4"/>
  <c r="L1504" i="4"/>
  <c r="L1505" i="4"/>
  <c r="L1506" i="4"/>
  <c r="L1507" i="4"/>
  <c r="L1508" i="4"/>
  <c r="L1509" i="4"/>
  <c r="L1510" i="4"/>
  <c r="L1511" i="4"/>
  <c r="L1512" i="4"/>
  <c r="L1513" i="4"/>
  <c r="L1514" i="4"/>
  <c r="L1515" i="4"/>
  <c r="L1516" i="4"/>
  <c r="L1517" i="4"/>
  <c r="L1518" i="4"/>
  <c r="L1519" i="4"/>
  <c r="L1520" i="4"/>
  <c r="L1521" i="4"/>
  <c r="L1522" i="4"/>
  <c r="L1523" i="4"/>
  <c r="L1524" i="4"/>
  <c r="L1525" i="4"/>
  <c r="L1526" i="4"/>
  <c r="L1527" i="4"/>
  <c r="L1528" i="4"/>
  <c r="L1529" i="4"/>
  <c r="L1530" i="4"/>
  <c r="L1531" i="4"/>
  <c r="L1532" i="4"/>
  <c r="L1533" i="4"/>
  <c r="L1534" i="4"/>
  <c r="L1535" i="4"/>
  <c r="L1536" i="4"/>
  <c r="L1537" i="4"/>
  <c r="L1538" i="4"/>
  <c r="L1539" i="4"/>
  <c r="L1540" i="4"/>
  <c r="L1541" i="4"/>
  <c r="L1542" i="4"/>
  <c r="L1543" i="4"/>
  <c r="L1544" i="4"/>
  <c r="L1545" i="4"/>
  <c r="L1546" i="4"/>
  <c r="L1547" i="4"/>
  <c r="L1548" i="4"/>
  <c r="L1549" i="4"/>
  <c r="L1550" i="4"/>
  <c r="L1551" i="4"/>
  <c r="L1552" i="4"/>
  <c r="L1553" i="4"/>
  <c r="L1554" i="4"/>
  <c r="L1555" i="4"/>
  <c r="L1556" i="4"/>
  <c r="L1557" i="4"/>
  <c r="L1558" i="4"/>
  <c r="L1559" i="4"/>
  <c r="L1560" i="4"/>
  <c r="L1561" i="4"/>
  <c r="E25" i="8"/>
  <c r="F25" i="8" l="1"/>
  <c r="P1561" i="4"/>
  <c r="U1561" i="4" s="1"/>
  <c r="V1561" i="4" s="1"/>
  <c r="P1553" i="4"/>
  <c r="U1553" i="4" s="1"/>
  <c r="V1553" i="4" s="1"/>
  <c r="P1545" i="4"/>
  <c r="U1545" i="4" s="1"/>
  <c r="V1545" i="4" s="1"/>
  <c r="P1537" i="4"/>
  <c r="U1537" i="4" s="1"/>
  <c r="V1537" i="4" s="1"/>
  <c r="P1529" i="4"/>
  <c r="U1529" i="4" s="1"/>
  <c r="V1529" i="4" s="1"/>
  <c r="P1521" i="4"/>
  <c r="U1521" i="4" s="1"/>
  <c r="V1521" i="4" s="1"/>
  <c r="P1513" i="4"/>
  <c r="U1513" i="4" s="1"/>
  <c r="V1513" i="4" s="1"/>
  <c r="P1505" i="4"/>
  <c r="U1505" i="4" s="1"/>
  <c r="V1505" i="4" s="1"/>
  <c r="P1497" i="4"/>
  <c r="U1497" i="4" s="1"/>
  <c r="V1497" i="4" s="1"/>
  <c r="P1489" i="4"/>
  <c r="U1489" i="4" s="1"/>
  <c r="V1489" i="4" s="1"/>
  <c r="P1481" i="4"/>
  <c r="U1481" i="4" s="1"/>
  <c r="V1481" i="4" s="1"/>
  <c r="P1473" i="4"/>
  <c r="U1473" i="4" s="1"/>
  <c r="V1473" i="4" s="1"/>
  <c r="P1465" i="4"/>
  <c r="U1465" i="4" s="1"/>
  <c r="V1465" i="4" s="1"/>
  <c r="P1457" i="4"/>
  <c r="U1457" i="4" s="1"/>
  <c r="V1457" i="4" s="1"/>
  <c r="P1449" i="4"/>
  <c r="U1449" i="4" s="1"/>
  <c r="V1449" i="4" s="1"/>
  <c r="P1441" i="4"/>
  <c r="U1441" i="4" s="1"/>
  <c r="V1441" i="4" s="1"/>
  <c r="P1433" i="4"/>
  <c r="U1433" i="4" s="1"/>
  <c r="V1433" i="4" s="1"/>
  <c r="P1425" i="4"/>
  <c r="U1425" i="4" s="1"/>
  <c r="V1425" i="4" s="1"/>
  <c r="P1417" i="4"/>
  <c r="U1417" i="4" s="1"/>
  <c r="V1417" i="4" s="1"/>
  <c r="P1409" i="4"/>
  <c r="U1409" i="4" s="1"/>
  <c r="V1409" i="4" s="1"/>
  <c r="P1401" i="4"/>
  <c r="U1401" i="4" s="1"/>
  <c r="V1401" i="4" s="1"/>
  <c r="P1393" i="4"/>
  <c r="U1393" i="4" s="1"/>
  <c r="V1393" i="4" s="1"/>
  <c r="P1385" i="4"/>
  <c r="U1385" i="4" s="1"/>
  <c r="V1385" i="4" s="1"/>
  <c r="P1377" i="4"/>
  <c r="U1377" i="4" s="1"/>
  <c r="V1377" i="4" s="1"/>
  <c r="P1369" i="4"/>
  <c r="U1369" i="4" s="1"/>
  <c r="V1369" i="4" s="1"/>
  <c r="P1361" i="4"/>
  <c r="U1361" i="4" s="1"/>
  <c r="V1361" i="4" s="1"/>
  <c r="P1353" i="4"/>
  <c r="U1353" i="4" s="1"/>
  <c r="V1353" i="4" s="1"/>
  <c r="P1345" i="4"/>
  <c r="U1345" i="4" s="1"/>
  <c r="V1345" i="4" s="1"/>
  <c r="P1337" i="4"/>
  <c r="U1337" i="4" s="1"/>
  <c r="V1337" i="4" s="1"/>
  <c r="P1453" i="4"/>
  <c r="P908" i="4"/>
  <c r="U908" i="4" s="1"/>
  <c r="V908" i="4" s="1"/>
  <c r="P450" i="4"/>
  <c r="U450" i="4" s="1"/>
  <c r="V450" i="4" s="1"/>
  <c r="P1230" i="4"/>
  <c r="U1230" i="4" s="1"/>
  <c r="V1230" i="4" s="1"/>
  <c r="P852" i="4"/>
  <c r="U852" i="4" s="1"/>
  <c r="V852" i="4" s="1"/>
  <c r="P352" i="4"/>
  <c r="U352" i="4" s="1"/>
  <c r="V352" i="4" s="1"/>
  <c r="P1412" i="4"/>
  <c r="U1412" i="4" s="1"/>
  <c r="V1412" i="4" s="1"/>
  <c r="P794" i="4"/>
  <c r="U794" i="4" s="1"/>
  <c r="V794" i="4" s="1"/>
  <c r="P170" i="4"/>
  <c r="U170" i="4" s="1"/>
  <c r="V170" i="4" s="1"/>
  <c r="P514" i="4"/>
  <c r="U514" i="4" s="1"/>
  <c r="V514" i="4" s="1"/>
  <c r="P1346" i="4"/>
  <c r="U1346" i="4" s="1"/>
  <c r="V1346" i="4" s="1"/>
  <c r="P1202" i="4"/>
  <c r="U1202" i="4" s="1"/>
  <c r="V1202" i="4" s="1"/>
  <c r="P1122" i="4"/>
  <c r="U1122" i="4" s="1"/>
  <c r="V1122" i="4" s="1"/>
  <c r="P1082" i="4"/>
  <c r="U1082" i="4" s="1"/>
  <c r="V1082" i="4" s="1"/>
  <c r="P1026" i="4"/>
  <c r="U1026" i="4" s="1"/>
  <c r="V1026" i="4" s="1"/>
  <c r="P1557" i="4"/>
  <c r="U1557" i="4" s="1"/>
  <c r="V1557" i="4" s="1"/>
  <c r="P1549" i="4"/>
  <c r="U1549" i="4" s="1"/>
  <c r="V1549" i="4" s="1"/>
  <c r="P1533" i="4"/>
  <c r="U1533" i="4" s="1"/>
  <c r="V1533" i="4" s="1"/>
  <c r="P1525" i="4"/>
  <c r="U1525" i="4" s="1"/>
  <c r="V1525" i="4" s="1"/>
  <c r="P1509" i="4"/>
  <c r="P1501" i="4"/>
  <c r="U1501" i="4" s="1"/>
  <c r="V1501" i="4" s="1"/>
  <c r="P1493" i="4"/>
  <c r="U1493" i="4" s="1"/>
  <c r="V1493" i="4" s="1"/>
  <c r="P1485" i="4"/>
  <c r="P1469" i="4"/>
  <c r="U1469" i="4" s="1"/>
  <c r="V1469" i="4" s="1"/>
  <c r="P1461" i="4"/>
  <c r="U1461" i="4" s="1"/>
  <c r="V1461" i="4" s="1"/>
  <c r="P1445" i="4"/>
  <c r="U1445" i="4" s="1"/>
  <c r="V1445" i="4" s="1"/>
  <c r="P1437" i="4"/>
  <c r="U1437" i="4" s="1"/>
  <c r="V1437" i="4" s="1"/>
  <c r="P1429" i="4"/>
  <c r="U1429" i="4" s="1"/>
  <c r="V1429" i="4" s="1"/>
  <c r="P1421" i="4"/>
  <c r="U1421" i="4" s="1"/>
  <c r="V1421" i="4" s="1"/>
  <c r="P1405" i="4"/>
  <c r="U1405" i="4" s="1"/>
  <c r="V1405" i="4" s="1"/>
  <c r="P1397" i="4"/>
  <c r="U1397" i="4" s="1"/>
  <c r="V1397" i="4" s="1"/>
  <c r="P1381" i="4"/>
  <c r="U1381" i="4" s="1"/>
  <c r="V1381" i="4" s="1"/>
  <c r="P1373" i="4"/>
  <c r="U1373" i="4" s="1"/>
  <c r="V1373" i="4" s="1"/>
  <c r="P1365" i="4"/>
  <c r="U1365" i="4" s="1"/>
  <c r="V1365" i="4" s="1"/>
  <c r="P1357" i="4"/>
  <c r="U1357" i="4" s="1"/>
  <c r="V1357" i="4" s="1"/>
  <c r="P1476" i="4"/>
  <c r="U1476" i="4" s="1"/>
  <c r="V1476" i="4" s="1"/>
  <c r="P1288" i="4"/>
  <c r="U1288" i="4" s="1"/>
  <c r="V1288" i="4" s="1"/>
  <c r="P963" i="4"/>
  <c r="U963" i="4" s="1"/>
  <c r="V963" i="4" s="1"/>
  <c r="P1556" i="4"/>
  <c r="U1556" i="4" s="1"/>
  <c r="V1556" i="4" s="1"/>
  <c r="P1548" i="4"/>
  <c r="U1548" i="4" s="1"/>
  <c r="V1548" i="4" s="1"/>
  <c r="P1532" i="4"/>
  <c r="U1532" i="4" s="1"/>
  <c r="V1532" i="4" s="1"/>
  <c r="P1524" i="4"/>
  <c r="U1524" i="4" s="1"/>
  <c r="V1524" i="4" s="1"/>
  <c r="P1516" i="4"/>
  <c r="U1516" i="4" s="1"/>
  <c r="V1516" i="4" s="1"/>
  <c r="P1508" i="4"/>
  <c r="U1508" i="4" s="1"/>
  <c r="V1508" i="4" s="1"/>
  <c r="P1492" i="4"/>
  <c r="U1492" i="4" s="1"/>
  <c r="V1492" i="4" s="1"/>
  <c r="P1484" i="4"/>
  <c r="U1484" i="4" s="1"/>
  <c r="V1484" i="4" s="1"/>
  <c r="P1468" i="4"/>
  <c r="U1468" i="4" s="1"/>
  <c r="V1468" i="4" s="1"/>
  <c r="P1460" i="4"/>
  <c r="U1460" i="4" s="1"/>
  <c r="V1460" i="4" s="1"/>
  <c r="P1452" i="4"/>
  <c r="U1452" i="4" s="1"/>
  <c r="V1452" i="4" s="1"/>
  <c r="P1444" i="4"/>
  <c r="U1444" i="4" s="1"/>
  <c r="V1444" i="4" s="1"/>
  <c r="P1428" i="4"/>
  <c r="U1428" i="4" s="1"/>
  <c r="V1428" i="4" s="1"/>
  <c r="P1420" i="4"/>
  <c r="U1420" i="4" s="1"/>
  <c r="V1420" i="4" s="1"/>
  <c r="P1404" i="4"/>
  <c r="U1404" i="4" s="1"/>
  <c r="V1404" i="4" s="1"/>
  <c r="P1396" i="4"/>
  <c r="U1396" i="4" s="1"/>
  <c r="V1396" i="4" s="1"/>
  <c r="P1388" i="4"/>
  <c r="U1388" i="4" s="1"/>
  <c r="V1388" i="4" s="1"/>
  <c r="P1380" i="4"/>
  <c r="U1380" i="4" s="1"/>
  <c r="V1380" i="4" s="1"/>
  <c r="P1364" i="4"/>
  <c r="U1364" i="4" s="1"/>
  <c r="V1364" i="4" s="1"/>
  <c r="P1356" i="4"/>
  <c r="U1356" i="4" s="1"/>
  <c r="V1356" i="4" s="1"/>
  <c r="P1324" i="4"/>
  <c r="U1324" i="4" s="1"/>
  <c r="V1324" i="4" s="1"/>
  <c r="P1228" i="4"/>
  <c r="U1228" i="4" s="1"/>
  <c r="V1228" i="4" s="1"/>
  <c r="P1188" i="4"/>
  <c r="U1188" i="4" s="1"/>
  <c r="V1188" i="4" s="1"/>
  <c r="P1180" i="4"/>
  <c r="U1180" i="4" s="1"/>
  <c r="V1180" i="4" s="1"/>
  <c r="P1068" i="4"/>
  <c r="U1068" i="4" s="1"/>
  <c r="V1068" i="4" s="1"/>
  <c r="P1044" i="4"/>
  <c r="U1044" i="4" s="1"/>
  <c r="V1044" i="4" s="1"/>
  <c r="P1036" i="4"/>
  <c r="U1036" i="4" s="1"/>
  <c r="V1036" i="4" s="1"/>
  <c r="P1004" i="4"/>
  <c r="U1004" i="4" s="1"/>
  <c r="V1004" i="4" s="1"/>
  <c r="P980" i="4"/>
  <c r="U980" i="4" s="1"/>
  <c r="V980" i="4" s="1"/>
  <c r="P940" i="4"/>
  <c r="U940" i="4" s="1"/>
  <c r="V940" i="4" s="1"/>
  <c r="P876" i="4"/>
  <c r="U876" i="4" s="1"/>
  <c r="V876" i="4" s="1"/>
  <c r="P844" i="4"/>
  <c r="U844" i="4" s="1"/>
  <c r="V844" i="4" s="1"/>
  <c r="P812" i="4"/>
  <c r="U812" i="4" s="1"/>
  <c r="V812" i="4" s="1"/>
  <c r="P788" i="4"/>
  <c r="U788" i="4" s="1"/>
  <c r="V788" i="4" s="1"/>
  <c r="P780" i="4"/>
  <c r="U780" i="4" s="1"/>
  <c r="V780" i="4" s="1"/>
  <c r="P748" i="4"/>
  <c r="U748" i="4" s="1"/>
  <c r="V748" i="4" s="1"/>
  <c r="P724" i="4"/>
  <c r="U724" i="4" s="1"/>
  <c r="V724" i="4" s="1"/>
  <c r="P716" i="4"/>
  <c r="U716" i="4" s="1"/>
  <c r="V716" i="4" s="1"/>
  <c r="P660" i="4"/>
  <c r="U660" i="4" s="1"/>
  <c r="V660" i="4" s="1"/>
  <c r="P652" i="4"/>
  <c r="U652" i="4" s="1"/>
  <c r="V652" i="4" s="1"/>
  <c r="P596" i="4"/>
  <c r="U596" i="4" s="1"/>
  <c r="V596" i="4" s="1"/>
  <c r="P588" i="4"/>
  <c r="U588" i="4" s="1"/>
  <c r="V588" i="4" s="1"/>
  <c r="P556" i="4"/>
  <c r="U556" i="4" s="1"/>
  <c r="V556" i="4" s="1"/>
  <c r="P532" i="4"/>
  <c r="U532" i="4" s="1"/>
  <c r="V532" i="4" s="1"/>
  <c r="P524" i="4"/>
  <c r="U524" i="4" s="1"/>
  <c r="V524" i="4" s="1"/>
  <c r="P492" i="4"/>
  <c r="U492" i="4" s="1"/>
  <c r="V492" i="4" s="1"/>
  <c r="P468" i="4"/>
  <c r="U468" i="4" s="1"/>
  <c r="V468" i="4" s="1"/>
  <c r="P428" i="4"/>
  <c r="U428" i="4" s="1"/>
  <c r="V428" i="4" s="1"/>
  <c r="P404" i="4"/>
  <c r="U404" i="4" s="1"/>
  <c r="V404" i="4" s="1"/>
  <c r="P228" i="4"/>
  <c r="U228" i="4" s="1"/>
  <c r="V228" i="4" s="1"/>
  <c r="P60" i="4"/>
  <c r="U60" i="4" s="1"/>
  <c r="V60" i="4" s="1"/>
  <c r="P12" i="4"/>
  <c r="U12" i="4" s="1"/>
  <c r="V12" i="4" s="1"/>
  <c r="P59" i="4"/>
  <c r="U59" i="4" s="1"/>
  <c r="V59" i="4" s="1"/>
  <c r="P1260" i="4"/>
  <c r="U1260" i="4" s="1"/>
  <c r="V1260" i="4" s="1"/>
  <c r="P1331" i="4"/>
  <c r="U1331" i="4" s="1"/>
  <c r="V1331" i="4" s="1"/>
  <c r="P1299" i="4"/>
  <c r="U1299" i="4" s="1"/>
  <c r="V1299" i="4" s="1"/>
  <c r="P1283" i="4"/>
  <c r="U1283" i="4" s="1"/>
  <c r="V1283" i="4" s="1"/>
  <c r="P1267" i="4"/>
  <c r="U1267" i="4" s="1"/>
  <c r="V1267" i="4" s="1"/>
  <c r="P1219" i="4"/>
  <c r="U1219" i="4" s="1"/>
  <c r="V1219" i="4" s="1"/>
  <c r="P1195" i="4"/>
  <c r="U1195" i="4" s="1"/>
  <c r="V1195" i="4" s="1"/>
  <c r="P1059" i="4"/>
  <c r="U1059" i="4" s="1"/>
  <c r="V1059" i="4" s="1"/>
  <c r="P1003" i="4"/>
  <c r="U1003" i="4" s="1"/>
  <c r="V1003" i="4" s="1"/>
  <c r="P995" i="4"/>
  <c r="U995" i="4" s="1"/>
  <c r="V995" i="4" s="1"/>
  <c r="P939" i="4"/>
  <c r="U939" i="4" s="1"/>
  <c r="V939" i="4" s="1"/>
  <c r="P931" i="4"/>
  <c r="U931" i="4" s="1"/>
  <c r="V931" i="4" s="1"/>
  <c r="P899" i="4"/>
  <c r="U899" i="4" s="1"/>
  <c r="V899" i="4" s="1"/>
  <c r="P875" i="4"/>
  <c r="U875" i="4" s="1"/>
  <c r="V875" i="4" s="1"/>
  <c r="P867" i="4"/>
  <c r="U867" i="4" s="1"/>
  <c r="V867" i="4" s="1"/>
  <c r="P811" i="4"/>
  <c r="U811" i="4" s="1"/>
  <c r="V811" i="4" s="1"/>
  <c r="P771" i="4"/>
  <c r="U771" i="4" s="1"/>
  <c r="V771" i="4" s="1"/>
  <c r="P1554" i="4"/>
  <c r="U1554" i="4" s="1"/>
  <c r="V1554" i="4" s="1"/>
  <c r="P1546" i="4"/>
  <c r="U1546" i="4" s="1"/>
  <c r="V1546" i="4" s="1"/>
  <c r="P1538" i="4"/>
  <c r="U1538" i="4" s="1"/>
  <c r="V1538" i="4" s="1"/>
  <c r="P1530" i="4"/>
  <c r="U1530" i="4" s="1"/>
  <c r="V1530" i="4" s="1"/>
  <c r="P1522" i="4"/>
  <c r="U1522" i="4" s="1"/>
  <c r="V1522" i="4" s="1"/>
  <c r="P1514" i="4"/>
  <c r="U1514" i="4" s="1"/>
  <c r="V1514" i="4" s="1"/>
  <c r="P1506" i="4"/>
  <c r="U1506" i="4" s="1"/>
  <c r="V1506" i="4" s="1"/>
  <c r="P1498" i="4"/>
  <c r="U1498" i="4" s="1"/>
  <c r="V1498" i="4" s="1"/>
  <c r="P1490" i="4"/>
  <c r="U1490" i="4" s="1"/>
  <c r="V1490" i="4" s="1"/>
  <c r="P1482" i="4"/>
  <c r="U1482" i="4" s="1"/>
  <c r="V1482" i="4" s="1"/>
  <c r="P1474" i="4"/>
  <c r="U1474" i="4" s="1"/>
  <c r="V1474" i="4" s="1"/>
  <c r="P1466" i="4"/>
  <c r="U1466" i="4" s="1"/>
  <c r="V1466" i="4" s="1"/>
  <c r="P1458" i="4"/>
  <c r="U1458" i="4" s="1"/>
  <c r="V1458" i="4" s="1"/>
  <c r="P1450" i="4"/>
  <c r="U1450" i="4" s="1"/>
  <c r="V1450" i="4" s="1"/>
  <c r="P1442" i="4"/>
  <c r="U1442" i="4" s="1"/>
  <c r="V1442" i="4" s="1"/>
  <c r="P1434" i="4"/>
  <c r="U1434" i="4" s="1"/>
  <c r="V1434" i="4" s="1"/>
  <c r="P1426" i="4"/>
  <c r="U1426" i="4" s="1"/>
  <c r="V1426" i="4" s="1"/>
  <c r="P1418" i="4"/>
  <c r="U1418" i="4" s="1"/>
  <c r="V1418" i="4" s="1"/>
  <c r="P1410" i="4"/>
  <c r="U1410" i="4" s="1"/>
  <c r="V1410" i="4" s="1"/>
  <c r="P1402" i="4"/>
  <c r="U1402" i="4" s="1"/>
  <c r="V1402" i="4" s="1"/>
  <c r="P1394" i="4"/>
  <c r="U1394" i="4" s="1"/>
  <c r="V1394" i="4" s="1"/>
  <c r="P1386" i="4"/>
  <c r="U1386" i="4" s="1"/>
  <c r="V1386" i="4" s="1"/>
  <c r="P1378" i="4"/>
  <c r="U1378" i="4" s="1"/>
  <c r="V1378" i="4" s="1"/>
  <c r="P1370" i="4"/>
  <c r="U1370" i="4" s="1"/>
  <c r="V1370" i="4" s="1"/>
  <c r="P1362" i="4"/>
  <c r="U1362" i="4" s="1"/>
  <c r="V1362" i="4" s="1"/>
  <c r="P1354" i="4"/>
  <c r="U1354" i="4" s="1"/>
  <c r="V1354" i="4" s="1"/>
  <c r="P1338" i="4"/>
  <c r="U1338" i="4" s="1"/>
  <c r="V1338" i="4" s="1"/>
  <c r="P1330" i="4"/>
  <c r="U1330" i="4" s="1"/>
  <c r="V1330" i="4" s="1"/>
  <c r="P1322" i="4"/>
  <c r="U1322" i="4" s="1"/>
  <c r="V1322" i="4" s="1"/>
  <c r="P1314" i="4"/>
  <c r="U1314" i="4" s="1"/>
  <c r="V1314" i="4" s="1"/>
  <c r="P1306" i="4"/>
  <c r="U1306" i="4" s="1"/>
  <c r="V1306" i="4" s="1"/>
  <c r="P1298" i="4"/>
  <c r="U1298" i="4" s="1"/>
  <c r="V1298" i="4" s="1"/>
  <c r="P1290" i="4"/>
  <c r="U1290" i="4" s="1"/>
  <c r="V1290" i="4" s="1"/>
  <c r="P1282" i="4"/>
  <c r="U1282" i="4" s="1"/>
  <c r="V1282" i="4" s="1"/>
  <c r="P1274" i="4"/>
  <c r="U1274" i="4" s="1"/>
  <c r="V1274" i="4" s="1"/>
  <c r="P1266" i="4"/>
  <c r="U1266" i="4" s="1"/>
  <c r="V1266" i="4" s="1"/>
  <c r="P1258" i="4"/>
  <c r="U1258" i="4" s="1"/>
  <c r="V1258" i="4" s="1"/>
  <c r="P1250" i="4"/>
  <c r="U1250" i="4" s="1"/>
  <c r="V1250" i="4" s="1"/>
  <c r="P1242" i="4"/>
  <c r="U1242" i="4" s="1"/>
  <c r="V1242" i="4" s="1"/>
  <c r="P1234" i="4"/>
  <c r="U1234" i="4" s="1"/>
  <c r="V1234" i="4" s="1"/>
  <c r="P1226" i="4"/>
  <c r="U1226" i="4" s="1"/>
  <c r="V1226" i="4" s="1"/>
  <c r="P1218" i="4"/>
  <c r="U1218" i="4" s="1"/>
  <c r="V1218" i="4" s="1"/>
  <c r="P1210" i="4"/>
  <c r="U1210" i="4" s="1"/>
  <c r="V1210" i="4" s="1"/>
  <c r="P1194" i="4"/>
  <c r="U1194" i="4" s="1"/>
  <c r="V1194" i="4" s="1"/>
  <c r="P1186" i="4"/>
  <c r="U1186" i="4" s="1"/>
  <c r="V1186" i="4" s="1"/>
  <c r="P1178" i="4"/>
  <c r="U1178" i="4" s="1"/>
  <c r="V1178" i="4" s="1"/>
  <c r="P1170" i="4"/>
  <c r="U1170" i="4" s="1"/>
  <c r="V1170" i="4" s="1"/>
  <c r="P1162" i="4"/>
  <c r="U1162" i="4" s="1"/>
  <c r="V1162" i="4" s="1"/>
  <c r="P1154" i="4"/>
  <c r="U1154" i="4" s="1"/>
  <c r="V1154" i="4" s="1"/>
  <c r="P1146" i="4"/>
  <c r="U1146" i="4" s="1"/>
  <c r="V1146" i="4" s="1"/>
  <c r="P1138" i="4"/>
  <c r="U1138" i="4" s="1"/>
  <c r="V1138" i="4" s="1"/>
  <c r="P1130" i="4"/>
  <c r="U1130" i="4" s="1"/>
  <c r="V1130" i="4" s="1"/>
  <c r="P1114" i="4"/>
  <c r="U1114" i="4" s="1"/>
  <c r="V1114" i="4" s="1"/>
  <c r="P1106" i="4"/>
  <c r="U1106" i="4" s="1"/>
  <c r="V1106" i="4" s="1"/>
  <c r="P1098" i="4"/>
  <c r="U1098" i="4" s="1"/>
  <c r="V1098" i="4" s="1"/>
  <c r="P1090" i="4"/>
  <c r="U1090" i="4" s="1"/>
  <c r="V1090" i="4" s="1"/>
  <c r="P1074" i="4"/>
  <c r="U1074" i="4" s="1"/>
  <c r="V1074" i="4" s="1"/>
  <c r="P1066" i="4"/>
  <c r="U1066" i="4" s="1"/>
  <c r="V1066" i="4" s="1"/>
  <c r="P1058" i="4"/>
  <c r="U1058" i="4" s="1"/>
  <c r="V1058" i="4" s="1"/>
  <c r="P1050" i="4"/>
  <c r="U1050" i="4" s="1"/>
  <c r="V1050" i="4" s="1"/>
  <c r="P1042" i="4"/>
  <c r="U1042" i="4" s="1"/>
  <c r="V1042" i="4" s="1"/>
  <c r="P1034" i="4"/>
  <c r="U1034" i="4" s="1"/>
  <c r="V1034" i="4" s="1"/>
  <c r="P1018" i="4"/>
  <c r="U1018" i="4" s="1"/>
  <c r="V1018" i="4" s="1"/>
  <c r="P1010" i="4"/>
  <c r="U1010" i="4" s="1"/>
  <c r="V1010" i="4" s="1"/>
  <c r="P1002" i="4"/>
  <c r="U1002" i="4" s="1"/>
  <c r="V1002" i="4" s="1"/>
  <c r="P994" i="4"/>
  <c r="U994" i="4" s="1"/>
  <c r="V994" i="4" s="1"/>
  <c r="P986" i="4"/>
  <c r="U986" i="4" s="1"/>
  <c r="V986" i="4" s="1"/>
  <c r="P978" i="4"/>
  <c r="U978" i="4" s="1"/>
  <c r="V978" i="4" s="1"/>
  <c r="P970" i="4"/>
  <c r="U970" i="4" s="1"/>
  <c r="V970" i="4" s="1"/>
  <c r="P962" i="4"/>
  <c r="U962" i="4" s="1"/>
  <c r="V962" i="4" s="1"/>
  <c r="P954" i="4"/>
  <c r="U954" i="4" s="1"/>
  <c r="V954" i="4" s="1"/>
  <c r="P946" i="4"/>
  <c r="U946" i="4" s="1"/>
  <c r="V946" i="4" s="1"/>
  <c r="P938" i="4"/>
  <c r="U938" i="4" s="1"/>
  <c r="V938" i="4" s="1"/>
  <c r="P930" i="4"/>
  <c r="U930" i="4" s="1"/>
  <c r="V930" i="4" s="1"/>
  <c r="P922" i="4"/>
  <c r="U922" i="4" s="1"/>
  <c r="V922" i="4" s="1"/>
  <c r="P914" i="4"/>
  <c r="U914" i="4" s="1"/>
  <c r="V914" i="4" s="1"/>
  <c r="P906" i="4"/>
  <c r="U906" i="4" s="1"/>
  <c r="V906" i="4" s="1"/>
  <c r="P898" i="4"/>
  <c r="U898" i="4" s="1"/>
  <c r="V898" i="4" s="1"/>
  <c r="P890" i="4"/>
  <c r="U890" i="4" s="1"/>
  <c r="V890" i="4" s="1"/>
  <c r="P882" i="4"/>
  <c r="U882" i="4" s="1"/>
  <c r="V882" i="4" s="1"/>
  <c r="P874" i="4"/>
  <c r="U874" i="4" s="1"/>
  <c r="V874" i="4" s="1"/>
  <c r="P866" i="4"/>
  <c r="U866" i="4" s="1"/>
  <c r="V866" i="4" s="1"/>
  <c r="P858" i="4"/>
  <c r="U858" i="4" s="1"/>
  <c r="V858" i="4" s="1"/>
  <c r="P850" i="4"/>
  <c r="U850" i="4" s="1"/>
  <c r="V850" i="4" s="1"/>
  <c r="P834" i="4"/>
  <c r="U834" i="4" s="1"/>
  <c r="V834" i="4" s="1"/>
  <c r="P826" i="4"/>
  <c r="U826" i="4" s="1"/>
  <c r="V826" i="4" s="1"/>
  <c r="P1329" i="4"/>
  <c r="U1329" i="4" s="1"/>
  <c r="V1329" i="4" s="1"/>
  <c r="P1321" i="4"/>
  <c r="U1321" i="4" s="1"/>
  <c r="V1321" i="4" s="1"/>
  <c r="P1313" i="4"/>
  <c r="U1313" i="4" s="1"/>
  <c r="V1313" i="4" s="1"/>
  <c r="P1305" i="4"/>
  <c r="U1305" i="4" s="1"/>
  <c r="V1305" i="4" s="1"/>
  <c r="P1297" i="4"/>
  <c r="U1297" i="4" s="1"/>
  <c r="V1297" i="4" s="1"/>
  <c r="P1289" i="4"/>
  <c r="U1289" i="4" s="1"/>
  <c r="V1289" i="4" s="1"/>
  <c r="P1281" i="4"/>
  <c r="U1281" i="4" s="1"/>
  <c r="V1281" i="4" s="1"/>
  <c r="P1273" i="4"/>
  <c r="U1273" i="4" s="1"/>
  <c r="V1273" i="4" s="1"/>
  <c r="P1265" i="4"/>
  <c r="U1265" i="4" s="1"/>
  <c r="V1265" i="4" s="1"/>
  <c r="P1257" i="4"/>
  <c r="U1257" i="4" s="1"/>
  <c r="V1257" i="4" s="1"/>
  <c r="P1249" i="4"/>
  <c r="U1249" i="4" s="1"/>
  <c r="V1249" i="4" s="1"/>
  <c r="P1241" i="4"/>
  <c r="U1241" i="4" s="1"/>
  <c r="V1241" i="4" s="1"/>
  <c r="P1233" i="4"/>
  <c r="U1233" i="4" s="1"/>
  <c r="V1233" i="4" s="1"/>
  <c r="P1225" i="4"/>
  <c r="U1225" i="4" s="1"/>
  <c r="V1225" i="4" s="1"/>
  <c r="P1217" i="4"/>
  <c r="U1217" i="4" s="1"/>
  <c r="V1217" i="4" s="1"/>
  <c r="P1209" i="4"/>
  <c r="U1209" i="4" s="1"/>
  <c r="V1209" i="4" s="1"/>
  <c r="P1201" i="4"/>
  <c r="U1201" i="4" s="1"/>
  <c r="V1201" i="4" s="1"/>
  <c r="P1193" i="4"/>
  <c r="U1193" i="4" s="1"/>
  <c r="V1193" i="4" s="1"/>
  <c r="P1185" i="4"/>
  <c r="U1185" i="4" s="1"/>
  <c r="V1185" i="4" s="1"/>
  <c r="P1177" i="4"/>
  <c r="U1177" i="4" s="1"/>
  <c r="V1177" i="4" s="1"/>
  <c r="P1169" i="4"/>
  <c r="U1169" i="4" s="1"/>
  <c r="V1169" i="4" s="1"/>
  <c r="P1161" i="4"/>
  <c r="U1161" i="4" s="1"/>
  <c r="V1161" i="4" s="1"/>
  <c r="P1153" i="4"/>
  <c r="U1153" i="4" s="1"/>
  <c r="V1153" i="4" s="1"/>
  <c r="P1145" i="4"/>
  <c r="U1145" i="4" s="1"/>
  <c r="V1145" i="4" s="1"/>
  <c r="P1137" i="4"/>
  <c r="U1137" i="4" s="1"/>
  <c r="V1137" i="4" s="1"/>
  <c r="P1129" i="4"/>
  <c r="U1129" i="4" s="1"/>
  <c r="V1129" i="4" s="1"/>
  <c r="P1121" i="4"/>
  <c r="U1121" i="4" s="1"/>
  <c r="V1121" i="4" s="1"/>
  <c r="P1113" i="4"/>
  <c r="U1113" i="4" s="1"/>
  <c r="V1113" i="4" s="1"/>
  <c r="P1105" i="4"/>
  <c r="U1105" i="4" s="1"/>
  <c r="V1105" i="4" s="1"/>
  <c r="P1097" i="4"/>
  <c r="U1097" i="4" s="1"/>
  <c r="V1097" i="4" s="1"/>
  <c r="P1089" i="4"/>
  <c r="U1089" i="4" s="1"/>
  <c r="V1089" i="4" s="1"/>
  <c r="P1081" i="4"/>
  <c r="U1081" i="4" s="1"/>
  <c r="V1081" i="4" s="1"/>
  <c r="P1073" i="4"/>
  <c r="U1073" i="4" s="1"/>
  <c r="V1073" i="4" s="1"/>
  <c r="P1065" i="4"/>
  <c r="U1065" i="4" s="1"/>
  <c r="V1065" i="4" s="1"/>
  <c r="P1057" i="4"/>
  <c r="U1057" i="4" s="1"/>
  <c r="V1057" i="4" s="1"/>
  <c r="P1049" i="4"/>
  <c r="U1049" i="4" s="1"/>
  <c r="V1049" i="4" s="1"/>
  <c r="P1041" i="4"/>
  <c r="U1041" i="4" s="1"/>
  <c r="V1041" i="4" s="1"/>
  <c r="P1033" i="4"/>
  <c r="U1033" i="4" s="1"/>
  <c r="V1033" i="4" s="1"/>
  <c r="P1025" i="4"/>
  <c r="U1025" i="4" s="1"/>
  <c r="V1025" i="4" s="1"/>
  <c r="P1017" i="4"/>
  <c r="U1017" i="4" s="1"/>
  <c r="V1017" i="4" s="1"/>
  <c r="P1009" i="4"/>
  <c r="U1009" i="4" s="1"/>
  <c r="V1009" i="4" s="1"/>
  <c r="P1001" i="4"/>
  <c r="U1001" i="4" s="1"/>
  <c r="V1001" i="4" s="1"/>
  <c r="P993" i="4"/>
  <c r="U993" i="4" s="1"/>
  <c r="V993" i="4" s="1"/>
  <c r="P985" i="4"/>
  <c r="U985" i="4" s="1"/>
  <c r="V985" i="4" s="1"/>
  <c r="P977" i="4"/>
  <c r="U977" i="4" s="1"/>
  <c r="V977" i="4" s="1"/>
  <c r="P969" i="4"/>
  <c r="U969" i="4" s="1"/>
  <c r="V969" i="4" s="1"/>
  <c r="P961" i="4"/>
  <c r="U961" i="4" s="1"/>
  <c r="V961" i="4" s="1"/>
  <c r="P953" i="4"/>
  <c r="U953" i="4" s="1"/>
  <c r="V953" i="4" s="1"/>
  <c r="P945" i="4"/>
  <c r="U945" i="4" s="1"/>
  <c r="V945" i="4" s="1"/>
  <c r="P937" i="4"/>
  <c r="U937" i="4" s="1"/>
  <c r="V937" i="4" s="1"/>
  <c r="P929" i="4"/>
  <c r="U929" i="4" s="1"/>
  <c r="V929" i="4" s="1"/>
  <c r="P921" i="4"/>
  <c r="U921" i="4" s="1"/>
  <c r="V921" i="4" s="1"/>
  <c r="P913" i="4"/>
  <c r="U913" i="4" s="1"/>
  <c r="V913" i="4" s="1"/>
  <c r="P905" i="4"/>
  <c r="U905" i="4" s="1"/>
  <c r="V905" i="4" s="1"/>
  <c r="P897" i="4"/>
  <c r="U897" i="4" s="1"/>
  <c r="V897" i="4" s="1"/>
  <c r="P889" i="4"/>
  <c r="U889" i="4" s="1"/>
  <c r="V889" i="4" s="1"/>
  <c r="P881" i="4"/>
  <c r="U881" i="4" s="1"/>
  <c r="V881" i="4" s="1"/>
  <c r="P873" i="4"/>
  <c r="U873" i="4" s="1"/>
  <c r="V873" i="4" s="1"/>
  <c r="P865" i="4"/>
  <c r="U865" i="4" s="1"/>
  <c r="V865" i="4" s="1"/>
  <c r="P857" i="4"/>
  <c r="U857" i="4" s="1"/>
  <c r="V857" i="4" s="1"/>
  <c r="P849" i="4"/>
  <c r="U849" i="4" s="1"/>
  <c r="V849" i="4" s="1"/>
  <c r="P841" i="4"/>
  <c r="U841" i="4" s="1"/>
  <c r="V841" i="4" s="1"/>
  <c r="P833" i="4"/>
  <c r="U833" i="4" s="1"/>
  <c r="V833" i="4" s="1"/>
  <c r="P825" i="4"/>
  <c r="U825" i="4" s="1"/>
  <c r="V825" i="4" s="1"/>
  <c r="P817" i="4"/>
  <c r="U817" i="4" s="1"/>
  <c r="V817" i="4" s="1"/>
  <c r="P809" i="4"/>
  <c r="U809" i="4" s="1"/>
  <c r="V809" i="4" s="1"/>
  <c r="P801" i="4"/>
  <c r="U801" i="4" s="1"/>
  <c r="V801" i="4" s="1"/>
  <c r="P793" i="4"/>
  <c r="U793" i="4" s="1"/>
  <c r="V793" i="4" s="1"/>
  <c r="P785" i="4"/>
  <c r="U785" i="4" s="1"/>
  <c r="V785" i="4" s="1"/>
  <c r="P777" i="4"/>
  <c r="U777" i="4" s="1"/>
  <c r="V777" i="4" s="1"/>
  <c r="P769" i="4"/>
  <c r="U769" i="4" s="1"/>
  <c r="V769" i="4" s="1"/>
  <c r="P761" i="4"/>
  <c r="U761" i="4" s="1"/>
  <c r="V761" i="4" s="1"/>
  <c r="P753" i="4"/>
  <c r="U753" i="4" s="1"/>
  <c r="V753" i="4" s="1"/>
  <c r="P745" i="4"/>
  <c r="U745" i="4" s="1"/>
  <c r="V745" i="4" s="1"/>
  <c r="P737" i="4"/>
  <c r="U737" i="4" s="1"/>
  <c r="V737" i="4" s="1"/>
  <c r="P729" i="4"/>
  <c r="U729" i="4" s="1"/>
  <c r="V729" i="4" s="1"/>
  <c r="P721" i="4"/>
  <c r="U721" i="4" s="1"/>
  <c r="V721" i="4" s="1"/>
  <c r="P713" i="4"/>
  <c r="U713" i="4" s="1"/>
  <c r="V713" i="4" s="1"/>
  <c r="P705" i="4"/>
  <c r="U705" i="4" s="1"/>
  <c r="V705" i="4" s="1"/>
  <c r="P697" i="4"/>
  <c r="U697" i="4" s="1"/>
  <c r="V697" i="4" s="1"/>
  <c r="P689" i="4"/>
  <c r="U689" i="4" s="1"/>
  <c r="V689" i="4" s="1"/>
  <c r="P681" i="4"/>
  <c r="U681" i="4" s="1"/>
  <c r="V681" i="4" s="1"/>
  <c r="P673" i="4"/>
  <c r="U673" i="4" s="1"/>
  <c r="V673" i="4" s="1"/>
  <c r="P665" i="4"/>
  <c r="U665" i="4" s="1"/>
  <c r="V665" i="4" s="1"/>
  <c r="P657" i="4"/>
  <c r="U657" i="4" s="1"/>
  <c r="V657" i="4" s="1"/>
  <c r="P649" i="4"/>
  <c r="U649" i="4" s="1"/>
  <c r="V649" i="4" s="1"/>
  <c r="P641" i="4"/>
  <c r="U641" i="4" s="1"/>
  <c r="V641" i="4" s="1"/>
  <c r="P633" i="4"/>
  <c r="U633" i="4" s="1"/>
  <c r="V633" i="4" s="1"/>
  <c r="P625" i="4"/>
  <c r="U625" i="4" s="1"/>
  <c r="V625" i="4" s="1"/>
  <c r="P617" i="4"/>
  <c r="U617" i="4" s="1"/>
  <c r="V617" i="4" s="1"/>
  <c r="P609" i="4"/>
  <c r="U609" i="4" s="1"/>
  <c r="V609" i="4" s="1"/>
  <c r="P601" i="4"/>
  <c r="U601" i="4" s="1"/>
  <c r="V601" i="4" s="1"/>
  <c r="P593" i="4"/>
  <c r="U593" i="4" s="1"/>
  <c r="V593" i="4" s="1"/>
  <c r="P585" i="4"/>
  <c r="U585" i="4" s="1"/>
  <c r="V585" i="4" s="1"/>
  <c r="P577" i="4"/>
  <c r="U577" i="4" s="1"/>
  <c r="V577" i="4" s="1"/>
  <c r="P569" i="4"/>
  <c r="U569" i="4" s="1"/>
  <c r="V569" i="4" s="1"/>
  <c r="P561" i="4"/>
  <c r="U561" i="4" s="1"/>
  <c r="V561" i="4" s="1"/>
  <c r="P553" i="4"/>
  <c r="U553" i="4" s="1"/>
  <c r="V553" i="4" s="1"/>
  <c r="P545" i="4"/>
  <c r="U545" i="4" s="1"/>
  <c r="V545" i="4" s="1"/>
  <c r="P537" i="4"/>
  <c r="U537" i="4" s="1"/>
  <c r="V537" i="4" s="1"/>
  <c r="P529" i="4"/>
  <c r="U529" i="4" s="1"/>
  <c r="V529" i="4" s="1"/>
  <c r="P521" i="4"/>
  <c r="U521" i="4" s="1"/>
  <c r="V521" i="4" s="1"/>
  <c r="P513" i="4"/>
  <c r="U513" i="4" s="1"/>
  <c r="V513" i="4" s="1"/>
  <c r="P505" i="4"/>
  <c r="U505" i="4" s="1"/>
  <c r="V505" i="4" s="1"/>
  <c r="P497" i="4"/>
  <c r="U497" i="4" s="1"/>
  <c r="V497" i="4" s="1"/>
  <c r="P489" i="4"/>
  <c r="U489" i="4" s="1"/>
  <c r="V489" i="4" s="1"/>
  <c r="P481" i="4"/>
  <c r="U481" i="4" s="1"/>
  <c r="V481" i="4" s="1"/>
  <c r="P473" i="4"/>
  <c r="U473" i="4" s="1"/>
  <c r="V473" i="4" s="1"/>
  <c r="P465" i="4"/>
  <c r="U465" i="4" s="1"/>
  <c r="V465" i="4" s="1"/>
  <c r="P457" i="4"/>
  <c r="U457" i="4" s="1"/>
  <c r="V457" i="4" s="1"/>
  <c r="P449" i="4"/>
  <c r="U449" i="4" s="1"/>
  <c r="V449" i="4" s="1"/>
  <c r="P441" i="4"/>
  <c r="U441" i="4" s="1"/>
  <c r="V441" i="4" s="1"/>
  <c r="P433" i="4"/>
  <c r="U433" i="4" s="1"/>
  <c r="V433" i="4" s="1"/>
  <c r="P425" i="4"/>
  <c r="U425" i="4" s="1"/>
  <c r="V425" i="4" s="1"/>
  <c r="P417" i="4"/>
  <c r="U417" i="4" s="1"/>
  <c r="V417" i="4" s="1"/>
  <c r="P409" i="4"/>
  <c r="U409" i="4" s="1"/>
  <c r="V409" i="4" s="1"/>
  <c r="P401" i="4"/>
  <c r="U401" i="4" s="1"/>
  <c r="V401" i="4" s="1"/>
  <c r="P393" i="4"/>
  <c r="U393" i="4" s="1"/>
  <c r="V393" i="4" s="1"/>
  <c r="P385" i="4"/>
  <c r="U385" i="4" s="1"/>
  <c r="V385" i="4" s="1"/>
  <c r="P377" i="4"/>
  <c r="U377" i="4" s="1"/>
  <c r="V377" i="4" s="1"/>
  <c r="P369" i="4"/>
  <c r="U369" i="4" s="1"/>
  <c r="V369" i="4" s="1"/>
  <c r="P361" i="4"/>
  <c r="U361" i="4" s="1"/>
  <c r="V361" i="4" s="1"/>
  <c r="P353" i="4"/>
  <c r="U353" i="4" s="1"/>
  <c r="V353" i="4" s="1"/>
  <c r="P345" i="4"/>
  <c r="U345" i="4" s="1"/>
  <c r="V345" i="4" s="1"/>
  <c r="P337" i="4"/>
  <c r="U337" i="4" s="1"/>
  <c r="V337" i="4" s="1"/>
  <c r="P329" i="4"/>
  <c r="U329" i="4" s="1"/>
  <c r="V329" i="4" s="1"/>
  <c r="P321" i="4"/>
  <c r="U321" i="4" s="1"/>
  <c r="V321" i="4" s="1"/>
  <c r="P313" i="4"/>
  <c r="U313" i="4" s="1"/>
  <c r="V313" i="4" s="1"/>
  <c r="P305" i="4"/>
  <c r="U305" i="4" s="1"/>
  <c r="V305" i="4" s="1"/>
  <c r="P297" i="4"/>
  <c r="U297" i="4" s="1"/>
  <c r="V297" i="4" s="1"/>
  <c r="P289" i="4"/>
  <c r="U289" i="4" s="1"/>
  <c r="V289" i="4" s="1"/>
  <c r="P281" i="4"/>
  <c r="U281" i="4" s="1"/>
  <c r="V281" i="4" s="1"/>
  <c r="P273" i="4"/>
  <c r="U273" i="4" s="1"/>
  <c r="V273" i="4" s="1"/>
  <c r="P265" i="4"/>
  <c r="U265" i="4" s="1"/>
  <c r="V265" i="4" s="1"/>
  <c r="P257" i="4"/>
  <c r="U257" i="4" s="1"/>
  <c r="V257" i="4" s="1"/>
  <c r="P249" i="4"/>
  <c r="U249" i="4" s="1"/>
  <c r="V249" i="4" s="1"/>
  <c r="P241" i="4"/>
  <c r="U241" i="4" s="1"/>
  <c r="V241" i="4" s="1"/>
  <c r="P233" i="4"/>
  <c r="U233" i="4" s="1"/>
  <c r="V233" i="4" s="1"/>
  <c r="P225" i="4"/>
  <c r="U225" i="4" s="1"/>
  <c r="V225" i="4" s="1"/>
  <c r="P217" i="4"/>
  <c r="U217" i="4" s="1"/>
  <c r="V217" i="4" s="1"/>
  <c r="P209" i="4"/>
  <c r="U209" i="4" s="1"/>
  <c r="V209" i="4" s="1"/>
  <c r="P201" i="4"/>
  <c r="U201" i="4" s="1"/>
  <c r="V201" i="4" s="1"/>
  <c r="P193" i="4"/>
  <c r="U193" i="4" s="1"/>
  <c r="V193" i="4" s="1"/>
  <c r="P185" i="4"/>
  <c r="U185" i="4" s="1"/>
  <c r="V185" i="4" s="1"/>
  <c r="P177" i="4"/>
  <c r="U177" i="4" s="1"/>
  <c r="V177" i="4" s="1"/>
  <c r="P169" i="4"/>
  <c r="U169" i="4" s="1"/>
  <c r="V169" i="4" s="1"/>
  <c r="P161" i="4"/>
  <c r="U161" i="4" s="1"/>
  <c r="V161" i="4" s="1"/>
  <c r="P153" i="4"/>
  <c r="U153" i="4" s="1"/>
  <c r="V153" i="4" s="1"/>
  <c r="P145" i="4"/>
  <c r="U145" i="4" s="1"/>
  <c r="V145" i="4" s="1"/>
  <c r="P137" i="4"/>
  <c r="U137" i="4" s="1"/>
  <c r="V137" i="4" s="1"/>
  <c r="P129" i="4"/>
  <c r="U129" i="4" s="1"/>
  <c r="V129" i="4" s="1"/>
  <c r="P121" i="4"/>
  <c r="U121" i="4" s="1"/>
  <c r="V121" i="4" s="1"/>
  <c r="P113" i="4"/>
  <c r="U113" i="4" s="1"/>
  <c r="V113" i="4" s="1"/>
  <c r="P105" i="4"/>
  <c r="U105" i="4" s="1"/>
  <c r="V105" i="4" s="1"/>
  <c r="P97" i="4"/>
  <c r="U97" i="4" s="1"/>
  <c r="V97" i="4" s="1"/>
  <c r="P89" i="4"/>
  <c r="U89" i="4" s="1"/>
  <c r="V89" i="4" s="1"/>
  <c r="P81" i="4"/>
  <c r="U81" i="4" s="1"/>
  <c r="V81" i="4" s="1"/>
  <c r="P73" i="4"/>
  <c r="U73" i="4" s="1"/>
  <c r="V73" i="4" s="1"/>
  <c r="P65" i="4"/>
  <c r="U65" i="4" s="1"/>
  <c r="V65" i="4" s="1"/>
  <c r="P57" i="4"/>
  <c r="U57" i="4" s="1"/>
  <c r="V57" i="4" s="1"/>
  <c r="P49" i="4"/>
  <c r="U49" i="4" s="1"/>
  <c r="V49" i="4" s="1"/>
  <c r="P41" i="4"/>
  <c r="U41" i="4" s="1"/>
  <c r="V41" i="4" s="1"/>
  <c r="P33" i="4"/>
  <c r="U33" i="4" s="1"/>
  <c r="V33" i="4" s="1"/>
  <c r="P25" i="4"/>
  <c r="U25" i="4" s="1"/>
  <c r="V25" i="4" s="1"/>
  <c r="P17" i="4"/>
  <c r="U17" i="4" s="1"/>
  <c r="V17" i="4" s="1"/>
  <c r="P9" i="4"/>
  <c r="U9" i="4" s="1"/>
  <c r="V9" i="4" s="1"/>
  <c r="P835" i="4"/>
  <c r="U835" i="4" s="1"/>
  <c r="V835" i="4" s="1"/>
  <c r="P1067" i="4"/>
  <c r="U1067" i="4" s="1"/>
  <c r="V1067" i="4" s="1"/>
  <c r="P1251" i="4"/>
  <c r="U1251" i="4" s="1"/>
  <c r="V1251" i="4" s="1"/>
  <c r="P1310" i="4"/>
  <c r="U1310" i="4" s="1"/>
  <c r="V1310" i="4" s="1"/>
  <c r="P186" i="4"/>
  <c r="U186" i="4" s="1"/>
  <c r="V186" i="4" s="1"/>
  <c r="P354" i="4"/>
  <c r="U354" i="4" s="1"/>
  <c r="V354" i="4" s="1"/>
  <c r="P451" i="4"/>
  <c r="U451" i="4" s="1"/>
  <c r="V451" i="4" s="1"/>
  <c r="P515" i="4"/>
  <c r="U515" i="4" s="1"/>
  <c r="V515" i="4" s="1"/>
  <c r="P578" i="4"/>
  <c r="U578" i="4" s="1"/>
  <c r="V578" i="4" s="1"/>
  <c r="P634" i="4"/>
  <c r="U634" i="4" s="1"/>
  <c r="V634" i="4" s="1"/>
  <c r="P684" i="4"/>
  <c r="U684" i="4" s="1"/>
  <c r="V684" i="4" s="1"/>
  <c r="P747" i="4"/>
  <c r="U747" i="4" s="1"/>
  <c r="V747" i="4" s="1"/>
  <c r="P803" i="4"/>
  <c r="U803" i="4" s="1"/>
  <c r="V803" i="4" s="1"/>
  <c r="P916" i="4"/>
  <c r="U916" i="4" s="1"/>
  <c r="V916" i="4" s="1"/>
  <c r="P972" i="4"/>
  <c r="U972" i="4" s="1"/>
  <c r="V972" i="4" s="1"/>
  <c r="P1027" i="4"/>
  <c r="U1027" i="4" s="1"/>
  <c r="V1027" i="4" s="1"/>
  <c r="P1086" i="4"/>
  <c r="P1206" i="4"/>
  <c r="U1206" i="4" s="1"/>
  <c r="V1206" i="4" s="1"/>
  <c r="P1235" i="4"/>
  <c r="U1235" i="4" s="1"/>
  <c r="V1235" i="4" s="1"/>
  <c r="P1262" i="4"/>
  <c r="U1262" i="4" s="1"/>
  <c r="V1262" i="4" s="1"/>
  <c r="P1292" i="4"/>
  <c r="U1292" i="4" s="1"/>
  <c r="V1292" i="4" s="1"/>
  <c r="P1320" i="4"/>
  <c r="U1320" i="4" s="1"/>
  <c r="V1320" i="4" s="1"/>
  <c r="P1347" i="4"/>
  <c r="U1347" i="4" s="1"/>
  <c r="V1347" i="4" s="1"/>
  <c r="P1372" i="4"/>
  <c r="U1372" i="4" s="1"/>
  <c r="V1372" i="4" s="1"/>
  <c r="P1413" i="4"/>
  <c r="U1413" i="4" s="1"/>
  <c r="V1413" i="4" s="1"/>
  <c r="P1436" i="4"/>
  <c r="U1436" i="4" s="1"/>
  <c r="V1436" i="4" s="1"/>
  <c r="P1477" i="4"/>
  <c r="U1477" i="4" s="1"/>
  <c r="V1477" i="4" s="1"/>
  <c r="P1500" i="4"/>
  <c r="U1500" i="4" s="1"/>
  <c r="V1500" i="4" s="1"/>
  <c r="P1541" i="4"/>
  <c r="U1541" i="4" s="1"/>
  <c r="V1541" i="4" s="1"/>
  <c r="P1389" i="4"/>
  <c r="U1389" i="4" s="1"/>
  <c r="V1389" i="4" s="1"/>
  <c r="P1166" i="4"/>
  <c r="U1166" i="4" s="1"/>
  <c r="V1166" i="4" s="1"/>
  <c r="P739" i="4"/>
  <c r="U739" i="4" s="1"/>
  <c r="V739" i="4" s="1"/>
  <c r="P1352" i="4"/>
  <c r="U1352" i="4" s="1"/>
  <c r="V1352" i="4" s="1"/>
  <c r="P1336" i="4"/>
  <c r="U1336" i="4" s="1"/>
  <c r="V1336" i="4" s="1"/>
  <c r="P1304" i="4"/>
  <c r="U1304" i="4" s="1"/>
  <c r="V1304" i="4" s="1"/>
  <c r="P1272" i="4"/>
  <c r="U1272" i="4" s="1"/>
  <c r="V1272" i="4" s="1"/>
  <c r="P1256" i="4"/>
  <c r="U1256" i="4" s="1"/>
  <c r="V1256" i="4" s="1"/>
  <c r="P1240" i="4"/>
  <c r="U1240" i="4" s="1"/>
  <c r="V1240" i="4" s="1"/>
  <c r="P1224" i="4"/>
  <c r="U1224" i="4" s="1"/>
  <c r="V1224" i="4" s="1"/>
  <c r="P1208" i="4"/>
  <c r="U1208" i="4" s="1"/>
  <c r="V1208" i="4" s="1"/>
  <c r="P1176" i="4"/>
  <c r="P1540" i="4"/>
  <c r="U1540" i="4" s="1"/>
  <c r="V1540" i="4" s="1"/>
  <c r="P683" i="4"/>
  <c r="U683" i="4" s="1"/>
  <c r="V683" i="4" s="1"/>
  <c r="P1335" i="4"/>
  <c r="U1335" i="4" s="1"/>
  <c r="V1335" i="4" s="1"/>
  <c r="P1303" i="4"/>
  <c r="U1303" i="4" s="1"/>
  <c r="V1303" i="4" s="1"/>
  <c r="P1271" i="4"/>
  <c r="U1271" i="4" s="1"/>
  <c r="V1271" i="4" s="1"/>
  <c r="P1239" i="4"/>
  <c r="U1239" i="4" s="1"/>
  <c r="V1239" i="4" s="1"/>
  <c r="P1517" i="4"/>
  <c r="P620" i="4"/>
  <c r="U620" i="4" s="1"/>
  <c r="V620" i="4" s="1"/>
  <c r="P1342" i="4"/>
  <c r="U1342" i="4" s="1"/>
  <c r="V1342" i="4" s="1"/>
  <c r="P1326" i="4"/>
  <c r="U1326" i="4" s="1"/>
  <c r="V1326" i="4" s="1"/>
  <c r="P1294" i="4"/>
  <c r="U1294" i="4" s="1"/>
  <c r="V1294" i="4" s="1"/>
  <c r="P1278" i="4"/>
  <c r="U1278" i="4" s="1"/>
  <c r="V1278" i="4" s="1"/>
  <c r="P1246" i="4"/>
  <c r="U1246" i="4" s="1"/>
  <c r="V1246" i="4" s="1"/>
  <c r="P1214" i="4"/>
  <c r="U1214" i="4" s="1"/>
  <c r="V1214" i="4" s="1"/>
  <c r="P1182" i="4"/>
  <c r="U1182" i="4" s="1"/>
  <c r="V1182" i="4" s="1"/>
  <c r="P1150" i="4"/>
  <c r="U1150" i="4" s="1"/>
  <c r="V1150" i="4" s="1"/>
  <c r="P1134" i="4"/>
  <c r="U1134" i="4" s="1"/>
  <c r="V1134" i="4" s="1"/>
  <c r="P1118" i="4"/>
  <c r="U1118" i="4" s="1"/>
  <c r="V1118" i="4" s="1"/>
  <c r="P1102" i="4"/>
  <c r="U1102" i="4" s="1"/>
  <c r="V1102" i="4" s="1"/>
  <c r="P1315" i="4"/>
  <c r="U1315" i="4" s="1"/>
  <c r="V1315" i="4" s="1"/>
  <c r="P570" i="4"/>
  <c r="U570" i="4" s="1"/>
  <c r="V570" i="4" s="1"/>
  <c r="P842" i="4"/>
  <c r="U842" i="4" s="1"/>
  <c r="V842" i="4" s="1"/>
  <c r="P818" i="4"/>
  <c r="U818" i="4" s="1"/>
  <c r="V818" i="4" s="1"/>
  <c r="P810" i="4"/>
  <c r="U810" i="4" s="1"/>
  <c r="V810" i="4" s="1"/>
  <c r="P802" i="4"/>
  <c r="U802" i="4" s="1"/>
  <c r="V802" i="4" s="1"/>
  <c r="P786" i="4"/>
  <c r="U786" i="4" s="1"/>
  <c r="V786" i="4" s="1"/>
  <c r="P778" i="4"/>
  <c r="U778" i="4" s="1"/>
  <c r="V778" i="4" s="1"/>
  <c r="P754" i="4"/>
  <c r="U754" i="4" s="1"/>
  <c r="V754" i="4" s="1"/>
  <c r="P746" i="4"/>
  <c r="U746" i="4" s="1"/>
  <c r="V746" i="4" s="1"/>
  <c r="P738" i="4"/>
  <c r="U738" i="4" s="1"/>
  <c r="V738" i="4" s="1"/>
  <c r="P722" i="4"/>
  <c r="U722" i="4" s="1"/>
  <c r="V722" i="4" s="1"/>
  <c r="P714" i="4"/>
  <c r="U714" i="4" s="1"/>
  <c r="V714" i="4" s="1"/>
  <c r="P690" i="4"/>
  <c r="U690" i="4" s="1"/>
  <c r="V690" i="4" s="1"/>
  <c r="P682" i="4"/>
  <c r="U682" i="4" s="1"/>
  <c r="V682" i="4" s="1"/>
  <c r="P674" i="4"/>
  <c r="U674" i="4" s="1"/>
  <c r="V674" i="4" s="1"/>
  <c r="P658" i="4"/>
  <c r="U658" i="4" s="1"/>
  <c r="V658" i="4" s="1"/>
  <c r="P650" i="4"/>
  <c r="U650" i="4" s="1"/>
  <c r="V650" i="4" s="1"/>
  <c r="P626" i="4"/>
  <c r="U626" i="4" s="1"/>
  <c r="V626" i="4" s="1"/>
  <c r="P618" i="4"/>
  <c r="U618" i="4" s="1"/>
  <c r="V618" i="4" s="1"/>
  <c r="P610" i="4"/>
  <c r="U610" i="4" s="1"/>
  <c r="V610" i="4" s="1"/>
  <c r="P594" i="4"/>
  <c r="U594" i="4" s="1"/>
  <c r="V594" i="4" s="1"/>
  <c r="P586" i="4"/>
  <c r="U586" i="4" s="1"/>
  <c r="V586" i="4" s="1"/>
  <c r="P562" i="4"/>
  <c r="U562" i="4" s="1"/>
  <c r="V562" i="4" s="1"/>
  <c r="P554" i="4"/>
  <c r="U554" i="4" s="1"/>
  <c r="V554" i="4" s="1"/>
  <c r="P546" i="4"/>
  <c r="U546" i="4" s="1"/>
  <c r="V546" i="4" s="1"/>
  <c r="P530" i="4"/>
  <c r="U530" i="4" s="1"/>
  <c r="V530" i="4" s="1"/>
  <c r="P522" i="4"/>
  <c r="U522" i="4" s="1"/>
  <c r="V522" i="4" s="1"/>
  <c r="P498" i="4"/>
  <c r="U498" i="4" s="1"/>
  <c r="V498" i="4" s="1"/>
  <c r="P490" i="4"/>
  <c r="U490" i="4" s="1"/>
  <c r="V490" i="4" s="1"/>
  <c r="P482" i="4"/>
  <c r="U482" i="4" s="1"/>
  <c r="V482" i="4" s="1"/>
  <c r="P466" i="4"/>
  <c r="U466" i="4" s="1"/>
  <c r="V466" i="4" s="1"/>
  <c r="P458" i="4"/>
  <c r="P442" i="4"/>
  <c r="U442" i="4" s="1"/>
  <c r="V442" i="4" s="1"/>
  <c r="P434" i="4"/>
  <c r="U434" i="4" s="1"/>
  <c r="V434" i="4" s="1"/>
  <c r="P426" i="4"/>
  <c r="U426" i="4" s="1"/>
  <c r="V426" i="4" s="1"/>
  <c r="P418" i="4"/>
  <c r="U418" i="4" s="1"/>
  <c r="V418" i="4" s="1"/>
  <c r="P402" i="4"/>
  <c r="U402" i="4" s="1"/>
  <c r="V402" i="4" s="1"/>
  <c r="P394" i="4"/>
  <c r="U394" i="4" s="1"/>
  <c r="V394" i="4" s="1"/>
  <c r="P386" i="4"/>
  <c r="U386" i="4" s="1"/>
  <c r="V386" i="4" s="1"/>
  <c r="P362" i="4"/>
  <c r="U362" i="4" s="1"/>
  <c r="V362" i="4" s="1"/>
  <c r="P330" i="4"/>
  <c r="U330" i="4" s="1"/>
  <c r="V330" i="4" s="1"/>
  <c r="P306" i="4"/>
  <c r="U306" i="4" s="1"/>
  <c r="V306" i="4" s="1"/>
  <c r="P274" i="4"/>
  <c r="U274" i="4" s="1"/>
  <c r="V274" i="4" s="1"/>
  <c r="P250" i="4"/>
  <c r="U250" i="4" s="1"/>
  <c r="V250" i="4" s="1"/>
  <c r="P210" i="4"/>
  <c r="U210" i="4" s="1"/>
  <c r="V210" i="4" s="1"/>
  <c r="P146" i="4"/>
  <c r="U146" i="4" s="1"/>
  <c r="V146" i="4" s="1"/>
  <c r="P106" i="4"/>
  <c r="U106" i="4" s="1"/>
  <c r="V106" i="4" s="1"/>
  <c r="P82" i="4"/>
  <c r="U82" i="4" s="1"/>
  <c r="V82" i="4" s="1"/>
  <c r="P58" i="4"/>
  <c r="U58" i="4" s="1"/>
  <c r="V58" i="4" s="1"/>
  <c r="P42" i="4"/>
  <c r="U42" i="4" s="1"/>
  <c r="V42" i="4" s="1"/>
  <c r="P18" i="4"/>
  <c r="U18" i="4" s="1"/>
  <c r="V18" i="4" s="1"/>
  <c r="P1560" i="4"/>
  <c r="U1560" i="4" s="1"/>
  <c r="V1560" i="4" s="1"/>
  <c r="P1552" i="4"/>
  <c r="U1552" i="4" s="1"/>
  <c r="V1552" i="4" s="1"/>
  <c r="P1544" i="4"/>
  <c r="U1544" i="4" s="1"/>
  <c r="V1544" i="4" s="1"/>
  <c r="P1536" i="4"/>
  <c r="U1536" i="4" s="1"/>
  <c r="V1536" i="4" s="1"/>
  <c r="P1528" i="4"/>
  <c r="U1528" i="4" s="1"/>
  <c r="V1528" i="4" s="1"/>
  <c r="P1520" i="4"/>
  <c r="U1520" i="4" s="1"/>
  <c r="V1520" i="4" s="1"/>
  <c r="P1512" i="4"/>
  <c r="U1512" i="4" s="1"/>
  <c r="V1512" i="4" s="1"/>
  <c r="P1504" i="4"/>
  <c r="U1504" i="4" s="1"/>
  <c r="V1504" i="4" s="1"/>
  <c r="P1496" i="4"/>
  <c r="U1496" i="4" s="1"/>
  <c r="V1496" i="4" s="1"/>
  <c r="P1488" i="4"/>
  <c r="U1488" i="4" s="1"/>
  <c r="V1488" i="4" s="1"/>
  <c r="P1480" i="4"/>
  <c r="U1480" i="4" s="1"/>
  <c r="V1480" i="4" s="1"/>
  <c r="P1472" i="4"/>
  <c r="U1472" i="4" s="1"/>
  <c r="V1472" i="4" s="1"/>
  <c r="P1464" i="4"/>
  <c r="P1456" i="4"/>
  <c r="U1456" i="4" s="1"/>
  <c r="V1456" i="4" s="1"/>
  <c r="P1448" i="4"/>
  <c r="U1448" i="4" s="1"/>
  <c r="V1448" i="4" s="1"/>
  <c r="P1440" i="4"/>
  <c r="U1440" i="4" s="1"/>
  <c r="V1440" i="4" s="1"/>
  <c r="P1432" i="4"/>
  <c r="U1432" i="4" s="1"/>
  <c r="V1432" i="4" s="1"/>
  <c r="P1424" i="4"/>
  <c r="P1416" i="4"/>
  <c r="U1416" i="4" s="1"/>
  <c r="V1416" i="4" s="1"/>
  <c r="P1408" i="4"/>
  <c r="U1408" i="4" s="1"/>
  <c r="V1408" i="4" s="1"/>
  <c r="P1400" i="4"/>
  <c r="P1392" i="4"/>
  <c r="U1392" i="4" s="1"/>
  <c r="V1392" i="4" s="1"/>
  <c r="P1384" i="4"/>
  <c r="U1384" i="4" s="1"/>
  <c r="V1384" i="4" s="1"/>
  <c r="P1376" i="4"/>
  <c r="U1376" i="4" s="1"/>
  <c r="V1376" i="4" s="1"/>
  <c r="P1368" i="4"/>
  <c r="P1360" i="4"/>
  <c r="U1360" i="4" s="1"/>
  <c r="V1360" i="4" s="1"/>
  <c r="P1344" i="4"/>
  <c r="U1344" i="4" s="1"/>
  <c r="V1344" i="4" s="1"/>
  <c r="P1328" i="4"/>
  <c r="U1328" i="4" s="1"/>
  <c r="V1328" i="4" s="1"/>
  <c r="P1312" i="4"/>
  <c r="U1312" i="4" s="1"/>
  <c r="V1312" i="4" s="1"/>
  <c r="P1296" i="4"/>
  <c r="U1296" i="4" s="1"/>
  <c r="V1296" i="4" s="1"/>
  <c r="P1280" i="4"/>
  <c r="U1280" i="4" s="1"/>
  <c r="V1280" i="4" s="1"/>
  <c r="P1264" i="4"/>
  <c r="U1264" i="4" s="1"/>
  <c r="V1264" i="4" s="1"/>
  <c r="P1248" i="4"/>
  <c r="U1248" i="4" s="1"/>
  <c r="V1248" i="4" s="1"/>
  <c r="P1232" i="4"/>
  <c r="P1216" i="4"/>
  <c r="U1216" i="4" s="1"/>
  <c r="V1216" i="4" s="1"/>
  <c r="P1200" i="4"/>
  <c r="U1200" i="4" s="1"/>
  <c r="V1200" i="4" s="1"/>
  <c r="P1192" i="4"/>
  <c r="U1192" i="4" s="1"/>
  <c r="V1192" i="4" s="1"/>
  <c r="P1184" i="4"/>
  <c r="U1184" i="4" s="1"/>
  <c r="V1184" i="4" s="1"/>
  <c r="P1168" i="4"/>
  <c r="P1160" i="4"/>
  <c r="U1160" i="4" s="1"/>
  <c r="V1160" i="4" s="1"/>
  <c r="P1152" i="4"/>
  <c r="U1152" i="4" s="1"/>
  <c r="V1152" i="4" s="1"/>
  <c r="P1144" i="4"/>
  <c r="U1144" i="4" s="1"/>
  <c r="V1144" i="4" s="1"/>
  <c r="P1136" i="4"/>
  <c r="U1136" i="4" s="1"/>
  <c r="V1136" i="4" s="1"/>
  <c r="P1128" i="4"/>
  <c r="U1128" i="4" s="1"/>
  <c r="V1128" i="4" s="1"/>
  <c r="P1120" i="4"/>
  <c r="U1120" i="4" s="1"/>
  <c r="V1120" i="4" s="1"/>
  <c r="P1112" i="4"/>
  <c r="U1112" i="4" s="1"/>
  <c r="V1112" i="4" s="1"/>
  <c r="P1104" i="4"/>
  <c r="U1104" i="4" s="1"/>
  <c r="V1104" i="4" s="1"/>
  <c r="P1096" i="4"/>
  <c r="U1096" i="4" s="1"/>
  <c r="V1096" i="4" s="1"/>
  <c r="P1088" i="4"/>
  <c r="U1088" i="4" s="1"/>
  <c r="V1088" i="4" s="1"/>
  <c r="P1080" i="4"/>
  <c r="U1080" i="4" s="1"/>
  <c r="V1080" i="4" s="1"/>
  <c r="P1072" i="4"/>
  <c r="U1072" i="4" s="1"/>
  <c r="V1072" i="4" s="1"/>
  <c r="P1064" i="4"/>
  <c r="U1064" i="4" s="1"/>
  <c r="V1064" i="4" s="1"/>
  <c r="P1056" i="4"/>
  <c r="U1056" i="4" s="1"/>
  <c r="V1056" i="4" s="1"/>
  <c r="P1048" i="4"/>
  <c r="U1048" i="4" s="1"/>
  <c r="V1048" i="4" s="1"/>
  <c r="P1040" i="4"/>
  <c r="U1040" i="4" s="1"/>
  <c r="V1040" i="4" s="1"/>
  <c r="P1032" i="4"/>
  <c r="U1032" i="4" s="1"/>
  <c r="V1032" i="4" s="1"/>
  <c r="P1024" i="4"/>
  <c r="U1024" i="4" s="1"/>
  <c r="V1024" i="4" s="1"/>
  <c r="P1016" i="4"/>
  <c r="U1016" i="4" s="1"/>
  <c r="V1016" i="4" s="1"/>
  <c r="P1008" i="4"/>
  <c r="U1008" i="4" s="1"/>
  <c r="V1008" i="4" s="1"/>
  <c r="P1000" i="4"/>
  <c r="U1000" i="4" s="1"/>
  <c r="V1000" i="4" s="1"/>
  <c r="P992" i="4"/>
  <c r="U992" i="4" s="1"/>
  <c r="V992" i="4" s="1"/>
  <c r="P984" i="4"/>
  <c r="U984" i="4" s="1"/>
  <c r="V984" i="4" s="1"/>
  <c r="P976" i="4"/>
  <c r="U976" i="4" s="1"/>
  <c r="V976" i="4" s="1"/>
  <c r="P968" i="4"/>
  <c r="U968" i="4" s="1"/>
  <c r="V968" i="4" s="1"/>
  <c r="P960" i="4"/>
  <c r="U960" i="4" s="1"/>
  <c r="V960" i="4" s="1"/>
  <c r="P952" i="4"/>
  <c r="U952" i="4" s="1"/>
  <c r="V952" i="4" s="1"/>
  <c r="P944" i="4"/>
  <c r="U944" i="4" s="1"/>
  <c r="V944" i="4" s="1"/>
  <c r="P936" i="4"/>
  <c r="U936" i="4" s="1"/>
  <c r="V936" i="4" s="1"/>
  <c r="P928" i="4"/>
  <c r="U928" i="4" s="1"/>
  <c r="V928" i="4" s="1"/>
  <c r="P920" i="4"/>
  <c r="U920" i="4" s="1"/>
  <c r="V920" i="4" s="1"/>
  <c r="P912" i="4"/>
  <c r="U912" i="4" s="1"/>
  <c r="V912" i="4" s="1"/>
  <c r="P904" i="4"/>
  <c r="U904" i="4" s="1"/>
  <c r="V904" i="4" s="1"/>
  <c r="P896" i="4"/>
  <c r="U896" i="4" s="1"/>
  <c r="V896" i="4" s="1"/>
  <c r="P888" i="4"/>
  <c r="U888" i="4" s="1"/>
  <c r="V888" i="4" s="1"/>
  <c r="P880" i="4"/>
  <c r="U880" i="4" s="1"/>
  <c r="V880" i="4" s="1"/>
  <c r="P872" i="4"/>
  <c r="U872" i="4" s="1"/>
  <c r="V872" i="4" s="1"/>
  <c r="P864" i="4"/>
  <c r="U864" i="4" s="1"/>
  <c r="V864" i="4" s="1"/>
  <c r="P856" i="4"/>
  <c r="U856" i="4" s="1"/>
  <c r="V856" i="4" s="1"/>
  <c r="P848" i="4"/>
  <c r="U848" i="4" s="1"/>
  <c r="V848" i="4" s="1"/>
  <c r="P840" i="4"/>
  <c r="U840" i="4" s="1"/>
  <c r="V840" i="4" s="1"/>
  <c r="P832" i="4"/>
  <c r="U832" i="4" s="1"/>
  <c r="V832" i="4" s="1"/>
  <c r="P824" i="4"/>
  <c r="U824" i="4" s="1"/>
  <c r="V824" i="4" s="1"/>
  <c r="P816" i="4"/>
  <c r="U816" i="4" s="1"/>
  <c r="V816" i="4" s="1"/>
  <c r="P808" i="4"/>
  <c r="U808" i="4" s="1"/>
  <c r="V808" i="4" s="1"/>
  <c r="P800" i="4"/>
  <c r="U800" i="4" s="1"/>
  <c r="V800" i="4" s="1"/>
  <c r="P792" i="4"/>
  <c r="U792" i="4" s="1"/>
  <c r="V792" i="4" s="1"/>
  <c r="P784" i="4"/>
  <c r="U784" i="4" s="1"/>
  <c r="V784" i="4" s="1"/>
  <c r="P776" i="4"/>
  <c r="U776" i="4" s="1"/>
  <c r="V776" i="4" s="1"/>
  <c r="P768" i="4"/>
  <c r="U768" i="4" s="1"/>
  <c r="V768" i="4" s="1"/>
  <c r="P760" i="4"/>
  <c r="U760" i="4" s="1"/>
  <c r="V760" i="4" s="1"/>
  <c r="P752" i="4"/>
  <c r="U752" i="4" s="1"/>
  <c r="V752" i="4" s="1"/>
  <c r="P744" i="4"/>
  <c r="U744" i="4" s="1"/>
  <c r="V744" i="4" s="1"/>
  <c r="P736" i="4"/>
  <c r="U736" i="4" s="1"/>
  <c r="V736" i="4" s="1"/>
  <c r="P728" i="4"/>
  <c r="U728" i="4" s="1"/>
  <c r="V728" i="4" s="1"/>
  <c r="P720" i="4"/>
  <c r="U720" i="4" s="1"/>
  <c r="V720" i="4" s="1"/>
  <c r="P712" i="4"/>
  <c r="U712" i="4" s="1"/>
  <c r="V712" i="4" s="1"/>
  <c r="P704" i="4"/>
  <c r="U704" i="4" s="1"/>
  <c r="V704" i="4" s="1"/>
  <c r="P696" i="4"/>
  <c r="U696" i="4" s="1"/>
  <c r="V696" i="4" s="1"/>
  <c r="P688" i="4"/>
  <c r="U688" i="4" s="1"/>
  <c r="V688" i="4" s="1"/>
  <c r="P680" i="4"/>
  <c r="U680" i="4" s="1"/>
  <c r="V680" i="4" s="1"/>
  <c r="P672" i="4"/>
  <c r="U672" i="4" s="1"/>
  <c r="V672" i="4" s="1"/>
  <c r="P664" i="4"/>
  <c r="U664" i="4" s="1"/>
  <c r="V664" i="4" s="1"/>
  <c r="P730" i="4"/>
  <c r="U730" i="4" s="1"/>
  <c r="V730" i="4" s="1"/>
  <c r="P675" i="4"/>
  <c r="U675" i="4" s="1"/>
  <c r="V675" i="4" s="1"/>
  <c r="P619" i="4"/>
  <c r="U619" i="4" s="1"/>
  <c r="V619" i="4" s="1"/>
  <c r="P506" i="4"/>
  <c r="U506" i="4" s="1"/>
  <c r="V506" i="4" s="1"/>
  <c r="P327" i="4"/>
  <c r="U327" i="4" s="1"/>
  <c r="V327" i="4" s="1"/>
  <c r="P123" i="4"/>
  <c r="U123" i="4" s="1"/>
  <c r="V123" i="4" s="1"/>
  <c r="P1559" i="4"/>
  <c r="U1559" i="4" s="1"/>
  <c r="V1559" i="4" s="1"/>
  <c r="P1551" i="4"/>
  <c r="U1551" i="4" s="1"/>
  <c r="V1551" i="4" s="1"/>
  <c r="P1543" i="4"/>
  <c r="U1543" i="4" s="1"/>
  <c r="V1543" i="4" s="1"/>
  <c r="P1535" i="4"/>
  <c r="U1535" i="4" s="1"/>
  <c r="V1535" i="4" s="1"/>
  <c r="P1527" i="4"/>
  <c r="U1527" i="4" s="1"/>
  <c r="V1527" i="4" s="1"/>
  <c r="P1519" i="4"/>
  <c r="U1519" i="4" s="1"/>
  <c r="V1519" i="4" s="1"/>
  <c r="P1511" i="4"/>
  <c r="U1511" i="4" s="1"/>
  <c r="V1511" i="4" s="1"/>
  <c r="P1503" i="4"/>
  <c r="U1503" i="4" s="1"/>
  <c r="V1503" i="4" s="1"/>
  <c r="P1495" i="4"/>
  <c r="U1495" i="4" s="1"/>
  <c r="V1495" i="4" s="1"/>
  <c r="P1487" i="4"/>
  <c r="U1487" i="4" s="1"/>
  <c r="V1487" i="4" s="1"/>
  <c r="P1479" i="4"/>
  <c r="U1479" i="4" s="1"/>
  <c r="V1479" i="4" s="1"/>
  <c r="P1471" i="4"/>
  <c r="U1471" i="4" s="1"/>
  <c r="V1471" i="4" s="1"/>
  <c r="P1463" i="4"/>
  <c r="U1463" i="4" s="1"/>
  <c r="V1463" i="4" s="1"/>
  <c r="P1455" i="4"/>
  <c r="U1455" i="4" s="1"/>
  <c r="V1455" i="4" s="1"/>
  <c r="P1447" i="4"/>
  <c r="U1447" i="4" s="1"/>
  <c r="V1447" i="4" s="1"/>
  <c r="P1439" i="4"/>
  <c r="U1439" i="4" s="1"/>
  <c r="V1439" i="4" s="1"/>
  <c r="P1431" i="4"/>
  <c r="U1431" i="4" s="1"/>
  <c r="V1431" i="4" s="1"/>
  <c r="P1423" i="4"/>
  <c r="U1423" i="4" s="1"/>
  <c r="V1423" i="4" s="1"/>
  <c r="P1415" i="4"/>
  <c r="U1415" i="4" s="1"/>
  <c r="V1415" i="4" s="1"/>
  <c r="P1407" i="4"/>
  <c r="U1407" i="4" s="1"/>
  <c r="V1407" i="4" s="1"/>
  <c r="P1399" i="4"/>
  <c r="U1399" i="4" s="1"/>
  <c r="V1399" i="4" s="1"/>
  <c r="P1391" i="4"/>
  <c r="U1391" i="4" s="1"/>
  <c r="V1391" i="4" s="1"/>
  <c r="P1383" i="4"/>
  <c r="U1383" i="4" s="1"/>
  <c r="V1383" i="4" s="1"/>
  <c r="P1375" i="4"/>
  <c r="U1375" i="4" s="1"/>
  <c r="V1375" i="4" s="1"/>
  <c r="P1367" i="4"/>
  <c r="U1367" i="4" s="1"/>
  <c r="V1367" i="4" s="1"/>
  <c r="P1359" i="4"/>
  <c r="U1359" i="4" s="1"/>
  <c r="V1359" i="4" s="1"/>
  <c r="P1351" i="4"/>
  <c r="U1351" i="4" s="1"/>
  <c r="V1351" i="4" s="1"/>
  <c r="P1343" i="4"/>
  <c r="U1343" i="4" s="1"/>
  <c r="V1343" i="4" s="1"/>
  <c r="P1327" i="4"/>
  <c r="U1327" i="4" s="1"/>
  <c r="V1327" i="4" s="1"/>
  <c r="P1319" i="4"/>
  <c r="U1319" i="4" s="1"/>
  <c r="V1319" i="4" s="1"/>
  <c r="P1311" i="4"/>
  <c r="U1311" i="4" s="1"/>
  <c r="V1311" i="4" s="1"/>
  <c r="P1295" i="4"/>
  <c r="U1295" i="4" s="1"/>
  <c r="V1295" i="4" s="1"/>
  <c r="P1287" i="4"/>
  <c r="U1287" i="4" s="1"/>
  <c r="V1287" i="4" s="1"/>
  <c r="P1279" i="4"/>
  <c r="U1279" i="4" s="1"/>
  <c r="V1279" i="4" s="1"/>
  <c r="P1263" i="4"/>
  <c r="U1263" i="4" s="1"/>
  <c r="V1263" i="4" s="1"/>
  <c r="P1255" i="4"/>
  <c r="U1255" i="4" s="1"/>
  <c r="V1255" i="4" s="1"/>
  <c r="P1247" i="4"/>
  <c r="U1247" i="4" s="1"/>
  <c r="V1247" i="4" s="1"/>
  <c r="P1231" i="4"/>
  <c r="U1231" i="4" s="1"/>
  <c r="V1231" i="4" s="1"/>
  <c r="P1223" i="4"/>
  <c r="U1223" i="4" s="1"/>
  <c r="V1223" i="4" s="1"/>
  <c r="P1215" i="4"/>
  <c r="U1215" i="4" s="1"/>
  <c r="V1215" i="4" s="1"/>
  <c r="P1207" i="4"/>
  <c r="U1207" i="4" s="1"/>
  <c r="V1207" i="4" s="1"/>
  <c r="P1199" i="4"/>
  <c r="U1199" i="4" s="1"/>
  <c r="V1199" i="4" s="1"/>
  <c r="P1191" i="4"/>
  <c r="U1191" i="4" s="1"/>
  <c r="V1191" i="4" s="1"/>
  <c r="P1183" i="4"/>
  <c r="U1183" i="4" s="1"/>
  <c r="V1183" i="4" s="1"/>
  <c r="P1175" i="4"/>
  <c r="U1175" i="4" s="1"/>
  <c r="V1175" i="4" s="1"/>
  <c r="P1167" i="4"/>
  <c r="U1167" i="4" s="1"/>
  <c r="V1167" i="4" s="1"/>
  <c r="P1159" i="4"/>
  <c r="U1159" i="4" s="1"/>
  <c r="V1159" i="4" s="1"/>
  <c r="P1151" i="4"/>
  <c r="U1151" i="4" s="1"/>
  <c r="V1151" i="4" s="1"/>
  <c r="P1143" i="4"/>
  <c r="U1143" i="4" s="1"/>
  <c r="V1143" i="4" s="1"/>
  <c r="P1135" i="4"/>
  <c r="U1135" i="4" s="1"/>
  <c r="V1135" i="4" s="1"/>
  <c r="P1127" i="4"/>
  <c r="U1127" i="4" s="1"/>
  <c r="V1127" i="4" s="1"/>
  <c r="P1119" i="4"/>
  <c r="U1119" i="4" s="1"/>
  <c r="V1119" i="4" s="1"/>
  <c r="P1111" i="4"/>
  <c r="U1111" i="4" s="1"/>
  <c r="V1111" i="4" s="1"/>
  <c r="P1103" i="4"/>
  <c r="U1103" i="4" s="1"/>
  <c r="V1103" i="4" s="1"/>
  <c r="P1095" i="4"/>
  <c r="U1095" i="4" s="1"/>
  <c r="V1095" i="4" s="1"/>
  <c r="P1087" i="4"/>
  <c r="U1087" i="4" s="1"/>
  <c r="V1087" i="4" s="1"/>
  <c r="P1079" i="4"/>
  <c r="U1079" i="4" s="1"/>
  <c r="V1079" i="4" s="1"/>
  <c r="P1071" i="4"/>
  <c r="U1071" i="4" s="1"/>
  <c r="V1071" i="4" s="1"/>
  <c r="P1063" i="4"/>
  <c r="U1063" i="4" s="1"/>
  <c r="V1063" i="4" s="1"/>
  <c r="P1055" i="4"/>
  <c r="U1055" i="4" s="1"/>
  <c r="V1055" i="4" s="1"/>
  <c r="P1047" i="4"/>
  <c r="U1047" i="4" s="1"/>
  <c r="V1047" i="4" s="1"/>
  <c r="P1039" i="4"/>
  <c r="U1039" i="4" s="1"/>
  <c r="V1039" i="4" s="1"/>
  <c r="P1031" i="4"/>
  <c r="U1031" i="4" s="1"/>
  <c r="V1031" i="4" s="1"/>
  <c r="P1023" i="4"/>
  <c r="U1023" i="4" s="1"/>
  <c r="V1023" i="4" s="1"/>
  <c r="P1015" i="4"/>
  <c r="U1015" i="4" s="1"/>
  <c r="V1015" i="4" s="1"/>
  <c r="P1007" i="4"/>
  <c r="U1007" i="4" s="1"/>
  <c r="V1007" i="4" s="1"/>
  <c r="P999" i="4"/>
  <c r="U999" i="4" s="1"/>
  <c r="V999" i="4" s="1"/>
  <c r="P991" i="4"/>
  <c r="U991" i="4" s="1"/>
  <c r="V991" i="4" s="1"/>
  <c r="P983" i="4"/>
  <c r="U983" i="4" s="1"/>
  <c r="V983" i="4" s="1"/>
  <c r="P975" i="4"/>
  <c r="U975" i="4" s="1"/>
  <c r="V975" i="4" s="1"/>
  <c r="P967" i="4"/>
  <c r="U967" i="4" s="1"/>
  <c r="V967" i="4" s="1"/>
  <c r="P959" i="4"/>
  <c r="U959" i="4" s="1"/>
  <c r="V959" i="4" s="1"/>
  <c r="P951" i="4"/>
  <c r="U951" i="4" s="1"/>
  <c r="V951" i="4" s="1"/>
  <c r="P943" i="4"/>
  <c r="U943" i="4" s="1"/>
  <c r="V943" i="4" s="1"/>
  <c r="P935" i="4"/>
  <c r="U935" i="4" s="1"/>
  <c r="V935" i="4" s="1"/>
  <c r="P927" i="4"/>
  <c r="U927" i="4" s="1"/>
  <c r="V927" i="4" s="1"/>
  <c r="P919" i="4"/>
  <c r="U919" i="4" s="1"/>
  <c r="V919" i="4" s="1"/>
  <c r="P911" i="4"/>
  <c r="U911" i="4" s="1"/>
  <c r="V911" i="4" s="1"/>
  <c r="P903" i="4"/>
  <c r="U903" i="4" s="1"/>
  <c r="V903" i="4" s="1"/>
  <c r="P895" i="4"/>
  <c r="U895" i="4" s="1"/>
  <c r="V895" i="4" s="1"/>
  <c r="P887" i="4"/>
  <c r="U887" i="4" s="1"/>
  <c r="V887" i="4" s="1"/>
  <c r="P879" i="4"/>
  <c r="U879" i="4" s="1"/>
  <c r="V879" i="4" s="1"/>
  <c r="P871" i="4"/>
  <c r="U871" i="4" s="1"/>
  <c r="V871" i="4" s="1"/>
  <c r="P863" i="4"/>
  <c r="U863" i="4" s="1"/>
  <c r="V863" i="4" s="1"/>
  <c r="P855" i="4"/>
  <c r="U855" i="4" s="1"/>
  <c r="V855" i="4" s="1"/>
  <c r="P847" i="4"/>
  <c r="U847" i="4" s="1"/>
  <c r="V847" i="4" s="1"/>
  <c r="P839" i="4"/>
  <c r="U839" i="4" s="1"/>
  <c r="V839" i="4" s="1"/>
  <c r="P831" i="4"/>
  <c r="U831" i="4" s="1"/>
  <c r="V831" i="4" s="1"/>
  <c r="P823" i="4"/>
  <c r="U823" i="4" s="1"/>
  <c r="V823" i="4" s="1"/>
  <c r="P815" i="4"/>
  <c r="U815" i="4" s="1"/>
  <c r="V815" i="4" s="1"/>
  <c r="P807" i="4"/>
  <c r="U807" i="4" s="1"/>
  <c r="V807" i="4" s="1"/>
  <c r="P799" i="4"/>
  <c r="U799" i="4" s="1"/>
  <c r="V799" i="4" s="1"/>
  <c r="P791" i="4"/>
  <c r="U791" i="4" s="1"/>
  <c r="V791" i="4" s="1"/>
  <c r="P783" i="4"/>
  <c r="U783" i="4" s="1"/>
  <c r="V783" i="4" s="1"/>
  <c r="P775" i="4"/>
  <c r="U775" i="4" s="1"/>
  <c r="V775" i="4" s="1"/>
  <c r="P767" i="4"/>
  <c r="U767" i="4" s="1"/>
  <c r="V767" i="4" s="1"/>
  <c r="P759" i="4"/>
  <c r="U759" i="4" s="1"/>
  <c r="V759" i="4" s="1"/>
  <c r="P751" i="4"/>
  <c r="U751" i="4" s="1"/>
  <c r="V751" i="4" s="1"/>
  <c r="P743" i="4"/>
  <c r="U743" i="4" s="1"/>
  <c r="V743" i="4" s="1"/>
  <c r="P735" i="4"/>
  <c r="U735" i="4" s="1"/>
  <c r="V735" i="4" s="1"/>
  <c r="P727" i="4"/>
  <c r="U727" i="4" s="1"/>
  <c r="V727" i="4" s="1"/>
  <c r="P719" i="4"/>
  <c r="U719" i="4" s="1"/>
  <c r="V719" i="4" s="1"/>
  <c r="P711" i="4"/>
  <c r="U711" i="4" s="1"/>
  <c r="V711" i="4" s="1"/>
  <c r="P703" i="4"/>
  <c r="U703" i="4" s="1"/>
  <c r="V703" i="4" s="1"/>
  <c r="P695" i="4"/>
  <c r="U695" i="4" s="1"/>
  <c r="V695" i="4" s="1"/>
  <c r="P687" i="4"/>
  <c r="U687" i="4" s="1"/>
  <c r="V687" i="4" s="1"/>
  <c r="P679" i="4"/>
  <c r="U679" i="4" s="1"/>
  <c r="V679" i="4" s="1"/>
  <c r="P671" i="4"/>
  <c r="U671" i="4" s="1"/>
  <c r="V671" i="4" s="1"/>
  <c r="P663" i="4"/>
  <c r="U663" i="4" s="1"/>
  <c r="V663" i="4" s="1"/>
  <c r="P655" i="4"/>
  <c r="U655" i="4" s="1"/>
  <c r="V655" i="4" s="1"/>
  <c r="P647" i="4"/>
  <c r="U647" i="4" s="1"/>
  <c r="V647" i="4" s="1"/>
  <c r="P639" i="4"/>
  <c r="U639" i="4" s="1"/>
  <c r="V639" i="4" s="1"/>
  <c r="P631" i="4"/>
  <c r="U631" i="4" s="1"/>
  <c r="V631" i="4" s="1"/>
  <c r="P623" i="4"/>
  <c r="U623" i="4" s="1"/>
  <c r="V623" i="4" s="1"/>
  <c r="P615" i="4"/>
  <c r="U615" i="4" s="1"/>
  <c r="V615" i="4" s="1"/>
  <c r="P607" i="4"/>
  <c r="U607" i="4" s="1"/>
  <c r="V607" i="4" s="1"/>
  <c r="P599" i="4"/>
  <c r="U599" i="4" s="1"/>
  <c r="V599" i="4" s="1"/>
  <c r="P591" i="4"/>
  <c r="U591" i="4" s="1"/>
  <c r="V591" i="4" s="1"/>
  <c r="P583" i="4"/>
  <c r="U583" i="4" s="1"/>
  <c r="V583" i="4" s="1"/>
  <c r="P575" i="4"/>
  <c r="U575" i="4" s="1"/>
  <c r="V575" i="4" s="1"/>
  <c r="P567" i="4"/>
  <c r="U567" i="4" s="1"/>
  <c r="V567" i="4" s="1"/>
  <c r="P375" i="4"/>
  <c r="U375" i="4" s="1"/>
  <c r="V375" i="4" s="1"/>
  <c r="P351" i="4"/>
  <c r="U351" i="4" s="1"/>
  <c r="V351" i="4" s="1"/>
  <c r="P343" i="4"/>
  <c r="U343" i="4" s="1"/>
  <c r="V343" i="4" s="1"/>
  <c r="P303" i="4"/>
  <c r="U303" i="4" s="1"/>
  <c r="V303" i="4" s="1"/>
  <c r="P666" i="4"/>
  <c r="U666" i="4" s="1"/>
  <c r="V666" i="4" s="1"/>
  <c r="P611" i="4"/>
  <c r="U611" i="4" s="1"/>
  <c r="V611" i="4" s="1"/>
  <c r="P555" i="4"/>
  <c r="U555" i="4" s="1"/>
  <c r="V555" i="4" s="1"/>
  <c r="P427" i="4"/>
  <c r="U427" i="4" s="1"/>
  <c r="V427" i="4" s="1"/>
  <c r="P318" i="4"/>
  <c r="U318" i="4" s="1"/>
  <c r="V318" i="4" s="1"/>
  <c r="P122" i="4"/>
  <c r="U122" i="4" s="1"/>
  <c r="V122" i="4" s="1"/>
  <c r="P1558" i="4"/>
  <c r="U1558" i="4" s="1"/>
  <c r="V1558" i="4" s="1"/>
  <c r="P1550" i="4"/>
  <c r="U1550" i="4" s="1"/>
  <c r="V1550" i="4" s="1"/>
  <c r="P1542" i="4"/>
  <c r="U1542" i="4" s="1"/>
  <c r="V1542" i="4" s="1"/>
  <c r="P1534" i="4"/>
  <c r="U1534" i="4" s="1"/>
  <c r="V1534" i="4" s="1"/>
  <c r="P1526" i="4"/>
  <c r="U1526" i="4" s="1"/>
  <c r="V1526" i="4" s="1"/>
  <c r="P1518" i="4"/>
  <c r="U1518" i="4" s="1"/>
  <c r="V1518" i="4" s="1"/>
  <c r="P1510" i="4"/>
  <c r="U1510" i="4" s="1"/>
  <c r="V1510" i="4" s="1"/>
  <c r="P1502" i="4"/>
  <c r="U1502" i="4" s="1"/>
  <c r="V1502" i="4" s="1"/>
  <c r="P1494" i="4"/>
  <c r="U1494" i="4" s="1"/>
  <c r="V1494" i="4" s="1"/>
  <c r="P1486" i="4"/>
  <c r="U1486" i="4" s="1"/>
  <c r="V1486" i="4" s="1"/>
  <c r="P1478" i="4"/>
  <c r="U1478" i="4" s="1"/>
  <c r="V1478" i="4" s="1"/>
  <c r="P1470" i="4"/>
  <c r="U1470" i="4" s="1"/>
  <c r="V1470" i="4" s="1"/>
  <c r="P1462" i="4"/>
  <c r="U1462" i="4" s="1"/>
  <c r="V1462" i="4" s="1"/>
  <c r="P1454" i="4"/>
  <c r="U1454" i="4" s="1"/>
  <c r="V1454" i="4" s="1"/>
  <c r="P1446" i="4"/>
  <c r="U1446" i="4" s="1"/>
  <c r="V1446" i="4" s="1"/>
  <c r="P1438" i="4"/>
  <c r="U1438" i="4" s="1"/>
  <c r="V1438" i="4" s="1"/>
  <c r="P1430" i="4"/>
  <c r="U1430" i="4" s="1"/>
  <c r="V1430" i="4" s="1"/>
  <c r="P1422" i="4"/>
  <c r="U1422" i="4" s="1"/>
  <c r="V1422" i="4" s="1"/>
  <c r="P1414" i="4"/>
  <c r="U1414" i="4" s="1"/>
  <c r="V1414" i="4" s="1"/>
  <c r="P1406" i="4"/>
  <c r="U1406" i="4" s="1"/>
  <c r="V1406" i="4" s="1"/>
  <c r="P1398" i="4"/>
  <c r="U1398" i="4" s="1"/>
  <c r="V1398" i="4" s="1"/>
  <c r="P1390" i="4"/>
  <c r="U1390" i="4" s="1"/>
  <c r="V1390" i="4" s="1"/>
  <c r="P1382" i="4"/>
  <c r="U1382" i="4" s="1"/>
  <c r="V1382" i="4" s="1"/>
  <c r="P1374" i="4"/>
  <c r="U1374" i="4" s="1"/>
  <c r="V1374" i="4" s="1"/>
  <c r="P1366" i="4"/>
  <c r="U1366" i="4" s="1"/>
  <c r="V1366" i="4" s="1"/>
  <c r="P1358" i="4"/>
  <c r="U1358" i="4" s="1"/>
  <c r="V1358" i="4" s="1"/>
  <c r="P1350" i="4"/>
  <c r="U1350" i="4" s="1"/>
  <c r="V1350" i="4" s="1"/>
  <c r="P1334" i="4"/>
  <c r="U1334" i="4" s="1"/>
  <c r="V1334" i="4" s="1"/>
  <c r="P1318" i="4"/>
  <c r="U1318" i="4" s="1"/>
  <c r="V1318" i="4" s="1"/>
  <c r="P1302" i="4"/>
  <c r="U1302" i="4" s="1"/>
  <c r="V1302" i="4" s="1"/>
  <c r="P1286" i="4"/>
  <c r="U1286" i="4" s="1"/>
  <c r="V1286" i="4" s="1"/>
  <c r="P1270" i="4"/>
  <c r="U1270" i="4" s="1"/>
  <c r="V1270" i="4" s="1"/>
  <c r="P1254" i="4"/>
  <c r="U1254" i="4" s="1"/>
  <c r="V1254" i="4" s="1"/>
  <c r="P1238" i="4"/>
  <c r="U1238" i="4" s="1"/>
  <c r="V1238" i="4" s="1"/>
  <c r="P1222" i="4"/>
  <c r="U1222" i="4" s="1"/>
  <c r="V1222" i="4" s="1"/>
  <c r="P1198" i="4"/>
  <c r="U1198" i="4" s="1"/>
  <c r="V1198" i="4" s="1"/>
  <c r="P1190" i="4"/>
  <c r="U1190" i="4" s="1"/>
  <c r="V1190" i="4" s="1"/>
  <c r="P1174" i="4"/>
  <c r="U1174" i="4" s="1"/>
  <c r="V1174" i="4" s="1"/>
  <c r="P1158" i="4"/>
  <c r="U1158" i="4" s="1"/>
  <c r="V1158" i="4" s="1"/>
  <c r="P1142" i="4"/>
  <c r="U1142" i="4" s="1"/>
  <c r="V1142" i="4" s="1"/>
  <c r="P1126" i="4"/>
  <c r="U1126" i="4" s="1"/>
  <c r="V1126" i="4" s="1"/>
  <c r="P1110" i="4"/>
  <c r="U1110" i="4" s="1"/>
  <c r="V1110" i="4" s="1"/>
  <c r="P1094" i="4"/>
  <c r="U1094" i="4" s="1"/>
  <c r="V1094" i="4" s="1"/>
  <c r="P1078" i="4"/>
  <c r="U1078" i="4" s="1"/>
  <c r="V1078" i="4" s="1"/>
  <c r="P1070" i="4"/>
  <c r="U1070" i="4" s="1"/>
  <c r="V1070" i="4" s="1"/>
  <c r="P1062" i="4"/>
  <c r="U1062" i="4" s="1"/>
  <c r="V1062" i="4" s="1"/>
  <c r="P1054" i="4"/>
  <c r="P1046" i="4"/>
  <c r="U1046" i="4" s="1"/>
  <c r="V1046" i="4" s="1"/>
  <c r="P1038" i="4"/>
  <c r="U1038" i="4" s="1"/>
  <c r="V1038" i="4" s="1"/>
  <c r="P1030" i="4"/>
  <c r="U1030" i="4" s="1"/>
  <c r="V1030" i="4" s="1"/>
  <c r="P1022" i="4"/>
  <c r="U1022" i="4" s="1"/>
  <c r="V1022" i="4" s="1"/>
  <c r="P1014" i="4"/>
  <c r="U1014" i="4" s="1"/>
  <c r="V1014" i="4" s="1"/>
  <c r="P1006" i="4"/>
  <c r="U1006" i="4" s="1"/>
  <c r="V1006" i="4" s="1"/>
  <c r="P998" i="4"/>
  <c r="U998" i="4" s="1"/>
  <c r="V998" i="4" s="1"/>
  <c r="P990" i="4"/>
  <c r="U990" i="4" s="1"/>
  <c r="V990" i="4" s="1"/>
  <c r="P982" i="4"/>
  <c r="U982" i="4" s="1"/>
  <c r="V982" i="4" s="1"/>
  <c r="P974" i="4"/>
  <c r="U974" i="4" s="1"/>
  <c r="V974" i="4" s="1"/>
  <c r="P966" i="4"/>
  <c r="U966" i="4" s="1"/>
  <c r="V966" i="4" s="1"/>
  <c r="P958" i="4"/>
  <c r="U958" i="4" s="1"/>
  <c r="V958" i="4" s="1"/>
  <c r="P950" i="4"/>
  <c r="U950" i="4" s="1"/>
  <c r="V950" i="4" s="1"/>
  <c r="P942" i="4"/>
  <c r="U942" i="4" s="1"/>
  <c r="V942" i="4" s="1"/>
  <c r="P934" i="4"/>
  <c r="U934" i="4" s="1"/>
  <c r="V934" i="4" s="1"/>
  <c r="P926" i="4"/>
  <c r="U926" i="4" s="1"/>
  <c r="V926" i="4" s="1"/>
  <c r="P918" i="4"/>
  <c r="P910" i="4"/>
  <c r="U910" i="4" s="1"/>
  <c r="V910" i="4" s="1"/>
  <c r="P902" i="4"/>
  <c r="U902" i="4" s="1"/>
  <c r="V902" i="4" s="1"/>
  <c r="P894" i="4"/>
  <c r="U894" i="4" s="1"/>
  <c r="V894" i="4" s="1"/>
  <c r="P886" i="4"/>
  <c r="U886" i="4" s="1"/>
  <c r="V886" i="4" s="1"/>
  <c r="P878" i="4"/>
  <c r="U878" i="4" s="1"/>
  <c r="V878" i="4" s="1"/>
  <c r="P870" i="4"/>
  <c r="U870" i="4" s="1"/>
  <c r="V870" i="4" s="1"/>
  <c r="P862" i="4"/>
  <c r="P854" i="4"/>
  <c r="P846" i="4"/>
  <c r="U846" i="4" s="1"/>
  <c r="V846" i="4" s="1"/>
  <c r="P838" i="4"/>
  <c r="U838" i="4" s="1"/>
  <c r="V838" i="4" s="1"/>
  <c r="P830" i="4"/>
  <c r="P822" i="4"/>
  <c r="U822" i="4" s="1"/>
  <c r="V822" i="4" s="1"/>
  <c r="P814" i="4"/>
  <c r="U814" i="4" s="1"/>
  <c r="V814" i="4" s="1"/>
  <c r="P806" i="4"/>
  <c r="U806" i="4" s="1"/>
  <c r="V806" i="4" s="1"/>
  <c r="P798" i="4"/>
  <c r="P790" i="4"/>
  <c r="U790" i="4" s="1"/>
  <c r="V790" i="4" s="1"/>
  <c r="P782" i="4"/>
  <c r="U782" i="4" s="1"/>
  <c r="V782" i="4" s="1"/>
  <c r="P774" i="4"/>
  <c r="U774" i="4" s="1"/>
  <c r="V774" i="4" s="1"/>
  <c r="P766" i="4"/>
  <c r="U766" i="4" s="1"/>
  <c r="V766" i="4" s="1"/>
  <c r="P758" i="4"/>
  <c r="U758" i="4" s="1"/>
  <c r="V758" i="4" s="1"/>
  <c r="P750" i="4"/>
  <c r="U750" i="4" s="1"/>
  <c r="V750" i="4" s="1"/>
  <c r="P742" i="4"/>
  <c r="U742" i="4" s="1"/>
  <c r="V742" i="4" s="1"/>
  <c r="P734" i="4"/>
  <c r="U734" i="4" s="1"/>
  <c r="V734" i="4" s="1"/>
  <c r="P726" i="4"/>
  <c r="U726" i="4" s="1"/>
  <c r="V726" i="4" s="1"/>
  <c r="P374" i="4"/>
  <c r="U374" i="4" s="1"/>
  <c r="V374" i="4" s="1"/>
  <c r="P342" i="4"/>
  <c r="U342" i="4" s="1"/>
  <c r="V342" i="4" s="1"/>
  <c r="P302" i="4"/>
  <c r="U302" i="4" s="1"/>
  <c r="V302" i="4" s="1"/>
  <c r="P602" i="4"/>
  <c r="U602" i="4" s="1"/>
  <c r="V602" i="4" s="1"/>
  <c r="P547" i="4"/>
  <c r="U547" i="4" s="1"/>
  <c r="V547" i="4" s="1"/>
  <c r="P491" i="4"/>
  <c r="U491" i="4" s="1"/>
  <c r="V491" i="4" s="1"/>
  <c r="P410" i="4"/>
  <c r="U410" i="4" s="1"/>
  <c r="V410" i="4" s="1"/>
  <c r="P291" i="4"/>
  <c r="U291" i="4" s="1"/>
  <c r="V291" i="4" s="1"/>
  <c r="P1349" i="4"/>
  <c r="U1349" i="4" s="1"/>
  <c r="V1349" i="4" s="1"/>
  <c r="P1341" i="4"/>
  <c r="U1341" i="4" s="1"/>
  <c r="V1341" i="4" s="1"/>
  <c r="P1333" i="4"/>
  <c r="U1333" i="4" s="1"/>
  <c r="V1333" i="4" s="1"/>
  <c r="P1325" i="4"/>
  <c r="U1325" i="4" s="1"/>
  <c r="V1325" i="4" s="1"/>
  <c r="P1317" i="4"/>
  <c r="U1317" i="4" s="1"/>
  <c r="V1317" i="4" s="1"/>
  <c r="P1309" i="4"/>
  <c r="U1309" i="4" s="1"/>
  <c r="V1309" i="4" s="1"/>
  <c r="P1301" i="4"/>
  <c r="U1301" i="4" s="1"/>
  <c r="V1301" i="4" s="1"/>
  <c r="P1293" i="4"/>
  <c r="P1285" i="4"/>
  <c r="U1285" i="4" s="1"/>
  <c r="V1285" i="4" s="1"/>
  <c r="P1277" i="4"/>
  <c r="U1277" i="4" s="1"/>
  <c r="V1277" i="4" s="1"/>
  <c r="P1269" i="4"/>
  <c r="U1269" i="4" s="1"/>
  <c r="V1269" i="4" s="1"/>
  <c r="P1261" i="4"/>
  <c r="U1261" i="4" s="1"/>
  <c r="V1261" i="4" s="1"/>
  <c r="P1253" i="4"/>
  <c r="P1245" i="4"/>
  <c r="U1245" i="4" s="1"/>
  <c r="V1245" i="4" s="1"/>
  <c r="P1237" i="4"/>
  <c r="U1237" i="4" s="1"/>
  <c r="V1237" i="4" s="1"/>
  <c r="P1229" i="4"/>
  <c r="P1221" i="4"/>
  <c r="U1221" i="4" s="1"/>
  <c r="V1221" i="4" s="1"/>
  <c r="P1213" i="4"/>
  <c r="U1213" i="4" s="1"/>
  <c r="V1213" i="4" s="1"/>
  <c r="P1205" i="4"/>
  <c r="U1205" i="4" s="1"/>
  <c r="V1205" i="4" s="1"/>
  <c r="P1197" i="4"/>
  <c r="P1189" i="4"/>
  <c r="U1189" i="4" s="1"/>
  <c r="V1189" i="4" s="1"/>
  <c r="P1181" i="4"/>
  <c r="U1181" i="4" s="1"/>
  <c r="V1181" i="4" s="1"/>
  <c r="P1173" i="4"/>
  <c r="U1173" i="4" s="1"/>
  <c r="V1173" i="4" s="1"/>
  <c r="P1165" i="4"/>
  <c r="U1165" i="4" s="1"/>
  <c r="V1165" i="4" s="1"/>
  <c r="P1157" i="4"/>
  <c r="U1157" i="4" s="1"/>
  <c r="V1157" i="4" s="1"/>
  <c r="P1149" i="4"/>
  <c r="U1149" i="4" s="1"/>
  <c r="V1149" i="4" s="1"/>
  <c r="P1141" i="4"/>
  <c r="U1141" i="4" s="1"/>
  <c r="V1141" i="4" s="1"/>
  <c r="P1133" i="4"/>
  <c r="U1133" i="4" s="1"/>
  <c r="V1133" i="4" s="1"/>
  <c r="P1125" i="4"/>
  <c r="U1125" i="4" s="1"/>
  <c r="V1125" i="4" s="1"/>
  <c r="P1117" i="4"/>
  <c r="U1117" i="4" s="1"/>
  <c r="V1117" i="4" s="1"/>
  <c r="P1109" i="4"/>
  <c r="U1109" i="4" s="1"/>
  <c r="V1109" i="4" s="1"/>
  <c r="P1101" i="4"/>
  <c r="U1101" i="4" s="1"/>
  <c r="V1101" i="4" s="1"/>
  <c r="P1093" i="4"/>
  <c r="U1093" i="4" s="1"/>
  <c r="V1093" i="4" s="1"/>
  <c r="P1085" i="4"/>
  <c r="U1085" i="4" s="1"/>
  <c r="V1085" i="4" s="1"/>
  <c r="P1077" i="4"/>
  <c r="U1077" i="4" s="1"/>
  <c r="V1077" i="4" s="1"/>
  <c r="P1069" i="4"/>
  <c r="U1069" i="4" s="1"/>
  <c r="V1069" i="4" s="1"/>
  <c r="P1061" i="4"/>
  <c r="U1061" i="4" s="1"/>
  <c r="V1061" i="4" s="1"/>
  <c r="P1053" i="4"/>
  <c r="U1053" i="4" s="1"/>
  <c r="V1053" i="4" s="1"/>
  <c r="P1045" i="4"/>
  <c r="U1045" i="4" s="1"/>
  <c r="V1045" i="4" s="1"/>
  <c r="P1037" i="4"/>
  <c r="U1037" i="4" s="1"/>
  <c r="V1037" i="4" s="1"/>
  <c r="P1029" i="4"/>
  <c r="U1029" i="4" s="1"/>
  <c r="V1029" i="4" s="1"/>
  <c r="P1021" i="4"/>
  <c r="U1021" i="4" s="1"/>
  <c r="V1021" i="4" s="1"/>
  <c r="P1013" i="4"/>
  <c r="U1013" i="4" s="1"/>
  <c r="V1013" i="4" s="1"/>
  <c r="P1005" i="4"/>
  <c r="U1005" i="4" s="1"/>
  <c r="V1005" i="4" s="1"/>
  <c r="P997" i="4"/>
  <c r="U997" i="4" s="1"/>
  <c r="V997" i="4" s="1"/>
  <c r="P989" i="4"/>
  <c r="U989" i="4" s="1"/>
  <c r="V989" i="4" s="1"/>
  <c r="P981" i="4"/>
  <c r="U981" i="4" s="1"/>
  <c r="V981" i="4" s="1"/>
  <c r="P973" i="4"/>
  <c r="U973" i="4" s="1"/>
  <c r="V973" i="4" s="1"/>
  <c r="P965" i="4"/>
  <c r="U965" i="4" s="1"/>
  <c r="V965" i="4" s="1"/>
  <c r="P957" i="4"/>
  <c r="U957" i="4" s="1"/>
  <c r="V957" i="4" s="1"/>
  <c r="P949" i="4"/>
  <c r="U949" i="4" s="1"/>
  <c r="V949" i="4" s="1"/>
  <c r="P941" i="4"/>
  <c r="U941" i="4" s="1"/>
  <c r="V941" i="4" s="1"/>
  <c r="P933" i="4"/>
  <c r="U933" i="4" s="1"/>
  <c r="V933" i="4" s="1"/>
  <c r="P925" i="4"/>
  <c r="U925" i="4" s="1"/>
  <c r="V925" i="4" s="1"/>
  <c r="P917" i="4"/>
  <c r="U917" i="4" s="1"/>
  <c r="V917" i="4" s="1"/>
  <c r="P909" i="4"/>
  <c r="U909" i="4" s="1"/>
  <c r="V909" i="4" s="1"/>
  <c r="P901" i="4"/>
  <c r="U901" i="4" s="1"/>
  <c r="V901" i="4" s="1"/>
  <c r="P893" i="4"/>
  <c r="U893" i="4" s="1"/>
  <c r="V893" i="4" s="1"/>
  <c r="P885" i="4"/>
  <c r="U885" i="4" s="1"/>
  <c r="V885" i="4" s="1"/>
  <c r="P877" i="4"/>
  <c r="U877" i="4" s="1"/>
  <c r="V877" i="4" s="1"/>
  <c r="P869" i="4"/>
  <c r="U869" i="4" s="1"/>
  <c r="V869" i="4" s="1"/>
  <c r="P861" i="4"/>
  <c r="U861" i="4" s="1"/>
  <c r="V861" i="4" s="1"/>
  <c r="P853" i="4"/>
  <c r="U853" i="4" s="1"/>
  <c r="V853" i="4" s="1"/>
  <c r="P845" i="4"/>
  <c r="U845" i="4" s="1"/>
  <c r="V845" i="4" s="1"/>
  <c r="P837" i="4"/>
  <c r="U837" i="4" s="1"/>
  <c r="V837" i="4" s="1"/>
  <c r="P829" i="4"/>
  <c r="U829" i="4" s="1"/>
  <c r="V829" i="4" s="1"/>
  <c r="P821" i="4"/>
  <c r="U821" i="4" s="1"/>
  <c r="V821" i="4" s="1"/>
  <c r="P813" i="4"/>
  <c r="U813" i="4" s="1"/>
  <c r="V813" i="4" s="1"/>
  <c r="P805" i="4"/>
  <c r="U805" i="4" s="1"/>
  <c r="V805" i="4" s="1"/>
  <c r="P797" i="4"/>
  <c r="U797" i="4" s="1"/>
  <c r="V797" i="4" s="1"/>
  <c r="P789" i="4"/>
  <c r="U789" i="4" s="1"/>
  <c r="V789" i="4" s="1"/>
  <c r="P781" i="4"/>
  <c r="U781" i="4" s="1"/>
  <c r="V781" i="4" s="1"/>
  <c r="P773" i="4"/>
  <c r="U773" i="4" s="1"/>
  <c r="V773" i="4" s="1"/>
  <c r="P765" i="4"/>
  <c r="U765" i="4" s="1"/>
  <c r="V765" i="4" s="1"/>
  <c r="P757" i="4"/>
  <c r="U757" i="4" s="1"/>
  <c r="V757" i="4" s="1"/>
  <c r="P749" i="4"/>
  <c r="U749" i="4" s="1"/>
  <c r="V749" i="4" s="1"/>
  <c r="P741" i="4"/>
  <c r="U741" i="4" s="1"/>
  <c r="V741" i="4" s="1"/>
  <c r="P733" i="4"/>
  <c r="U733" i="4" s="1"/>
  <c r="V733" i="4" s="1"/>
  <c r="P725" i="4"/>
  <c r="U725" i="4" s="1"/>
  <c r="V725" i="4" s="1"/>
  <c r="P717" i="4"/>
  <c r="U717" i="4" s="1"/>
  <c r="V717" i="4" s="1"/>
  <c r="P709" i="4"/>
  <c r="U709" i="4" s="1"/>
  <c r="V709" i="4" s="1"/>
  <c r="P701" i="4"/>
  <c r="U701" i="4" s="1"/>
  <c r="V701" i="4" s="1"/>
  <c r="P693" i="4"/>
  <c r="U693" i="4" s="1"/>
  <c r="V693" i="4" s="1"/>
  <c r="P685" i="4"/>
  <c r="U685" i="4" s="1"/>
  <c r="V685" i="4" s="1"/>
  <c r="P677" i="4"/>
  <c r="U677" i="4" s="1"/>
  <c r="V677" i="4" s="1"/>
  <c r="P669" i="4"/>
  <c r="U669" i="4" s="1"/>
  <c r="V669" i="4" s="1"/>
  <c r="P661" i="4"/>
  <c r="U661" i="4" s="1"/>
  <c r="V661" i="4" s="1"/>
  <c r="P653" i="4"/>
  <c r="U653" i="4" s="1"/>
  <c r="V653" i="4" s="1"/>
  <c r="P645" i="4"/>
  <c r="U645" i="4" s="1"/>
  <c r="V645" i="4" s="1"/>
  <c r="P637" i="4"/>
  <c r="U637" i="4" s="1"/>
  <c r="V637" i="4" s="1"/>
  <c r="P629" i="4"/>
  <c r="U629" i="4" s="1"/>
  <c r="V629" i="4" s="1"/>
  <c r="P621" i="4"/>
  <c r="U621" i="4" s="1"/>
  <c r="V621" i="4" s="1"/>
  <c r="P613" i="4"/>
  <c r="U613" i="4" s="1"/>
  <c r="V613" i="4" s="1"/>
  <c r="P605" i="4"/>
  <c r="U605" i="4" s="1"/>
  <c r="V605" i="4" s="1"/>
  <c r="P597" i="4"/>
  <c r="U597" i="4" s="1"/>
  <c r="V597" i="4" s="1"/>
  <c r="P589" i="4"/>
  <c r="U589" i="4" s="1"/>
  <c r="V589" i="4" s="1"/>
  <c r="P581" i="4"/>
  <c r="U581" i="4" s="1"/>
  <c r="V581" i="4" s="1"/>
  <c r="P573" i="4"/>
  <c r="U573" i="4" s="1"/>
  <c r="V573" i="4" s="1"/>
  <c r="P565" i="4"/>
  <c r="U565" i="4" s="1"/>
  <c r="V565" i="4" s="1"/>
  <c r="P557" i="4"/>
  <c r="U557" i="4" s="1"/>
  <c r="V557" i="4" s="1"/>
  <c r="P549" i="4"/>
  <c r="U549" i="4" s="1"/>
  <c r="V549" i="4" s="1"/>
  <c r="P541" i="4"/>
  <c r="U541" i="4" s="1"/>
  <c r="V541" i="4" s="1"/>
  <c r="P533" i="4"/>
  <c r="U533" i="4" s="1"/>
  <c r="V533" i="4" s="1"/>
  <c r="P525" i="4"/>
  <c r="U525" i="4" s="1"/>
  <c r="V525" i="4" s="1"/>
  <c r="P517" i="4"/>
  <c r="U517" i="4" s="1"/>
  <c r="V517" i="4" s="1"/>
  <c r="P509" i="4"/>
  <c r="U509" i="4" s="1"/>
  <c r="V509" i="4" s="1"/>
  <c r="P501" i="4"/>
  <c r="U501" i="4" s="1"/>
  <c r="V501" i="4" s="1"/>
  <c r="P493" i="4"/>
  <c r="U493" i="4" s="1"/>
  <c r="V493" i="4" s="1"/>
  <c r="P485" i="4"/>
  <c r="U485" i="4" s="1"/>
  <c r="V485" i="4" s="1"/>
  <c r="P477" i="4"/>
  <c r="U477" i="4" s="1"/>
  <c r="V477" i="4" s="1"/>
  <c r="P469" i="4"/>
  <c r="U469" i="4" s="1"/>
  <c r="V469" i="4" s="1"/>
  <c r="P461" i="4"/>
  <c r="U461" i="4" s="1"/>
  <c r="V461" i="4" s="1"/>
  <c r="P453" i="4"/>
  <c r="U453" i="4" s="1"/>
  <c r="V453" i="4" s="1"/>
  <c r="P445" i="4"/>
  <c r="U445" i="4" s="1"/>
  <c r="V445" i="4" s="1"/>
  <c r="P437" i="4"/>
  <c r="U437" i="4" s="1"/>
  <c r="V437" i="4" s="1"/>
  <c r="P429" i="4"/>
  <c r="U429" i="4" s="1"/>
  <c r="V429" i="4" s="1"/>
  <c r="P421" i="4"/>
  <c r="U421" i="4" s="1"/>
  <c r="V421" i="4" s="1"/>
  <c r="P413" i="4"/>
  <c r="U413" i="4" s="1"/>
  <c r="V413" i="4" s="1"/>
  <c r="P405" i="4"/>
  <c r="U405" i="4" s="1"/>
  <c r="V405" i="4" s="1"/>
  <c r="P397" i="4"/>
  <c r="U397" i="4" s="1"/>
  <c r="V397" i="4" s="1"/>
  <c r="P389" i="4"/>
  <c r="U389" i="4" s="1"/>
  <c r="V389" i="4" s="1"/>
  <c r="P381" i="4"/>
  <c r="U381" i="4" s="1"/>
  <c r="V381" i="4" s="1"/>
  <c r="P373" i="4"/>
  <c r="U373" i="4" s="1"/>
  <c r="V373" i="4" s="1"/>
  <c r="P365" i="4"/>
  <c r="U365" i="4" s="1"/>
  <c r="V365" i="4" s="1"/>
  <c r="P357" i="4"/>
  <c r="U357" i="4" s="1"/>
  <c r="V357" i="4" s="1"/>
  <c r="P349" i="4"/>
  <c r="U349" i="4" s="1"/>
  <c r="V349" i="4" s="1"/>
  <c r="P341" i="4"/>
  <c r="U341" i="4" s="1"/>
  <c r="V341" i="4" s="1"/>
  <c r="P333" i="4"/>
  <c r="U333" i="4" s="1"/>
  <c r="V333" i="4" s="1"/>
  <c r="P325" i="4"/>
  <c r="U325" i="4" s="1"/>
  <c r="V325" i="4" s="1"/>
  <c r="P317" i="4"/>
  <c r="U317" i="4" s="1"/>
  <c r="V317" i="4" s="1"/>
  <c r="P309" i="4"/>
  <c r="U309" i="4" s="1"/>
  <c r="V309" i="4" s="1"/>
  <c r="P301" i="4"/>
  <c r="U301" i="4" s="1"/>
  <c r="V301" i="4" s="1"/>
  <c r="P293" i="4"/>
  <c r="U293" i="4" s="1"/>
  <c r="V293" i="4" s="1"/>
  <c r="P285" i="4"/>
  <c r="U285" i="4" s="1"/>
  <c r="V285" i="4" s="1"/>
  <c r="P277" i="4"/>
  <c r="U277" i="4" s="1"/>
  <c r="V277" i="4" s="1"/>
  <c r="P269" i="4"/>
  <c r="U269" i="4" s="1"/>
  <c r="V269" i="4" s="1"/>
  <c r="P261" i="4"/>
  <c r="U261" i="4" s="1"/>
  <c r="V261" i="4" s="1"/>
  <c r="P253" i="4"/>
  <c r="U253" i="4" s="1"/>
  <c r="V253" i="4" s="1"/>
  <c r="P245" i="4"/>
  <c r="U245" i="4" s="1"/>
  <c r="V245" i="4" s="1"/>
  <c r="P237" i="4"/>
  <c r="U237" i="4" s="1"/>
  <c r="V237" i="4" s="1"/>
  <c r="P229" i="4"/>
  <c r="U229" i="4" s="1"/>
  <c r="V229" i="4" s="1"/>
  <c r="P221" i="4"/>
  <c r="U221" i="4" s="1"/>
  <c r="V221" i="4" s="1"/>
  <c r="P213" i="4"/>
  <c r="U213" i="4" s="1"/>
  <c r="V213" i="4" s="1"/>
  <c r="P205" i="4"/>
  <c r="U205" i="4" s="1"/>
  <c r="V205" i="4" s="1"/>
  <c r="P197" i="4"/>
  <c r="U197" i="4" s="1"/>
  <c r="V197" i="4" s="1"/>
  <c r="P189" i="4"/>
  <c r="U189" i="4" s="1"/>
  <c r="V189" i="4" s="1"/>
  <c r="P181" i="4"/>
  <c r="U181" i="4" s="1"/>
  <c r="V181" i="4" s="1"/>
  <c r="P173" i="4"/>
  <c r="U173" i="4" s="1"/>
  <c r="V173" i="4" s="1"/>
  <c r="P165" i="4"/>
  <c r="U165" i="4" s="1"/>
  <c r="V165" i="4" s="1"/>
  <c r="P157" i="4"/>
  <c r="U157" i="4" s="1"/>
  <c r="V157" i="4" s="1"/>
  <c r="P149" i="4"/>
  <c r="U149" i="4" s="1"/>
  <c r="V149" i="4" s="1"/>
  <c r="P141" i="4"/>
  <c r="U141" i="4" s="1"/>
  <c r="V141" i="4" s="1"/>
  <c r="P133" i="4"/>
  <c r="U133" i="4" s="1"/>
  <c r="V133" i="4" s="1"/>
  <c r="P125" i="4"/>
  <c r="U125" i="4" s="1"/>
  <c r="V125" i="4" s="1"/>
  <c r="P117" i="4"/>
  <c r="U117" i="4" s="1"/>
  <c r="V117" i="4" s="1"/>
  <c r="P109" i="4"/>
  <c r="U109" i="4" s="1"/>
  <c r="V109" i="4" s="1"/>
  <c r="P101" i="4"/>
  <c r="U101" i="4" s="1"/>
  <c r="V101" i="4" s="1"/>
  <c r="P93" i="4"/>
  <c r="U93" i="4" s="1"/>
  <c r="V93" i="4" s="1"/>
  <c r="P85" i="4"/>
  <c r="U85" i="4" s="1"/>
  <c r="V85" i="4" s="1"/>
  <c r="P77" i="4"/>
  <c r="U77" i="4" s="1"/>
  <c r="V77" i="4" s="1"/>
  <c r="P69" i="4"/>
  <c r="U69" i="4" s="1"/>
  <c r="V69" i="4" s="1"/>
  <c r="P61" i="4"/>
  <c r="U61" i="4" s="1"/>
  <c r="V61" i="4" s="1"/>
  <c r="P53" i="4"/>
  <c r="U53" i="4" s="1"/>
  <c r="V53" i="4" s="1"/>
  <c r="P45" i="4"/>
  <c r="U45" i="4" s="1"/>
  <c r="V45" i="4" s="1"/>
  <c r="P37" i="4"/>
  <c r="U37" i="4" s="1"/>
  <c r="V37" i="4" s="1"/>
  <c r="P29" i="4"/>
  <c r="U29" i="4" s="1"/>
  <c r="V29" i="4" s="1"/>
  <c r="P21" i="4"/>
  <c r="U21" i="4" s="1"/>
  <c r="V21" i="4" s="1"/>
  <c r="P13" i="4"/>
  <c r="U13" i="4" s="1"/>
  <c r="V13" i="4" s="1"/>
  <c r="P5" i="4"/>
  <c r="U5" i="4" s="1"/>
  <c r="V5" i="4" s="1"/>
  <c r="P770" i="4"/>
  <c r="U770" i="4" s="1"/>
  <c r="V770" i="4" s="1"/>
  <c r="P707" i="4"/>
  <c r="U707" i="4" s="1"/>
  <c r="V707" i="4" s="1"/>
  <c r="P538" i="4"/>
  <c r="U538" i="4" s="1"/>
  <c r="V538" i="4" s="1"/>
  <c r="P483" i="4"/>
  <c r="U483" i="4" s="1"/>
  <c r="V483" i="4" s="1"/>
  <c r="P290" i="4"/>
  <c r="U290" i="4" s="1"/>
  <c r="V290" i="4" s="1"/>
  <c r="P1348" i="4"/>
  <c r="U1348" i="4" s="1"/>
  <c r="V1348" i="4" s="1"/>
  <c r="P1340" i="4"/>
  <c r="U1340" i="4" s="1"/>
  <c r="V1340" i="4" s="1"/>
  <c r="P1332" i="4"/>
  <c r="U1332" i="4" s="1"/>
  <c r="V1332" i="4" s="1"/>
  <c r="P1316" i="4"/>
  <c r="U1316" i="4" s="1"/>
  <c r="V1316" i="4" s="1"/>
  <c r="P1308" i="4"/>
  <c r="U1308" i="4" s="1"/>
  <c r="V1308" i="4" s="1"/>
  <c r="P1300" i="4"/>
  <c r="U1300" i="4" s="1"/>
  <c r="V1300" i="4" s="1"/>
  <c r="P1284" i="4"/>
  <c r="U1284" i="4" s="1"/>
  <c r="V1284" i="4" s="1"/>
  <c r="P1276" i="4"/>
  <c r="U1276" i="4" s="1"/>
  <c r="V1276" i="4" s="1"/>
  <c r="P1268" i="4"/>
  <c r="U1268" i="4" s="1"/>
  <c r="V1268" i="4" s="1"/>
  <c r="P1252" i="4"/>
  <c r="U1252" i="4" s="1"/>
  <c r="V1252" i="4" s="1"/>
  <c r="P1244" i="4"/>
  <c r="U1244" i="4" s="1"/>
  <c r="V1244" i="4" s="1"/>
  <c r="P1236" i="4"/>
  <c r="U1236" i="4" s="1"/>
  <c r="V1236" i="4" s="1"/>
  <c r="P1220" i="4"/>
  <c r="U1220" i="4" s="1"/>
  <c r="V1220" i="4" s="1"/>
  <c r="P1212" i="4"/>
  <c r="U1212" i="4" s="1"/>
  <c r="V1212" i="4" s="1"/>
  <c r="P1204" i="4"/>
  <c r="U1204" i="4" s="1"/>
  <c r="V1204" i="4" s="1"/>
  <c r="P1196" i="4"/>
  <c r="U1196" i="4" s="1"/>
  <c r="V1196" i="4" s="1"/>
  <c r="P1172" i="4"/>
  <c r="U1172" i="4" s="1"/>
  <c r="V1172" i="4" s="1"/>
  <c r="P1164" i="4"/>
  <c r="U1164" i="4" s="1"/>
  <c r="V1164" i="4" s="1"/>
  <c r="P1156" i="4"/>
  <c r="U1156" i="4" s="1"/>
  <c r="V1156" i="4" s="1"/>
  <c r="P1148" i="4"/>
  <c r="U1148" i="4" s="1"/>
  <c r="V1148" i="4" s="1"/>
  <c r="P1140" i="4"/>
  <c r="U1140" i="4" s="1"/>
  <c r="V1140" i="4" s="1"/>
  <c r="P1132" i="4"/>
  <c r="U1132" i="4" s="1"/>
  <c r="V1132" i="4" s="1"/>
  <c r="P1124" i="4"/>
  <c r="U1124" i="4" s="1"/>
  <c r="V1124" i="4" s="1"/>
  <c r="P1116" i="4"/>
  <c r="U1116" i="4" s="1"/>
  <c r="V1116" i="4" s="1"/>
  <c r="P1108" i="4"/>
  <c r="U1108" i="4" s="1"/>
  <c r="V1108" i="4" s="1"/>
  <c r="P1100" i="4"/>
  <c r="U1100" i="4" s="1"/>
  <c r="V1100" i="4" s="1"/>
  <c r="P1092" i="4"/>
  <c r="U1092" i="4" s="1"/>
  <c r="V1092" i="4" s="1"/>
  <c r="P1084" i="4"/>
  <c r="U1084" i="4" s="1"/>
  <c r="V1084" i="4" s="1"/>
  <c r="P1076" i="4"/>
  <c r="U1076" i="4" s="1"/>
  <c r="V1076" i="4" s="1"/>
  <c r="P1060" i="4"/>
  <c r="U1060" i="4" s="1"/>
  <c r="V1060" i="4" s="1"/>
  <c r="P1052" i="4"/>
  <c r="U1052" i="4" s="1"/>
  <c r="V1052" i="4" s="1"/>
  <c r="P1028" i="4"/>
  <c r="U1028" i="4" s="1"/>
  <c r="V1028" i="4" s="1"/>
  <c r="P1020" i="4"/>
  <c r="U1020" i="4" s="1"/>
  <c r="V1020" i="4" s="1"/>
  <c r="P1012" i="4"/>
  <c r="U1012" i="4" s="1"/>
  <c r="V1012" i="4" s="1"/>
  <c r="P996" i="4"/>
  <c r="U996" i="4" s="1"/>
  <c r="V996" i="4" s="1"/>
  <c r="P988" i="4"/>
  <c r="U988" i="4" s="1"/>
  <c r="V988" i="4" s="1"/>
  <c r="P964" i="4"/>
  <c r="U964" i="4" s="1"/>
  <c r="V964" i="4" s="1"/>
  <c r="P956" i="4"/>
  <c r="U956" i="4" s="1"/>
  <c r="V956" i="4" s="1"/>
  <c r="P948" i="4"/>
  <c r="U948" i="4" s="1"/>
  <c r="V948" i="4" s="1"/>
  <c r="P932" i="4"/>
  <c r="U932" i="4" s="1"/>
  <c r="V932" i="4" s="1"/>
  <c r="P924" i="4"/>
  <c r="U924" i="4" s="1"/>
  <c r="V924" i="4" s="1"/>
  <c r="P900" i="4"/>
  <c r="U900" i="4" s="1"/>
  <c r="V900" i="4" s="1"/>
  <c r="P892" i="4"/>
  <c r="U892" i="4" s="1"/>
  <c r="V892" i="4" s="1"/>
  <c r="P884" i="4"/>
  <c r="U884" i="4" s="1"/>
  <c r="V884" i="4" s="1"/>
  <c r="P868" i="4"/>
  <c r="U868" i="4" s="1"/>
  <c r="V868" i="4" s="1"/>
  <c r="P860" i="4"/>
  <c r="U860" i="4" s="1"/>
  <c r="V860" i="4" s="1"/>
  <c r="P836" i="4"/>
  <c r="U836" i="4" s="1"/>
  <c r="V836" i="4" s="1"/>
  <c r="P828" i="4"/>
  <c r="U828" i="4" s="1"/>
  <c r="V828" i="4" s="1"/>
  <c r="P820" i="4"/>
  <c r="U820" i="4" s="1"/>
  <c r="V820" i="4" s="1"/>
  <c r="P804" i="4"/>
  <c r="U804" i="4" s="1"/>
  <c r="V804" i="4" s="1"/>
  <c r="P796" i="4"/>
  <c r="U796" i="4" s="1"/>
  <c r="V796" i="4" s="1"/>
  <c r="P772" i="4"/>
  <c r="U772" i="4" s="1"/>
  <c r="V772" i="4" s="1"/>
  <c r="P764" i="4"/>
  <c r="U764" i="4" s="1"/>
  <c r="V764" i="4" s="1"/>
  <c r="P756" i="4"/>
  <c r="U756" i="4" s="1"/>
  <c r="V756" i="4" s="1"/>
  <c r="P740" i="4"/>
  <c r="U740" i="4" s="1"/>
  <c r="V740" i="4" s="1"/>
  <c r="P732" i="4"/>
  <c r="U732" i="4" s="1"/>
  <c r="V732" i="4" s="1"/>
  <c r="P708" i="4"/>
  <c r="U708" i="4" s="1"/>
  <c r="V708" i="4" s="1"/>
  <c r="P700" i="4"/>
  <c r="U700" i="4" s="1"/>
  <c r="V700" i="4" s="1"/>
  <c r="P692" i="4"/>
  <c r="U692" i="4" s="1"/>
  <c r="V692" i="4" s="1"/>
  <c r="P676" i="4"/>
  <c r="U676" i="4" s="1"/>
  <c r="V676" i="4" s="1"/>
  <c r="P668" i="4"/>
  <c r="U668" i="4" s="1"/>
  <c r="V668" i="4" s="1"/>
  <c r="P644" i="4"/>
  <c r="U644" i="4" s="1"/>
  <c r="V644" i="4" s="1"/>
  <c r="P636" i="4"/>
  <c r="U636" i="4" s="1"/>
  <c r="V636" i="4" s="1"/>
  <c r="P628" i="4"/>
  <c r="U628" i="4" s="1"/>
  <c r="V628" i="4" s="1"/>
  <c r="P612" i="4"/>
  <c r="U612" i="4" s="1"/>
  <c r="V612" i="4" s="1"/>
  <c r="P604" i="4"/>
  <c r="U604" i="4" s="1"/>
  <c r="V604" i="4" s="1"/>
  <c r="P580" i="4"/>
  <c r="U580" i="4" s="1"/>
  <c r="V580" i="4" s="1"/>
  <c r="P572" i="4"/>
  <c r="U572" i="4" s="1"/>
  <c r="V572" i="4" s="1"/>
  <c r="P564" i="4"/>
  <c r="U564" i="4" s="1"/>
  <c r="V564" i="4" s="1"/>
  <c r="P548" i="4"/>
  <c r="U548" i="4" s="1"/>
  <c r="V548" i="4" s="1"/>
  <c r="P540" i="4"/>
  <c r="U540" i="4" s="1"/>
  <c r="V540" i="4" s="1"/>
  <c r="P516" i="4"/>
  <c r="U516" i="4" s="1"/>
  <c r="V516" i="4" s="1"/>
  <c r="P508" i="4"/>
  <c r="U508" i="4" s="1"/>
  <c r="V508" i="4" s="1"/>
  <c r="P500" i="4"/>
  <c r="U500" i="4" s="1"/>
  <c r="V500" i="4" s="1"/>
  <c r="P484" i="4"/>
  <c r="U484" i="4" s="1"/>
  <c r="V484" i="4" s="1"/>
  <c r="P476" i="4"/>
  <c r="U476" i="4" s="1"/>
  <c r="V476" i="4" s="1"/>
  <c r="P460" i="4"/>
  <c r="U460" i="4" s="1"/>
  <c r="V460" i="4" s="1"/>
  <c r="P452" i="4"/>
  <c r="U452" i="4" s="1"/>
  <c r="V452" i="4" s="1"/>
  <c r="P444" i="4"/>
  <c r="U444" i="4" s="1"/>
  <c r="V444" i="4" s="1"/>
  <c r="P436" i="4"/>
  <c r="U436" i="4" s="1"/>
  <c r="V436" i="4" s="1"/>
  <c r="P420" i="4"/>
  <c r="U420" i="4" s="1"/>
  <c r="V420" i="4" s="1"/>
  <c r="P412" i="4"/>
  <c r="U412" i="4" s="1"/>
  <c r="V412" i="4" s="1"/>
  <c r="P396" i="4"/>
  <c r="U396" i="4" s="1"/>
  <c r="V396" i="4" s="1"/>
  <c r="P388" i="4"/>
  <c r="U388" i="4" s="1"/>
  <c r="V388" i="4" s="1"/>
  <c r="P380" i="4"/>
  <c r="U380" i="4" s="1"/>
  <c r="V380" i="4" s="1"/>
  <c r="P372" i="4"/>
  <c r="U372" i="4" s="1"/>
  <c r="V372" i="4" s="1"/>
  <c r="P364" i="4"/>
  <c r="U364" i="4" s="1"/>
  <c r="V364" i="4" s="1"/>
  <c r="P356" i="4"/>
  <c r="U356" i="4" s="1"/>
  <c r="V356" i="4" s="1"/>
  <c r="P348" i="4"/>
  <c r="U348" i="4" s="1"/>
  <c r="V348" i="4" s="1"/>
  <c r="P340" i="4"/>
  <c r="U340" i="4" s="1"/>
  <c r="V340" i="4" s="1"/>
  <c r="P332" i="4"/>
  <c r="U332" i="4" s="1"/>
  <c r="V332" i="4" s="1"/>
  <c r="P324" i="4"/>
  <c r="U324" i="4" s="1"/>
  <c r="V324" i="4" s="1"/>
  <c r="P316" i="4"/>
  <c r="U316" i="4" s="1"/>
  <c r="V316" i="4" s="1"/>
  <c r="P308" i="4"/>
  <c r="U308" i="4" s="1"/>
  <c r="V308" i="4" s="1"/>
  <c r="P300" i="4"/>
  <c r="U300" i="4" s="1"/>
  <c r="V300" i="4" s="1"/>
  <c r="P292" i="4"/>
  <c r="U292" i="4" s="1"/>
  <c r="V292" i="4" s="1"/>
  <c r="P284" i="4"/>
  <c r="U284" i="4" s="1"/>
  <c r="V284" i="4" s="1"/>
  <c r="P276" i="4"/>
  <c r="U276" i="4" s="1"/>
  <c r="V276" i="4" s="1"/>
  <c r="P268" i="4"/>
  <c r="U268" i="4" s="1"/>
  <c r="V268" i="4" s="1"/>
  <c r="P260" i="4"/>
  <c r="U260" i="4" s="1"/>
  <c r="V260" i="4" s="1"/>
  <c r="P252" i="4"/>
  <c r="U252" i="4" s="1"/>
  <c r="V252" i="4" s="1"/>
  <c r="P244" i="4"/>
  <c r="U244" i="4" s="1"/>
  <c r="V244" i="4" s="1"/>
  <c r="P236" i="4"/>
  <c r="U236" i="4" s="1"/>
  <c r="V236" i="4" s="1"/>
  <c r="P220" i="4"/>
  <c r="U220" i="4" s="1"/>
  <c r="V220" i="4" s="1"/>
  <c r="P212" i="4"/>
  <c r="U212" i="4" s="1"/>
  <c r="V212" i="4" s="1"/>
  <c r="P204" i="4"/>
  <c r="U204" i="4" s="1"/>
  <c r="V204" i="4" s="1"/>
  <c r="P196" i="4"/>
  <c r="U196" i="4" s="1"/>
  <c r="V196" i="4" s="1"/>
  <c r="P188" i="4"/>
  <c r="U188" i="4" s="1"/>
  <c r="V188" i="4" s="1"/>
  <c r="P180" i="4"/>
  <c r="U180" i="4" s="1"/>
  <c r="V180" i="4" s="1"/>
  <c r="P172" i="4"/>
  <c r="U172" i="4" s="1"/>
  <c r="V172" i="4" s="1"/>
  <c r="P164" i="4"/>
  <c r="U164" i="4" s="1"/>
  <c r="V164" i="4" s="1"/>
  <c r="P156" i="4"/>
  <c r="U156" i="4" s="1"/>
  <c r="V156" i="4" s="1"/>
  <c r="P148" i="4"/>
  <c r="U148" i="4" s="1"/>
  <c r="V148" i="4" s="1"/>
  <c r="P140" i="4"/>
  <c r="U140" i="4" s="1"/>
  <c r="V140" i="4" s="1"/>
  <c r="P132" i="4"/>
  <c r="U132" i="4" s="1"/>
  <c r="V132" i="4" s="1"/>
  <c r="P124" i="4"/>
  <c r="U124" i="4" s="1"/>
  <c r="V124" i="4" s="1"/>
  <c r="P116" i="4"/>
  <c r="U116" i="4" s="1"/>
  <c r="V116" i="4" s="1"/>
  <c r="P108" i="4"/>
  <c r="U108" i="4" s="1"/>
  <c r="V108" i="4" s="1"/>
  <c r="P100" i="4"/>
  <c r="U100" i="4" s="1"/>
  <c r="V100" i="4" s="1"/>
  <c r="P92" i="4"/>
  <c r="U92" i="4" s="1"/>
  <c r="V92" i="4" s="1"/>
  <c r="P84" i="4"/>
  <c r="U84" i="4" s="1"/>
  <c r="V84" i="4" s="1"/>
  <c r="P76" i="4"/>
  <c r="U76" i="4" s="1"/>
  <c r="V76" i="4" s="1"/>
  <c r="P68" i="4"/>
  <c r="U68" i="4" s="1"/>
  <c r="V68" i="4" s="1"/>
  <c r="P52" i="4"/>
  <c r="U52" i="4" s="1"/>
  <c r="V52" i="4" s="1"/>
  <c r="P44" i="4"/>
  <c r="U44" i="4" s="1"/>
  <c r="V44" i="4" s="1"/>
  <c r="P36" i="4"/>
  <c r="U36" i="4" s="1"/>
  <c r="V36" i="4" s="1"/>
  <c r="P28" i="4"/>
  <c r="U28" i="4" s="1"/>
  <c r="V28" i="4" s="1"/>
  <c r="P20" i="4"/>
  <c r="U20" i="4" s="1"/>
  <c r="V20" i="4" s="1"/>
  <c r="P3" i="4"/>
  <c r="U3" i="4" s="1"/>
  <c r="V3" i="4" s="1"/>
  <c r="P762" i="4"/>
  <c r="U762" i="4" s="1"/>
  <c r="V762" i="4" s="1"/>
  <c r="P706" i="4"/>
  <c r="U706" i="4" s="1"/>
  <c r="V706" i="4" s="1"/>
  <c r="P643" i="4"/>
  <c r="U643" i="4" s="1"/>
  <c r="V643" i="4" s="1"/>
  <c r="P474" i="4"/>
  <c r="U474" i="4" s="1"/>
  <c r="V474" i="4" s="1"/>
  <c r="P384" i="4"/>
  <c r="U384" i="4" s="1"/>
  <c r="V384" i="4" s="1"/>
  <c r="P234" i="4"/>
  <c r="U234" i="4" s="1"/>
  <c r="V234" i="4" s="1"/>
  <c r="P1555" i="4"/>
  <c r="U1555" i="4" s="1"/>
  <c r="V1555" i="4" s="1"/>
  <c r="P1547" i="4"/>
  <c r="U1547" i="4" s="1"/>
  <c r="V1547" i="4" s="1"/>
  <c r="P1539" i="4"/>
  <c r="U1539" i="4" s="1"/>
  <c r="V1539" i="4" s="1"/>
  <c r="P1531" i="4"/>
  <c r="U1531" i="4" s="1"/>
  <c r="V1531" i="4" s="1"/>
  <c r="P1523" i="4"/>
  <c r="U1523" i="4" s="1"/>
  <c r="V1523" i="4" s="1"/>
  <c r="P1515" i="4"/>
  <c r="U1515" i="4" s="1"/>
  <c r="V1515" i="4" s="1"/>
  <c r="P1507" i="4"/>
  <c r="U1507" i="4" s="1"/>
  <c r="V1507" i="4" s="1"/>
  <c r="P1499" i="4"/>
  <c r="U1499" i="4" s="1"/>
  <c r="V1499" i="4" s="1"/>
  <c r="P1491" i="4"/>
  <c r="U1491" i="4" s="1"/>
  <c r="V1491" i="4" s="1"/>
  <c r="P1483" i="4"/>
  <c r="U1483" i="4" s="1"/>
  <c r="V1483" i="4" s="1"/>
  <c r="P1475" i="4"/>
  <c r="U1475" i="4" s="1"/>
  <c r="V1475" i="4" s="1"/>
  <c r="P1467" i="4"/>
  <c r="U1467" i="4" s="1"/>
  <c r="V1467" i="4" s="1"/>
  <c r="P1459" i="4"/>
  <c r="U1459" i="4" s="1"/>
  <c r="V1459" i="4" s="1"/>
  <c r="P1451" i="4"/>
  <c r="U1451" i="4" s="1"/>
  <c r="V1451" i="4" s="1"/>
  <c r="P1443" i="4"/>
  <c r="U1443" i="4" s="1"/>
  <c r="V1443" i="4" s="1"/>
  <c r="P1435" i="4"/>
  <c r="U1435" i="4" s="1"/>
  <c r="V1435" i="4" s="1"/>
  <c r="P1427" i="4"/>
  <c r="U1427" i="4" s="1"/>
  <c r="V1427" i="4" s="1"/>
  <c r="P1419" i="4"/>
  <c r="U1419" i="4" s="1"/>
  <c r="V1419" i="4" s="1"/>
  <c r="P1411" i="4"/>
  <c r="U1411" i="4" s="1"/>
  <c r="V1411" i="4" s="1"/>
  <c r="P1403" i="4"/>
  <c r="U1403" i="4" s="1"/>
  <c r="V1403" i="4" s="1"/>
  <c r="P1395" i="4"/>
  <c r="U1395" i="4" s="1"/>
  <c r="V1395" i="4" s="1"/>
  <c r="P1387" i="4"/>
  <c r="U1387" i="4" s="1"/>
  <c r="V1387" i="4" s="1"/>
  <c r="P1379" i="4"/>
  <c r="U1379" i="4" s="1"/>
  <c r="V1379" i="4" s="1"/>
  <c r="P1371" i="4"/>
  <c r="U1371" i="4" s="1"/>
  <c r="V1371" i="4" s="1"/>
  <c r="P1363" i="4"/>
  <c r="U1363" i="4" s="1"/>
  <c r="V1363" i="4" s="1"/>
  <c r="P1355" i="4"/>
  <c r="U1355" i="4" s="1"/>
  <c r="V1355" i="4" s="1"/>
  <c r="P1339" i="4"/>
  <c r="U1339" i="4" s="1"/>
  <c r="V1339" i="4" s="1"/>
  <c r="P1323" i="4"/>
  <c r="U1323" i="4" s="1"/>
  <c r="V1323" i="4" s="1"/>
  <c r="P1307" i="4"/>
  <c r="U1307" i="4" s="1"/>
  <c r="V1307" i="4" s="1"/>
  <c r="P1291" i="4"/>
  <c r="U1291" i="4" s="1"/>
  <c r="V1291" i="4" s="1"/>
  <c r="P1275" i="4"/>
  <c r="U1275" i="4" s="1"/>
  <c r="V1275" i="4" s="1"/>
  <c r="P1259" i="4"/>
  <c r="U1259" i="4" s="1"/>
  <c r="V1259" i="4" s="1"/>
  <c r="P1243" i="4"/>
  <c r="U1243" i="4" s="1"/>
  <c r="V1243" i="4" s="1"/>
  <c r="P1227" i="4"/>
  <c r="U1227" i="4" s="1"/>
  <c r="V1227" i="4" s="1"/>
  <c r="P1211" i="4"/>
  <c r="U1211" i="4" s="1"/>
  <c r="V1211" i="4" s="1"/>
  <c r="P1203" i="4"/>
  <c r="U1203" i="4" s="1"/>
  <c r="V1203" i="4" s="1"/>
  <c r="P1187" i="4"/>
  <c r="U1187" i="4" s="1"/>
  <c r="V1187" i="4" s="1"/>
  <c r="P1179" i="4"/>
  <c r="U1179" i="4" s="1"/>
  <c r="V1179" i="4" s="1"/>
  <c r="P1171" i="4"/>
  <c r="U1171" i="4" s="1"/>
  <c r="V1171" i="4" s="1"/>
  <c r="P1163" i="4"/>
  <c r="U1163" i="4" s="1"/>
  <c r="V1163" i="4" s="1"/>
  <c r="P1155" i="4"/>
  <c r="U1155" i="4" s="1"/>
  <c r="V1155" i="4" s="1"/>
  <c r="P1147" i="4"/>
  <c r="U1147" i="4" s="1"/>
  <c r="V1147" i="4" s="1"/>
  <c r="P1139" i="4"/>
  <c r="U1139" i="4" s="1"/>
  <c r="V1139" i="4" s="1"/>
  <c r="P1131" i="4"/>
  <c r="U1131" i="4" s="1"/>
  <c r="V1131" i="4" s="1"/>
  <c r="P1123" i="4"/>
  <c r="U1123" i="4" s="1"/>
  <c r="V1123" i="4" s="1"/>
  <c r="P1115" i="4"/>
  <c r="U1115" i="4" s="1"/>
  <c r="V1115" i="4" s="1"/>
  <c r="P1107" i="4"/>
  <c r="U1107" i="4" s="1"/>
  <c r="V1107" i="4" s="1"/>
  <c r="P1099" i="4"/>
  <c r="U1099" i="4" s="1"/>
  <c r="V1099" i="4" s="1"/>
  <c r="P1091" i="4"/>
  <c r="U1091" i="4" s="1"/>
  <c r="V1091" i="4" s="1"/>
  <c r="P1083" i="4"/>
  <c r="U1083" i="4" s="1"/>
  <c r="V1083" i="4" s="1"/>
  <c r="P1075" i="4"/>
  <c r="U1075" i="4" s="1"/>
  <c r="V1075" i="4" s="1"/>
  <c r="P1051" i="4"/>
  <c r="U1051" i="4" s="1"/>
  <c r="V1051" i="4" s="1"/>
  <c r="P1043" i="4"/>
  <c r="U1043" i="4" s="1"/>
  <c r="V1043" i="4" s="1"/>
  <c r="P1035" i="4"/>
  <c r="U1035" i="4" s="1"/>
  <c r="V1035" i="4" s="1"/>
  <c r="P1019" i="4"/>
  <c r="U1019" i="4" s="1"/>
  <c r="V1019" i="4" s="1"/>
  <c r="P1011" i="4"/>
  <c r="U1011" i="4" s="1"/>
  <c r="V1011" i="4" s="1"/>
  <c r="P987" i="4"/>
  <c r="U987" i="4" s="1"/>
  <c r="V987" i="4" s="1"/>
  <c r="P979" i="4"/>
  <c r="U979" i="4" s="1"/>
  <c r="V979" i="4" s="1"/>
  <c r="P971" i="4"/>
  <c r="U971" i="4" s="1"/>
  <c r="V971" i="4" s="1"/>
  <c r="P955" i="4"/>
  <c r="U955" i="4" s="1"/>
  <c r="V955" i="4" s="1"/>
  <c r="P947" i="4"/>
  <c r="U947" i="4" s="1"/>
  <c r="V947" i="4" s="1"/>
  <c r="P923" i="4"/>
  <c r="U923" i="4" s="1"/>
  <c r="V923" i="4" s="1"/>
  <c r="P915" i="4"/>
  <c r="U915" i="4" s="1"/>
  <c r="V915" i="4" s="1"/>
  <c r="P907" i="4"/>
  <c r="U907" i="4" s="1"/>
  <c r="V907" i="4" s="1"/>
  <c r="P891" i="4"/>
  <c r="U891" i="4" s="1"/>
  <c r="V891" i="4" s="1"/>
  <c r="P883" i="4"/>
  <c r="U883" i="4" s="1"/>
  <c r="V883" i="4" s="1"/>
  <c r="P859" i="4"/>
  <c r="U859" i="4" s="1"/>
  <c r="V859" i="4" s="1"/>
  <c r="P851" i="4"/>
  <c r="U851" i="4" s="1"/>
  <c r="V851" i="4" s="1"/>
  <c r="P843" i="4"/>
  <c r="U843" i="4" s="1"/>
  <c r="V843" i="4" s="1"/>
  <c r="P827" i="4"/>
  <c r="U827" i="4" s="1"/>
  <c r="V827" i="4" s="1"/>
  <c r="P819" i="4"/>
  <c r="U819" i="4" s="1"/>
  <c r="V819" i="4" s="1"/>
  <c r="P795" i="4"/>
  <c r="U795" i="4" s="1"/>
  <c r="V795" i="4" s="1"/>
  <c r="P787" i="4"/>
  <c r="U787" i="4" s="1"/>
  <c r="V787" i="4" s="1"/>
  <c r="P779" i="4"/>
  <c r="U779" i="4" s="1"/>
  <c r="V779" i="4" s="1"/>
  <c r="P763" i="4"/>
  <c r="U763" i="4" s="1"/>
  <c r="V763" i="4" s="1"/>
  <c r="P755" i="4"/>
  <c r="U755" i="4" s="1"/>
  <c r="V755" i="4" s="1"/>
  <c r="P731" i="4"/>
  <c r="U731" i="4" s="1"/>
  <c r="V731" i="4" s="1"/>
  <c r="P723" i="4"/>
  <c r="U723" i="4" s="1"/>
  <c r="V723" i="4" s="1"/>
  <c r="P715" i="4"/>
  <c r="U715" i="4" s="1"/>
  <c r="V715" i="4" s="1"/>
  <c r="P699" i="4"/>
  <c r="U699" i="4" s="1"/>
  <c r="V699" i="4" s="1"/>
  <c r="P691" i="4"/>
  <c r="U691" i="4" s="1"/>
  <c r="V691" i="4" s="1"/>
  <c r="P667" i="4"/>
  <c r="U667" i="4" s="1"/>
  <c r="V667" i="4" s="1"/>
  <c r="P659" i="4"/>
  <c r="U659" i="4" s="1"/>
  <c r="V659" i="4" s="1"/>
  <c r="P651" i="4"/>
  <c r="U651" i="4" s="1"/>
  <c r="V651" i="4" s="1"/>
  <c r="P635" i="4"/>
  <c r="U635" i="4" s="1"/>
  <c r="V635" i="4" s="1"/>
  <c r="P627" i="4"/>
  <c r="U627" i="4" s="1"/>
  <c r="V627" i="4" s="1"/>
  <c r="P603" i="4"/>
  <c r="U603" i="4" s="1"/>
  <c r="V603" i="4" s="1"/>
  <c r="P595" i="4"/>
  <c r="U595" i="4" s="1"/>
  <c r="V595" i="4" s="1"/>
  <c r="P587" i="4"/>
  <c r="U587" i="4" s="1"/>
  <c r="V587" i="4" s="1"/>
  <c r="P571" i="4"/>
  <c r="U571" i="4" s="1"/>
  <c r="V571" i="4" s="1"/>
  <c r="P563" i="4"/>
  <c r="U563" i="4" s="1"/>
  <c r="V563" i="4" s="1"/>
  <c r="P539" i="4"/>
  <c r="U539" i="4" s="1"/>
  <c r="V539" i="4" s="1"/>
  <c r="P531" i="4"/>
  <c r="U531" i="4" s="1"/>
  <c r="V531" i="4" s="1"/>
  <c r="P523" i="4"/>
  <c r="U523" i="4" s="1"/>
  <c r="V523" i="4" s="1"/>
  <c r="P507" i="4"/>
  <c r="U507" i="4" s="1"/>
  <c r="V507" i="4" s="1"/>
  <c r="P499" i="4"/>
  <c r="U499" i="4" s="1"/>
  <c r="V499" i="4" s="1"/>
  <c r="P475" i="4"/>
  <c r="U475" i="4" s="1"/>
  <c r="V475" i="4" s="1"/>
  <c r="P467" i="4"/>
  <c r="U467" i="4" s="1"/>
  <c r="V467" i="4" s="1"/>
  <c r="P459" i="4"/>
  <c r="U459" i="4" s="1"/>
  <c r="V459" i="4" s="1"/>
  <c r="P443" i="4"/>
  <c r="U443" i="4" s="1"/>
  <c r="V443" i="4" s="1"/>
  <c r="P435" i="4"/>
  <c r="U435" i="4" s="1"/>
  <c r="V435" i="4" s="1"/>
  <c r="P419" i="4"/>
  <c r="U419" i="4" s="1"/>
  <c r="V419" i="4" s="1"/>
  <c r="P411" i="4"/>
  <c r="U411" i="4" s="1"/>
  <c r="V411" i="4" s="1"/>
  <c r="P403" i="4"/>
  <c r="U403" i="4" s="1"/>
  <c r="V403" i="4" s="1"/>
  <c r="P395" i="4"/>
  <c r="U395" i="4" s="1"/>
  <c r="V395" i="4" s="1"/>
  <c r="P363" i="4"/>
  <c r="U363" i="4" s="1"/>
  <c r="V363" i="4" s="1"/>
  <c r="P331" i="4"/>
  <c r="U331" i="4" s="1"/>
  <c r="V331" i="4" s="1"/>
  <c r="P315" i="4"/>
  <c r="U315" i="4" s="1"/>
  <c r="V315" i="4" s="1"/>
  <c r="P275" i="4"/>
  <c r="U275" i="4" s="1"/>
  <c r="V275" i="4" s="1"/>
  <c r="P251" i="4"/>
  <c r="U251" i="4" s="1"/>
  <c r="V251" i="4" s="1"/>
  <c r="P227" i="4"/>
  <c r="U227" i="4" s="1"/>
  <c r="V227" i="4" s="1"/>
  <c r="P211" i="4"/>
  <c r="U211" i="4" s="1"/>
  <c r="V211" i="4" s="1"/>
  <c r="P187" i="4"/>
  <c r="U187" i="4" s="1"/>
  <c r="V187" i="4" s="1"/>
  <c r="P163" i="4"/>
  <c r="U163" i="4" s="1"/>
  <c r="V163" i="4" s="1"/>
  <c r="P147" i="4"/>
  <c r="U147" i="4" s="1"/>
  <c r="V147" i="4" s="1"/>
  <c r="P99" i="4"/>
  <c r="U99" i="4" s="1"/>
  <c r="V99" i="4" s="1"/>
  <c r="P83" i="4"/>
  <c r="U83" i="4" s="1"/>
  <c r="V83" i="4" s="1"/>
  <c r="P35" i="4"/>
  <c r="U35" i="4" s="1"/>
  <c r="V35" i="4" s="1"/>
  <c r="P19" i="4"/>
  <c r="U19" i="4" s="1"/>
  <c r="V19" i="4" s="1"/>
  <c r="P698" i="4"/>
  <c r="U698" i="4" s="1"/>
  <c r="V698" i="4" s="1"/>
  <c r="P642" i="4"/>
  <c r="U642" i="4" s="1"/>
  <c r="V642" i="4" s="1"/>
  <c r="P579" i="4"/>
  <c r="U579" i="4" s="1"/>
  <c r="V579" i="4" s="1"/>
  <c r="P383" i="4"/>
  <c r="U383" i="4" s="1"/>
  <c r="V383" i="4" s="1"/>
  <c r="P387" i="4"/>
  <c r="U387" i="4" s="1"/>
  <c r="V387" i="4" s="1"/>
  <c r="P379" i="4"/>
  <c r="U379" i="4" s="1"/>
  <c r="V379" i="4" s="1"/>
  <c r="P371" i="4"/>
  <c r="U371" i="4" s="1"/>
  <c r="V371" i="4" s="1"/>
  <c r="P355" i="4"/>
  <c r="U355" i="4" s="1"/>
  <c r="V355" i="4" s="1"/>
  <c r="P347" i="4"/>
  <c r="U347" i="4" s="1"/>
  <c r="V347" i="4" s="1"/>
  <c r="P339" i="4"/>
  <c r="U339" i="4" s="1"/>
  <c r="V339" i="4" s="1"/>
  <c r="P323" i="4"/>
  <c r="U323" i="4" s="1"/>
  <c r="V323" i="4" s="1"/>
  <c r="P307" i="4"/>
  <c r="U307" i="4" s="1"/>
  <c r="V307" i="4" s="1"/>
  <c r="P299" i="4"/>
  <c r="U299" i="4" s="1"/>
  <c r="V299" i="4" s="1"/>
  <c r="P283" i="4"/>
  <c r="U283" i="4" s="1"/>
  <c r="V283" i="4" s="1"/>
  <c r="P267" i="4"/>
  <c r="U267" i="4" s="1"/>
  <c r="V267" i="4" s="1"/>
  <c r="P259" i="4"/>
  <c r="U259" i="4" s="1"/>
  <c r="V259" i="4" s="1"/>
  <c r="P243" i="4"/>
  <c r="U243" i="4" s="1"/>
  <c r="V243" i="4" s="1"/>
  <c r="P235" i="4"/>
  <c r="U235" i="4" s="1"/>
  <c r="V235" i="4" s="1"/>
  <c r="P219" i="4"/>
  <c r="U219" i="4" s="1"/>
  <c r="V219" i="4" s="1"/>
  <c r="P203" i="4"/>
  <c r="U203" i="4" s="1"/>
  <c r="V203" i="4" s="1"/>
  <c r="P195" i="4"/>
  <c r="U195" i="4" s="1"/>
  <c r="V195" i="4" s="1"/>
  <c r="P179" i="4"/>
  <c r="U179" i="4" s="1"/>
  <c r="V179" i="4" s="1"/>
  <c r="P171" i="4"/>
  <c r="U171" i="4" s="1"/>
  <c r="V171" i="4" s="1"/>
  <c r="P155" i="4"/>
  <c r="U155" i="4" s="1"/>
  <c r="V155" i="4" s="1"/>
  <c r="P139" i="4"/>
  <c r="U139" i="4" s="1"/>
  <c r="V139" i="4" s="1"/>
  <c r="P131" i="4"/>
  <c r="U131" i="4" s="1"/>
  <c r="V131" i="4" s="1"/>
  <c r="P115" i="4"/>
  <c r="U115" i="4" s="1"/>
  <c r="V115" i="4" s="1"/>
  <c r="P107" i="4"/>
  <c r="U107" i="4" s="1"/>
  <c r="V107" i="4" s="1"/>
  <c r="P91" i="4"/>
  <c r="U91" i="4" s="1"/>
  <c r="V91" i="4" s="1"/>
  <c r="P75" i="4"/>
  <c r="U75" i="4" s="1"/>
  <c r="V75" i="4" s="1"/>
  <c r="P67" i="4"/>
  <c r="U67" i="4" s="1"/>
  <c r="V67" i="4" s="1"/>
  <c r="P51" i="4"/>
  <c r="U51" i="4" s="1"/>
  <c r="V51" i="4" s="1"/>
  <c r="P43" i="4"/>
  <c r="U43" i="4" s="1"/>
  <c r="V43" i="4" s="1"/>
  <c r="P27" i="4"/>
  <c r="U27" i="4" s="1"/>
  <c r="V27" i="4" s="1"/>
  <c r="P11" i="4"/>
  <c r="U11" i="4" s="1"/>
  <c r="V11" i="4" s="1"/>
  <c r="P2" i="4"/>
  <c r="U2" i="4" s="1"/>
  <c r="V2" i="4" s="1"/>
  <c r="P378" i="4"/>
  <c r="U378" i="4" s="1"/>
  <c r="V378" i="4" s="1"/>
  <c r="P370" i="4"/>
  <c r="U370" i="4" s="1"/>
  <c r="V370" i="4" s="1"/>
  <c r="P346" i="4"/>
  <c r="U346" i="4" s="1"/>
  <c r="V346" i="4" s="1"/>
  <c r="P338" i="4"/>
  <c r="U338" i="4" s="1"/>
  <c r="V338" i="4" s="1"/>
  <c r="P322" i="4"/>
  <c r="U322" i="4" s="1"/>
  <c r="V322" i="4" s="1"/>
  <c r="P314" i="4"/>
  <c r="U314" i="4" s="1"/>
  <c r="V314" i="4" s="1"/>
  <c r="P298" i="4"/>
  <c r="U298" i="4" s="1"/>
  <c r="V298" i="4" s="1"/>
  <c r="P282" i="4"/>
  <c r="U282" i="4" s="1"/>
  <c r="V282" i="4" s="1"/>
  <c r="P266" i="4"/>
  <c r="U266" i="4" s="1"/>
  <c r="V266" i="4" s="1"/>
  <c r="P258" i="4"/>
  <c r="U258" i="4" s="1"/>
  <c r="V258" i="4" s="1"/>
  <c r="P242" i="4"/>
  <c r="U242" i="4" s="1"/>
  <c r="V242" i="4" s="1"/>
  <c r="P226" i="4"/>
  <c r="U226" i="4" s="1"/>
  <c r="V226" i="4" s="1"/>
  <c r="P218" i="4"/>
  <c r="U218" i="4" s="1"/>
  <c r="V218" i="4" s="1"/>
  <c r="P202" i="4"/>
  <c r="U202" i="4" s="1"/>
  <c r="V202" i="4" s="1"/>
  <c r="P194" i="4"/>
  <c r="U194" i="4" s="1"/>
  <c r="V194" i="4" s="1"/>
  <c r="P178" i="4"/>
  <c r="U178" i="4" s="1"/>
  <c r="V178" i="4" s="1"/>
  <c r="P162" i="4"/>
  <c r="U162" i="4" s="1"/>
  <c r="V162" i="4" s="1"/>
  <c r="P154" i="4"/>
  <c r="U154" i="4" s="1"/>
  <c r="V154" i="4" s="1"/>
  <c r="P138" i="4"/>
  <c r="U138" i="4" s="1"/>
  <c r="V138" i="4" s="1"/>
  <c r="P130" i="4"/>
  <c r="U130" i="4" s="1"/>
  <c r="V130" i="4" s="1"/>
  <c r="P114" i="4"/>
  <c r="U114" i="4" s="1"/>
  <c r="V114" i="4" s="1"/>
  <c r="P98" i="4"/>
  <c r="U98" i="4" s="1"/>
  <c r="V98" i="4" s="1"/>
  <c r="P90" i="4"/>
  <c r="U90" i="4" s="1"/>
  <c r="V90" i="4" s="1"/>
  <c r="P74" i="4"/>
  <c r="U74" i="4" s="1"/>
  <c r="V74" i="4" s="1"/>
  <c r="P66" i="4"/>
  <c r="U66" i="4" s="1"/>
  <c r="V66" i="4" s="1"/>
  <c r="P50" i="4"/>
  <c r="U50" i="4" s="1"/>
  <c r="V50" i="4" s="1"/>
  <c r="P34" i="4"/>
  <c r="U34" i="4" s="1"/>
  <c r="V34" i="4" s="1"/>
  <c r="P26" i="4"/>
  <c r="U26" i="4" s="1"/>
  <c r="V26" i="4" s="1"/>
  <c r="P10" i="4"/>
  <c r="U10" i="4" s="1"/>
  <c r="V10" i="4" s="1"/>
  <c r="P4" i="4"/>
  <c r="U4" i="4" s="1"/>
  <c r="V4" i="4" s="1"/>
  <c r="P656" i="4"/>
  <c r="U656" i="4" s="1"/>
  <c r="V656" i="4" s="1"/>
  <c r="P648" i="4"/>
  <c r="U648" i="4" s="1"/>
  <c r="V648" i="4" s="1"/>
  <c r="P640" i="4"/>
  <c r="U640" i="4" s="1"/>
  <c r="V640" i="4" s="1"/>
  <c r="P632" i="4"/>
  <c r="U632" i="4" s="1"/>
  <c r="V632" i="4" s="1"/>
  <c r="P624" i="4"/>
  <c r="U624" i="4" s="1"/>
  <c r="V624" i="4" s="1"/>
  <c r="P616" i="4"/>
  <c r="U616" i="4" s="1"/>
  <c r="V616" i="4" s="1"/>
  <c r="P608" i="4"/>
  <c r="U608" i="4" s="1"/>
  <c r="V608" i="4" s="1"/>
  <c r="P600" i="4"/>
  <c r="U600" i="4" s="1"/>
  <c r="V600" i="4" s="1"/>
  <c r="P592" i="4"/>
  <c r="U592" i="4" s="1"/>
  <c r="V592" i="4" s="1"/>
  <c r="P584" i="4"/>
  <c r="U584" i="4" s="1"/>
  <c r="V584" i="4" s="1"/>
  <c r="P576" i="4"/>
  <c r="U576" i="4" s="1"/>
  <c r="V576" i="4" s="1"/>
  <c r="P568" i="4"/>
  <c r="U568" i="4" s="1"/>
  <c r="V568" i="4" s="1"/>
  <c r="P560" i="4"/>
  <c r="U560" i="4" s="1"/>
  <c r="V560" i="4" s="1"/>
  <c r="P552" i="4"/>
  <c r="U552" i="4" s="1"/>
  <c r="V552" i="4" s="1"/>
  <c r="P544" i="4"/>
  <c r="U544" i="4" s="1"/>
  <c r="V544" i="4" s="1"/>
  <c r="P536" i="4"/>
  <c r="U536" i="4" s="1"/>
  <c r="V536" i="4" s="1"/>
  <c r="P528" i="4"/>
  <c r="U528" i="4" s="1"/>
  <c r="V528" i="4" s="1"/>
  <c r="P520" i="4"/>
  <c r="U520" i="4" s="1"/>
  <c r="V520" i="4" s="1"/>
  <c r="P512" i="4"/>
  <c r="U512" i="4" s="1"/>
  <c r="V512" i="4" s="1"/>
  <c r="P504" i="4"/>
  <c r="U504" i="4" s="1"/>
  <c r="V504" i="4" s="1"/>
  <c r="P496" i="4"/>
  <c r="U496" i="4" s="1"/>
  <c r="V496" i="4" s="1"/>
  <c r="P488" i="4"/>
  <c r="U488" i="4" s="1"/>
  <c r="V488" i="4" s="1"/>
  <c r="P480" i="4"/>
  <c r="U480" i="4" s="1"/>
  <c r="V480" i="4" s="1"/>
  <c r="P472" i="4"/>
  <c r="U472" i="4" s="1"/>
  <c r="V472" i="4" s="1"/>
  <c r="P464" i="4"/>
  <c r="U464" i="4" s="1"/>
  <c r="V464" i="4" s="1"/>
  <c r="P456" i="4"/>
  <c r="U456" i="4" s="1"/>
  <c r="V456" i="4" s="1"/>
  <c r="P448" i="4"/>
  <c r="U448" i="4" s="1"/>
  <c r="V448" i="4" s="1"/>
  <c r="P440" i="4"/>
  <c r="U440" i="4" s="1"/>
  <c r="V440" i="4" s="1"/>
  <c r="P432" i="4"/>
  <c r="U432" i="4" s="1"/>
  <c r="V432" i="4" s="1"/>
  <c r="P424" i="4"/>
  <c r="U424" i="4" s="1"/>
  <c r="V424" i="4" s="1"/>
  <c r="P416" i="4"/>
  <c r="U416" i="4" s="1"/>
  <c r="V416" i="4" s="1"/>
  <c r="P408" i="4"/>
  <c r="U408" i="4" s="1"/>
  <c r="V408" i="4" s="1"/>
  <c r="P400" i="4"/>
  <c r="U400" i="4" s="1"/>
  <c r="V400" i="4" s="1"/>
  <c r="P392" i="4"/>
  <c r="U392" i="4" s="1"/>
  <c r="V392" i="4" s="1"/>
  <c r="P376" i="4"/>
  <c r="U376" i="4" s="1"/>
  <c r="V376" i="4" s="1"/>
  <c r="P368" i="4"/>
  <c r="U368" i="4" s="1"/>
  <c r="V368" i="4" s="1"/>
  <c r="P360" i="4"/>
  <c r="U360" i="4" s="1"/>
  <c r="V360" i="4" s="1"/>
  <c r="P344" i="4"/>
  <c r="U344" i="4" s="1"/>
  <c r="V344" i="4" s="1"/>
  <c r="P336" i="4"/>
  <c r="U336" i="4" s="1"/>
  <c r="V336" i="4" s="1"/>
  <c r="P328" i="4"/>
  <c r="U328" i="4" s="1"/>
  <c r="V328" i="4" s="1"/>
  <c r="P320" i="4"/>
  <c r="U320" i="4" s="1"/>
  <c r="V320" i="4" s="1"/>
  <c r="P312" i="4"/>
  <c r="U312" i="4" s="1"/>
  <c r="V312" i="4" s="1"/>
  <c r="P304" i="4"/>
  <c r="U304" i="4" s="1"/>
  <c r="V304" i="4" s="1"/>
  <c r="P296" i="4"/>
  <c r="U296" i="4" s="1"/>
  <c r="V296" i="4" s="1"/>
  <c r="P288" i="4"/>
  <c r="U288" i="4" s="1"/>
  <c r="V288" i="4" s="1"/>
  <c r="P280" i="4"/>
  <c r="U280" i="4" s="1"/>
  <c r="V280" i="4" s="1"/>
  <c r="P272" i="4"/>
  <c r="U272" i="4" s="1"/>
  <c r="V272" i="4" s="1"/>
  <c r="P264" i="4"/>
  <c r="U264" i="4" s="1"/>
  <c r="V264" i="4" s="1"/>
  <c r="P256" i="4"/>
  <c r="U256" i="4" s="1"/>
  <c r="V256" i="4" s="1"/>
  <c r="P248" i="4"/>
  <c r="U248" i="4" s="1"/>
  <c r="V248" i="4" s="1"/>
  <c r="P240" i="4"/>
  <c r="U240" i="4" s="1"/>
  <c r="V240" i="4" s="1"/>
  <c r="P232" i="4"/>
  <c r="U232" i="4" s="1"/>
  <c r="V232" i="4" s="1"/>
  <c r="P224" i="4"/>
  <c r="U224" i="4" s="1"/>
  <c r="V224" i="4" s="1"/>
  <c r="P216" i="4"/>
  <c r="U216" i="4" s="1"/>
  <c r="V216" i="4" s="1"/>
  <c r="P208" i="4"/>
  <c r="U208" i="4" s="1"/>
  <c r="V208" i="4" s="1"/>
  <c r="P200" i="4"/>
  <c r="U200" i="4" s="1"/>
  <c r="V200" i="4" s="1"/>
  <c r="P192" i="4"/>
  <c r="U192" i="4" s="1"/>
  <c r="V192" i="4" s="1"/>
  <c r="P184" i="4"/>
  <c r="U184" i="4" s="1"/>
  <c r="V184" i="4" s="1"/>
  <c r="P176" i="4"/>
  <c r="U176" i="4" s="1"/>
  <c r="V176" i="4" s="1"/>
  <c r="P168" i="4"/>
  <c r="U168" i="4" s="1"/>
  <c r="V168" i="4" s="1"/>
  <c r="P160" i="4"/>
  <c r="U160" i="4" s="1"/>
  <c r="V160" i="4" s="1"/>
  <c r="P152" i="4"/>
  <c r="U152" i="4" s="1"/>
  <c r="V152" i="4" s="1"/>
  <c r="P144" i="4"/>
  <c r="U144" i="4" s="1"/>
  <c r="V144" i="4" s="1"/>
  <c r="P136" i="4"/>
  <c r="U136" i="4" s="1"/>
  <c r="V136" i="4" s="1"/>
  <c r="P128" i="4"/>
  <c r="U128" i="4" s="1"/>
  <c r="V128" i="4" s="1"/>
  <c r="P120" i="4"/>
  <c r="U120" i="4" s="1"/>
  <c r="V120" i="4" s="1"/>
  <c r="P112" i="4"/>
  <c r="U112" i="4" s="1"/>
  <c r="V112" i="4" s="1"/>
  <c r="P104" i="4"/>
  <c r="U104" i="4" s="1"/>
  <c r="V104" i="4" s="1"/>
  <c r="P96" i="4"/>
  <c r="U96" i="4" s="1"/>
  <c r="V96" i="4" s="1"/>
  <c r="P88" i="4"/>
  <c r="U88" i="4" s="1"/>
  <c r="V88" i="4" s="1"/>
  <c r="P80" i="4"/>
  <c r="U80" i="4" s="1"/>
  <c r="V80" i="4" s="1"/>
  <c r="P72" i="4"/>
  <c r="U72" i="4" s="1"/>
  <c r="V72" i="4" s="1"/>
  <c r="P64" i="4"/>
  <c r="U64" i="4" s="1"/>
  <c r="V64" i="4" s="1"/>
  <c r="P56" i="4"/>
  <c r="U56" i="4" s="1"/>
  <c r="V56" i="4" s="1"/>
  <c r="P48" i="4"/>
  <c r="U48" i="4" s="1"/>
  <c r="V48" i="4" s="1"/>
  <c r="P40" i="4"/>
  <c r="U40" i="4" s="1"/>
  <c r="V40" i="4" s="1"/>
  <c r="P32" i="4"/>
  <c r="U32" i="4" s="1"/>
  <c r="V32" i="4" s="1"/>
  <c r="P24" i="4"/>
  <c r="U24" i="4" s="1"/>
  <c r="V24" i="4" s="1"/>
  <c r="P16" i="4"/>
  <c r="U16" i="4" s="1"/>
  <c r="V16" i="4" s="1"/>
  <c r="P8" i="4"/>
  <c r="U8" i="4" s="1"/>
  <c r="V8" i="4" s="1"/>
  <c r="P559" i="4"/>
  <c r="U559" i="4" s="1"/>
  <c r="V559" i="4" s="1"/>
  <c r="P551" i="4"/>
  <c r="U551" i="4" s="1"/>
  <c r="V551" i="4" s="1"/>
  <c r="P543" i="4"/>
  <c r="U543" i="4" s="1"/>
  <c r="V543" i="4" s="1"/>
  <c r="P535" i="4"/>
  <c r="U535" i="4" s="1"/>
  <c r="V535" i="4" s="1"/>
  <c r="P527" i="4"/>
  <c r="U527" i="4" s="1"/>
  <c r="V527" i="4" s="1"/>
  <c r="P519" i="4"/>
  <c r="U519" i="4" s="1"/>
  <c r="V519" i="4" s="1"/>
  <c r="P511" i="4"/>
  <c r="U511" i="4" s="1"/>
  <c r="V511" i="4" s="1"/>
  <c r="P503" i="4"/>
  <c r="U503" i="4" s="1"/>
  <c r="V503" i="4" s="1"/>
  <c r="P495" i="4"/>
  <c r="U495" i="4" s="1"/>
  <c r="V495" i="4" s="1"/>
  <c r="P487" i="4"/>
  <c r="U487" i="4" s="1"/>
  <c r="V487" i="4" s="1"/>
  <c r="P479" i="4"/>
  <c r="U479" i="4" s="1"/>
  <c r="V479" i="4" s="1"/>
  <c r="P471" i="4"/>
  <c r="U471" i="4" s="1"/>
  <c r="V471" i="4" s="1"/>
  <c r="P463" i="4"/>
  <c r="U463" i="4" s="1"/>
  <c r="V463" i="4" s="1"/>
  <c r="P455" i="4"/>
  <c r="U455" i="4" s="1"/>
  <c r="V455" i="4" s="1"/>
  <c r="P447" i="4"/>
  <c r="U447" i="4" s="1"/>
  <c r="V447" i="4" s="1"/>
  <c r="P439" i="4"/>
  <c r="U439" i="4" s="1"/>
  <c r="V439" i="4" s="1"/>
  <c r="P431" i="4"/>
  <c r="U431" i="4" s="1"/>
  <c r="V431" i="4" s="1"/>
  <c r="P423" i="4"/>
  <c r="U423" i="4" s="1"/>
  <c r="V423" i="4" s="1"/>
  <c r="P415" i="4"/>
  <c r="U415" i="4" s="1"/>
  <c r="V415" i="4" s="1"/>
  <c r="P407" i="4"/>
  <c r="U407" i="4" s="1"/>
  <c r="V407" i="4" s="1"/>
  <c r="P399" i="4"/>
  <c r="U399" i="4" s="1"/>
  <c r="V399" i="4" s="1"/>
  <c r="P391" i="4"/>
  <c r="U391" i="4" s="1"/>
  <c r="V391" i="4" s="1"/>
  <c r="P367" i="4"/>
  <c r="U367" i="4" s="1"/>
  <c r="V367" i="4" s="1"/>
  <c r="P359" i="4"/>
  <c r="U359" i="4" s="1"/>
  <c r="V359" i="4" s="1"/>
  <c r="P335" i="4"/>
  <c r="U335" i="4" s="1"/>
  <c r="V335" i="4" s="1"/>
  <c r="P319" i="4"/>
  <c r="U319" i="4" s="1"/>
  <c r="V319" i="4" s="1"/>
  <c r="P311" i="4"/>
  <c r="U311" i="4" s="1"/>
  <c r="V311" i="4" s="1"/>
  <c r="P295" i="4"/>
  <c r="U295" i="4" s="1"/>
  <c r="V295" i="4" s="1"/>
  <c r="P287" i="4"/>
  <c r="U287" i="4" s="1"/>
  <c r="V287" i="4" s="1"/>
  <c r="P279" i="4"/>
  <c r="U279" i="4" s="1"/>
  <c r="V279" i="4" s="1"/>
  <c r="P271" i="4"/>
  <c r="U271" i="4" s="1"/>
  <c r="V271" i="4" s="1"/>
  <c r="P263" i="4"/>
  <c r="U263" i="4" s="1"/>
  <c r="V263" i="4" s="1"/>
  <c r="P255" i="4"/>
  <c r="U255" i="4" s="1"/>
  <c r="V255" i="4" s="1"/>
  <c r="P247" i="4"/>
  <c r="U247" i="4" s="1"/>
  <c r="V247" i="4" s="1"/>
  <c r="P239" i="4"/>
  <c r="U239" i="4" s="1"/>
  <c r="V239" i="4" s="1"/>
  <c r="P231" i="4"/>
  <c r="U231" i="4" s="1"/>
  <c r="V231" i="4" s="1"/>
  <c r="P223" i="4"/>
  <c r="U223" i="4" s="1"/>
  <c r="V223" i="4" s="1"/>
  <c r="P215" i="4"/>
  <c r="U215" i="4" s="1"/>
  <c r="V215" i="4" s="1"/>
  <c r="P207" i="4"/>
  <c r="U207" i="4" s="1"/>
  <c r="V207" i="4" s="1"/>
  <c r="P199" i="4"/>
  <c r="U199" i="4" s="1"/>
  <c r="V199" i="4" s="1"/>
  <c r="P191" i="4"/>
  <c r="U191" i="4" s="1"/>
  <c r="V191" i="4" s="1"/>
  <c r="P183" i="4"/>
  <c r="U183" i="4" s="1"/>
  <c r="V183" i="4" s="1"/>
  <c r="P175" i="4"/>
  <c r="U175" i="4" s="1"/>
  <c r="V175" i="4" s="1"/>
  <c r="P167" i="4"/>
  <c r="U167" i="4" s="1"/>
  <c r="V167" i="4" s="1"/>
  <c r="P159" i="4"/>
  <c r="U159" i="4" s="1"/>
  <c r="V159" i="4" s="1"/>
  <c r="P151" i="4"/>
  <c r="U151" i="4" s="1"/>
  <c r="V151" i="4" s="1"/>
  <c r="P143" i="4"/>
  <c r="U143" i="4" s="1"/>
  <c r="V143" i="4" s="1"/>
  <c r="P135" i="4"/>
  <c r="U135" i="4" s="1"/>
  <c r="V135" i="4" s="1"/>
  <c r="P127" i="4"/>
  <c r="U127" i="4" s="1"/>
  <c r="V127" i="4" s="1"/>
  <c r="P119" i="4"/>
  <c r="U119" i="4" s="1"/>
  <c r="V119" i="4" s="1"/>
  <c r="P111" i="4"/>
  <c r="U111" i="4" s="1"/>
  <c r="V111" i="4" s="1"/>
  <c r="P103" i="4"/>
  <c r="U103" i="4" s="1"/>
  <c r="V103" i="4" s="1"/>
  <c r="P95" i="4"/>
  <c r="U95" i="4" s="1"/>
  <c r="V95" i="4" s="1"/>
  <c r="P87" i="4"/>
  <c r="U87" i="4" s="1"/>
  <c r="V87" i="4" s="1"/>
  <c r="P79" i="4"/>
  <c r="U79" i="4" s="1"/>
  <c r="V79" i="4" s="1"/>
  <c r="P71" i="4"/>
  <c r="U71" i="4" s="1"/>
  <c r="V71" i="4" s="1"/>
  <c r="P63" i="4"/>
  <c r="U63" i="4" s="1"/>
  <c r="V63" i="4" s="1"/>
  <c r="P55" i="4"/>
  <c r="U55" i="4" s="1"/>
  <c r="V55" i="4" s="1"/>
  <c r="P47" i="4"/>
  <c r="U47" i="4" s="1"/>
  <c r="V47" i="4" s="1"/>
  <c r="P39" i="4"/>
  <c r="U39" i="4" s="1"/>
  <c r="V39" i="4" s="1"/>
  <c r="P31" i="4"/>
  <c r="U31" i="4" s="1"/>
  <c r="V31" i="4" s="1"/>
  <c r="P23" i="4"/>
  <c r="U23" i="4" s="1"/>
  <c r="V23" i="4" s="1"/>
  <c r="P15" i="4"/>
  <c r="U15" i="4" s="1"/>
  <c r="V15" i="4" s="1"/>
  <c r="P7" i="4"/>
  <c r="U7" i="4" s="1"/>
  <c r="V7" i="4" s="1"/>
  <c r="P718" i="4"/>
  <c r="U718" i="4" s="1"/>
  <c r="V718" i="4" s="1"/>
  <c r="P710" i="4"/>
  <c r="U710" i="4" s="1"/>
  <c r="V710" i="4" s="1"/>
  <c r="P702" i="4"/>
  <c r="U702" i="4" s="1"/>
  <c r="V702" i="4" s="1"/>
  <c r="P694" i="4"/>
  <c r="U694" i="4" s="1"/>
  <c r="V694" i="4" s="1"/>
  <c r="P686" i="4"/>
  <c r="U686" i="4" s="1"/>
  <c r="V686" i="4" s="1"/>
  <c r="P678" i="4"/>
  <c r="U678" i="4" s="1"/>
  <c r="V678" i="4" s="1"/>
  <c r="P670" i="4"/>
  <c r="U670" i="4" s="1"/>
  <c r="V670" i="4" s="1"/>
  <c r="P662" i="4"/>
  <c r="U662" i="4" s="1"/>
  <c r="V662" i="4" s="1"/>
  <c r="P654" i="4"/>
  <c r="U654" i="4" s="1"/>
  <c r="V654" i="4" s="1"/>
  <c r="P646" i="4"/>
  <c r="U646" i="4" s="1"/>
  <c r="V646" i="4" s="1"/>
  <c r="P638" i="4"/>
  <c r="U638" i="4" s="1"/>
  <c r="V638" i="4" s="1"/>
  <c r="P630" i="4"/>
  <c r="U630" i="4" s="1"/>
  <c r="V630" i="4" s="1"/>
  <c r="P622" i="4"/>
  <c r="U622" i="4" s="1"/>
  <c r="V622" i="4" s="1"/>
  <c r="P614" i="4"/>
  <c r="U614" i="4" s="1"/>
  <c r="V614" i="4" s="1"/>
  <c r="P606" i="4"/>
  <c r="U606" i="4" s="1"/>
  <c r="V606" i="4" s="1"/>
  <c r="P598" i="4"/>
  <c r="U598" i="4" s="1"/>
  <c r="V598" i="4" s="1"/>
  <c r="P590" i="4"/>
  <c r="U590" i="4" s="1"/>
  <c r="V590" i="4" s="1"/>
  <c r="P582" i="4"/>
  <c r="U582" i="4" s="1"/>
  <c r="V582" i="4" s="1"/>
  <c r="P574" i="4"/>
  <c r="U574" i="4" s="1"/>
  <c r="V574" i="4" s="1"/>
  <c r="P566" i="4"/>
  <c r="P558" i="4"/>
  <c r="U558" i="4" s="1"/>
  <c r="V558" i="4" s="1"/>
  <c r="P550" i="4"/>
  <c r="U550" i="4" s="1"/>
  <c r="V550" i="4" s="1"/>
  <c r="P542" i="4"/>
  <c r="U542" i="4" s="1"/>
  <c r="V542" i="4" s="1"/>
  <c r="P534" i="4"/>
  <c r="U534" i="4" s="1"/>
  <c r="V534" i="4" s="1"/>
  <c r="P526" i="4"/>
  <c r="U526" i="4" s="1"/>
  <c r="V526" i="4" s="1"/>
  <c r="P518" i="4"/>
  <c r="U518" i="4" s="1"/>
  <c r="V518" i="4" s="1"/>
  <c r="P510" i="4"/>
  <c r="U510" i="4" s="1"/>
  <c r="V510" i="4" s="1"/>
  <c r="P502" i="4"/>
  <c r="U502" i="4" s="1"/>
  <c r="V502" i="4" s="1"/>
  <c r="P494" i="4"/>
  <c r="U494" i="4" s="1"/>
  <c r="V494" i="4" s="1"/>
  <c r="P486" i="4"/>
  <c r="U486" i="4" s="1"/>
  <c r="V486" i="4" s="1"/>
  <c r="P478" i="4"/>
  <c r="P470" i="4"/>
  <c r="U470" i="4" s="1"/>
  <c r="V470" i="4" s="1"/>
  <c r="P462" i="4"/>
  <c r="U462" i="4" s="1"/>
  <c r="V462" i="4" s="1"/>
  <c r="P454" i="4"/>
  <c r="U454" i="4" s="1"/>
  <c r="V454" i="4" s="1"/>
  <c r="P446" i="4"/>
  <c r="U446" i="4" s="1"/>
  <c r="V446" i="4" s="1"/>
  <c r="P438" i="4"/>
  <c r="U438" i="4" s="1"/>
  <c r="V438" i="4" s="1"/>
  <c r="P430" i="4"/>
  <c r="U430" i="4" s="1"/>
  <c r="V430" i="4" s="1"/>
  <c r="P422" i="4"/>
  <c r="U422" i="4" s="1"/>
  <c r="V422" i="4" s="1"/>
  <c r="P414" i="4"/>
  <c r="U414" i="4" s="1"/>
  <c r="V414" i="4" s="1"/>
  <c r="P406" i="4"/>
  <c r="U406" i="4" s="1"/>
  <c r="V406" i="4" s="1"/>
  <c r="P398" i="4"/>
  <c r="U398" i="4" s="1"/>
  <c r="V398" i="4" s="1"/>
  <c r="P390" i="4"/>
  <c r="U390" i="4" s="1"/>
  <c r="V390" i="4" s="1"/>
  <c r="P382" i="4"/>
  <c r="U382" i="4" s="1"/>
  <c r="V382" i="4" s="1"/>
  <c r="P366" i="4"/>
  <c r="U366" i="4" s="1"/>
  <c r="V366" i="4" s="1"/>
  <c r="P358" i="4"/>
  <c r="U358" i="4" s="1"/>
  <c r="V358" i="4" s="1"/>
  <c r="P350" i="4"/>
  <c r="U350" i="4" s="1"/>
  <c r="V350" i="4" s="1"/>
  <c r="P334" i="4"/>
  <c r="P326" i="4"/>
  <c r="U326" i="4" s="1"/>
  <c r="V326" i="4" s="1"/>
  <c r="P310" i="4"/>
  <c r="U310" i="4" s="1"/>
  <c r="V310" i="4" s="1"/>
  <c r="P294" i="4"/>
  <c r="U294" i="4" s="1"/>
  <c r="V294" i="4" s="1"/>
  <c r="P286" i="4"/>
  <c r="U286" i="4" s="1"/>
  <c r="V286" i="4" s="1"/>
  <c r="P278" i="4"/>
  <c r="U278" i="4" s="1"/>
  <c r="V278" i="4" s="1"/>
  <c r="P270" i="4"/>
  <c r="U270" i="4" s="1"/>
  <c r="V270" i="4" s="1"/>
  <c r="P262" i="4"/>
  <c r="U262" i="4" s="1"/>
  <c r="V262" i="4" s="1"/>
  <c r="P254" i="4"/>
  <c r="U254" i="4" s="1"/>
  <c r="V254" i="4" s="1"/>
  <c r="P246" i="4"/>
  <c r="U246" i="4" s="1"/>
  <c r="V246" i="4" s="1"/>
  <c r="P238" i="4"/>
  <c r="U238" i="4" s="1"/>
  <c r="V238" i="4" s="1"/>
  <c r="P230" i="4"/>
  <c r="U230" i="4" s="1"/>
  <c r="V230" i="4" s="1"/>
  <c r="P222" i="4"/>
  <c r="U222" i="4" s="1"/>
  <c r="V222" i="4" s="1"/>
  <c r="P214" i="4"/>
  <c r="U214" i="4" s="1"/>
  <c r="V214" i="4" s="1"/>
  <c r="P206" i="4"/>
  <c r="U206" i="4" s="1"/>
  <c r="V206" i="4" s="1"/>
  <c r="P198" i="4"/>
  <c r="U198" i="4" s="1"/>
  <c r="V198" i="4" s="1"/>
  <c r="P190" i="4"/>
  <c r="U190" i="4" s="1"/>
  <c r="V190" i="4" s="1"/>
  <c r="P182" i="4"/>
  <c r="U182" i="4" s="1"/>
  <c r="V182" i="4" s="1"/>
  <c r="P174" i="4"/>
  <c r="U174" i="4" s="1"/>
  <c r="V174" i="4" s="1"/>
  <c r="P166" i="4"/>
  <c r="U166" i="4" s="1"/>
  <c r="V166" i="4" s="1"/>
  <c r="P158" i="4"/>
  <c r="U158" i="4" s="1"/>
  <c r="V158" i="4" s="1"/>
  <c r="P150" i="4"/>
  <c r="U150" i="4" s="1"/>
  <c r="V150" i="4" s="1"/>
  <c r="P142" i="4"/>
  <c r="U142" i="4" s="1"/>
  <c r="V142" i="4" s="1"/>
  <c r="P134" i="4"/>
  <c r="U134" i="4" s="1"/>
  <c r="V134" i="4" s="1"/>
  <c r="P126" i="4"/>
  <c r="U126" i="4" s="1"/>
  <c r="V126" i="4" s="1"/>
  <c r="P118" i="4"/>
  <c r="U118" i="4" s="1"/>
  <c r="V118" i="4" s="1"/>
  <c r="P110" i="4"/>
  <c r="U110" i="4" s="1"/>
  <c r="V110" i="4" s="1"/>
  <c r="P102" i="4"/>
  <c r="U102" i="4" s="1"/>
  <c r="V102" i="4" s="1"/>
  <c r="P94" i="4"/>
  <c r="U94" i="4" s="1"/>
  <c r="V94" i="4" s="1"/>
  <c r="P86" i="4"/>
  <c r="U86" i="4" s="1"/>
  <c r="V86" i="4" s="1"/>
  <c r="P78" i="4"/>
  <c r="U78" i="4" s="1"/>
  <c r="V78" i="4" s="1"/>
  <c r="P70" i="4"/>
  <c r="U70" i="4" s="1"/>
  <c r="V70" i="4" s="1"/>
  <c r="P62" i="4"/>
  <c r="U62" i="4" s="1"/>
  <c r="V62" i="4" s="1"/>
  <c r="P54" i="4"/>
  <c r="U54" i="4" s="1"/>
  <c r="V54" i="4" s="1"/>
  <c r="P46" i="4"/>
  <c r="U46" i="4" s="1"/>
  <c r="V46" i="4" s="1"/>
  <c r="P38" i="4"/>
  <c r="U38" i="4" s="1"/>
  <c r="V38" i="4" s="1"/>
  <c r="P30" i="4"/>
  <c r="U30" i="4" s="1"/>
  <c r="V30" i="4" s="1"/>
  <c r="P22" i="4"/>
  <c r="U22" i="4" s="1"/>
  <c r="V22" i="4" s="1"/>
  <c r="P14" i="4"/>
  <c r="U14" i="4" s="1"/>
  <c r="V14" i="4" s="1"/>
  <c r="P6" i="4"/>
  <c r="U6" i="4" s="1"/>
  <c r="V6" i="4" s="1"/>
  <c r="S1464" i="4"/>
  <c r="S1424" i="4"/>
  <c r="S1400" i="4"/>
  <c r="S1368" i="4"/>
  <c r="U1368" i="4" s="1"/>
  <c r="V1368" i="4" s="1"/>
  <c r="S1232" i="4"/>
  <c r="S1176" i="4"/>
  <c r="U1176" i="4" s="1"/>
  <c r="V1176" i="4" s="1"/>
  <c r="S1168" i="4"/>
  <c r="U1168" i="4" s="1"/>
  <c r="V1168" i="4" s="1"/>
  <c r="S1086" i="4"/>
  <c r="U1086" i="4" s="1"/>
  <c r="V1086" i="4" s="1"/>
  <c r="S1054" i="4"/>
  <c r="U1054" i="4" s="1"/>
  <c r="V1054" i="4" s="1"/>
  <c r="S918" i="4"/>
  <c r="S862" i="4"/>
  <c r="U862" i="4" s="1"/>
  <c r="V862" i="4" s="1"/>
  <c r="S854" i="4"/>
  <c r="U854" i="4" s="1"/>
  <c r="V854" i="4" s="1"/>
  <c r="S830" i="4"/>
  <c r="S798" i="4"/>
  <c r="U798" i="4" s="1"/>
  <c r="V798" i="4" s="1"/>
  <c r="S566" i="4"/>
  <c r="S478" i="4"/>
  <c r="U478" i="4" s="1"/>
  <c r="V478" i="4" s="1"/>
  <c r="S334" i="4"/>
  <c r="U334" i="4" s="1"/>
  <c r="V334" i="4" s="1"/>
  <c r="S1517" i="4"/>
  <c r="U1517" i="4" s="1"/>
  <c r="V1517" i="4" s="1"/>
  <c r="S1509" i="4"/>
  <c r="U1509" i="4" s="1"/>
  <c r="V1509" i="4" s="1"/>
  <c r="S1485" i="4"/>
  <c r="U1485" i="4" s="1"/>
  <c r="V1485" i="4" s="1"/>
  <c r="S1453" i="4"/>
  <c r="U1453" i="4" s="1"/>
  <c r="V1453" i="4" s="1"/>
  <c r="S1293" i="4"/>
  <c r="U1293" i="4" s="1"/>
  <c r="V1293" i="4" s="1"/>
  <c r="S1253" i="4"/>
  <c r="U1253" i="4" s="1"/>
  <c r="V1253" i="4" s="1"/>
  <c r="S1229" i="4"/>
  <c r="S1197" i="4"/>
  <c r="S458" i="4"/>
  <c r="U458" i="4" s="1"/>
  <c r="V458" i="4" s="1"/>
  <c r="U566" i="4" l="1"/>
  <c r="V566" i="4" s="1"/>
  <c r="U1400" i="4"/>
  <c r="V1400" i="4" s="1"/>
  <c r="U1464" i="4"/>
  <c r="V1464" i="4" s="1"/>
  <c r="U1197" i="4"/>
  <c r="V1197" i="4" s="1"/>
  <c r="U1229" i="4"/>
  <c r="V1229" i="4" s="1"/>
  <c r="U830" i="4"/>
  <c r="V830" i="4" s="1"/>
  <c r="U1232" i="4"/>
  <c r="V1232" i="4" s="1"/>
  <c r="U918" i="4"/>
  <c r="V918" i="4" s="1"/>
  <c r="U1424" i="4"/>
  <c r="V1424"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2B8C3C-60DA-4BF4-B379-9DB36E6BEC36}" keepAlive="1" name="Query - PumpLogs" description="Connection to the 'PumpLogs' query in the workbook." type="5" refreshedVersion="8" background="1" saveData="1">
    <dbPr connection="Provider=Microsoft.Mashup.OleDb.1;Data Source=$Workbook$;Location=PumpLogs;Extended Properties=&quot;&quot;" command="SELECT * FROM [PumpLogs]"/>
  </connection>
  <connection id="2" xr16:uid="{A82EEB35-971C-44D8-AE99-5AFF26624C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1D21DA1B-D15E-48C0-9321-308D952718CB}" name="WorksheetConnection_pump_logs_15pumps_2years.xlsx!Table1" type="102" refreshedVersion="8" minRefreshableVersion="5">
    <extLst>
      <ext xmlns:x15="http://schemas.microsoft.com/office/spreadsheetml/2010/11/main" uri="{DE250136-89BD-433C-8126-D09CA5730AF9}">
        <x15:connection id="Table1">
          <x15:rangePr sourceName="_xlcn.WorksheetConnection_pump_logs_15pumps_2years.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<sst xmlns="http://schemas.openxmlformats.org/spreadsheetml/2006/main" count="3572" uniqueCount="75">
  <si>
    <t>Pump_ID</t>
  </si>
  <si>
    <t>Week_Start_Date</t>
  </si>
  <si>
    <t>Usage_Days</t>
  </si>
  <si>
    <t>Hours_Used</t>
  </si>
  <si>
    <t>Flow_Rate_L_per_Hour</t>
  </si>
  <si>
    <t>Maintenance_Flag</t>
  </si>
  <si>
    <t>Maintenance_Type</t>
  </si>
  <si>
    <t>Failure_Flag</t>
  </si>
  <si>
    <t>Downtime_Days</t>
  </si>
  <si>
    <t>PUMP-001</t>
  </si>
  <si>
    <t>PUMP-002</t>
  </si>
  <si>
    <t>PUMP-003</t>
  </si>
  <si>
    <t>PUMP-004</t>
  </si>
  <si>
    <t>PUMP-005</t>
  </si>
  <si>
    <t>PUMP-006</t>
  </si>
  <si>
    <t>PUMP-007</t>
  </si>
  <si>
    <t>PUMP-008</t>
  </si>
  <si>
    <t>PUMP-009</t>
  </si>
  <si>
    <t>PUMP-010</t>
  </si>
  <si>
    <t>PUMP-011</t>
  </si>
  <si>
    <t>PUMP-012</t>
  </si>
  <si>
    <t>PUMP-013</t>
  </si>
  <si>
    <t>PUMP-014</t>
  </si>
  <si>
    <t>PUMP-015</t>
  </si>
  <si>
    <t>Overhaul</t>
  </si>
  <si>
    <t>Emergency</t>
  </si>
  <si>
    <t>Routine</t>
  </si>
  <si>
    <t>Maintenance_Cost ($)</t>
  </si>
  <si>
    <t>Operating_Cost($)</t>
  </si>
  <si>
    <t>Expected_lifespan</t>
  </si>
  <si>
    <t>Baseline_Weeks</t>
  </si>
  <si>
    <t>Failure_Penalty_Per_Failure_pct</t>
  </si>
  <si>
    <t>Efficiency_Penalty_Divisor</t>
  </si>
  <si>
    <t>Flow_Noise_Threshold_L_per_h</t>
  </si>
  <si>
    <t>Warning_Threshold_pct</t>
  </si>
  <si>
    <t>Critical_Threshold_pct</t>
  </si>
  <si>
    <t>Flow_Rate_L_per_hour</t>
  </si>
  <si>
    <t>Week_Rank</t>
  </si>
  <si>
    <t>Total_hours_Used</t>
  </si>
  <si>
    <t>Failure_count_running</t>
  </si>
  <si>
    <t>Pump_IDs</t>
  </si>
  <si>
    <t>Baseline_Flow_L_per_h</t>
  </si>
  <si>
    <t>Efficiency_pct</t>
  </si>
  <si>
    <t>RemainingRaw_pct</t>
  </si>
  <si>
    <t>Failure_Adjustment</t>
  </si>
  <si>
    <t>Health_Pct</t>
  </si>
  <si>
    <t>Efficency_norm</t>
  </si>
  <si>
    <t>RemainingRaw_norm</t>
  </si>
  <si>
    <t>Pump_Status</t>
  </si>
  <si>
    <t>Row Labels</t>
  </si>
  <si>
    <t>Grand Total</t>
  </si>
  <si>
    <t>Average of Health_Pct</t>
  </si>
  <si>
    <t>Count of Pump_Status</t>
  </si>
  <si>
    <t>Column Labels</t>
  </si>
  <si>
    <t>Critical</t>
  </si>
  <si>
    <t>Good</t>
  </si>
  <si>
    <t>Needs Check</t>
  </si>
  <si>
    <t>Details for Average of Health_Pct - Pump_ID: PUMP-005, Pump_Status: Critical</t>
  </si>
  <si>
    <t>2023</t>
  </si>
  <si>
    <t>2024</t>
  </si>
  <si>
    <t>Jan</t>
  </si>
  <si>
    <t>Feb</t>
  </si>
  <si>
    <t>Mar</t>
  </si>
  <si>
    <t>Apr</t>
  </si>
  <si>
    <t>May</t>
  </si>
  <si>
    <t>Jun</t>
  </si>
  <si>
    <t>Jul</t>
  </si>
  <si>
    <t>Aug</t>
  </si>
  <si>
    <t>Sep</t>
  </si>
  <si>
    <t>Oct</t>
  </si>
  <si>
    <t>Nov</t>
  </si>
  <si>
    <t>Dec</t>
  </si>
  <si>
    <t>Week_Since_Install</t>
  </si>
  <si>
    <t>Sum of Hours_Used</t>
  </si>
  <si>
    <t>Lifetime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</si>
</sst>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right" vertical="top"/>
    </xf>
    <xf numFmtId="0" fontId="0" fillId="0" borderId="0" xfId="0" applyAlignment="1">
      <alignment horizontal="right"/>
    </xf>
    <xf numFmtId="22" fontId="0" fillId="0" borderId="0" xfId="0" applyNumberFormat="1"/>
    <xf numFmtId="9" fontId="0" fillId="0" borderId="0" xfId="1" applyFont="1"/>
    <xf numFmtId="0" fontId="0" fillId="0" borderId="0" xfId="0" pivotButton="1"/>
    <xf numFmtId="0" fontId="0" fillId="0" borderId="0" xfId="0" applyAlignment="1">
      <alignment horizontal="left"/>
    </xf>
    <xf numFmtId="9" fontId="0" fillId="0" borderId="0" xfId="0" applyNumberFormat="1"/>
    <xf numFmtId="14" fontId="0" fillId="0" borderId="0" xfId="0" applyNumberFormat="1"/>
    <xf numFmtId="0" fontId="1" fillId="0" borderId="0" xfId="0" applyFont="1"/>
    <xf numFmtId="0" fontId="0" fillId="0" borderId="0" xfId="0" applyAlignment="1">
      <alignment horizontal="left" indent="1"/>
    </xf>
    <xf numFmtId="10" fontId="0" fillId="0" borderId="0" xfId="0" applyNumberFormat="1"/>
    <xf numFmtId="0" fontId="0" fillId="0" borderId="0" xfId="1" applyNumberFormat="1" applyFont="1"/>
    <xf numFmtId="0" fontId="1" fillId="2" borderId="0" xfId="0" applyFont="1" applyFill="1"/>
    <xf numFmtId="0" fontId="0" fillId="0" borderId="0" xfId="0" applyNumberFormat="1"/>
    <xf numFmtId="0" fontId="0" fillId="0" borderId="0" xfId="0" applyFont="1" applyFill="1"/>
  </cellXfs>
  <cellStyles count="2">
    <cellStyle name="Normal" xfId="0" builtinId="0"/>
    <cellStyle name="Percent" xfId="1" builtinId="5"/>
  </cellStyles>
  <dxfs count="26">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ill>
        <patternFill>
          <bgColor rgb="FF00B050"/>
        </patternFill>
      </fill>
    </dxf>
    <dxf>
      <fill>
        <patternFill>
          <bgColor rgb="FFFF3300"/>
        </patternFill>
      </fill>
    </dxf>
    <dxf>
      <fill>
        <patternFill>
          <bgColor rgb="FFFFFF00"/>
        </patternFill>
      </fill>
    </dxf>
    <dxf>
      <alignment horizontal="right"/>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19" formatCode="m/d/yyyy"/>
    </dxf>
  </dxfs>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[pump_logs_15pumps_2years.xlsx]Monitoring dashboard!PivotTable2</c:name>
    <c:fmtId val="33"/>
  </c:pivotSource>
  <c:chart>
    <c:title>
      <c:layout>
        <c:manualLayout>
          <c:xMode val="edge"/>
          <c:yMode val="edge"/>
          <c:x val="0.88934300426638513"/>
          <c:y val="9.5868639257463056E-2"/>
        </c:manualLayout>
      </c:layout>
      <c:overlay val="0"/>
      <c:spPr>
        <a:noFill/>
        <a:ln>
          <a:noFill/>
        </a:ln>
        <a:effectLst/>
      </c:spPr>
      <c:txPr>
        <a:bodyPr rot="0" spcFirstLastPara="1" vertOverflow="ellipsis" vert="horz" wrap="square" anchor="ctr" anchorCtr="1"/>
        <a:lstStyle/>
        <a:p>
          <a:pPr>
            <a:defRPr sz="105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'Monitoring dashboard'!$B$3:$B$4</c:f>
              <c:strCache>
                <c:ptCount val="1"/>
                <c:pt idx="0">
                  <c:v>PUMP-002</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multiLvlStrRef>
              <c:f>'Monitoring dashboard'!$A$5:$A$31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2023</c:v>
                  </c:pt>
                  <c:pt idx="12">
                    <c:v>2024</c:v>
                  </c:pt>
                </c:lvl>
              </c:multiLvlStrCache>
            </c:multiLvlStrRef>
          </c:cat>
          <c:val>
            <c:numRef>
              <c:f>'Monitoring dashboard'!$B$5:$B$31</c:f>
              <c:numCache>
                <c:formatCode>0%</c:formatCode>
                <c:ptCount val="24"/>
                <c:pt idx="0">
                  <c:v>0.42225318945731394</c:v>
                </c:pt>
                <c:pt idx="1">
                  <c:v>0.4292914243335792</c:v>
                </c:pt>
                <c:pt idx="2">
                  <c:v>0.4278064962043554</c:v>
                </c:pt>
                <c:pt idx="3">
                  <c:v>0.35044857588357736</c:v>
                </c:pt>
                <c:pt idx="4">
                  <c:v>0.59306434237942551</c:v>
                </c:pt>
                <c:pt idx="5">
                  <c:v>0.58587328319922727</c:v>
                </c:pt>
                <c:pt idx="6">
                  <c:v>0.45223052593801488</c:v>
                </c:pt>
                <c:pt idx="7">
                  <c:v>0.39355271181553741</c:v>
                </c:pt>
                <c:pt idx="8">
                  <c:v>0.34128957162815049</c:v>
                </c:pt>
                <c:pt idx="9">
                  <c:v>0.3597936231395894</c:v>
                </c:pt>
                <c:pt idx="10">
                  <c:v>0.34248399703789412</c:v>
                </c:pt>
                <c:pt idx="11">
                  <c:v>0.51398937608567152</c:v>
                </c:pt>
                <c:pt idx="12">
                  <c:v>0.49125256055508548</c:v>
                </c:pt>
                <c:pt idx="13">
                  <c:v>0.31855428411528686</c:v>
                </c:pt>
                <c:pt idx="14">
                  <c:v>0.54705403067751956</c:v>
                </c:pt>
                <c:pt idx="15">
                  <c:v>0.40581762350671113</c:v>
                </c:pt>
                <c:pt idx="16">
                  <c:v>0.39611415930316635</c:v>
                </c:pt>
                <c:pt idx="17">
                  <c:v>0.43726843113364672</c:v>
                </c:pt>
                <c:pt idx="18">
                  <c:v>0.60588849822850488</c:v>
                </c:pt>
                <c:pt idx="19">
                  <c:v>0.50777482432652332</c:v>
                </c:pt>
                <c:pt idx="20">
                  <c:v>0.33852713088064734</c:v>
                </c:pt>
                <c:pt idx="21">
                  <c:v>0.23737310227920486</c:v>
                </c:pt>
                <c:pt idx="22">
                  <c:v>0.49752584925203652</c:v>
                </c:pt>
                <c:pt idx="23">
                  <c:v>0.33665809156324655</c:v>
                </c:pt>
              </c:numCache>
            </c:numRef>
          </c:val>
          <c:smooth val="0"/>
          <c:extLst>
            <c:ext xmlns:c16="http://schemas.microsoft.com/office/drawing/2014/chart" uri="{C3380CC4-5D6E-409C-BE32-E72D297353CC}">
              <c16:uniqueId val="{00000000-D81B-44F7-9503-0F1602B9A695}"/>
            </c:ext>
          </c:extLst>
        </c:ser>
        <c:dLbls>
          <c:showLegendKey val="0"/>
          <c:showVal val="0"/>
          <c:showCatName val="0"/>
          <c:showSerName val="0"/>
          <c:showPercent val="0"/>
          <c:showBubbleSize val="0"/>
        </c:dLbls>
        <c:smooth val="0"/>
        <c:axId val="1090273520"/>
        <c:axId val="1090264400"/>
      </c:lineChart>
      <c:catAx>
        <c:axId val="1090273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264400"/>
        <c:crosses val="autoZero"/>
        <c:auto val="1"/>
        <c:lblAlgn val="ctr"/>
        <c:lblOffset val="100"/>
        <c:noMultiLvlLbl val="0"/>
      </c:catAx>
      <c:valAx>
        <c:axId val="10902644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27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2911832895888016"/>
          <c:y val="0.24578703703703703"/>
          <c:w val="0.40287467191601051"/>
          <c:h val="0.6714577865266842"/>
        </c:manualLayout>
      </c:layout>
      <c:pieChart>
        <c:varyColors val="1"/>
        <c:ser>
          <c:idx val="0"/>
          <c:order val="0"/>
          <c:tx>
            <c:strRef>
              <c:f>'Monitoring dashboard'!$D$25</c:f>
              <c:strCache>
                <c:ptCount val="1"/>
                <c:pt idx="0">
                  <c:v>Lifetime Used</c:v>
                </c:pt>
              </c:strCache>
            </c:strRef>
          </c:tx>
          <c:dPt>
            <c:idx val="0"/>
            <c:bubble3D val="0"/>
            <c:spPr>
              <a:solidFill>
                <a:schemeClr val="accent3">
                  <a:shade val="76000"/>
                </a:schemeClr>
              </a:solidFill>
              <a:ln w="19050">
                <a:solidFill>
                  <a:schemeClr val="lt1"/>
                </a:solidFill>
              </a:ln>
              <a:effectLst/>
            </c:spPr>
            <c:extLst>
              <c:ext xmlns:c16="http://schemas.microsoft.com/office/drawing/2014/chart" uri="{C3380CC4-5D6E-409C-BE32-E72D297353CC}">
                <c16:uniqueId val="{00000001-CCEF-429B-983F-EAEA0BCB11CB}"/>
              </c:ext>
            </c:extLst>
          </c:dPt>
          <c:dPt>
            <c:idx val="1"/>
            <c:bubble3D val="0"/>
            <c:spPr>
              <a:solidFill>
                <a:schemeClr val="accent3">
                  <a:tint val="77000"/>
                </a:schemeClr>
              </a:solidFill>
              <a:ln w="19050">
                <a:solidFill>
                  <a:schemeClr val="lt1"/>
                </a:solidFill>
              </a:ln>
              <a:effectLst/>
            </c:spPr>
          </c:dPt>
          <c:dLbls>
            <c:dLbl>
              <c:idx val="0"/>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CEF-429B-983F-EAEA0BCB11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'Monitoring dashboard'!$E$25:$F$25</c:f>
              <c:numCache>
                <c:formatCode>0.00%</c:formatCode>
                <c:ptCount val="2"/>
                <c:pt idx="0" formatCode="0%">
                  <c:v>0.10877000000000001</c:v>
                </c:pt>
                <c:pt idx="1">
                  <c:v>0.89122999999999997</c:v>
                </c:pt>
              </c:numCache>
            </c:numRef>
          </c:val>
          <c:extLst>
            <c:ext xmlns:c16="http://schemas.microsoft.com/office/drawing/2014/chart" uri="{C3380CC4-5D6E-409C-BE32-E72D297353CC}">
              <c16:uniqueId val="{00000000-CCEF-429B-983F-EAEA0BCB11C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23813</xdr:rowOff>
    </xdr:from>
    <xdr:to>
      <xdr:col>13</xdr:col>
      <xdr:colOff>209550</xdr:colOff>
      <xdr:row>20</xdr:row>
      <xdr:rowOff>76201</xdr:rowOff>
    </xdr:to>
    <xdr:graphicFrame macro="">
      <xdr:nvGraphicFramePr>
        <xdr:cNvPr id="4" name="Chart 3">
          <a:extLst>
            <a:ext uri="{FF2B5EF4-FFF2-40B4-BE49-F238E27FC236}">
              <a16:creationId xmlns:a16="http://schemas.microsoft.com/office/drawing/2014/main" id="{6A6D76DF-7A32-F761-9392-AD26C3A36A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228599</xdr:colOff>
      <xdr:row>5</xdr:row>
      <xdr:rowOff>171450</xdr:rowOff>
    </xdr:from>
    <xdr:to>
      <xdr:col>17</xdr:col>
      <xdr:colOff>238125</xdr:colOff>
      <xdr:row>20</xdr:row>
      <xdr:rowOff>47625</xdr:rowOff>
    </xdr:to>
    <mc:AlternateContent xmlns:mc="http://schemas.openxmlformats.org/markup-compatibility/2006">
      <mc:Choice xmlns:a14="http://schemas.microsoft.com/office/drawing/2010/main" Requires="a14">
        <xdr:graphicFrame macro="">
          <xdr:nvGraphicFramePr>
            <xdr:cNvPr id="10" name="Pump_ID">
              <a:extLst>
                <a:ext uri="{FF2B5EF4-FFF2-40B4-BE49-F238E27FC236}">
                  <a16:creationId xmlns:a16="http://schemas.microsoft.com/office/drawing/2014/main" id="{B7869E52-7244-1C73-4D3F-ACADD17E90F2}"/>
                </a:ext>
              </a:extLst>
            </xdr:cNvPr>
            <xdr:cNvGraphicFramePr/>
          </xdr:nvGraphicFramePr>
          <xdr:xfrm>
            <a:off x="0" y="0"/>
            <a:ext cx="0" cy="0"/>
          </xdr:xfrm>
          <a:graphic>
            <a:graphicData uri="http://schemas.microsoft.com/office/drawing/2010/slicer">
              <sle:slicer xmlns:sle="http://schemas.microsoft.com/office/drawing/2010/slicer" name="Pump_ID"/>
            </a:graphicData>
          </a:graphic>
        </xdr:graphicFrame>
      </mc:Choice>
      <mc:Fallback>
        <xdr:sp macro="" textlink="">
          <xdr:nvSpPr>
            <xdr:cNvPr id="0" name=""/>
            <xdr:cNvSpPr>
              <a:spLocks noTextEdit="1"/>
            </xdr:cNvSpPr>
          </xdr:nvSpPr>
          <xdr:spPr>
            <a:xfrm>
              <a:off x="9153524" y="1123950"/>
              <a:ext cx="2028826" cy="2733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295275</xdr:colOff>
      <xdr:row>7</xdr:row>
      <xdr:rowOff>142875</xdr:rowOff>
    </xdr:from>
    <xdr:ext cx="1499193" cy="264560"/>
    <xdr:sp macro="" textlink="">
      <xdr:nvSpPr>
        <xdr:cNvPr id="12" name="TextBox 11">
          <a:extLst>
            <a:ext uri="{FF2B5EF4-FFF2-40B4-BE49-F238E27FC236}">
              <a16:creationId xmlns:a16="http://schemas.microsoft.com/office/drawing/2014/main" id="{DE7DEF2D-4826-244C-43E8-6F529626553B}"/>
            </a:ext>
          </a:extLst>
        </xdr:cNvPr>
        <xdr:cNvSpPr txBox="1"/>
      </xdr:nvSpPr>
      <xdr:spPr>
        <a:xfrm>
          <a:off x="5638800" y="1476375"/>
          <a:ext cx="14991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DEGRADATION TREND</a:t>
          </a:r>
        </a:p>
      </xdr:txBody>
    </xdr:sp>
    <xdr:clientData/>
  </xdr:oneCellAnchor>
  <xdr:twoCellAnchor>
    <xdr:from>
      <xdr:col>5</xdr:col>
      <xdr:colOff>43543</xdr:colOff>
      <xdr:row>19</xdr:row>
      <xdr:rowOff>142875</xdr:rowOff>
    </xdr:from>
    <xdr:to>
      <xdr:col>11</xdr:col>
      <xdr:colOff>28575</xdr:colOff>
      <xdr:row>26</xdr:row>
      <xdr:rowOff>77560</xdr:rowOff>
    </xdr:to>
    <xdr:graphicFrame macro="">
      <xdr:nvGraphicFramePr>
        <xdr:cNvPr id="14" name="Chart 13">
          <a:extLst>
            <a:ext uri="{FF2B5EF4-FFF2-40B4-BE49-F238E27FC236}">
              <a16:creationId xmlns:a16="http://schemas.microsoft.com/office/drawing/2014/main" id="{4CD097E4-C30D-D39B-2468-5542235676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2</xdr:row>
      <xdr:rowOff>85725</xdr:rowOff>
    </xdr:from>
    <xdr:to>
      <xdr:col>18</xdr:col>
      <xdr:colOff>161925</xdr:colOff>
      <xdr:row>5</xdr:row>
      <xdr:rowOff>133350</xdr:rowOff>
    </xdr:to>
    <xdr:sp macro="" textlink="">
      <xdr:nvSpPr>
        <xdr:cNvPr id="15" name="Rectangle: Rounded Corners 14">
          <a:extLst>
            <a:ext uri="{FF2B5EF4-FFF2-40B4-BE49-F238E27FC236}">
              <a16:creationId xmlns:a16="http://schemas.microsoft.com/office/drawing/2014/main" id="{17D0AD61-B489-7BC6-2A0B-AEB632978E21}"/>
            </a:ext>
          </a:extLst>
        </xdr:cNvPr>
        <xdr:cNvSpPr/>
      </xdr:nvSpPr>
      <xdr:spPr>
        <a:xfrm>
          <a:off x="7705725" y="466725"/>
          <a:ext cx="3705225" cy="6191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 Slicer To</a:t>
          </a:r>
          <a:r>
            <a:rPr lang="en-US" sz="1100" baseline="0"/>
            <a:t> Select Pump. Navigate between Dashboards. Update and show current Health, Lifetime Usage and Degradation Trend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485775</xdr:colOff>
      <xdr:row>1</xdr:row>
      <xdr:rowOff>171450</xdr:rowOff>
    </xdr:from>
    <xdr:to>
      <xdr:col>6</xdr:col>
      <xdr:colOff>485775</xdr:colOff>
      <xdr:row>15</xdr:row>
      <xdr:rowOff>28575</xdr:rowOff>
    </xdr:to>
    <mc:AlternateContent xmlns:mc="http://schemas.openxmlformats.org/markup-compatibility/2006">
      <mc:Choice xmlns:a14="http://schemas.microsoft.com/office/drawing/2010/main" Requires="a14">
        <xdr:graphicFrame macro="">
          <xdr:nvGraphicFramePr>
            <xdr:cNvPr id="2" name="Pump_ID 1">
              <a:extLst>
                <a:ext uri="{FF2B5EF4-FFF2-40B4-BE49-F238E27FC236}">
                  <a16:creationId xmlns:a16="http://schemas.microsoft.com/office/drawing/2014/main" id="{CE858621-1D72-06DB-3BBB-409778E9ED31}"/>
                </a:ext>
              </a:extLst>
            </xdr:cNvPr>
            <xdr:cNvGraphicFramePr/>
          </xdr:nvGraphicFramePr>
          <xdr:xfrm>
            <a:off x="0" y="0"/>
            <a:ext cx="0" cy="0"/>
          </xdr:xfrm>
          <a:graphic>
            <a:graphicData uri="http://schemas.microsoft.com/office/drawing/2010/slicer">
              <sle:slicer xmlns:sle="http://schemas.microsoft.com/office/drawing/2010/slicer" name="Pump_ID 1"/>
            </a:graphicData>
          </a:graphic>
        </xdr:graphicFrame>
      </mc:Choice>
      <mc:Fallback>
        <xdr:sp macro="" textlink="">
          <xdr:nvSpPr>
            <xdr:cNvPr id="0" name=""/>
            <xdr:cNvSpPr>
              <a:spLocks noTextEdit="1"/>
            </xdr:cNvSpPr>
          </xdr:nvSpPr>
          <xdr:spPr>
            <a:xfrm>
              <a:off x="3209925" y="361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ccess Okpora" refreshedDate="45923.699481134259" createdVersion="8" refreshedVersion="8" minRefreshableVersion="3" recordCount="1560" xr:uid="{67C86137-093B-4498-855A-891C88880F5F}">
  <cacheSource type="worksheet">
    <worksheetSource name="PumpLogs_1"/>
  </cacheSource>
  <cacheFields count="24">
    <cacheField name="Pump_ID" numFmtId="0">
      <sharedItems count="15">
        <s v="PUMP-001"/>
        <s v="PUMP-002"/>
        <s v="PUMP-003"/>
        <s v="PUMP-004"/>
        <s v="PUMP-005"/>
        <s v="PUMP-006"/>
        <s v="PUMP-007"/>
        <s v="PUMP-008"/>
        <s v="PUMP-009"/>
        <s v="PUMP-010"/>
        <s v="PUMP-011"/>
        <s v="PUMP-012"/>
        <s v="PUMP-013"/>
        <s v="PUMP-014"/>
        <s v="PUMP-015"/>
      </sharedItems>
    </cacheField>
    <cacheField name="Week_Start_Date" numFmtId="22">
      <sharedItems containsSemiMixedTypes="0" containsNonDate="0" containsDate="1" containsString="0" minDate="2023-01-01T00:00:00" maxDate="2024-12-23T00:00:00" count="104">
        <d v="2023-01-01T00:00:00"/>
        <d v="2023-01-08T00:00:00"/>
        <d v="2023-01-15T00:00:00"/>
        <d v="2023-01-22T00:00:00"/>
        <d v="2023-01-29T00:00:00"/>
        <d v="2023-02-05T00:00:00"/>
        <d v="2023-02-12T00:00:00"/>
        <d v="2023-02-19T00:00:00"/>
        <d v="2023-02-26T00:00:00"/>
        <d v="2023-03-05T00:00:00"/>
        <d v="2023-03-12T00:00:00"/>
        <d v="2023-03-19T00:00:00"/>
        <d v="2023-03-26T00:00:00"/>
        <d v="2023-04-02T00:00:00"/>
        <d v="2023-04-09T00:00:00"/>
        <d v="2023-04-16T00:00:00"/>
        <d v="2023-04-23T00:00:00"/>
        <d v="2023-04-30T00:00:00"/>
        <d v="2023-05-07T00:00:00"/>
        <d v="2023-05-14T00:00:00"/>
        <d v="2023-05-21T00:00:00"/>
        <d v="2023-05-28T00:00:00"/>
        <d v="2023-06-04T00:00:00"/>
        <d v="2023-06-11T00:00:00"/>
        <d v="2023-06-18T00:00:00"/>
        <d v="2023-06-25T00:00:00"/>
        <d v="2023-07-02T00:00:00"/>
        <d v="2023-07-09T00:00:00"/>
        <d v="2023-07-16T00:00:00"/>
        <d v="2023-07-23T00:00:00"/>
        <d v="2023-07-30T00:00:00"/>
        <d v="2023-08-06T00:00:00"/>
        <d v="2023-08-13T00:00:00"/>
        <d v="2023-08-20T00:00:00"/>
        <d v="2023-08-27T00:00:00"/>
        <d v="2023-09-03T00:00:00"/>
        <d v="2023-09-10T00:00:00"/>
        <d v="2023-09-17T00:00:00"/>
        <d v="2023-09-24T00:00:00"/>
        <d v="2023-10-01T00:00:00"/>
        <d v="2023-10-08T00:00:00"/>
        <d v="2023-10-15T00:00:00"/>
        <d v="2023-10-22T00:00:00"/>
        <d v="2023-10-29T00:00:00"/>
        <d v="2023-11-05T00:00:00"/>
        <d v="2023-11-12T00:00:00"/>
        <d v="2023-11-19T00:00:00"/>
        <d v="2023-11-26T00:00:00"/>
        <d v="2023-12-03T00:00:00"/>
        <d v="2023-12-10T00:00:00"/>
        <d v="2023-12-17T00:00:00"/>
        <d v="2023-12-24T00:00:00"/>
        <d v="2023-12-31T00:00:00"/>
        <d v="2024-01-07T00:00:00"/>
        <d v="2024-01-14T00:00:00"/>
        <d v="2024-01-21T00:00:00"/>
        <d v="2024-01-28T00:00:00"/>
        <d v="2024-02-04T00:00:00"/>
        <d v="2024-02-11T00:00:00"/>
        <d v="2024-02-18T00:00:00"/>
        <d v="2024-02-25T00:00:00"/>
        <d v="2024-03-03T00:00:00"/>
        <d v="2024-03-10T00:00:00"/>
        <d v="2024-03-17T00:00:00"/>
        <d v="2024-03-24T00:00:00"/>
        <d v="2024-03-31T00:00:00"/>
        <d v="2024-04-07T00:00:00"/>
        <d v="2024-04-14T00:00:00"/>
        <d v="2024-04-21T00:00:00"/>
        <d v="2024-04-28T00:00:00"/>
        <d v="2024-05-05T00:00:00"/>
        <d v="2024-05-12T00:00:00"/>
        <d v="2024-05-19T00:00:00"/>
        <d v="2024-05-26T00:00:00"/>
        <d v="2024-06-02T00:00:00"/>
        <d v="2024-06-09T00:00:00"/>
        <d v="2024-06-16T00:00:00"/>
        <d v="2024-06-23T00:00:00"/>
        <d v="2024-06-30T00:00:00"/>
        <d v="2024-07-07T00:00:00"/>
        <d v="2024-07-14T00:00:00"/>
        <d v="2024-07-21T00:00:00"/>
        <d v="2024-07-28T00:00:00"/>
        <d v="2024-08-04T00:00:00"/>
        <d v="2024-08-11T00:00:00"/>
        <d v="2024-08-18T00:00:00"/>
        <d v="2024-08-25T00:00:00"/>
        <d v="2024-09-01T00:00:00"/>
        <d v="2024-09-08T00:00:00"/>
        <d v="2024-09-15T00:00:00"/>
        <d v="2024-09-22T00:00:00"/>
        <d v="2024-09-29T00:00:00"/>
        <d v="2024-10-06T00:00:00"/>
        <d v="2024-10-13T00:00:00"/>
        <d v="2024-10-20T00:00:00"/>
        <d v="2024-10-27T00:00:00"/>
        <d v="2024-11-03T00:00:00"/>
        <d v="2024-11-10T00:00:00"/>
        <d v="2024-11-17T00:00:00"/>
        <d v="2024-11-24T00:00:00"/>
        <d v="2024-12-01T00:00:00"/>
        <d v="2024-12-08T00:00:00"/>
        <d v="2024-12-15T00:00:00"/>
        <d v="2024-12-22T00:00:00"/>
      </sharedItems>
      <fieldGroup par="23"/>
    </cacheField>
    <cacheField name="Usage_Days" numFmtId="0">
      <sharedItems containsSemiMixedTypes="0" containsString="0" containsNumber="1" containsInteger="1" minValue="0" maxValue="7"/>
    </cacheField>
    <cacheField name="Hours_Used" numFmtId="0">
      <sharedItems containsSemiMixedTypes="0" containsString="0" containsNumber="1" minValue="0" maxValue="42"/>
    </cacheField>
    <cacheField name="Flow_Rate_L_per_hour" numFmtId="0">
      <sharedItems containsSemiMixedTypes="0" containsString="0" containsNumber="1" minValue="0" maxValue="50"/>
    </cacheField>
    <cacheField name="Maintenance_Flag" numFmtId="0">
      <sharedItems containsSemiMixedTypes="0" containsString="0" containsNumber="1" containsInteger="1" minValue="0" maxValue="1"/>
    </cacheField>
    <cacheField name="Maintenance_Type" numFmtId="0">
      <sharedItems containsBlank="1"/>
    </cacheField>
    <cacheField name="Maintenance_Cost ($)" numFmtId="0">
      <sharedItems containsSemiMixedTypes="0" containsString="0" containsNumber="1" minValue="0" maxValue="979.16"/>
    </cacheField>
    <cacheField name="Failure_Flag" numFmtId="0">
      <sharedItems containsSemiMixedTypes="0" containsString="0" containsNumber="1" containsInteger="1" minValue="0" maxValue="1"/>
    </cacheField>
    <cacheField name="Downtime_Days" numFmtId="0">
      <sharedItems containsSemiMixedTypes="0" containsString="0" containsNumber="1" containsInteger="1" minValue="0" maxValue="7"/>
    </cacheField>
    <cacheField name="Operating_Cost($)" numFmtId="0">
      <sharedItems containsSemiMixedTypes="0" containsString="0" containsNumber="1" minValue="0" maxValue="768.59"/>
    </cacheField>
    <cacheField name="Week_Rank" numFmtId="0">
      <sharedItems containsSemiMixedTypes="0" containsString="0" containsNumber="1" containsInteger="1" minValue="1" maxValue="104" count="10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sharedItems>
    </cacheField>
    <cacheField name="Total_hours_Used" numFmtId="0">
      <sharedItems containsSemiMixedTypes="0" containsString="0" containsNumber="1" minValue="0" maxValue="1374.9000000000003"/>
    </cacheField>
    <cacheField name="Failure_count_running" numFmtId="0">
      <sharedItems containsSemiMixedTypes="0" containsString="0" containsNumber="1" containsInteger="1" minValue="0" maxValue="7"/>
    </cacheField>
    <cacheField name="Efficiency_pct" numFmtId="0">
      <sharedItems containsSemiMixedTypes="0" containsString="0" containsNumber="1" minValue="0" maxValue="180.93696027633845"/>
    </cacheField>
    <cacheField name="Efficency_norm" numFmtId="9">
      <sharedItems containsSemiMixedTypes="0" containsString="0" containsNumber="1" minValue="0" maxValue="1"/>
    </cacheField>
    <cacheField name="RemainingRaw_pct" numFmtId="0">
      <sharedItems containsSemiMixedTypes="0" containsString="0" containsNumber="1" minValue="86.251000000000005" maxValue="100"/>
    </cacheField>
    <cacheField name="RemainingRaw_norm" numFmtId="9">
      <sharedItems containsSemiMixedTypes="0" containsString="0" containsNumber="1" minValue="0.86251" maxValue="1"/>
    </cacheField>
    <cacheField name="Failure_Adjustment" numFmtId="0">
      <sharedItems containsSemiMixedTypes="0" containsString="0" containsNumber="1" minValue="0.79" maxValue="1"/>
    </cacheField>
    <cacheField name="Health_Pct" numFmtId="9">
      <sharedItems containsSemiMixedTypes="0" containsString="0" containsNumber="1" minValue="0" maxValue="0.94731775807146301" count="1369">
        <n v="0.90479947261663296"/>
        <n v="0"/>
        <n v="0.60851189046653142"/>
        <n v="0.45842593509127788"/>
        <n v="0.55563701338742388"/>
        <n v="0.70853958620689672"/>
        <n v="0.21207620283975659"/>
        <n v="0.33658131926977691"/>
        <n v="0.84736423935091265"/>
        <n v="0.50208218093306289"/>
        <n v="0.27946373509127787"/>
        <n v="0.91431363245436104"/>
        <n v="0.40441614279918864"/>
        <n v="0.19836444381338741"/>
        <n v="0.71963778296146053"/>
        <n v="0.21117311643002029"/>
        <n v="0.90854008762677485"/>
        <n v="0.42611874077079115"/>
        <n v="0.3347483002028398"/>
        <n v="0.46376034482758627"/>
        <n v="0.55848927383367131"/>
        <n v="0.48722918945233262"/>
        <n v="0.40754121379310354"/>
        <n v="0.8074388738336713"/>
        <n v="0.24611255415821501"/>
        <n v="0.598440646653144"/>
        <n v="0.39789319918864097"/>
        <n v="0.17756997971602437"/>
        <n v="0.19525997363083167"/>
        <n v="0.87413690000000022"/>
        <n v="0.61293326876267751"/>
        <n v="0.70094440791075063"/>
        <n v="0.52406613894523335"/>
        <n v="0.74968310344827604"/>
        <n v="0.38968835862068973"/>
        <n v="0.2991389655172414"/>
        <n v="0.72789164908722126"/>
        <n v="0.76429013549695768"/>
        <n v="0.82500035172413821"/>
        <n v="0.58039519432048692"/>
        <n v="0.73809741906693704"/>
        <n v="0.44278547423935088"/>
        <n v="0.76493016267748493"/>
        <n v="0.48759830425963491"/>
        <n v="0.47860185598377286"/>
        <n v="0.19137982961460448"/>
        <n v="0.42402884219066944"/>
        <n v="0.83860184300202845"/>
        <n v="0.50119599310344831"/>
        <n v="0.47815158133874253"/>
        <n v="0.37901481541582155"/>
        <n v="0.74221611967545642"/>
        <n v="0.77644531744421919"/>
        <n v="0.21245585415821505"/>
        <n v="0.19484094908722113"/>
        <n v="0.35711338580121715"/>
        <n v="0.72931829614604471"/>
        <n v="0.73514007626774847"/>
        <n v="0.75973828965517232"/>
        <n v="0.32161599188640977"/>
        <n v="0.35108310425963501"/>
        <n v="0.42668195862068969"/>
        <n v="0.64840859716024357"/>
        <n v="0.67635457687626777"/>
        <n v="0.51987845679513178"/>
        <n v="0.29638680243407711"/>
        <n v="0.61661017241379301"/>
        <n v="0.17158479310344832"/>
        <n v="0.21047703448275865"/>
        <n v="0.18502806896551727"/>
        <n v="0.72376479310344832"/>
        <n v="0.54420532758620699"/>
        <n v="0.60370793103448284"/>
        <n v="0.70296803651115636"/>
        <n v="0.29900227180527383"/>
        <n v="0.54357869858012187"/>
        <n v="0.54344550263691693"/>
        <n v="0.49522278296146066"/>
        <n v="0.31258666125760654"/>
        <n v="0.53820162758620704"/>
        <n v="0.17344511926977688"/>
        <n v="0.15672222555780935"/>
        <n v="0.54842850791075082"/>
        <n v="0.38722999716024348"/>
        <n v="0.4468533614604463"/>
        <n v="0.36922334604462481"/>
        <n v="0.70721212697768776"/>
        <n v="0.21618573144016232"/>
        <n v="0.32035707514330414"/>
        <n v="0.40637886433236226"/>
        <n v="0.43269929653691802"/>
        <n v="0.48074120982884211"/>
        <n v="0.47108950144514294"/>
        <n v="0.26305420695135778"/>
        <n v="0.72983485722240282"/>
        <n v="0.72427663316055624"/>
        <n v="0.43027218349248997"/>
        <n v="0.76434719701588594"/>
        <n v="0.5166066043090457"/>
        <n v="0.18282974805908389"/>
        <n v="0.53704702394771375"/>
        <n v="0.21064489615657028"/>
        <n v="0.44903491193548695"/>
        <n v="0.37268629931903191"/>
        <n v="0.3708291657887357"/>
        <n v="0.7064012745509356"/>
        <n v="0.53319107765556395"/>
        <n v="0.7618358515224668"/>
        <n v="0.75822312124449076"/>
        <n v="0.47901218244341592"/>
        <n v="0.73825629958673122"/>
        <n v="0.36800152952227133"/>
        <n v="0.20096496007864473"/>
        <n v="0.61604110145839253"/>
        <n v="0.42293467737631352"/>
        <n v="0.2958584467878928"/>
        <n v="0.72535344398883073"/>
        <n v="0.18967509224944154"/>
        <n v="0.48013047284091132"/>
        <n v="0.59835781950998546"/>
        <n v="0.30604746266181149"/>
        <n v="0.37306358426303715"/>
        <n v="0.38683156172887606"/>
        <n v="0.60526314052068864"/>
        <n v="0.74924991578224087"/>
        <n v="0.55556189845461867"/>
        <n v="0.49415630146108747"/>
        <n v="0.30803388912585883"/>
        <n v="0.31891025007520241"/>
        <n v="0.34116930434641279"/>
        <n v="0.40182254460410255"/>
        <n v="0.48342170950953195"/>
        <n v="0.53613241240662057"/>
        <n v="0.63441518069678271"/>
        <n v="0.43382350285347154"/>
        <n v="0.48215407496195067"/>
        <n v="0.59311742270180756"/>
        <n v="0.44671333117220768"/>
        <n v="0.25786879898935761"/>
        <n v="0.66731068935696891"/>
        <n v="0.51884658594635436"/>
        <n v="0.34346298403476283"/>
        <n v="0.41190756648003035"/>
        <n v="0.68322628928319329"/>
        <n v="0.6630023483002061"/>
        <n v="0.66465846820198526"/>
        <n v="0.45425191328460346"/>
        <n v="0.27013113431760932"/>
        <n v="0.56651670066929982"/>
        <n v="0.72013031582408982"/>
        <n v="0.18154922953385105"/>
        <n v="0.15507424799960401"/>
        <n v="0.32399638415671489"/>
        <n v="0.2349013972287986"/>
        <n v="0.4507767834625464"/>
        <n v="0.57478207236460555"/>
        <n v="0.70976217341963455"/>
        <n v="0.43556305559982533"/>
        <n v="0.35034078718942513"/>
        <n v="0.69067613945934869"/>
        <n v="0.59961241830648926"/>
        <n v="0.64232310434303597"/>
        <n v="0.46609615428205031"/>
        <n v="0.7155223159824442"/>
        <n v="0.66599426469997025"/>
        <n v="0.29105405177227334"/>
        <n v="0.67518777884374337"/>
        <n v="0.39886320199010655"/>
        <n v="0.59885188671503775"/>
        <n v="0.43854647953735609"/>
        <n v="0.65523728815084281"/>
        <n v="0.55740303088391574"/>
        <n v="0.39208937823290368"/>
        <n v="0.48265239777130042"/>
        <n v="0.65552488887949789"/>
        <n v="0.54199989825724493"/>
        <n v="0.3099262121001029"/>
        <n v="0.27938758360176391"/>
        <n v="0.48827189629826101"/>
        <n v="0.5789728863529614"/>
        <n v="0.7581605135535745"/>
        <n v="0.65228459071965095"/>
        <n v="0.85216740358385679"/>
        <n v="0.5140414099579933"/>
        <n v="0.51621997493004501"/>
        <n v="0.39180675805324805"/>
        <n v="0.72997881936697306"/>
        <n v="0.80918177642834099"/>
        <n v="0.4142716173878398"/>
        <n v="0.48712566267298385"/>
        <n v="0.22710931319351771"/>
        <n v="0.53611602051581131"/>
        <n v="0.42849210765838797"/>
        <n v="0.6705279275211089"/>
        <n v="0.70665717491884517"/>
        <n v="0.58741841406169748"/>
        <n v="0.3764251361413215"/>
        <n v="0.2471246658923883"/>
        <n v="0.2738637680479552"/>
        <n v="0.76866145180010181"/>
        <n v="0.21159311642000792"/>
        <n v="0.19375845906807249"/>
        <n v="0.65277873087714089"/>
        <n v="0.77914649234659461"/>
        <n v="0.75848112013804314"/>
        <n v="0.45192436692662696"/>
        <n v="0.37097213304933996"/>
        <n v="0.42130448576075091"/>
        <n v="0.18141381636284731"/>
        <n v="0.249215867691646"/>
        <n v="0.31133591101333591"/>
        <n v="0.3630405144414956"/>
        <n v="0.61166538854650054"/>
        <n v="0.75253694695160567"/>
        <n v="0.651398320646563"/>
        <n v="0.1872001355947471"/>
        <n v="0.63992635426438649"/>
        <n v="0.31404232791603626"/>
        <n v="0.51045351057694388"/>
        <n v="0.53002696588916343"/>
        <n v="0.56674733538588373"/>
        <n v="0.48579214034685086"/>
        <n v="0.59720446021295914"/>
        <n v="0.48632082120992715"/>
        <n v="0.44089550220116558"/>
        <n v="0.27850923629554231"/>
        <n v="0.73500902055998552"/>
        <n v="0.50542647119554029"/>
        <n v="0.46447559869349947"/>
        <n v="0.41462261686321727"/>
        <n v="0.53470687915349302"/>
        <n v="0.38847885954048422"/>
        <n v="0.57806835669641354"/>
        <n v="0.70522646035829351"/>
        <n v="0.2415118689214564"/>
        <n v="0.31738868547440352"/>
        <n v="0.40458267723977126"/>
        <n v="0.63501948597733582"/>
        <n v="0.16495017893917707"/>
        <n v="0.38952227127964134"/>
        <n v="0.44369068552759511"/>
        <n v="0.58559294815628615"/>
        <n v="0.34240708079539339"/>
        <n v="0.54684412444887143"/>
        <n v="0.54482463921286639"/>
        <n v="0.58587533687608384"/>
        <n v="0.55729463504550003"/>
        <n v="0.39794063919443795"/>
        <n v="0.63963347964210093"/>
        <n v="0.15117860991313878"/>
        <n v="0.66095763467818536"/>
        <n v="0.35998037593833826"/>
        <n v="0.65753112380470968"/>
        <n v="0.5606124305965956"/>
        <n v="0.16147152506346346"/>
        <n v="0.44799785829194966"/>
        <n v="0.55182081777551484"/>
        <n v="0.25084630174497491"/>
        <n v="0.2721289063113197"/>
        <n v="0.47856002573296469"/>
        <n v="0.20580833525646489"/>
        <n v="0.28396224680526355"/>
        <n v="0.43150487536223658"/>
        <n v="0.52274335454362342"/>
        <n v="0.32102466683056935"/>
        <n v="0.51927970675561541"/>
        <n v="0.56902186106209662"/>
        <n v="0.30883127480787204"/>
        <n v="0.36204472181048852"/>
        <n v="0.68816184321571638"/>
        <n v="0.28650144392965499"/>
        <n v="0.33786051994912059"/>
        <n v="0.14195062258360813"/>
        <n v="0.5656537982697265"/>
        <n v="0.37651111052777314"/>
        <n v="0.38294880096699674"/>
        <n v="0.61078308561892469"/>
        <n v="0.83878113347727323"/>
        <n v="0.22043503106644169"/>
        <n v="0.27813075455154013"/>
        <n v="0.81026317848825691"/>
        <n v="0.59163808538321583"/>
        <n v="0.28004530552596107"/>
        <n v="0.43673197967245891"/>
        <n v="0.50752636602773826"/>
        <n v="0.84397331623657645"/>
        <n v="0.76989880514411257"/>
        <n v="0.52678595108567561"/>
        <n v="0.73031798308552476"/>
        <n v="0.50854769401204958"/>
        <n v="0.50521447121050711"/>
        <n v="0.63387384705316663"/>
        <n v="0.45929985800891932"/>
        <n v="0.63416008164958571"/>
        <n v="0.27922470569378588"/>
        <n v="0.31745445678511841"/>
        <n v="0.19439721787993933"/>
        <n v="0.78255002856792688"/>
        <n v="0.31799622809085171"/>
        <n v="0.57793627362982403"/>
        <n v="0.42286172076973133"/>
        <n v="0.42438433233078454"/>
        <n v="0.4755456093076757"/>
        <n v="0.71349753094670165"/>
        <n v="0.71562876787946783"/>
        <n v="0.20143878693229497"/>
        <n v="0.69548230976306535"/>
        <n v="0.68670922629757802"/>
        <n v="0.29472311283671027"/>
        <n v="0.17806349993871573"/>
        <n v="0.22113728408398786"/>
        <n v="0.50677326697340275"/>
        <n v="0.73907418507867972"/>
        <n v="0.64085495054825925"/>
        <n v="0.2519028066224791"/>
        <n v="0.22731101713509899"/>
        <n v="0.45515033708267744"/>
        <n v="0.24385185901586803"/>
        <n v="0.37841321609232259"/>
        <n v="0.44476326680180661"/>
        <n v="0.72239581957515819"/>
        <n v="0.57832803944636701"/>
        <n v="0.17307741336752688"/>
        <n v="0.60569192201804589"/>
        <n v="0.76882227227779731"/>
        <n v="0.58462277275958652"/>
        <n v="0.48994453204604826"/>
        <n v="0.21972238152795986"/>
        <n v="0.75589565041154805"/>
        <n v="0.72040278755079534"/>
        <n v="0.34420178603282958"/>
        <n v="0.41300601763103068"/>
        <n v="0.25633712241969397"/>
        <n v="0.75769683356118545"/>
        <n v="0.24518912230278231"/>
        <n v="0.63778964478470335"/>
        <n v="0.53622348895279215"/>
        <n v="0.74604307492716615"/>
        <n v="0.29423948809669725"/>
        <n v="0.6807193541197214"/>
        <n v="0.35828981541913774"/>
        <n v="0.63596321476103834"/>
        <n v="0.66777121461772737"/>
        <n v="0.21902236525272725"/>
        <n v="0.57468739741285868"/>
        <n v="0.58020390453221216"/>
        <n v="0.71836871024956883"/>
        <n v="0.2419019386892696"/>
        <n v="0.60582191037402311"/>
        <n v="0.58101615788729366"/>
        <n v="0.19941704119249884"/>
        <n v="0.64740275127424274"/>
        <n v="0.7070372361219277"/>
        <n v="0.45917790623968791"/>
        <n v="0.67895223343295974"/>
        <n v="0.37662847787541376"/>
        <n v="0.70837142998406621"/>
        <n v="0.53209205121107284"/>
        <n v="0.27530010365537466"/>
        <n v="0.6406075230306516"/>
        <n v="0.6342126258054176"/>
        <n v="0.55156036588819857"/>
        <n v="0.67587669237151515"/>
        <n v="0.61946500800561954"/>
        <n v="0.59462688262259233"/>
        <n v="0.5549817422126474"/>
        <n v="0.62280824228524567"/>
        <n v="0.24180506838577079"/>
        <n v="0.54701307513364705"/>
        <n v="0.44480319737910956"/>
        <n v="0.62700017974318811"/>
        <n v="0.77767221766498407"/>
        <n v="0.22139955898661715"/>
        <n v="0.65196401076786492"/>
        <n v="0.46779990915282699"/>
        <n v="0.51509421483920848"/>
        <n v="0.27193711329643333"/>
        <n v="0.94731775807146301"/>
        <n v="0.2726999955472551"/>
        <n v="0.75057400230956983"/>
        <n v="0.22721488844991952"/>
        <n v="0.27946426058558743"/>
        <n v="0.66619782569417252"/>
        <n v="0.93111215168526351"/>
        <n v="0.83146192761781657"/>
        <n v="0.90028018529547893"/>
        <n v="0.44219320206079926"/>
        <n v="0.69037988681489693"/>
        <n v="0.52284143310994635"/>
        <n v="0.56708098895113845"/>
        <n v="0.70959522681026599"/>
        <n v="0.71601056174229538"/>
        <n v="0.21812521373106808"/>
        <n v="0.67014098234944741"/>
        <n v="0.32591099933957007"/>
        <n v="0.65477016251545184"/>
        <n v="0.85935601300728903"/>
        <n v="0.78244659329301225"/>
        <n v="0.43410126861266768"/>
        <n v="0.60608471636151628"/>
        <n v="0.25203229403719574"/>
        <n v="0.68309292048984094"/>
        <n v="0.36861961347398658"/>
        <n v="0.55365573894760167"/>
        <n v="0.24874774845486902"/>
        <n v="0.42505406367655907"/>
        <n v="0.66743689351485735"/>
        <n v="0.30789147881319895"/>
        <n v="0.3245428039906742"/>
        <n v="0.38745575679358901"/>
        <n v="0.17401970932984973"/>
        <n v="0.18779954221604547"/>
        <n v="0.56922533164787581"/>
        <n v="0.81352275278205499"/>
        <n v="0.35302852821498876"/>
        <n v="0.40463886623076989"/>
        <n v="0.24526758802186718"/>
        <n v="0.45858300402140828"/>
        <n v="0.50878098298129082"/>
        <n v="0.51866111035764795"/>
        <n v="0.46785016144392921"/>
        <n v="0.30362066551356837"/>
        <n v="0.44931208497365321"/>
        <n v="0.60187228459889552"/>
        <n v="0.36711663702525393"/>
        <n v="0.76368665966561844"/>
        <n v="0.21623844374943141"/>
        <n v="0.25797120879482849"/>
        <n v="0.69351490560717877"/>
        <n v="0.26374906515431945"/>
        <n v="0.51576878796722625"/>
        <n v="0.58693940224072061"/>
        <n v="0.46292164507042272"/>
        <n v="0.53336665058423582"/>
        <n v="0.78813020781844201"/>
        <n v="0.74217644436623365"/>
        <n v="0.36165328752719172"/>
        <n v="0.72297149297772123"/>
        <n v="0.75416223888787304"/>
        <n v="0.61675906358749977"/>
        <n v="0.71819964034251649"/>
        <n v="0.57539299179031433"/>
        <n v="0.36011343402921697"/>
        <n v="0.20177430522578596"/>
        <n v="0.69281942802231089"/>
        <n v="0.4974301346949484"/>
        <n v="0.34967361180989698"/>
        <n v="0.59965587814922017"/>
        <n v="0.58274892946244716"/>
        <n v="0.44806697588741023"/>
        <n v="0.57203356123612437"/>
        <n v="0.50460511274469633"/>
        <n v="0.34334797454140314"/>
        <n v="0.18029313675110734"/>
        <n v="0.56382365570535542"/>
        <n v="0.6471791073607992"/>
        <n v="0.54163551163785251"/>
        <n v="0.56001132447889956"/>
        <n v="0.33318831268215449"/>
        <n v="0.634660590360137"/>
        <n v="0.61707205386979092"/>
        <n v="0.1455885759899703"/>
        <n v="0.14690491260316074"/>
        <n v="0.3027643790463973"/>
        <n v="0.40973898508448287"/>
        <n v="0.90789279967896697"/>
        <n v="0.4465687993611141"/>
        <n v="0.44816353424827121"/>
        <n v="0.52952296457516823"/>
        <n v="0.87349825085005783"/>
        <n v="0.626267999380688"/>
        <n v="0.62098048484282431"/>
        <n v="0.54306743433647586"/>
        <n v="0.55789902476223519"/>
        <n v="0.48233178974734303"/>
        <n v="0.23301560311120773"/>
        <n v="0.77411065831113679"/>
        <n v="0.66999839996159871"/>
        <n v="0.82311648287337391"/>
        <n v="0.62947923215676926"/>
        <n v="0.63837308362615874"/>
        <n v="0.65371594275135381"/>
        <n v="0.87414255375189798"/>
        <n v="0.45270729867674397"/>
        <n v="0.58981002095639445"/>
        <n v="0.25206453197917705"/>
        <n v="0.22096746253099087"/>
        <n v="0.20998760030505725"/>
        <n v="0.41072223047998779"/>
        <n v="0.65915527812205366"/>
        <n v="0.28821986435228841"/>
        <n v="0.32374277093893367"/>
        <n v="0.64319019744970762"/>
        <n v="0.25880562939269164"/>
        <n v="0.58514540579845764"/>
        <n v="0.21742022500142955"/>
        <n v="0.19589648068703133"/>
        <n v="0.50257699921565091"/>
        <n v="0.37904455936910647"/>
        <n v="0.78067536840415075"/>
        <n v="0.86276801253922442"/>
        <n v="0.62739233545755491"/>
        <n v="0.25597765012262319"/>
        <n v="0.67204040642361573"/>
        <n v="0.44261011619413404"/>
        <n v="0.19367391651931948"/>
        <n v="0.87359548672337817"/>
        <n v="0.67467894875942946"/>
        <n v="0.50433464226159253"/>
        <n v="0.62095406535836917"/>
        <n v="0.27664613017344825"/>
        <n v="0.47423987861753786"/>
        <n v="0.48533975265967377"/>
        <n v="0.76825713741154467"/>
        <n v="0.56863968094394934"/>
        <n v="0.46294072364329603"/>
        <n v="0.34879489589395141"/>
        <n v="0.3964630426059691"/>
        <n v="0.41324844411987305"/>
        <n v="0.65018213240363543"/>
        <n v="0.8012718746095252"/>
        <n v="0.52707861580799398"/>
        <n v="0.46717584377172705"/>
        <n v="0.55858966362719054"/>
        <n v="0.62962567450076978"/>
        <n v="0.55489685770094377"/>
        <n v="0.64592952533199954"/>
        <n v="0.81738166115538913"/>
        <n v="0.61842578413811489"/>
        <n v="0.28421577800386977"/>
        <n v="0.56173669307282637"/>
        <n v="0.4856528314331291"/>
        <n v="0.78831014149375433"/>
        <n v="0.23482914546488212"/>
        <n v="0.22156137542042739"/>
        <n v="0.73720900406253786"/>
        <n v="0.81667908177103898"/>
        <n v="0.23875482007969787"/>
        <n v="0.32199328625781887"/>
        <n v="0.22828397999451375"/>
        <n v="0.24618544497897868"/>
        <n v="0.32431484980648334"/>
        <n v="0.41424063745867779"/>
        <n v="0.23747292596291469"/>
        <n v="0.4857617892438143"/>
        <n v="0.21052860434787884"/>
        <n v="0.33270778095041836"/>
        <n v="0.69151999272814069"/>
        <n v="0.21262928428154601"/>
        <n v="0.32356613266798423"/>
        <n v="0.35840209057985134"/>
        <n v="0.47759098637579156"/>
        <n v="0.70827192758154933"/>
        <n v="0.57021931161317685"/>
        <n v="0.7990123558333968"/>
        <n v="0.63695495566063243"/>
        <n v="0.50275381544560871"/>
        <n v="0.72936397053202473"/>
        <n v="0.48286360332622624"/>
        <n v="0.20527493582211606"/>
        <n v="0.38410174684330045"/>
        <n v="0.6398069307971479"/>
        <n v="0.55895508347885092"/>
        <n v="0.5691106577684939"/>
        <n v="0.5906864092025258"/>
        <n v="0.25482187880540752"/>
        <n v="0.76796495438559564"/>
        <n v="0.31680029417948874"/>
        <n v="0.41653782511611648"/>
        <n v="0.60473257561752758"/>
        <n v="0.62251818305850848"/>
        <n v="0.34360148877117175"/>
        <n v="0.61102620958698917"/>
        <n v="0.32893662545349722"/>
        <n v="0.30583071508680032"/>
        <n v="0.79908105692953879"/>
        <n v="0.61380161380763187"/>
        <n v="0.34225748129575317"/>
        <n v="0.22218278375168038"/>
        <n v="0.46686795304694922"/>
        <n v="0.2121101579495025"/>
        <n v="0.51949299482794198"/>
        <n v="0.16662539853667116"/>
        <n v="0.5562892325609794"/>
        <n v="0.23261222954826605"/>
        <n v="0.24861380395651875"/>
        <n v="0.62823580426146064"/>
        <n v="0.53186558839821951"/>
        <n v="0.6885112817971355"/>
        <n v="0.22631027124827652"/>
        <n v="0.33098826689491839"/>
        <n v="0.42925991167478783"/>
        <n v="0.29506497402778664"/>
        <n v="0.42602573604142518"/>
        <n v="0.45385031234170886"/>
        <n v="0.34648190723964023"/>
        <n v="0.55148363952367752"/>
        <n v="0.37471804831833266"/>
        <n v="0.60235899312305019"/>
        <n v="0.16301095955177322"/>
        <n v="0.23007105184991603"/>
        <n v="0.5784314698377957"/>
        <n v="0.31556768297424015"/>
        <n v="0.64482697050262183"/>
        <n v="0.17932724556755264"/>
        <n v="0.66310628206275846"/>
        <n v="0.33598979485453873"/>
        <n v="0.45152499024159182"/>
        <n v="0.51852193437984972"/>
        <n v="0.15391830549339261"/>
        <n v="0.69870486550907418"/>
        <n v="0.61528280200591334"/>
        <n v="0.53175989514366473"/>
        <n v="0.27608988370277215"/>
        <n v="0.17185982811872139"/>
        <n v="0.36519523619791261"/>
        <n v="0.47228763004949453"/>
        <n v="0.14342104750485962"/>
        <n v="0.14045276620656988"/>
        <n v="0.64793616617063365"/>
        <n v="0.31016042374787539"/>
        <n v="0.6126714553534035"/>
        <n v="0.41308083985152638"/>
        <n v="0.54599754288047864"/>
        <n v="0.58710002206143264"/>
        <n v="0.29595043690080858"/>
        <n v="0.58166886692547415"/>
        <n v="0.16294814306192915"/>
        <n v="0.17084786971026883"/>
        <n v="0.19689435170526651"/>
        <n v="0.2336591361517715"/>
        <n v="0.1434256695218229"/>
        <n v="0.61668819425326471"/>
        <n v="0.48375404320819287"/>
        <n v="0.52158791894265821"/>
        <n v="0.57295279366640339"/>
        <n v="0.33644986873533128"/>
        <n v="0.17869622827115389"/>
        <n v="0.45657311686279645"/>
        <n v="0.60314571873284273"/>
        <n v="0.50434299633497115"/>
        <n v="0.56562100612039934"/>
        <n v="0.54327501857873828"/>
        <n v="0.60196688489613492"/>
        <n v="0.26141746140588812"/>
        <n v="0.45557735901368596"/>
        <n v="0.5504919001695554"/>
        <n v="0.22400501064586839"/>
        <n v="0.18906999978868544"/>
        <n v="0.89275891708469757"/>
        <n v="0.61202435810882505"/>
        <n v="0.19489669474395313"/>
        <n v="0.2791514044848652"/>
        <n v="0.56084828367434336"/>
        <n v="0.48966349739261561"/>
        <n v="0.31664956656354776"/>
        <n v="0.87409212579874551"/>
        <n v="0.56685225527931715"/>
        <n v="0.73903853887886983"/>
        <n v="0.52284196568302632"/>
        <n v="0.80251888475549515"/>
        <n v="0.59935132596321306"/>
        <n v="0.781445576766859"/>
        <n v="0.81541575539948974"/>
        <n v="0.3887893836921944"/>
        <n v="0.39613161182966605"/>
        <n v="0.83976947417333769"/>
        <n v="0.72215566842125223"/>
        <n v="0.3743163055093619"/>
        <n v="0.56739254089409774"/>
        <n v="0.46257070777552406"/>
        <n v="0.36848364562880842"/>
        <n v="0.75076193330294794"/>
        <n v="0.29560993900856963"/>
        <n v="0.18022387127680251"/>
        <n v="0.34420521819727562"/>
        <n v="0.46201321863630723"/>
        <n v="0.80314441804342784"/>
        <n v="0.58414176445045141"/>
        <n v="0.69896357832499945"/>
        <n v="0.25448932770233285"/>
        <n v="0.48955080355148645"/>
        <n v="0.46267877960102444"/>
        <n v="0.27645802218486087"/>
        <n v="0.83903452029492231"/>
        <n v="0.79695011852065212"/>
        <n v="0.35849297893463117"/>
        <n v="0.40399442823513715"/>
        <n v="0.818079553665507"/>
        <n v="0.32719083851094949"/>
        <n v="0.65423140618597042"/>
        <n v="0.18175581525846876"/>
        <n v="0.33295408419780637"/>
        <n v="0.82496736601111831"/>
        <n v="0.29731359516553318"/>
        <n v="0.3504323639777765"/>
        <n v="0.4843147709830059"/>
        <n v="0.67614616128955851"/>
        <n v="0.5250054586146875"/>
        <n v="0.31329194807544708"/>
        <n v="0.78131573027983492"/>
        <n v="0.62624631490092109"/>
        <n v="0.55456909785147745"/>
        <n v="0.6658378213641728"/>
        <n v="0.30541793935814782"/>
        <n v="0.18733370461548793"/>
        <n v="0.45160454564698116"/>
        <n v="0.41342524351683269"/>
        <n v="0.26952456366255279"/>
        <n v="0.63541422663719027"/>
        <n v="0.26824476173772283"/>
        <n v="0.56492468788506767"/>
        <n v="0.68685220136190617"/>
        <n v="0.73456401917430814"/>
        <n v="0.51016968162608156"/>
        <n v="0.28030038742674923"/>
        <n v="0.22285251229608113"/>
        <n v="0.56912790540924163"/>
        <n v="0.33143971865545524"/>
        <n v="0.6637733334311039"/>
        <n v="0.7184693641093729"/>
        <n v="0.31937790919238013"/>
        <n v="0.63554119374699092"/>
        <n v="0.32711613372276871"/>
        <n v="0.32372454461921502"/>
        <n v="0.26115522100540728"/>
        <n v="0.64318684177281626"/>
        <n v="0.19213046520616428"/>
        <n v="0.23189495097188406"/>
        <n v="0.55204200442247886"/>
        <n v="0.3866231804625691"/>
        <n v="0.56792999162619728"/>
        <n v="0.55058539705148812"/>
        <n v="0.34411139584553968"/>
        <n v="0.75629481643085539"/>
        <n v="0.17906352481583127"/>
        <n v="0.26730869852709854"/>
        <n v="0.34050996893484226"/>
        <n v="0.37602342948224959"/>
        <n v="0.83560180169430864"/>
        <n v="0.80934993321669291"/>
        <n v="0.68778910299506402"/>
        <n v="0.61254238494285629"/>
        <n v="0.27475403918938746"/>
        <n v="0.69184614704409675"/>
        <n v="0.40947701045350476"/>
        <n v="0.6652033504807946"/>
        <n v="0.53092714464633683"/>
        <n v="0.73339208091822994"/>
        <n v="0.37080388139902026"/>
        <n v="0.51545106119502015"/>
        <n v="0.64369507802966719"/>
        <n v="0.19240273895090285"/>
        <n v="0.4438609162832482"/>
        <n v="0.2409825495764229"/>
        <n v="0.38281697765923478"/>
        <n v="0.69421984340515175"/>
        <n v="0.68348155482586237"/>
        <n v="0.1606455291832129"/>
        <n v="0.7003328909804194"/>
        <n v="0.30358877808182572"/>
        <n v="0.57409723579181926"/>
        <n v="0.31377809247177302"/>
        <n v="0.49678078681601723"/>
        <n v="0.53019240912057164"/>
        <n v="0.45099126642152471"/>
        <n v="0.47560937906074219"/>
        <n v="0.66408155472388075"/>
        <n v="0.22849141954749741"/>
        <n v="0.38845891252178383"/>
        <n v="0.69350874912977389"/>
        <n v="0.66590501987423645"/>
        <n v="0.66839217545263041"/>
        <n v="0.58686599851591648"/>
        <n v="0.3664250972397855"/>
        <n v="0.42427756671984507"/>
        <n v="0.61191779069312857"/>
        <n v="0.25599946963568532"/>
        <n v="0.30161954039653743"/>
        <n v="0.27257789646977626"/>
        <n v="0.2118706531583007"/>
        <n v="0.61371991085726496"/>
        <n v="0.37873253097478854"/>
        <n v="0.50395937535053392"/>
        <n v="0.48711421998415172"/>
        <n v="0.57968366203949417"/>
        <n v="0.7031158821349146"/>
        <n v="0.67727062323229437"/>
        <n v="0.27504460595858704"/>
        <n v="0.6638701464235397"/>
        <n v="0.62654862846342496"/>
        <n v="0.20645416103431738"/>
        <n v="0.42402648508323354"/>
        <n v="0.64964216670150099"/>
        <n v="0.32516202417988233"/>
        <n v="0.30376864989767793"/>
        <n v="0.66686705257218559"/>
        <n v="0.18384310175669152"/>
        <n v="0.25025012675229336"/>
        <n v="0.41889311492849479"/>
        <n v="0.2712749381782314"/>
        <n v="0.69944256388550152"/>
        <n v="0.15241660887713385"/>
        <n v="0.65744504656743719"/>
        <n v="0.36520957569050472"/>
        <n v="0.34758733180013152"/>
        <n v="0.32074836551979757"/>
        <n v="0.32480697524422719"/>
        <n v="0.54421583653356032"/>
        <n v="0.35847472214787601"/>
        <n v="0.48265838935985933"/>
        <n v="0.64567871813618982"/>
        <n v="0.4376932181226571"/>
        <n v="0.30183391962643802"/>
        <n v="0.29343144523326575"/>
        <n v="0.40008717652396714"/>
        <n v="0.56556766350854148"/>
        <n v="0.42859850190660354"/>
        <n v="0.52876106096545117"/>
        <n v="0.54593801583924384"/>
        <n v="0.49696726977913169"/>
        <n v="0.44551535570635298"/>
        <n v="0.28034367780506031"/>
        <n v="0.32603797609828933"/>
        <n v="0.53521158893147502"/>
        <n v="0.24014370999027149"/>
        <n v="0.27480129444543855"/>
        <n v="0.63554038292582438"/>
        <n v="0.60728344281130875"/>
        <n v="0.80204008888978062"/>
        <n v="0.86778948187383598"/>
        <n v="0.41121934687314904"/>
        <n v="0.40214088883981858"/>
        <n v="0.26133490440580226"/>
        <n v="0.37418455469824985"/>
        <n v="0.77475342948132342"/>
        <n v="0.52050917106284234"/>
        <n v="0.40669414174813223"/>
        <n v="0.73081955171140811"/>
        <n v="0.55324805913929254"/>
        <n v="0.43671458296970761"/>
        <n v="0.81504189110441916"/>
        <n v="0.8600492340350665"/>
        <n v="0.37733965002217051"/>
        <n v="0.81097818142088574"/>
        <n v="0.74090772994343201"/>
        <n v="0.39229235549770597"/>
        <n v="0.18786466917695305"/>
        <n v="0.32757245034153659"/>
        <n v="0.73302238410412079"/>
        <n v="0.16842398093247535"/>
        <n v="0.28502507558774948"/>
        <n v="0.57242241568810581"/>
        <n v="0.75599349149887918"/>
        <n v="0.16914023632459904"/>
        <n v="0.35265038895031986"/>
        <n v="0.69318637933898297"/>
        <n v="0.24898814071931746"/>
        <n v="0.49552503972103218"/>
        <n v="0.27200410178191803"/>
        <n v="0.32516216055758862"/>
        <n v="0.5718927319442656"/>
        <n v="0.76180681286264351"/>
        <n v="0.65287431616629699"/>
        <n v="0.73850263885499812"/>
        <n v="0.7107621017540674"/>
        <n v="0.30582883817871875"/>
        <n v="0.30981706749791144"/>
        <n v="0.23294900969245602"/>
        <n v="0.66049668790628524"/>
        <n v="0.51568780123825386"/>
        <n v="0.43460453448867692"/>
        <n v="0.42960435091331284"/>
        <n v="0.71972127207677639"/>
        <n v="0.74402581521364819"/>
        <n v="0.70183890456701381"/>
        <n v="0.46670980107836091"/>
        <n v="0.37469163908988901"/>
        <n v="0.19571154832236351"/>
        <n v="0.24654993226952754"/>
        <n v="0.21063493617879081"/>
        <n v="0.65941003920238284"/>
        <n v="0.50083006653348072"/>
        <n v="0.21842553783581475"/>
        <n v="0.23099915618901909"/>
        <n v="0.38643366942138274"/>
        <n v="0.49885234282845659"/>
        <n v="0.44812915009652388"/>
        <n v="0.20081384156172799"/>
        <n v="0.45990120349137237"/>
        <n v="0.17881153552513723"/>
        <n v="0.46481213977979985"/>
        <n v="0.44695679434716529"/>
        <n v="0.37885818883714384"/>
        <n v="0.23484254700843732"/>
        <n v="0.62557968004783815"/>
        <n v="0.28670733786740704"/>
        <n v="0.3671146796225308"/>
        <n v="0.58060538051630739"/>
        <n v="0.37722448412408716"/>
        <n v="0.57139281212468618"/>
        <n v="0.41215077415319062"/>
        <n v="0.34871983010516638"/>
        <n v="0.60134089115037592"/>
        <n v="0.15737019220712126"/>
        <n v="0.65588234725145655"/>
        <n v="0.24158216531302887"/>
        <n v="0.45231443453333131"/>
        <n v="0.4920241316852052"/>
        <n v="0.57907603670422247"/>
        <n v="0.41182445564527809"/>
        <n v="0.43151048043622076"/>
        <n v="0.39894879865248228"/>
        <n v="0.34045640629546131"/>
        <n v="0.4433053686327475"/>
        <n v="0.6105621545356561"/>
        <n v="0.72012834590544295"/>
        <n v="0.50652013810269891"/>
        <n v="0.52285542761071502"/>
        <n v="0.48084813996832565"/>
        <n v="0.8593536764602322"/>
        <n v="0.69315177781421433"/>
        <n v="0.83183225566535801"/>
        <n v="0.54787952929525252"/>
        <n v="0.40010417720207198"/>
        <n v="0.71067175107181324"/>
        <n v="0.18863492546177635"/>
        <n v="0.24054337227079117"/>
        <n v="0.54539969130920296"/>
        <n v="0.48223391138977201"/>
        <n v="0.89432008546929476"/>
        <n v="0.43272727617071871"/>
        <n v="0.48425664899649445"/>
        <n v="0.81718307351265407"/>
        <n v="0.7340253287832319"/>
        <n v="0.63367024519967885"/>
        <n v="0.44583877629687052"/>
        <n v="0.49894168752625911"/>
        <n v="0.27861056412850266"/>
        <n v="0.56539556108850264"/>
        <n v="0.53237189255790041"/>
        <n v="0.28443977092997036"/>
        <n v="0.61640230669015461"/>
        <n v="0.70946051718043734"/>
        <n v="0.25202584328460614"/>
        <n v="0.35044893417905698"/>
        <n v="0.75968572149480063"/>
        <n v="0.26353068575810396"/>
        <n v="0.5743298206583306"/>
        <n v="0.82749587848595585"/>
        <n v="0.23088090891502305"/>
        <n v="0.60946076755643064"/>
        <n v="0.54874134142360531"/>
        <n v="0.55594500618403708"/>
        <n v="0.58186433120629033"/>
        <n v="0.67538055445190681"/>
        <n v="0.34397803508459862"/>
        <n v="0.22641628816412737"/>
        <n v="0.39021540810161676"/>
        <n v="0.56888457817549754"/>
        <n v="0.36566883708489722"/>
        <n v="0.62042905885309185"/>
        <n v="0.43831098083631953"/>
        <n v="0.73978522128462376"/>
        <n v="0.73089722501753907"/>
        <n v="0.66928340836381661"/>
        <n v="0.25407317489896358"/>
        <n v="0.63343115889189072"/>
        <n v="0.5056760007048221"/>
        <n v="0.2173494435728161"/>
        <n v="0.44419608526621024"/>
        <n v="0.315526133093608"/>
        <n v="0.64270742443255979"/>
        <n v="0.57855573282510475"/>
        <n v="0.60275730217560264"/>
        <n v="0.63408248916006504"/>
        <n v="0.39019668286140674"/>
        <n v="0.20659588690337527"/>
        <n v="0.49598211493691013"/>
        <n v="0.72405463561638828"/>
        <n v="0.17616861312357165"/>
        <n v="0.69817273589297679"/>
        <n v="0.37493109546416215"/>
        <n v="0.50567339769607511"/>
        <n v="0.67295703050268951"/>
        <n v="0.44289641914791544"/>
        <n v="0.29611222855430097"/>
        <n v="0.60628516403603072"/>
        <n v="0.49449795945601477"/>
        <n v="0.57508533806230644"/>
        <n v="0.59189652435518803"/>
        <n v="0.22241827840005196"/>
        <n v="0.28044907988126982"/>
        <n v="0.24630701208291772"/>
        <n v="0.23876064064687155"/>
        <n v="0.52637558591556843"/>
        <n v="0.42797120785301374"/>
        <n v="0.19894353277554658"/>
        <n v="0.19960106537581404"/>
        <n v="0.28840435634646827"/>
        <n v="0.47424110853446999"/>
        <n v="0.29829164520809015"/>
        <n v="0.22962817833811311"/>
        <n v="0.54771069229047176"/>
        <n v="0.16642424832834027"/>
        <n v="0.17505376591809085"/>
        <n v="0.58364860693536369"/>
        <n v="0.24957409828607935"/>
        <n v="0.61650158066722693"/>
        <n v="0.3876135200748721"/>
        <n v="0.60935409387096906"/>
        <n v="0.88444230392754286"/>
        <n v="0.74742786276852857"/>
        <n v="0.19277827678886558"/>
        <n v="0.67344476234076311"/>
        <n v="0.39042794575629691"/>
        <n v="0.73054649112615155"/>
        <n v="0.49923150886199802"/>
        <n v="0.30662461020688608"/>
        <n v="0.6781757995805906"/>
        <n v="0.84001176325548477"/>
        <n v="0.43418012209495699"/>
        <n v="0.76032882982281857"/>
        <n v="0.76288174140738729"/>
        <n v="0.79640353740097602"/>
        <n v="0.23138635705729352"/>
        <n v="0.34868140646602064"/>
        <n v="0.80600581813677552"/>
        <n v="0.70522699182523962"/>
        <n v="0.6164899494709668"/>
        <n v="0.19184741331307986"/>
        <n v="0.6442745134262079"/>
        <n v="0.39107447468027123"/>
        <n v="0.54404010826747662"/>
        <n v="0.48788367392600218"/>
        <n v="0.30519013537614392"/>
        <n v="0.39284079690803381"/>
        <n v="0.29137419404732634"/>
        <n v="0.52133642704852323"/>
        <n v="0.20841420082275011"/>
        <n v="0.56200923050637108"/>
        <n v="0.50380073387017987"/>
        <n v="0.82449542273737653"/>
        <n v="0.38771633551800178"/>
        <n v="0.40161657398013645"/>
        <n v="0.1731494666920515"/>
        <n v="0.60821094131652831"/>
        <n v="0.47331046248283343"/>
        <n v="0.18262784121585213"/>
        <n v="0.21360009671675442"/>
        <n v="0.3611343296041446"/>
        <n v="0.29836586613179999"/>
        <n v="0.73058904580001449"/>
        <n v="0.44347508341535241"/>
        <n v="0.6907146473188347"/>
        <n v="0.16754337913465944"/>
        <n v="0.17444380210233404"/>
        <n v="0.48918331240835899"/>
        <n v="0.53398287630828922"/>
        <n v="0.5555879404133327"/>
        <n v="0.6867900387332847"/>
        <n v="0.17425513050311478"/>
        <n v="0.22110502719038105"/>
        <n v="0.55960685665244858"/>
        <n v="0.36887718582411327"/>
        <n v="0.35108376513001494"/>
        <n v="0.20839272262135325"/>
        <n v="0.48240113534923323"/>
        <n v="0.18077813325047851"/>
        <n v="0.16751404470227607"/>
        <n v="0.27672066809137102"/>
        <n v="0.56536463297965167"/>
        <n v="0.60893465491321142"/>
        <n v="0.59779170476993115"/>
        <n v="0.64726935292563959"/>
        <n v="0.61086777131173631"/>
        <n v="0.31879523263526349"/>
        <n v="0.50883373813074595"/>
        <n v="0.61985161394756849"/>
        <n v="0.50030866242832439"/>
        <n v="0.33183277430186697"/>
        <n v="0.38038688052729536"/>
        <n v="0.15656934242521545"/>
        <n v="0.65261988512704305"/>
        <n v="0.55610902072210444"/>
        <n v="0.63114952816664083"/>
        <n v="0.61965657169236377"/>
        <n v="0.50523159635723514"/>
        <n v="0.19991177598420054"/>
        <n v="0.18526678426615514"/>
        <n v="0.35056610666535715"/>
        <n v="0.31699685805015787"/>
        <n v="0.48938906570757085"/>
        <n v="0.3283262340064147"/>
        <n v="0.54132367478014076"/>
        <n v="0.33328948057575142"/>
        <n v="0.34960915404072185"/>
        <n v="0.60191282599575846"/>
        <n v="0.48191542879660421"/>
        <n v="0.41228696392219599"/>
        <n v="0.60922833503769103"/>
        <n v="0.28301817051594497"/>
        <n v="0.9066842580832728"/>
        <n v="0.59777542436678321"/>
        <n v="0.36357743013719251"/>
        <n v="0.3334937396296731"/>
        <n v="0.9057550069248107"/>
        <n v="0.3768952943102481"/>
        <n v="0.70740907254305663"/>
        <n v="0.77105433425966918"/>
        <n v="0.87828185863945862"/>
        <n v="0.59972098963559028"/>
        <n v="0.22914095688080288"/>
        <n v="0.19360899624216349"/>
        <n v="0.75565374925412465"/>
        <n v="0.45855420108671857"/>
        <n v="0.79302856855299908"/>
        <n v="0.44952673429659806"/>
        <n v="0.5883496086695521"/>
        <n v="0.40097656890843181"/>
        <n v="0.71994313828048373"/>
        <n v="0.27623959138243093"/>
        <n v="0.56799234974112356"/>
        <n v="0.29837598173257818"/>
        <n v="0.61102224696621499"/>
        <n v="0.80362947923208017"/>
        <n v="0.7236465210029952"/>
        <n v="0.38822054257026839"/>
        <n v="0.21012814533490543"/>
        <n v="0.38318557014485288"/>
        <n v="0.52358594760470412"/>
        <n v="0.65051232051815533"/>
        <n v="0.39761998974911528"/>
        <n v="0.26517574757853812"/>
        <n v="0.29312880009362058"/>
        <n v="0.62451136785503381"/>
        <n v="0.31695312248843516"/>
        <n v="0.76678279696348217"/>
        <n v="0.68562596685986787"/>
        <n v="0.22945282475163717"/>
        <n v="0.53226919654146321"/>
        <n v="0.71787063687335162"/>
        <n v="0.47705077962849851"/>
        <n v="0.79521196153332885"/>
        <n v="0.49518379910264537"/>
        <n v="0.81017942555641875"/>
        <n v="0.78869019136817287"/>
        <n v="0.59056857011936692"/>
        <n v="0.32172698646428"/>
        <n v="0.48124361358690743"/>
        <n v="0.52448048353304844"/>
        <n v="0.58915438355466365"/>
        <n v="0.3652772392813331"/>
        <n v="0.67777074194481035"/>
        <n v="0.3327561335501516"/>
        <n v="0.40171679977888025"/>
        <n v="0.27015350902348512"/>
        <n v="0.25291396804427885"/>
        <n v="0.20013037110860749"/>
        <n v="0.489614253047018"/>
        <n v="0.44313003260489731"/>
        <n v="0.52187722834532047"/>
        <n v="0.38620988203769574"/>
        <n v="0.49106196688880355"/>
        <n v="0.23469682044004891"/>
        <n v="0.36076599426735562"/>
        <n v="0.55117203239547419"/>
        <n v="0.31367197937532004"/>
        <n v="0.25916432600162176"/>
        <n v="0.1614251450111106"/>
        <n v="0.479391680259458"/>
        <n v="0.39470207080297443"/>
        <n v="0.34612755228408587"/>
        <n v="0.26621340370552843"/>
        <n v="0.32724932929112427"/>
        <n v="0.61457283346020952"/>
        <n v="0.56827651753154551"/>
        <n v="0.26804951461301119"/>
        <n v="0.44827313736614366"/>
        <n v="0.1616025690599471"/>
        <n v="0.25304368903772051"/>
        <n v="0.2204675208512363"/>
        <n v="0.50943010364172481"/>
        <n v="0.59516779060070191"/>
        <n v="0.38936589646629366"/>
        <n v="0.29768939573960146"/>
        <n v="0.4633031588128298"/>
        <n v="0.55453888988227373"/>
        <n v="0.41842076803562428"/>
        <n v="0.42982714340915817"/>
        <n v="0.27177796346245542"/>
        <n v="0.32648439048966227"/>
        <n v="0.45417777914220275"/>
        <n v="0.48848104190832847"/>
        <n v="0.54386750349525126"/>
        <n v="0.36460910380133377"/>
        <n v="0.84066193396204059"/>
        <n v="0.37924295724544288"/>
        <n v="0.28233177194602133"/>
        <n v="0.47670240911960593"/>
        <n v="0.26133276082775031"/>
        <n v="0.39622112771193868"/>
        <n v="0.46263038361427811"/>
        <n v="0.49638022510351448"/>
        <n v="0.5485072889532292"/>
        <n v="0.77043294693704722"/>
        <n v="0.69249342890052668"/>
        <n v="0.52508829086926778"/>
        <n v="0.61714806955518753"/>
        <n v="0.1967368594510194"/>
        <n v="0.60767886566051932"/>
        <n v="0.37175721554382585"/>
        <n v="0.7617919870163985"/>
        <n v="0.45881273106383141"/>
        <n v="0.80316553097937304"/>
        <n v="0.80373192514326997"/>
        <n v="0.18557190941387522"/>
        <n v="0.56626683458634552"/>
        <n v="0.2749067469863245"/>
        <n v="0.50824661372716706"/>
        <n v="0.26743752615323901"/>
        <n v="0.2775535010797317"/>
        <n v="0.33854110845651508"/>
        <n v="0.48050961227955408"/>
        <n v="0.65965590656389406"/>
        <n v="0.63434877599954009"/>
        <n v="0.72067559610352527"/>
        <n v="0.32242982600244618"/>
        <n v="0.37839416508007678"/>
        <n v="0.23598605339972972"/>
        <n v="0.32157520434793552"/>
        <n v="0.29719662527264484"/>
        <n v="0.58327585230555412"/>
        <n v="0.52833331960229135"/>
        <n v="0.56442594896526321"/>
        <n v="0.23297000375475777"/>
        <n v="0.67193329325314821"/>
        <n v="0.45273609868532677"/>
        <n v="0.29547046592384885"/>
        <n v="0.53127633157955656"/>
        <n v="0.44537583276978104"/>
        <n v="0.30524143424245731"/>
        <n v="0.55866812919031628"/>
        <n v="0.39213468934707868"/>
        <n v="0.16856788162324554"/>
        <n v="0.41990203516703145"/>
        <n v="0.63549855365924779"/>
        <n v="0.44343726370623843"/>
        <n v="0.19101426733781965"/>
        <n v="0.60795688788943991"/>
        <n v="0.57686953101965543"/>
        <n v="0.58269299808241914"/>
        <n v="0.59423813388442137"/>
        <n v="0.46420694835668241"/>
        <n v="0.3694344278644921"/>
        <n v="0.17029749408393477"/>
        <n v="0.21060750294452787"/>
        <n v="0.2287436927807279"/>
        <n v="0.61979837430501428"/>
        <n v="0.17963225665578578"/>
        <n v="0.55290394316384106"/>
        <n v="0.19039892971749678"/>
        <n v="0.40442834118484494"/>
        <n v="0.47753092040485901"/>
        <n v="0.48702518486142482"/>
        <n v="0.1774431841542769"/>
        <n v="0.24289220870900327"/>
        <n v="0.58267650128794812"/>
        <n v="0.4439260202736281"/>
        <n v="0.33040033546713399"/>
        <n v="0.30698659426633224"/>
        <n v="0.22532105169316591"/>
        <n v="0.27442033006095312"/>
        <n v="0.39899814868608963"/>
        <n v="0.29156378196992366"/>
        <n v="0.61052734486568849"/>
        <n v="0.54595091762055792"/>
        <n v="0.53113623267421906"/>
        <n v="0.49650251580223143"/>
        <n v="0.5597282627171265"/>
        <n v="0.29860860351045138"/>
        <n v="0.13394692721314502"/>
        <n v="0.22110697301671509"/>
        <n v="0.40919894366042825"/>
        <n v="0.38375866597706876"/>
        <n v="0.42560607549869905"/>
        <n v="0.78975046477196487"/>
        <n v="0.69078661282421283"/>
        <n v="0.32037932165546007"/>
        <n v="0.38101183634962282"/>
        <n v="0.31594428765114152"/>
        <n v="0.69569695535580156"/>
        <n v="0.4548845613716852"/>
        <n v="0.64744764676870581"/>
        <n v="0.7344769986212234"/>
        <n v="0.388014705066618"/>
        <n v="0.52260585194252218"/>
        <n v="0.37307196792221309"/>
        <n v="0.36550077584555063"/>
        <n v="0.69397184117551436"/>
        <n v="0.35991819441229617"/>
        <n v="0.18618220638586463"/>
        <n v="0.32567486245971511"/>
        <n v="0.5050390167050065"/>
        <n v="0.28142744698492805"/>
        <n v="0.61856527696373909"/>
        <n v="0.60116784695458825"/>
        <n v="0.41749886921888346"/>
        <n v="0.20744641538267355"/>
        <n v="0.57823377909857465"/>
        <n v="0.43351746197798119"/>
        <n v="0.64629186400743788"/>
        <n v="0.44987510439433304"/>
        <n v="0.62713292716682312"/>
        <n v="0.19750676223022703"/>
        <n v="0.35891526078597041"/>
        <n v="0.46311775798472954"/>
        <n v="0.68736648955818003"/>
        <n v="0.26494629166934791"/>
        <n v="0.5729659001263645"/>
        <n v="0.53395871887749491"/>
        <n v="0.75319003151328878"/>
        <n v="0.44788131676815202"/>
        <n v="0.53618458226937216"/>
        <n v="0.50444520140376381"/>
        <n v="0.59041715025345254"/>
        <n v="0.77277293419723614"/>
        <n v="0.7132092357880554"/>
        <n v="0.36936998100995388"/>
        <n v="0.73810057901881132"/>
        <n v="0.41663106680295997"/>
        <n v="0.29303786454142078"/>
        <n v="0.77890747084000456"/>
        <n v="0.34420321546137228"/>
        <n v="0.30988858466683794"/>
        <n v="0.34146927307041391"/>
        <n v="0.73271795213800806"/>
        <n v="0.42446519151293644"/>
        <n v="0.48567322266824325"/>
        <n v="0.72020388625847054"/>
        <n v="0.28619888235498298"/>
        <n v="0.18337329171633188"/>
        <n v="0.31966156631119563"/>
        <n v="0.65417864700423423"/>
        <n v="0.69861096448420168"/>
        <n v="0.63361163919236319"/>
        <n v="0.32040213113401461"/>
        <n v="0.62647560412641412"/>
        <n v="0.44715353208762443"/>
        <n v="0.32180312966090696"/>
        <n v="0.26214842373094405"/>
        <n v="0.70315306115553"/>
        <n v="0.37085298392331939"/>
        <n v="0.47504482824394806"/>
        <n v="0.3820403057768248"/>
        <n v="0.19543211742892341"/>
        <n v="0.64579821753659605"/>
        <n v="0.64273681755443357"/>
        <n v="0.43197816256952865"/>
        <n v="0.68052187118737384"/>
        <n v="0.60644430473558286"/>
        <n v="0.47782410653219026"/>
        <n v="0.33386280737124191"/>
        <n v="0.40782934162508577"/>
        <n v="0.2059965125023713"/>
        <n v="0.51565901321811547"/>
        <n v="0.66741601651766147"/>
        <n v="0.23744521646827271"/>
        <n v="0.30804616235732551"/>
      </sharedItems>
    </cacheField>
    <cacheField name="Pump_Status" numFmtId="9">
      <sharedItems count="3">
        <s v="Good"/>
        <s v="Critical"/>
        <s v="Needs Check"/>
      </sharedItems>
    </cacheField>
    <cacheField name="Months (Week_Start_Date)" numFmtId="0" databaseField="0">
      <fieldGroup base="1">
        <rangePr groupBy="months" startDate="2023-01-01T00:00:00" endDate="2024-12-23T00:00:00"/>
        <groupItems count="14">
          <s v="&lt;1/1/2023"/>
          <s v="Jan"/>
          <s v="Feb"/>
          <s v="Mar"/>
          <s v="Apr"/>
          <s v="May"/>
          <s v="Jun"/>
          <s v="Jul"/>
          <s v="Aug"/>
          <s v="Sep"/>
          <s v="Oct"/>
          <s v="Nov"/>
          <s v="Dec"/>
          <s v="&gt;12/23/2024"/>
        </groupItems>
      </fieldGroup>
    </cacheField>
    <cacheField name="Quarters (Week_Start_Date)" numFmtId="0" databaseField="0">
      <fieldGroup base="1">
        <rangePr groupBy="quarters" startDate="2023-01-01T00:00:00" endDate="2024-12-23T00:00:00"/>
        <groupItems count="6">
          <s v="&lt;1/1/2023"/>
          <s v="Qtr1"/>
          <s v="Qtr2"/>
          <s v="Qtr3"/>
          <s v="Qtr4"/>
          <s v="&gt;12/23/2024"/>
        </groupItems>
      </fieldGroup>
    </cacheField>
    <cacheField name="Years (Week_Start_Date)" numFmtId="0" databaseField="0">
      <fieldGroup base="1">
        <rangePr groupBy="years" startDate="2023-01-01T00:00:00" endDate="2024-12-23T00:00:00"/>
        <groupItems count="4">
          <s v="&lt;1/1/2023"/>
          <s v="2023"/>
          <s v="2024"/>
          <s v="&gt;12/23/2024"/>
        </groupItems>
      </fieldGroup>
    </cacheField>
  </cacheFields>
  <extLst>
    <ext xmlns:x14="http://schemas.microsoft.com/office/spreadsheetml/2009/9/main" uri="{725AE2AE-9491-48be-B2B4-4EB974FC3084}">
      <x14:pivotCacheDefinition pivotCacheId="21410268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n v="2"/>
    <n v="3"/>
    <n v="46"/>
    <n v="0"/>
    <m/>
    <n v="0"/>
    <n v="1"/>
    <n v="4"/>
    <n v="34.26"/>
    <x v="0"/>
    <n v="3"/>
    <n v="1"/>
    <n v="168.8255613126079"/>
    <n v="0.93306288032454365"/>
    <n v="99.97"/>
    <n v="0.99970000000000003"/>
    <n v="0.97"/>
    <x v="0"/>
    <x v="0"/>
  </r>
  <r>
    <x v="0"/>
    <x v="1"/>
    <n v="0"/>
    <n v="0"/>
    <n v="0"/>
    <n v="1"/>
    <s v="Overhaul"/>
    <n v="784.23"/>
    <n v="1"/>
    <n v="3"/>
    <n v="0"/>
    <x v="1"/>
    <n v="3"/>
    <n v="1"/>
    <n v="0"/>
    <n v="0"/>
    <n v="99.97"/>
    <n v="0.99970000000000003"/>
    <n v="0.97"/>
    <x v="1"/>
    <x v="1"/>
  </r>
  <r>
    <x v="0"/>
    <x v="2"/>
    <n v="0"/>
    <n v="0"/>
    <n v="0"/>
    <n v="0"/>
    <m/>
    <n v="0"/>
    <n v="0"/>
    <n v="0"/>
    <n v="0"/>
    <x v="2"/>
    <n v="3"/>
    <n v="1"/>
    <n v="0"/>
    <n v="0"/>
    <n v="99.97"/>
    <n v="0.99970000000000003"/>
    <n v="0.97"/>
    <x v="1"/>
    <x v="1"/>
  </r>
  <r>
    <x v="0"/>
    <x v="3"/>
    <n v="4"/>
    <n v="20.399999999999999"/>
    <n v="31"/>
    <n v="0"/>
    <m/>
    <n v="0"/>
    <n v="0"/>
    <n v="0"/>
    <n v="130.74"/>
    <x v="3"/>
    <n v="23.4"/>
    <n v="1"/>
    <n v="113.77374784110532"/>
    <n v="0.62880324543610544"/>
    <n v="99.766000000000005"/>
    <n v="0.9976600000000001"/>
    <n v="0.97"/>
    <x v="2"/>
    <x v="2"/>
  </r>
  <r>
    <x v="0"/>
    <x v="4"/>
    <n v="4"/>
    <n v="19.600000000000001"/>
    <n v="23.4"/>
    <n v="0"/>
    <m/>
    <n v="0"/>
    <n v="0"/>
    <n v="0"/>
    <n v="258.44"/>
    <x v="4"/>
    <n v="43"/>
    <n v="1"/>
    <n v="85.880829015544009"/>
    <n v="0.47464503042596345"/>
    <n v="99.570000000000007"/>
    <n v="0.99570000000000003"/>
    <n v="0.97"/>
    <x v="3"/>
    <x v="2"/>
  </r>
  <r>
    <x v="0"/>
    <x v="5"/>
    <n v="7"/>
    <n v="13.3"/>
    <n v="28.4"/>
    <n v="0"/>
    <m/>
    <n v="0"/>
    <n v="0"/>
    <n v="0"/>
    <n v="133.08000000000001"/>
    <x v="5"/>
    <n v="56.3"/>
    <n v="1"/>
    <n v="104.23143350604487"/>
    <n v="0.57606490872210947"/>
    <n v="99.436999999999998"/>
    <n v="0.99436999999999998"/>
    <n v="0.97"/>
    <x v="4"/>
    <x v="2"/>
  </r>
  <r>
    <x v="0"/>
    <x v="6"/>
    <n v="7"/>
    <n v="7.7000000000000011"/>
    <n v="37.4"/>
    <n v="0"/>
    <m/>
    <n v="0"/>
    <n v="1"/>
    <n v="4"/>
    <n v="137.4"/>
    <x v="6"/>
    <n v="64"/>
    <n v="2"/>
    <n v="137.26252158894644"/>
    <n v="0.7586206896551726"/>
    <n v="99.36"/>
    <n v="0.99360000000000004"/>
    <n v="0.94"/>
    <x v="5"/>
    <x v="0"/>
  </r>
  <r>
    <x v="0"/>
    <x v="7"/>
    <n v="2"/>
    <n v="5"/>
    <n v="11.2"/>
    <n v="0"/>
    <m/>
    <n v="0"/>
    <n v="0"/>
    <n v="0"/>
    <n v="57.3"/>
    <x v="7"/>
    <n v="69"/>
    <n v="2"/>
    <n v="41.105354058721922"/>
    <n v="0.22718052738336714"/>
    <n v="99.31"/>
    <n v="0.99309999999999998"/>
    <n v="0.94"/>
    <x v="6"/>
    <x v="1"/>
  </r>
  <r>
    <x v="0"/>
    <x v="8"/>
    <n v="3"/>
    <n v="13.8"/>
    <n v="17.8"/>
    <n v="0"/>
    <m/>
    <n v="0"/>
    <n v="0"/>
    <n v="0"/>
    <n v="268.85000000000002"/>
    <x v="8"/>
    <n v="82.8"/>
    <n v="2"/>
    <n v="65.328151986183059"/>
    <n v="0.36105476673427994"/>
    <n v="99.172000000000011"/>
    <n v="0.99172000000000016"/>
    <n v="0.94"/>
    <x v="7"/>
    <x v="2"/>
  </r>
  <r>
    <x v="0"/>
    <x v="9"/>
    <n v="7"/>
    <n v="41.3"/>
    <n v="45"/>
    <n v="0"/>
    <m/>
    <n v="0"/>
    <n v="0"/>
    <n v="0"/>
    <n v="422.61"/>
    <x v="9"/>
    <n v="124.1"/>
    <n v="2"/>
    <n v="165.15544041450772"/>
    <n v="0.91277890466531442"/>
    <n v="98.759"/>
    <n v="0.98758999999999997"/>
    <n v="0.94"/>
    <x v="8"/>
    <x v="0"/>
  </r>
  <r>
    <x v="0"/>
    <x v="10"/>
    <n v="5"/>
    <n v="13.5"/>
    <n v="26.7"/>
    <n v="0"/>
    <m/>
    <n v="0"/>
    <n v="0"/>
    <n v="0"/>
    <n v="75.819999999999993"/>
    <x v="10"/>
    <n v="137.6"/>
    <n v="2"/>
    <n v="97.992227979274588"/>
    <n v="0.54158215010141997"/>
    <n v="98.623999999999995"/>
    <n v="0.98624000000000001"/>
    <n v="0.94"/>
    <x v="9"/>
    <x v="2"/>
  </r>
  <r>
    <x v="0"/>
    <x v="11"/>
    <n v="5"/>
    <n v="25.5"/>
    <n v="14.9"/>
    <n v="0"/>
    <m/>
    <n v="0"/>
    <n v="0"/>
    <n v="0"/>
    <n v="430.64"/>
    <x v="11"/>
    <n v="163.1"/>
    <n v="2"/>
    <n v="54.684801381692559"/>
    <n v="0.30223123732251522"/>
    <n v="98.369"/>
    <n v="0.98368999999999995"/>
    <n v="0.94"/>
    <x v="10"/>
    <x v="1"/>
  </r>
  <r>
    <x v="0"/>
    <x v="12"/>
    <n v="5"/>
    <n v="10.5"/>
    <n v="48.8"/>
    <n v="0"/>
    <m/>
    <n v="0"/>
    <n v="0"/>
    <n v="0"/>
    <n v="125.95"/>
    <x v="12"/>
    <n v="173.6"/>
    <n v="2"/>
    <n v="179.10189982728838"/>
    <n v="0.98985801217038549"/>
    <n v="98.263999999999996"/>
    <n v="0.98263999999999996"/>
    <n v="0.94"/>
    <x v="11"/>
    <x v="0"/>
  </r>
  <r>
    <x v="0"/>
    <x v="13"/>
    <n v="2"/>
    <n v="6.8"/>
    <n v="21.6"/>
    <n v="0"/>
    <m/>
    <n v="0"/>
    <n v="0"/>
    <n v="0"/>
    <n v="83.66"/>
    <x v="13"/>
    <n v="180.4"/>
    <n v="2"/>
    <n v="79.274611398963714"/>
    <n v="0.43813387423935096"/>
    <n v="98.195999999999998"/>
    <n v="0.98195999999999994"/>
    <n v="0.94"/>
    <x v="12"/>
    <x v="2"/>
  </r>
  <r>
    <x v="0"/>
    <x v="14"/>
    <n v="1"/>
    <n v="4.9000000000000004"/>
    <n v="10.6"/>
    <n v="1"/>
    <s v="Emergency"/>
    <n v="842.92"/>
    <n v="0"/>
    <n v="0"/>
    <n v="60.39"/>
    <x v="14"/>
    <n v="185.3"/>
    <n v="2"/>
    <n v="38.903281519861821"/>
    <n v="0.21501014198782964"/>
    <n v="98.146999999999991"/>
    <n v="0.98146999999999995"/>
    <n v="0.94"/>
    <x v="13"/>
    <x v="1"/>
  </r>
  <r>
    <x v="0"/>
    <x v="15"/>
    <n v="0"/>
    <n v="0"/>
    <n v="0"/>
    <n v="1"/>
    <s v="Emergency"/>
    <n v="223.95"/>
    <n v="0"/>
    <n v="0"/>
    <n v="0"/>
    <x v="15"/>
    <n v="185.3"/>
    <n v="2"/>
    <n v="0"/>
    <n v="0"/>
    <n v="98.146999999999991"/>
    <n v="0.98146999999999995"/>
    <n v="0.94"/>
    <x v="1"/>
    <x v="1"/>
  </r>
  <r>
    <x v="0"/>
    <x v="16"/>
    <n v="2"/>
    <n v="11.4"/>
    <n v="38.5"/>
    <n v="0"/>
    <m/>
    <n v="0"/>
    <n v="0"/>
    <n v="0"/>
    <n v="130.88"/>
    <x v="16"/>
    <n v="196.70000000000002"/>
    <n v="2"/>
    <n v="141.29965457685662"/>
    <n v="0.78093306288032471"/>
    <n v="98.033000000000001"/>
    <n v="0.98033000000000003"/>
    <n v="0.94"/>
    <x v="14"/>
    <x v="0"/>
  </r>
  <r>
    <x v="0"/>
    <x v="17"/>
    <n v="1"/>
    <n v="2.1"/>
    <n v="11.3"/>
    <n v="0"/>
    <m/>
    <n v="0"/>
    <n v="0"/>
    <n v="0"/>
    <n v="31.87"/>
    <x v="17"/>
    <n v="198.8"/>
    <n v="2"/>
    <n v="41.472366148531947"/>
    <n v="0.2292089249492901"/>
    <n v="98.012"/>
    <n v="0.98011999999999999"/>
    <n v="0.94"/>
    <x v="15"/>
    <x v="1"/>
  </r>
  <r>
    <x v="0"/>
    <x v="18"/>
    <n v="6"/>
    <n v="16.8"/>
    <n v="48.7"/>
    <n v="1"/>
    <s v="Emergency"/>
    <n v="928.17"/>
    <n v="0"/>
    <n v="0"/>
    <n v="127.67"/>
    <x v="18"/>
    <n v="215.60000000000002"/>
    <n v="2"/>
    <n v="178.73488773747837"/>
    <n v="0.98782961460446261"/>
    <n v="97.843999999999994"/>
    <n v="0.97843999999999998"/>
    <n v="0.94"/>
    <x v="16"/>
    <x v="0"/>
  </r>
  <r>
    <x v="0"/>
    <x v="19"/>
    <n v="6"/>
    <n v="25.2"/>
    <n v="22.9"/>
    <n v="0"/>
    <m/>
    <n v="0"/>
    <n v="0"/>
    <n v="0"/>
    <n v="201.41"/>
    <x v="19"/>
    <n v="240.8"/>
    <n v="2"/>
    <n v="84.045768566493933"/>
    <n v="0.46450304259634895"/>
    <n v="97.591999999999999"/>
    <n v="0.97592000000000001"/>
    <n v="0.94"/>
    <x v="17"/>
    <x v="2"/>
  </r>
  <r>
    <x v="0"/>
    <x v="20"/>
    <n v="2"/>
    <n v="5.6"/>
    <n v="18"/>
    <n v="0"/>
    <m/>
    <n v="0"/>
    <n v="0"/>
    <n v="0"/>
    <n v="105.88"/>
    <x v="20"/>
    <n v="246.4"/>
    <n v="2"/>
    <n v="66.062176165803095"/>
    <n v="0.36511156186612581"/>
    <n v="97.536000000000001"/>
    <n v="0.97536"/>
    <n v="0.94"/>
    <x v="18"/>
    <x v="2"/>
  </r>
  <r>
    <x v="0"/>
    <x v="21"/>
    <n v="7"/>
    <n v="24.5"/>
    <n v="25"/>
    <n v="0"/>
    <m/>
    <n v="0"/>
    <n v="0"/>
    <n v="0"/>
    <n v="173.44"/>
    <x v="21"/>
    <n v="270.89999999999998"/>
    <n v="2"/>
    <n v="91.753022452504297"/>
    <n v="0.50709939148073024"/>
    <n v="97.291000000000011"/>
    <n v="0.97291000000000016"/>
    <n v="0.94"/>
    <x v="19"/>
    <x v="2"/>
  </r>
  <r>
    <x v="0"/>
    <x v="22"/>
    <n v="7"/>
    <n v="30.1"/>
    <n v="30.2"/>
    <n v="0"/>
    <m/>
    <n v="0"/>
    <n v="0"/>
    <n v="0"/>
    <n v="310.42"/>
    <x v="22"/>
    <n v="301"/>
    <n v="2"/>
    <n v="110.83765112262518"/>
    <n v="0.61257606490872207"/>
    <n v="96.99"/>
    <n v="0.96989999999999998"/>
    <n v="0.94"/>
    <x v="20"/>
    <x v="2"/>
  </r>
  <r>
    <x v="0"/>
    <x v="23"/>
    <n v="7"/>
    <n v="19.600000000000001"/>
    <n v="26.4"/>
    <n v="1"/>
    <s v="Overhaul"/>
    <n v="123.78"/>
    <n v="0"/>
    <n v="0"/>
    <n v="124"/>
    <x v="23"/>
    <n v="320.60000000000002"/>
    <n v="2"/>
    <n v="96.891191709844534"/>
    <n v="0.53549695740365111"/>
    <n v="96.793999999999997"/>
    <n v="0.96794000000000002"/>
    <n v="0.94"/>
    <x v="21"/>
    <x v="2"/>
  </r>
  <r>
    <x v="0"/>
    <x v="24"/>
    <n v="2"/>
    <n v="7.8"/>
    <n v="22.1"/>
    <n v="0"/>
    <m/>
    <n v="0"/>
    <n v="0"/>
    <n v="0"/>
    <n v="53.89"/>
    <x v="24"/>
    <n v="328.40000000000003"/>
    <n v="2"/>
    <n v="81.109671848013804"/>
    <n v="0.44827586206896558"/>
    <n v="96.716000000000008"/>
    <n v="0.96716000000000013"/>
    <n v="0.94"/>
    <x v="22"/>
    <x v="2"/>
  </r>
  <r>
    <x v="0"/>
    <x v="25"/>
    <n v="4"/>
    <n v="3.2"/>
    <n v="43.8"/>
    <n v="0"/>
    <m/>
    <n v="0"/>
    <n v="0"/>
    <n v="0"/>
    <n v="38.21"/>
    <x v="25"/>
    <n v="331.6"/>
    <n v="2"/>
    <n v="160.75129533678751"/>
    <n v="0.88843813387423931"/>
    <n v="96.683999999999997"/>
    <n v="0.96683999999999992"/>
    <n v="0.94"/>
    <x v="23"/>
    <x v="0"/>
  </r>
  <r>
    <x v="0"/>
    <x v="26"/>
    <n v="7"/>
    <n v="35.700000000000003"/>
    <n v="13.4"/>
    <n v="0"/>
    <m/>
    <n v="0"/>
    <n v="0"/>
    <n v="0"/>
    <n v="235.82"/>
    <x v="26"/>
    <n v="367.3"/>
    <n v="2"/>
    <n v="49.179620034542303"/>
    <n v="0.27180527383367142"/>
    <n v="96.326999999999998"/>
    <n v="0.96326999999999996"/>
    <n v="0.94"/>
    <x v="24"/>
    <x v="1"/>
  </r>
  <r>
    <x v="0"/>
    <x v="27"/>
    <n v="1"/>
    <n v="5"/>
    <n v="32.6"/>
    <n v="0"/>
    <m/>
    <n v="0"/>
    <n v="0"/>
    <n v="0"/>
    <n v="34.11"/>
    <x v="27"/>
    <n v="372.3"/>
    <n v="2"/>
    <n v="119.64594127806561"/>
    <n v="0.66125760649087229"/>
    <n v="96.277000000000001"/>
    <n v="0.96277000000000001"/>
    <n v="0.94"/>
    <x v="25"/>
    <x v="2"/>
  </r>
  <r>
    <x v="0"/>
    <x v="28"/>
    <n v="0"/>
    <n v="0"/>
    <n v="0"/>
    <n v="0"/>
    <m/>
    <n v="0"/>
    <n v="0"/>
    <n v="0"/>
    <n v="0"/>
    <x v="28"/>
    <n v="372.3"/>
    <n v="2"/>
    <n v="0"/>
    <n v="0"/>
    <n v="96.277000000000001"/>
    <n v="0.96277000000000001"/>
    <n v="0.94"/>
    <x v="1"/>
    <x v="1"/>
  </r>
  <r>
    <x v="0"/>
    <x v="29"/>
    <n v="2"/>
    <n v="4.4000000000000004"/>
    <n v="22.4"/>
    <n v="0"/>
    <m/>
    <n v="0"/>
    <n v="1"/>
    <n v="4"/>
    <n v="63.16"/>
    <x v="29"/>
    <n v="376.7"/>
    <n v="3"/>
    <n v="82.210708117443843"/>
    <n v="0.45436105476673427"/>
    <n v="96.233000000000004"/>
    <n v="0.96233000000000002"/>
    <n v="0.91"/>
    <x v="26"/>
    <x v="2"/>
  </r>
  <r>
    <x v="0"/>
    <x v="30"/>
    <n v="3"/>
    <n v="3.3"/>
    <n v="10"/>
    <n v="0"/>
    <m/>
    <n v="0"/>
    <n v="0"/>
    <n v="0"/>
    <n v="21.29"/>
    <x v="30"/>
    <n v="380"/>
    <n v="3"/>
    <n v="36.70120898100172"/>
    <n v="0.20283975659229211"/>
    <n v="96.2"/>
    <n v="0.96200000000000008"/>
    <n v="0.91"/>
    <x v="27"/>
    <x v="1"/>
  </r>
  <r>
    <x v="0"/>
    <x v="31"/>
    <n v="3"/>
    <n v="3.3"/>
    <n v="11"/>
    <n v="0"/>
    <m/>
    <n v="0"/>
    <n v="0"/>
    <n v="0"/>
    <n v="62.34"/>
    <x v="31"/>
    <n v="383.3"/>
    <n v="3"/>
    <n v="40.371329879101893"/>
    <n v="0.22312373225152132"/>
    <n v="96.167000000000002"/>
    <n v="0.96167000000000002"/>
    <n v="0.91"/>
    <x v="28"/>
    <x v="1"/>
  </r>
  <r>
    <x v="0"/>
    <x v="32"/>
    <n v="4"/>
    <n v="10.8"/>
    <n v="49.3"/>
    <n v="0"/>
    <m/>
    <n v="0"/>
    <n v="0"/>
    <n v="0"/>
    <n v="142.57"/>
    <x v="32"/>
    <n v="394.1"/>
    <n v="3"/>
    <n v="180.93696027633845"/>
    <n v="1"/>
    <n v="96.059000000000012"/>
    <n v="0.96059000000000017"/>
    <n v="0.91"/>
    <x v="29"/>
    <x v="0"/>
  </r>
  <r>
    <x v="0"/>
    <x v="33"/>
    <n v="7"/>
    <n v="36.4"/>
    <n v="34.700000000000003"/>
    <n v="0"/>
    <m/>
    <n v="0"/>
    <n v="0"/>
    <n v="0"/>
    <n v="282.91000000000003"/>
    <x v="33"/>
    <n v="430.5"/>
    <n v="3"/>
    <n v="127.35319516407597"/>
    <n v="0.70385395537525364"/>
    <n v="95.694999999999993"/>
    <n v="0.95694999999999997"/>
    <n v="0.91"/>
    <x v="30"/>
    <x v="2"/>
  </r>
  <r>
    <x v="0"/>
    <x v="34"/>
    <n v="3"/>
    <n v="4.1999999999999993"/>
    <n v="39.700000000000003"/>
    <n v="0"/>
    <m/>
    <n v="0"/>
    <n v="0"/>
    <n v="0"/>
    <n v="39.270000000000003"/>
    <x v="34"/>
    <n v="434.7"/>
    <n v="3"/>
    <n v="145.70379965457681"/>
    <n v="0.8052738336713996"/>
    <n v="95.653000000000006"/>
    <n v="0.9565300000000001"/>
    <n v="0.91"/>
    <x v="31"/>
    <x v="0"/>
  </r>
  <r>
    <x v="0"/>
    <x v="35"/>
    <n v="1"/>
    <n v="5.8"/>
    <n v="29.7"/>
    <n v="0"/>
    <m/>
    <n v="0"/>
    <n v="0"/>
    <n v="0"/>
    <n v="89.7"/>
    <x v="35"/>
    <n v="440.5"/>
    <n v="3"/>
    <n v="109.0025906735751"/>
    <n v="0.60243407707910757"/>
    <n v="95.594999999999999"/>
    <n v="0.95594999999999997"/>
    <n v="0.91"/>
    <x v="32"/>
    <x v="2"/>
  </r>
  <r>
    <x v="0"/>
    <x v="36"/>
    <n v="1"/>
    <n v="3.1"/>
    <n v="42.5"/>
    <n v="0"/>
    <m/>
    <n v="0"/>
    <n v="0"/>
    <n v="0"/>
    <n v="21.09"/>
    <x v="36"/>
    <n v="443.6"/>
    <n v="3"/>
    <n v="155.98013816925732"/>
    <n v="0.86206896551724155"/>
    <n v="95.564000000000007"/>
    <n v="0.95564000000000004"/>
    <n v="0.91"/>
    <x v="33"/>
    <x v="0"/>
  </r>
  <r>
    <x v="0"/>
    <x v="37"/>
    <n v="6"/>
    <n v="3.6"/>
    <n v="22.1"/>
    <n v="0"/>
    <m/>
    <n v="0"/>
    <n v="0"/>
    <n v="0"/>
    <n v="51.47"/>
    <x v="37"/>
    <n v="447.20000000000005"/>
    <n v="3"/>
    <n v="81.109671848013804"/>
    <n v="0.44827586206896558"/>
    <n v="95.528000000000006"/>
    <n v="0.95528000000000002"/>
    <n v="0.91"/>
    <x v="34"/>
    <x v="2"/>
  </r>
  <r>
    <x v="0"/>
    <x v="38"/>
    <n v="0"/>
    <n v="0"/>
    <n v="0"/>
    <n v="0"/>
    <m/>
    <n v="0"/>
    <n v="0"/>
    <n v="0"/>
    <n v="0"/>
    <x v="38"/>
    <n v="447.20000000000005"/>
    <n v="3"/>
    <n v="0"/>
    <n v="0"/>
    <n v="95.528000000000006"/>
    <n v="0.95528000000000002"/>
    <n v="0.91"/>
    <x v="1"/>
    <x v="1"/>
  </r>
  <r>
    <x v="0"/>
    <x v="39"/>
    <n v="0"/>
    <n v="0"/>
    <n v="0"/>
    <n v="0"/>
    <m/>
    <n v="0"/>
    <n v="0"/>
    <n v="0"/>
    <n v="0"/>
    <x v="39"/>
    <n v="447.20000000000005"/>
    <n v="3"/>
    <n v="0"/>
    <n v="0"/>
    <n v="95.528000000000006"/>
    <n v="0.95528000000000002"/>
    <n v="0.91"/>
    <x v="1"/>
    <x v="1"/>
  </r>
  <r>
    <x v="0"/>
    <x v="40"/>
    <n v="6"/>
    <n v="19.8"/>
    <n v="17"/>
    <n v="0"/>
    <m/>
    <n v="0"/>
    <n v="0"/>
    <n v="0"/>
    <n v="266.25"/>
    <x v="40"/>
    <n v="467.00000000000006"/>
    <n v="3"/>
    <n v="62.392055267702915"/>
    <n v="0.34482758620689657"/>
    <n v="95.33"/>
    <n v="0.95330000000000004"/>
    <n v="0.91"/>
    <x v="35"/>
    <x v="1"/>
  </r>
  <r>
    <x v="0"/>
    <x v="41"/>
    <n v="7"/>
    <n v="30.8"/>
    <n v="41.5"/>
    <n v="0"/>
    <m/>
    <n v="0"/>
    <n v="0"/>
    <n v="0"/>
    <n v="293.95"/>
    <x v="41"/>
    <n v="497.80000000000007"/>
    <n v="3"/>
    <n v="152.31001727115714"/>
    <n v="0.84178498985801231"/>
    <n v="95.021999999999991"/>
    <n v="0.95021999999999995"/>
    <n v="0.91"/>
    <x v="36"/>
    <x v="0"/>
  </r>
  <r>
    <x v="0"/>
    <x v="42"/>
    <n v="6"/>
    <n v="5.4"/>
    <n v="43.6"/>
    <n v="0"/>
    <m/>
    <n v="0"/>
    <n v="0"/>
    <n v="0"/>
    <n v="76.069999999999993"/>
    <x v="42"/>
    <n v="503.20000000000005"/>
    <n v="3"/>
    <n v="160.0172711571675"/>
    <n v="0.88438133874239366"/>
    <n v="94.968000000000004"/>
    <n v="0.94968000000000008"/>
    <n v="0.91"/>
    <x v="37"/>
    <x v="0"/>
  </r>
  <r>
    <x v="0"/>
    <x v="43"/>
    <n v="2"/>
    <n v="7.4"/>
    <n v="47.1"/>
    <n v="0"/>
    <m/>
    <n v="0"/>
    <n v="0"/>
    <n v="0"/>
    <n v="51.37"/>
    <x v="43"/>
    <n v="510.6"/>
    <n v="3"/>
    <n v="172.86269430051811"/>
    <n v="0.95537525354969599"/>
    <n v="94.894000000000005"/>
    <n v="0.94894000000000001"/>
    <n v="0.91"/>
    <x v="38"/>
    <x v="0"/>
  </r>
  <r>
    <x v="0"/>
    <x v="44"/>
    <n v="5"/>
    <n v="18.5"/>
    <n v="33.200000000000003"/>
    <n v="0"/>
    <m/>
    <n v="0"/>
    <n v="0"/>
    <n v="0"/>
    <n v="111.25"/>
    <x v="44"/>
    <n v="529.1"/>
    <n v="3"/>
    <n v="121.84801381692571"/>
    <n v="0.67342799188640989"/>
    <n v="94.709000000000003"/>
    <n v="0.94708999999999999"/>
    <n v="0.91"/>
    <x v="39"/>
    <x v="2"/>
  </r>
  <r>
    <x v="0"/>
    <x v="45"/>
    <n v="0"/>
    <n v="0"/>
    <n v="0"/>
    <n v="1"/>
    <s v="Routine"/>
    <n v="549.49"/>
    <n v="0"/>
    <n v="0"/>
    <n v="0"/>
    <x v="45"/>
    <n v="529.1"/>
    <n v="3"/>
    <n v="0"/>
    <n v="0"/>
    <n v="94.709000000000003"/>
    <n v="0.94708999999999999"/>
    <n v="0.91"/>
    <x v="1"/>
    <x v="1"/>
  </r>
  <r>
    <x v="0"/>
    <x v="46"/>
    <n v="3"/>
    <n v="17.7"/>
    <n v="42.3"/>
    <n v="0"/>
    <m/>
    <n v="0"/>
    <n v="0"/>
    <n v="0"/>
    <n v="327.39999999999998"/>
    <x v="46"/>
    <n v="546.80000000000007"/>
    <n v="3"/>
    <n v="155.24611398963725"/>
    <n v="0.85801217038539557"/>
    <n v="94.531999999999996"/>
    <n v="0.94531999999999994"/>
    <n v="0.91"/>
    <x v="40"/>
    <x v="0"/>
  </r>
  <r>
    <x v="0"/>
    <x v="47"/>
    <n v="2"/>
    <n v="9"/>
    <n v="25.4"/>
    <n v="0"/>
    <m/>
    <n v="0"/>
    <n v="0"/>
    <n v="0"/>
    <n v="53.36"/>
    <x v="47"/>
    <n v="555.80000000000007"/>
    <n v="3"/>
    <n v="93.221070811744355"/>
    <n v="0.51521298174442187"/>
    <n v="94.442000000000007"/>
    <n v="0.94442000000000004"/>
    <n v="0.91"/>
    <x v="41"/>
    <x v="2"/>
  </r>
  <r>
    <x v="0"/>
    <x v="48"/>
    <n v="4"/>
    <n v="4.4000000000000004"/>
    <n v="43.9"/>
    <n v="1"/>
    <s v="Emergency"/>
    <n v="645.88"/>
    <n v="0"/>
    <n v="0"/>
    <n v="82.95"/>
    <x v="48"/>
    <n v="560.20000000000005"/>
    <n v="3"/>
    <n v="161.11830742659754"/>
    <n v="0.8904665314401623"/>
    <n v="94.39800000000001"/>
    <n v="0.94398000000000015"/>
    <n v="0.91"/>
    <x v="42"/>
    <x v="0"/>
  </r>
  <r>
    <x v="0"/>
    <x v="49"/>
    <n v="5"/>
    <n v="5.5"/>
    <n v="28"/>
    <n v="0"/>
    <m/>
    <n v="0"/>
    <n v="0"/>
    <n v="0"/>
    <n v="73.41"/>
    <x v="49"/>
    <n v="565.70000000000005"/>
    <n v="3"/>
    <n v="102.76338514680481"/>
    <n v="0.56795131845841784"/>
    <n v="94.343000000000004"/>
    <n v="0.94342999999999999"/>
    <n v="0.91"/>
    <x v="43"/>
    <x v="2"/>
  </r>
  <r>
    <x v="0"/>
    <x v="50"/>
    <n v="3"/>
    <n v="5.6999999999999993"/>
    <n v="27.5"/>
    <n v="0"/>
    <m/>
    <n v="0"/>
    <n v="0"/>
    <n v="0"/>
    <n v="42.36"/>
    <x v="50"/>
    <n v="571.40000000000009"/>
    <n v="3"/>
    <n v="100.92832469775472"/>
    <n v="0.55780933062880322"/>
    <n v="94.286000000000001"/>
    <n v="0.94286000000000003"/>
    <n v="0.91"/>
    <x v="44"/>
    <x v="2"/>
  </r>
  <r>
    <x v="0"/>
    <x v="51"/>
    <n v="3"/>
    <n v="3"/>
    <n v="11"/>
    <n v="0"/>
    <m/>
    <n v="0"/>
    <n v="0"/>
    <n v="0"/>
    <n v="16.5"/>
    <x v="51"/>
    <n v="574.40000000000009"/>
    <n v="3"/>
    <n v="40.371329879101893"/>
    <n v="0.22312373225152132"/>
    <n v="94.256"/>
    <n v="0.94255999999999995"/>
    <n v="0.91"/>
    <x v="45"/>
    <x v="1"/>
  </r>
  <r>
    <x v="0"/>
    <x v="52"/>
    <n v="2"/>
    <n v="10.8"/>
    <n v="24.4"/>
    <n v="0"/>
    <m/>
    <n v="0"/>
    <n v="0"/>
    <n v="0"/>
    <n v="65.66"/>
    <x v="52"/>
    <n v="585.20000000000005"/>
    <n v="3"/>
    <n v="89.550949913644189"/>
    <n v="0.49492900608519275"/>
    <n v="94.147999999999996"/>
    <n v="0.94147999999999998"/>
    <n v="0.91"/>
    <x v="46"/>
    <x v="2"/>
  </r>
  <r>
    <x v="0"/>
    <x v="53"/>
    <n v="2"/>
    <n v="8.6"/>
    <n v="48.3"/>
    <n v="0"/>
    <m/>
    <n v="0"/>
    <n v="0"/>
    <n v="0"/>
    <n v="67.53"/>
    <x v="53"/>
    <n v="593.80000000000007"/>
    <n v="3"/>
    <n v="177.26683937823827"/>
    <n v="0.97971602434077076"/>
    <n v="94.061999999999998"/>
    <n v="0.94062000000000001"/>
    <n v="0.91"/>
    <x v="47"/>
    <x v="0"/>
  </r>
  <r>
    <x v="0"/>
    <x v="54"/>
    <n v="3"/>
    <n v="10.8"/>
    <n v="28.9"/>
    <n v="0"/>
    <m/>
    <n v="0"/>
    <n v="0"/>
    <n v="0"/>
    <n v="144.51"/>
    <x v="54"/>
    <n v="604.6"/>
    <n v="3"/>
    <n v="106.06649395509496"/>
    <n v="0.58620689655172409"/>
    <n v="93.954000000000008"/>
    <n v="0.93954000000000004"/>
    <n v="0.91"/>
    <x v="48"/>
    <x v="2"/>
  </r>
  <r>
    <x v="0"/>
    <x v="55"/>
    <n v="2"/>
    <n v="9.8000000000000007"/>
    <n v="27.6"/>
    <n v="0"/>
    <m/>
    <n v="0"/>
    <n v="0"/>
    <n v="0"/>
    <n v="132.66999999999999"/>
    <x v="55"/>
    <n v="614.4"/>
    <n v="3"/>
    <n v="101.29533678756475"/>
    <n v="0.55983772819472621"/>
    <n v="93.856000000000009"/>
    <n v="0.93856000000000006"/>
    <n v="0.91"/>
    <x v="49"/>
    <x v="2"/>
  </r>
  <r>
    <x v="0"/>
    <x v="56"/>
    <n v="2"/>
    <n v="9.6"/>
    <n v="21.9"/>
    <n v="0"/>
    <m/>
    <n v="0"/>
    <n v="0"/>
    <n v="0"/>
    <n v="134.61000000000001"/>
    <x v="56"/>
    <n v="624"/>
    <n v="3"/>
    <n v="80.375647668393754"/>
    <n v="0.44421906693711966"/>
    <n v="93.76"/>
    <n v="0.9376000000000001"/>
    <n v="0.91"/>
    <x v="50"/>
    <x v="2"/>
  </r>
  <r>
    <x v="0"/>
    <x v="57"/>
    <n v="5"/>
    <n v="3"/>
    <n v="42.9"/>
    <n v="0"/>
    <m/>
    <n v="0"/>
    <n v="0"/>
    <n v="0"/>
    <n v="32.57"/>
    <x v="57"/>
    <n v="627"/>
    <n v="3"/>
    <n v="157.44818652849736"/>
    <n v="0.87018255578093306"/>
    <n v="93.73"/>
    <n v="0.93730000000000002"/>
    <n v="0.91"/>
    <x v="51"/>
    <x v="0"/>
  </r>
  <r>
    <x v="0"/>
    <x v="58"/>
    <n v="5"/>
    <n v="4.5"/>
    <n v="44.9"/>
    <n v="0"/>
    <m/>
    <n v="0"/>
    <n v="0"/>
    <n v="0"/>
    <n v="61.34"/>
    <x v="58"/>
    <n v="631.5"/>
    <n v="3"/>
    <n v="164.78842832469772"/>
    <n v="0.91075050709939154"/>
    <n v="93.685000000000002"/>
    <n v="0.93685000000000007"/>
    <n v="0.91"/>
    <x v="52"/>
    <x v="0"/>
  </r>
  <r>
    <x v="0"/>
    <x v="59"/>
    <n v="4"/>
    <n v="10.8"/>
    <n v="12.3"/>
    <n v="0"/>
    <m/>
    <n v="0"/>
    <n v="0"/>
    <n v="0"/>
    <n v="130.30000000000001"/>
    <x v="59"/>
    <n v="642.29999999999995"/>
    <n v="3"/>
    <n v="45.14248704663212"/>
    <n v="0.24949290060851934"/>
    <n v="93.576999999999998"/>
    <n v="0.93576999999999999"/>
    <n v="0.91"/>
    <x v="53"/>
    <x v="1"/>
  </r>
  <r>
    <x v="0"/>
    <x v="60"/>
    <n v="4"/>
    <n v="16.399999999999999"/>
    <n v="11.3"/>
    <n v="0"/>
    <m/>
    <n v="0"/>
    <n v="0"/>
    <n v="0"/>
    <n v="300.45"/>
    <x v="60"/>
    <n v="658.69999999999993"/>
    <n v="3"/>
    <n v="41.472366148531947"/>
    <n v="0.2292089249492901"/>
    <n v="93.412999999999997"/>
    <n v="0.93413000000000002"/>
    <n v="0.91"/>
    <x v="54"/>
    <x v="1"/>
  </r>
  <r>
    <x v="0"/>
    <x v="61"/>
    <n v="0"/>
    <n v="0"/>
    <n v="0"/>
    <n v="0"/>
    <m/>
    <n v="0"/>
    <n v="0"/>
    <n v="0"/>
    <n v="0"/>
    <x v="61"/>
    <n v="658.69999999999993"/>
    <n v="3"/>
    <n v="0"/>
    <n v="0"/>
    <n v="93.412999999999997"/>
    <n v="0.93413000000000002"/>
    <n v="0.91"/>
    <x v="1"/>
    <x v="1"/>
  </r>
  <r>
    <x v="0"/>
    <x v="62"/>
    <n v="0"/>
    <n v="0"/>
    <n v="0"/>
    <n v="0"/>
    <m/>
    <n v="0"/>
    <n v="0"/>
    <n v="0"/>
    <n v="0"/>
    <x v="62"/>
    <n v="658.69999999999993"/>
    <n v="3"/>
    <n v="0"/>
    <n v="0"/>
    <n v="93.412999999999997"/>
    <n v="0.93413000000000002"/>
    <n v="0.91"/>
    <x v="1"/>
    <x v="1"/>
  </r>
  <r>
    <x v="0"/>
    <x v="63"/>
    <n v="0"/>
    <n v="0"/>
    <n v="0"/>
    <n v="0"/>
    <m/>
    <n v="0"/>
    <n v="0"/>
    <n v="0"/>
    <n v="0"/>
    <x v="63"/>
    <n v="658.69999999999993"/>
    <n v="3"/>
    <n v="0"/>
    <n v="0"/>
    <n v="93.412999999999997"/>
    <n v="0.93413000000000002"/>
    <n v="0.91"/>
    <x v="1"/>
    <x v="1"/>
  </r>
  <r>
    <x v="0"/>
    <x v="64"/>
    <n v="7"/>
    <n v="39.9"/>
    <n v="20.8"/>
    <n v="1"/>
    <s v="Routine"/>
    <n v="546.94000000000005"/>
    <n v="0"/>
    <n v="0"/>
    <n v="409.13"/>
    <x v="64"/>
    <n v="698.59999999999991"/>
    <n v="3"/>
    <n v="76.338514680483584"/>
    <n v="0.42190669371196765"/>
    <n v="93.013999999999996"/>
    <n v="0.93013999999999997"/>
    <n v="0.91"/>
    <x v="55"/>
    <x v="2"/>
  </r>
  <r>
    <x v="0"/>
    <x v="65"/>
    <n v="7"/>
    <n v="15.4"/>
    <n v="44"/>
    <n v="0"/>
    <m/>
    <n v="0"/>
    <n v="1"/>
    <n v="1"/>
    <n v="83.09"/>
    <x v="65"/>
    <n v="713.99999999999989"/>
    <n v="4"/>
    <n v="161.48531951640757"/>
    <n v="0.89249492900608529"/>
    <n v="92.86"/>
    <n v="0.92859999999999998"/>
    <n v="0.88"/>
    <x v="56"/>
    <x v="0"/>
  </r>
  <r>
    <x v="0"/>
    <x v="66"/>
    <n v="3"/>
    <n v="10.199999999999999"/>
    <n v="44.4"/>
    <n v="0"/>
    <m/>
    <n v="0"/>
    <n v="0"/>
    <n v="0"/>
    <n v="135.53"/>
    <x v="66"/>
    <n v="724.19999999999993"/>
    <n v="4"/>
    <n v="162.95336787564761"/>
    <n v="0.90060851926977692"/>
    <n v="92.757999999999996"/>
    <n v="0.92757999999999996"/>
    <n v="0.88"/>
    <x v="57"/>
    <x v="0"/>
  </r>
  <r>
    <x v="0"/>
    <x v="67"/>
    <n v="0"/>
    <n v="0"/>
    <n v="0"/>
    <n v="0"/>
    <m/>
    <n v="0"/>
    <n v="0"/>
    <n v="0"/>
    <n v="0"/>
    <x v="67"/>
    <n v="724.19999999999993"/>
    <n v="4"/>
    <n v="0"/>
    <n v="0"/>
    <n v="92.757999999999996"/>
    <n v="0.92757999999999996"/>
    <n v="0.88"/>
    <x v="1"/>
    <x v="1"/>
  </r>
  <r>
    <x v="0"/>
    <x v="68"/>
    <n v="1"/>
    <n v="2.9"/>
    <n v="45.9"/>
    <n v="0"/>
    <m/>
    <n v="0"/>
    <n v="0"/>
    <n v="0"/>
    <n v="22.92"/>
    <x v="68"/>
    <n v="727.09999999999991"/>
    <n v="4"/>
    <n v="168.45854922279787"/>
    <n v="0.93103448275862066"/>
    <n v="92.728999999999999"/>
    <n v="0.92728999999999995"/>
    <n v="0.88"/>
    <x v="58"/>
    <x v="0"/>
  </r>
  <r>
    <x v="0"/>
    <x v="69"/>
    <n v="6"/>
    <n v="33"/>
    <n v="19.5"/>
    <n v="1"/>
    <s v="Routine"/>
    <n v="304.41000000000003"/>
    <n v="0"/>
    <n v="0"/>
    <n v="604.73"/>
    <x v="69"/>
    <n v="760.09999999999991"/>
    <n v="4"/>
    <n v="71.56735751295335"/>
    <n v="0.39553752535496961"/>
    <n v="92.399000000000001"/>
    <n v="0.92398999999999998"/>
    <n v="0.88"/>
    <x v="59"/>
    <x v="2"/>
  </r>
  <r>
    <x v="0"/>
    <x v="70"/>
    <n v="0"/>
    <n v="0"/>
    <n v="0"/>
    <n v="0"/>
    <m/>
    <n v="0"/>
    <n v="0"/>
    <n v="0"/>
    <n v="0"/>
    <x v="70"/>
    <n v="760.09999999999991"/>
    <n v="4"/>
    <n v="0"/>
    <n v="0"/>
    <n v="92.399000000000001"/>
    <n v="0.92398999999999998"/>
    <n v="0.88"/>
    <x v="1"/>
    <x v="1"/>
  </r>
  <r>
    <x v="0"/>
    <x v="71"/>
    <n v="2"/>
    <n v="5.8"/>
    <n v="21.3"/>
    <n v="0"/>
    <m/>
    <n v="0"/>
    <n v="0"/>
    <n v="0"/>
    <n v="106.47"/>
    <x v="71"/>
    <n v="765.89999999999986"/>
    <n v="4"/>
    <n v="78.173575129533674"/>
    <n v="0.43204868154158227"/>
    <n v="92.341000000000008"/>
    <n v="0.92341000000000006"/>
    <n v="0.88"/>
    <x v="60"/>
    <x v="2"/>
  </r>
  <r>
    <x v="0"/>
    <x v="72"/>
    <n v="4"/>
    <n v="4.8"/>
    <n v="25.9"/>
    <n v="0"/>
    <m/>
    <n v="0"/>
    <n v="0"/>
    <n v="0"/>
    <n v="29.5"/>
    <x v="72"/>
    <n v="770.69999999999982"/>
    <n v="4"/>
    <n v="95.056131260794444"/>
    <n v="0.52535496957403649"/>
    <n v="92.293000000000006"/>
    <n v="0.92293000000000003"/>
    <n v="0.88"/>
    <x v="61"/>
    <x v="2"/>
  </r>
  <r>
    <x v="0"/>
    <x v="73"/>
    <n v="3"/>
    <n v="9.6000000000000014"/>
    <n v="39.4"/>
    <n v="0"/>
    <m/>
    <n v="0"/>
    <n v="0"/>
    <n v="0"/>
    <n v="79.72"/>
    <x v="73"/>
    <n v="780.29999999999984"/>
    <n v="4"/>
    <n v="144.60276338514677"/>
    <n v="0.79918864097363096"/>
    <n v="92.197000000000003"/>
    <n v="0.92197000000000007"/>
    <n v="0.88"/>
    <x v="62"/>
    <x v="2"/>
  </r>
  <r>
    <x v="0"/>
    <x v="74"/>
    <n v="4"/>
    <n v="22.8"/>
    <n v="41.2"/>
    <n v="0"/>
    <m/>
    <n v="0"/>
    <n v="0"/>
    <n v="0"/>
    <n v="294.18"/>
    <x v="74"/>
    <n v="803.0999999999998"/>
    <n v="4"/>
    <n v="151.2089810017271"/>
    <n v="0.83569979716024356"/>
    <n v="91.968999999999994"/>
    <n v="0.9196899999999999"/>
    <n v="0.88"/>
    <x v="63"/>
    <x v="2"/>
  </r>
  <r>
    <x v="0"/>
    <x v="75"/>
    <n v="4"/>
    <n v="9.1999999999999993"/>
    <n v="31.7"/>
    <n v="0"/>
    <m/>
    <n v="0"/>
    <n v="0"/>
    <n v="0"/>
    <n v="102.7"/>
    <x v="75"/>
    <n v="812.29999999999984"/>
    <n v="4"/>
    <n v="116.34283246977543"/>
    <n v="0.64300202839756593"/>
    <n v="91.876999999999995"/>
    <n v="0.91876999999999998"/>
    <n v="0.88"/>
    <x v="64"/>
    <x v="2"/>
  </r>
  <r>
    <x v="0"/>
    <x v="76"/>
    <n v="7"/>
    <n v="14"/>
    <n v="18.100000000000001"/>
    <n v="0"/>
    <m/>
    <n v="0"/>
    <n v="0"/>
    <n v="0"/>
    <n v="118.41"/>
    <x v="76"/>
    <n v="826.29999999999984"/>
    <n v="4"/>
    <n v="66.429188255613113"/>
    <n v="0.36713995943204875"/>
    <n v="91.736999999999995"/>
    <n v="0.91736999999999991"/>
    <n v="0.88"/>
    <x v="65"/>
    <x v="1"/>
  </r>
  <r>
    <x v="0"/>
    <x v="77"/>
    <n v="3"/>
    <n v="3.6"/>
    <n v="39"/>
    <n v="0"/>
    <m/>
    <n v="0"/>
    <n v="1"/>
    <n v="2"/>
    <n v="55.71"/>
    <x v="77"/>
    <n v="829.89999999999986"/>
    <n v="5"/>
    <n v="143.1347150259067"/>
    <n v="0.79107505070993922"/>
    <n v="91.700999999999993"/>
    <n v="0.91700999999999988"/>
    <n v="0.85"/>
    <x v="66"/>
    <x v="2"/>
  </r>
  <r>
    <x v="0"/>
    <x v="78"/>
    <n v="7"/>
    <n v="39.9"/>
    <n v="10.9"/>
    <n v="0"/>
    <m/>
    <n v="0"/>
    <n v="0"/>
    <n v="0"/>
    <n v="551.55999999999995"/>
    <x v="78"/>
    <n v="869.79999999999984"/>
    <n v="5"/>
    <n v="40.004317789291875"/>
    <n v="0.22109533468559842"/>
    <n v="91.302000000000007"/>
    <n v="0.91302000000000005"/>
    <n v="0.85"/>
    <x v="67"/>
    <x v="1"/>
  </r>
  <r>
    <x v="0"/>
    <x v="79"/>
    <n v="4"/>
    <n v="20"/>
    <n v="13.4"/>
    <n v="0"/>
    <m/>
    <n v="0"/>
    <n v="0"/>
    <n v="0"/>
    <n v="248.61"/>
    <x v="79"/>
    <n v="889.79999999999984"/>
    <n v="5"/>
    <n v="49.179620034542303"/>
    <n v="0.27180527383367142"/>
    <n v="91.102000000000004"/>
    <n v="0.91102000000000005"/>
    <n v="0.85"/>
    <x v="68"/>
    <x v="1"/>
  </r>
  <r>
    <x v="0"/>
    <x v="80"/>
    <n v="6"/>
    <n v="15.6"/>
    <n v="11.8"/>
    <n v="0"/>
    <m/>
    <n v="0"/>
    <n v="0"/>
    <n v="0"/>
    <n v="178.87"/>
    <x v="80"/>
    <n v="905.39999999999986"/>
    <n v="5"/>
    <n v="43.30742659758203"/>
    <n v="0.23935091277890469"/>
    <n v="90.945999999999998"/>
    <n v="0.90945999999999994"/>
    <n v="0.85"/>
    <x v="69"/>
    <x v="1"/>
  </r>
  <r>
    <x v="0"/>
    <x v="81"/>
    <n v="0"/>
    <n v="0"/>
    <n v="0"/>
    <n v="0"/>
    <m/>
    <n v="0"/>
    <n v="0"/>
    <n v="0"/>
    <n v="0"/>
    <x v="81"/>
    <n v="905.39999999999986"/>
    <n v="5"/>
    <n v="0"/>
    <n v="0"/>
    <n v="90.945999999999998"/>
    <n v="0.90945999999999994"/>
    <n v="0.85"/>
    <x v="1"/>
    <x v="1"/>
  </r>
  <r>
    <x v="0"/>
    <x v="82"/>
    <n v="5"/>
    <n v="28"/>
    <n v="46.3"/>
    <n v="0"/>
    <m/>
    <n v="0"/>
    <n v="0"/>
    <n v="0"/>
    <n v="458.05"/>
    <x v="82"/>
    <n v="933.39999999999986"/>
    <n v="5"/>
    <n v="169.92659758203794"/>
    <n v="0.9391480730223124"/>
    <n v="90.665999999999997"/>
    <n v="0.90666000000000002"/>
    <n v="0.85"/>
    <x v="70"/>
    <x v="0"/>
  </r>
  <r>
    <x v="0"/>
    <x v="83"/>
    <n v="5"/>
    <n v="22.5"/>
    <n v="34.9"/>
    <n v="0"/>
    <m/>
    <n v="0"/>
    <n v="0"/>
    <n v="0"/>
    <n v="425.89"/>
    <x v="83"/>
    <n v="955.89999999999986"/>
    <n v="5"/>
    <n v="128.08721934369601"/>
    <n v="0.70791075050709951"/>
    <n v="90.441000000000003"/>
    <n v="0.90441000000000005"/>
    <n v="0.85"/>
    <x v="71"/>
    <x v="2"/>
  </r>
  <r>
    <x v="0"/>
    <x v="84"/>
    <n v="0"/>
    <n v="0"/>
    <n v="0"/>
    <n v="0"/>
    <m/>
    <n v="0"/>
    <n v="0"/>
    <n v="0"/>
    <n v="0"/>
    <x v="84"/>
    <n v="955.89999999999986"/>
    <n v="5"/>
    <n v="0"/>
    <n v="0"/>
    <n v="90.441000000000003"/>
    <n v="0.90441000000000005"/>
    <n v="0.85"/>
    <x v="1"/>
    <x v="1"/>
  </r>
  <r>
    <x v="0"/>
    <x v="85"/>
    <n v="7"/>
    <n v="19.600000000000001"/>
    <n v="38.799999999999997"/>
    <n v="0"/>
    <m/>
    <n v="0"/>
    <n v="0"/>
    <n v="0"/>
    <n v="380.33"/>
    <x v="85"/>
    <n v="975.49999999999989"/>
    <n v="5"/>
    <n v="142.40069084628666"/>
    <n v="0.78701825557809335"/>
    <n v="90.245000000000005"/>
    <n v="0.90245000000000009"/>
    <n v="0.85"/>
    <x v="72"/>
    <x v="2"/>
  </r>
  <r>
    <x v="0"/>
    <x v="86"/>
    <n v="7"/>
    <n v="32.200000000000003"/>
    <n v="47"/>
    <n v="0"/>
    <m/>
    <n v="0"/>
    <n v="1"/>
    <n v="7"/>
    <n v="490.7"/>
    <x v="86"/>
    <n v="1007.6999999999999"/>
    <n v="6"/>
    <n v="172.49568221070808"/>
    <n v="0.953346855983773"/>
    <n v="89.923000000000002"/>
    <n v="0.89922999999999997"/>
    <n v="0.82000000000000006"/>
    <x v="73"/>
    <x v="0"/>
  </r>
  <r>
    <x v="0"/>
    <x v="87"/>
    <n v="4"/>
    <n v="4"/>
    <n v="20"/>
    <n v="0"/>
    <m/>
    <n v="0"/>
    <n v="0"/>
    <n v="0"/>
    <n v="43.68"/>
    <x v="87"/>
    <n v="1011.6999999999999"/>
    <n v="6"/>
    <n v="73.40241796200344"/>
    <n v="0.40567951318458423"/>
    <n v="89.882999999999996"/>
    <n v="0.89882999999999991"/>
    <n v="0.82000000000000006"/>
    <x v="74"/>
    <x v="1"/>
  </r>
  <r>
    <x v="0"/>
    <x v="88"/>
    <n v="4"/>
    <n v="10"/>
    <n v="36.4"/>
    <n v="0"/>
    <m/>
    <n v="0"/>
    <n v="0"/>
    <n v="0"/>
    <n v="141.19999999999999"/>
    <x v="88"/>
    <n v="1021.6999999999999"/>
    <n v="6"/>
    <n v="133.59240069084626"/>
    <n v="0.73833671399594336"/>
    <n v="89.783000000000001"/>
    <n v="0.89783000000000002"/>
    <n v="0.82000000000000006"/>
    <x v="75"/>
    <x v="2"/>
  </r>
  <r>
    <x v="0"/>
    <x v="89"/>
    <n v="1"/>
    <n v="2.2000000000000002"/>
    <n v="36.4"/>
    <n v="0"/>
    <m/>
    <n v="0"/>
    <n v="0"/>
    <n v="0"/>
    <n v="25.65"/>
    <x v="89"/>
    <n v="1023.9"/>
    <n v="6"/>
    <n v="133.59240069084626"/>
    <n v="0.73833671399594336"/>
    <n v="89.760999999999996"/>
    <n v="0.89760999999999991"/>
    <n v="0.82000000000000006"/>
    <x v="76"/>
    <x v="2"/>
  </r>
  <r>
    <x v="0"/>
    <x v="90"/>
    <n v="0"/>
    <n v="0"/>
    <n v="0"/>
    <n v="0"/>
    <m/>
    <n v="0"/>
    <n v="0"/>
    <n v="0"/>
    <n v="0"/>
    <x v="90"/>
    <n v="1023.9"/>
    <n v="6"/>
    <n v="0"/>
    <n v="0"/>
    <n v="89.760999999999996"/>
    <n v="0.89760999999999991"/>
    <n v="0.82000000000000006"/>
    <x v="1"/>
    <x v="1"/>
  </r>
  <r>
    <x v="0"/>
    <x v="91"/>
    <n v="3"/>
    <n v="8.1000000000000014"/>
    <n v="33.200000000000003"/>
    <n v="1"/>
    <s v="Overhaul"/>
    <n v="596.29999999999995"/>
    <n v="0"/>
    <n v="0"/>
    <n v="94.01"/>
    <x v="91"/>
    <n v="1032"/>
    <n v="6"/>
    <n v="121.84801381692571"/>
    <n v="0.67342799188640989"/>
    <n v="89.68"/>
    <n v="0.89680000000000004"/>
    <n v="0.82000000000000006"/>
    <x v="77"/>
    <x v="2"/>
  </r>
  <r>
    <x v="0"/>
    <x v="92"/>
    <n v="4"/>
    <n v="18.8"/>
    <n v="21"/>
    <n v="0"/>
    <m/>
    <n v="0"/>
    <n v="0"/>
    <n v="0"/>
    <n v="271.76"/>
    <x v="92"/>
    <n v="1050.8"/>
    <n v="6"/>
    <n v="77.072538860103606"/>
    <n v="0.42596348884381341"/>
    <n v="89.492000000000004"/>
    <n v="0.89492000000000005"/>
    <n v="0.82000000000000006"/>
    <x v="78"/>
    <x v="2"/>
  </r>
  <r>
    <x v="0"/>
    <x v="93"/>
    <n v="2"/>
    <n v="10.6"/>
    <n v="36.200000000000003"/>
    <n v="0"/>
    <m/>
    <n v="0"/>
    <n v="0"/>
    <n v="0"/>
    <n v="82.3"/>
    <x v="93"/>
    <n v="1061.3999999999999"/>
    <n v="6"/>
    <n v="132.85837651122623"/>
    <n v="0.73427991886409749"/>
    <n v="89.385999999999996"/>
    <n v="0.89385999999999999"/>
    <n v="0.82000000000000006"/>
    <x v="79"/>
    <x v="2"/>
  </r>
  <r>
    <x v="0"/>
    <x v="94"/>
    <n v="7"/>
    <n v="25.9"/>
    <n v="11.7"/>
    <n v="0"/>
    <m/>
    <n v="0"/>
    <n v="0"/>
    <n v="0"/>
    <n v="407.1"/>
    <x v="94"/>
    <n v="1087.3"/>
    <n v="6"/>
    <n v="42.940414507772005"/>
    <n v="0.23732251521298173"/>
    <n v="89.126999999999995"/>
    <n v="0.89127000000000001"/>
    <n v="0.82000000000000006"/>
    <x v="80"/>
    <x v="1"/>
  </r>
  <r>
    <x v="0"/>
    <x v="95"/>
    <n v="4"/>
    <n v="23.6"/>
    <n v="10.6"/>
    <n v="0"/>
    <m/>
    <n v="0"/>
    <n v="0"/>
    <n v="0"/>
    <n v="309.32"/>
    <x v="95"/>
    <n v="1110.8999999999999"/>
    <n v="6"/>
    <n v="38.903281519861821"/>
    <n v="0.21501014198782964"/>
    <n v="88.890999999999991"/>
    <n v="0.88890999999999987"/>
    <n v="0.82000000000000006"/>
    <x v="81"/>
    <x v="1"/>
  </r>
  <r>
    <x v="0"/>
    <x v="96"/>
    <n v="0"/>
    <n v="0"/>
    <n v="0"/>
    <n v="1"/>
    <s v="Emergency"/>
    <n v="201.86"/>
    <n v="0"/>
    <n v="0"/>
    <n v="0"/>
    <x v="96"/>
    <n v="1110.8999999999999"/>
    <n v="6"/>
    <n v="0"/>
    <n v="0"/>
    <n v="88.890999999999991"/>
    <n v="0.88890999999999987"/>
    <n v="0.82000000000000006"/>
    <x v="1"/>
    <x v="1"/>
  </r>
  <r>
    <x v="0"/>
    <x v="97"/>
    <n v="5"/>
    <n v="25.5"/>
    <n v="37.200000000000003"/>
    <n v="1"/>
    <s v="Emergency"/>
    <n v="888.27"/>
    <n v="0"/>
    <n v="0"/>
    <n v="252.4"/>
    <x v="97"/>
    <n v="1136.3999999999999"/>
    <n v="6"/>
    <n v="136.52849740932641"/>
    <n v="0.75456389452332673"/>
    <n v="88.63600000000001"/>
    <n v="0.88636000000000015"/>
    <n v="0.82000000000000006"/>
    <x v="82"/>
    <x v="2"/>
  </r>
  <r>
    <x v="0"/>
    <x v="98"/>
    <n v="5"/>
    <n v="11.5"/>
    <n v="26.3"/>
    <n v="0"/>
    <m/>
    <n v="0"/>
    <n v="0"/>
    <n v="0"/>
    <n v="225.43"/>
    <x v="98"/>
    <n v="1147.8999999999999"/>
    <n v="6"/>
    <n v="96.524179620034516"/>
    <n v="0.53346855983772823"/>
    <n v="88.521000000000001"/>
    <n v="0.88521000000000005"/>
    <n v="0.82000000000000006"/>
    <x v="83"/>
    <x v="2"/>
  </r>
  <r>
    <x v="0"/>
    <x v="99"/>
    <n v="0"/>
    <n v="0"/>
    <n v="0"/>
    <n v="0"/>
    <m/>
    <n v="0"/>
    <n v="0"/>
    <n v="0"/>
    <n v="0"/>
    <x v="99"/>
    <n v="1147.8999999999999"/>
    <n v="6"/>
    <n v="0"/>
    <n v="0"/>
    <n v="88.521000000000001"/>
    <n v="0.88521000000000005"/>
    <n v="0.82000000000000006"/>
    <x v="1"/>
    <x v="1"/>
  </r>
  <r>
    <x v="0"/>
    <x v="100"/>
    <n v="3"/>
    <n v="14.7"/>
    <n v="30.4"/>
    <n v="0"/>
    <m/>
    <n v="0"/>
    <n v="0"/>
    <n v="0"/>
    <n v="201.72"/>
    <x v="100"/>
    <n v="1162.5999999999999"/>
    <n v="6"/>
    <n v="111.57167530224521"/>
    <n v="0.61663286004056794"/>
    <n v="88.373999999999995"/>
    <n v="0.88373999999999997"/>
    <n v="0.82000000000000006"/>
    <x v="84"/>
    <x v="2"/>
  </r>
  <r>
    <x v="0"/>
    <x v="101"/>
    <n v="5"/>
    <n v="28.5"/>
    <n v="25.2"/>
    <n v="0"/>
    <m/>
    <n v="0"/>
    <n v="0"/>
    <n v="0"/>
    <n v="206.66"/>
    <x v="101"/>
    <n v="1191.0999999999999"/>
    <n v="6"/>
    <n v="92.487046632124333"/>
    <n v="0.51115618661257611"/>
    <n v="88.088999999999999"/>
    <n v="0.88088999999999995"/>
    <n v="0.82000000000000006"/>
    <x v="85"/>
    <x v="2"/>
  </r>
  <r>
    <x v="0"/>
    <x v="102"/>
    <n v="1"/>
    <n v="5.8"/>
    <n v="48.3"/>
    <n v="0"/>
    <m/>
    <n v="0"/>
    <n v="0"/>
    <n v="0"/>
    <n v="115.81"/>
    <x v="102"/>
    <n v="1196.8999999999999"/>
    <n v="6"/>
    <n v="177.26683937823827"/>
    <n v="0.97971602434077076"/>
    <n v="88.031000000000006"/>
    <n v="0.88031000000000004"/>
    <n v="0.82000000000000006"/>
    <x v="86"/>
    <x v="0"/>
  </r>
  <r>
    <x v="0"/>
    <x v="103"/>
    <n v="6"/>
    <n v="21"/>
    <n v="14.8"/>
    <n v="0"/>
    <m/>
    <n v="0"/>
    <n v="0"/>
    <n v="0"/>
    <n v="296.24"/>
    <x v="103"/>
    <n v="1217.8999999999999"/>
    <n v="6"/>
    <n v="54.317789291882548"/>
    <n v="0.30020283975659234"/>
    <n v="87.820999999999998"/>
    <n v="0.87820999999999994"/>
    <n v="0.82000000000000006"/>
    <x v="87"/>
    <x v="1"/>
  </r>
  <r>
    <x v="1"/>
    <x v="0"/>
    <n v="7"/>
    <n v="15.4"/>
    <n v="17.8"/>
    <n v="0"/>
    <m/>
    <n v="0"/>
    <n v="0"/>
    <n v="0"/>
    <n v="152.93"/>
    <x v="0"/>
    <n v="15.4"/>
    <n v="0"/>
    <n v="58.053838290415229"/>
    <n v="0.32085118596969747"/>
    <n v="99.846000000000004"/>
    <n v="0.99846000000000001"/>
    <n v="1"/>
    <x v="88"/>
    <x v="2"/>
  </r>
  <r>
    <x v="1"/>
    <x v="1"/>
    <n v="5"/>
    <n v="9"/>
    <n v="22.6"/>
    <n v="0"/>
    <m/>
    <n v="0"/>
    <n v="0"/>
    <n v="0"/>
    <n v="105.08"/>
    <x v="1"/>
    <n v="24.4"/>
    <n v="0"/>
    <n v="73.708805919291237"/>
    <n v="0.40737285409635737"/>
    <n v="99.756"/>
    <n v="0.99756"/>
    <n v="1"/>
    <x v="89"/>
    <x v="2"/>
  </r>
  <r>
    <x v="1"/>
    <x v="2"/>
    <n v="6"/>
    <n v="15"/>
    <n v="24.1"/>
    <n v="0"/>
    <m/>
    <n v="0"/>
    <n v="0"/>
    <n v="0"/>
    <n v="222"/>
    <x v="2"/>
    <n v="39.4"/>
    <n v="0"/>
    <n v="78.60098330331499"/>
    <n v="0.43441087538593864"/>
    <n v="99.605999999999995"/>
    <n v="0.99605999999999995"/>
    <n v="1"/>
    <x v="90"/>
    <x v="2"/>
  </r>
  <r>
    <x v="1"/>
    <x v="3"/>
    <n v="3"/>
    <n v="9"/>
    <n v="26.8"/>
    <n v="0"/>
    <m/>
    <n v="0"/>
    <n v="0"/>
    <n v="0"/>
    <n v="61.91"/>
    <x v="3"/>
    <n v="48.4"/>
    <n v="0"/>
    <n v="87.406902594557749"/>
    <n v="0.48307931370718488"/>
    <n v="99.516000000000005"/>
    <n v="0.99516000000000004"/>
    <n v="1"/>
    <x v="91"/>
    <x v="2"/>
  </r>
  <r>
    <x v="1"/>
    <x v="4"/>
    <n v="3"/>
    <n v="14.4"/>
    <n v="26.3"/>
    <n v="0"/>
    <m/>
    <n v="0"/>
    <n v="0"/>
    <n v="0"/>
    <n v="128.22"/>
    <x v="4"/>
    <n v="62.8"/>
    <n v="0"/>
    <n v="85.776176799883174"/>
    <n v="0.47406663994399117"/>
    <n v="99.372"/>
    <n v="0.99372000000000005"/>
    <n v="1"/>
    <x v="92"/>
    <x v="2"/>
  </r>
  <r>
    <x v="1"/>
    <x v="5"/>
    <n v="4"/>
    <n v="9.6"/>
    <n v="14.7"/>
    <n v="0"/>
    <m/>
    <n v="0"/>
    <n v="0"/>
    <n v="0"/>
    <n v="69.37"/>
    <x v="5"/>
    <n v="72.399999999999991"/>
    <n v="0"/>
    <n v="47.943338363432794"/>
    <n v="0.26497260863789618"/>
    <n v="99.275999999999996"/>
    <n v="0.99275999999999998"/>
    <n v="1"/>
    <x v="93"/>
    <x v="1"/>
  </r>
  <r>
    <x v="1"/>
    <x v="6"/>
    <n v="7"/>
    <n v="28"/>
    <n v="40.9"/>
    <n v="0"/>
    <m/>
    <n v="0"/>
    <n v="0"/>
    <n v="0"/>
    <n v="146.52000000000001"/>
    <x v="6"/>
    <n v="100.39999999999999"/>
    <n v="0"/>
    <n v="133.39337000438104"/>
    <n v="0.73723671382924849"/>
    <n v="98.995999999999995"/>
    <n v="0.98995999999999995"/>
    <n v="1"/>
    <x v="94"/>
    <x v="0"/>
  </r>
  <r>
    <x v="1"/>
    <x v="7"/>
    <n v="1"/>
    <n v="2.8"/>
    <n v="40.6"/>
    <n v="0"/>
    <m/>
    <n v="0"/>
    <n v="0"/>
    <n v="0"/>
    <n v="18.239999999999998"/>
    <x v="7"/>
    <n v="103.19999999999999"/>
    <n v="0"/>
    <n v="132.41493452757632"/>
    <n v="0.7318291095713324"/>
    <n v="98.968000000000004"/>
    <n v="0.98968"/>
    <n v="1"/>
    <x v="95"/>
    <x v="0"/>
  </r>
  <r>
    <x v="1"/>
    <x v="8"/>
    <n v="0"/>
    <n v="0"/>
    <n v="0"/>
    <n v="0"/>
    <m/>
    <n v="0"/>
    <n v="0"/>
    <n v="0"/>
    <n v="0"/>
    <x v="8"/>
    <n v="103.19999999999999"/>
    <n v="0"/>
    <n v="0"/>
    <n v="0"/>
    <n v="98.968000000000004"/>
    <n v="0.98968"/>
    <n v="1"/>
    <x v="1"/>
    <x v="1"/>
  </r>
  <r>
    <x v="1"/>
    <x v="9"/>
    <n v="6"/>
    <n v="33"/>
    <n v="24.2"/>
    <n v="0"/>
    <m/>
    <n v="0"/>
    <n v="0"/>
    <n v="0"/>
    <n v="517.42999999999995"/>
    <x v="9"/>
    <n v="136.19999999999999"/>
    <n v="0"/>
    <n v="78.927128462249911"/>
    <n v="0.4362134101385774"/>
    <n v="98.638000000000005"/>
    <n v="0.98638000000000003"/>
    <n v="1"/>
    <x v="96"/>
    <x v="2"/>
  </r>
  <r>
    <x v="1"/>
    <x v="10"/>
    <n v="1"/>
    <n v="2.4"/>
    <n v="43"/>
    <n v="0"/>
    <m/>
    <n v="0"/>
    <n v="0"/>
    <n v="0"/>
    <n v="15.88"/>
    <x v="10"/>
    <n v="138.6"/>
    <n v="0"/>
    <n v="140.2424183420143"/>
    <n v="0.77508994363466233"/>
    <n v="98.614000000000004"/>
    <n v="0.98614000000000002"/>
    <n v="1"/>
    <x v="97"/>
    <x v="0"/>
  </r>
  <r>
    <x v="1"/>
    <x v="11"/>
    <n v="0"/>
    <n v="0"/>
    <n v="0"/>
    <n v="0"/>
    <m/>
    <n v="0"/>
    <n v="0"/>
    <n v="0"/>
    <n v="0"/>
    <x v="11"/>
    <n v="138.6"/>
    <n v="0"/>
    <n v="0"/>
    <n v="0"/>
    <n v="98.614000000000004"/>
    <n v="0.98614000000000002"/>
    <n v="1"/>
    <x v="1"/>
    <x v="1"/>
  </r>
  <r>
    <x v="1"/>
    <x v="12"/>
    <n v="6"/>
    <n v="12.6"/>
    <n v="29.1"/>
    <n v="0"/>
    <m/>
    <n v="0"/>
    <n v="0"/>
    <n v="0"/>
    <n v="207.77"/>
    <x v="12"/>
    <n v="151.19999999999999"/>
    <n v="0"/>
    <n v="94.90824125006084"/>
    <n v="0.52453761301787605"/>
    <n v="98.488"/>
    <n v="0.98487999999999998"/>
    <n v="1"/>
    <x v="98"/>
    <x v="2"/>
  </r>
  <r>
    <x v="1"/>
    <x v="13"/>
    <n v="1"/>
    <n v="1.3"/>
    <n v="10.3"/>
    <n v="0"/>
    <m/>
    <n v="0"/>
    <n v="0"/>
    <n v="0"/>
    <n v="15.34"/>
    <x v="13"/>
    <n v="152.5"/>
    <n v="0"/>
    <n v="33.592951370296454"/>
    <n v="0.18566107952179123"/>
    <n v="98.474999999999994"/>
    <n v="0.9847499999999999"/>
    <n v="1"/>
    <x v="99"/>
    <x v="1"/>
  </r>
  <r>
    <x v="1"/>
    <x v="14"/>
    <n v="5"/>
    <n v="14.5"/>
    <n v="30.3"/>
    <n v="0"/>
    <m/>
    <n v="0"/>
    <n v="0"/>
    <n v="0"/>
    <n v="93.58"/>
    <x v="14"/>
    <n v="167"/>
    <n v="0"/>
    <n v="98.821983157279845"/>
    <n v="0.54616803004954106"/>
    <n v="98.33"/>
    <n v="0.98329999999999995"/>
    <n v="1"/>
    <x v="100"/>
    <x v="2"/>
  </r>
  <r>
    <x v="1"/>
    <x v="15"/>
    <n v="4"/>
    <n v="12.8"/>
    <n v="11.9"/>
    <n v="0"/>
    <m/>
    <n v="0"/>
    <n v="0"/>
    <n v="0"/>
    <n v="161.58000000000001"/>
    <x v="15"/>
    <n v="179.8"/>
    <n v="0"/>
    <n v="38.811273913255121"/>
    <n v="0.21450163556401119"/>
    <n v="98.201999999999998"/>
    <n v="0.98202"/>
    <n v="1"/>
    <x v="101"/>
    <x v="1"/>
  </r>
  <r>
    <x v="1"/>
    <x v="16"/>
    <n v="6"/>
    <n v="12.6"/>
    <n v="25.4"/>
    <n v="0"/>
    <m/>
    <n v="0"/>
    <n v="0"/>
    <n v="0"/>
    <n v="70.930000000000007"/>
    <x v="16"/>
    <n v="192.4"/>
    <n v="0"/>
    <n v="82.840870369468917"/>
    <n v="0.45784382717024241"/>
    <n v="98.075999999999993"/>
    <n v="0.98075999999999997"/>
    <n v="1"/>
    <x v="102"/>
    <x v="2"/>
  </r>
  <r>
    <x v="1"/>
    <x v="17"/>
    <n v="3"/>
    <n v="8.6999999999999993"/>
    <n v="21.1"/>
    <n v="0"/>
    <m/>
    <n v="0"/>
    <n v="0"/>
    <n v="0"/>
    <n v="88.83"/>
    <x v="17"/>
    <n v="201.1"/>
    <n v="0"/>
    <n v="68.816628535267483"/>
    <n v="0.38033483280677616"/>
    <n v="97.989000000000004"/>
    <n v="0.97989000000000004"/>
    <n v="1"/>
    <x v="103"/>
    <x v="2"/>
  </r>
  <r>
    <x v="1"/>
    <x v="18"/>
    <n v="2"/>
    <n v="2.4"/>
    <n v="21"/>
    <n v="0"/>
    <m/>
    <n v="0"/>
    <n v="0"/>
    <n v="0"/>
    <n v="22.39"/>
    <x v="18"/>
    <n v="203.5"/>
    <n v="0"/>
    <n v="68.490483376332563"/>
    <n v="0.37853229805413741"/>
    <n v="97.965000000000003"/>
    <n v="0.97965000000000002"/>
    <n v="1"/>
    <x v="104"/>
    <x v="2"/>
  </r>
  <r>
    <x v="1"/>
    <x v="19"/>
    <n v="4"/>
    <n v="23.6"/>
    <n v="40.1"/>
    <n v="0"/>
    <m/>
    <n v="0"/>
    <n v="0"/>
    <n v="0"/>
    <n v="167.92"/>
    <x v="19"/>
    <n v="227.1"/>
    <n v="0"/>
    <n v="130.7842087329017"/>
    <n v="0.72281643580813848"/>
    <n v="97.728999999999999"/>
    <n v="0.97728999999999999"/>
    <n v="1"/>
    <x v="105"/>
    <x v="0"/>
  </r>
  <r>
    <x v="1"/>
    <x v="20"/>
    <n v="3"/>
    <n v="10.5"/>
    <n v="30.3"/>
    <n v="0"/>
    <m/>
    <n v="0"/>
    <n v="0"/>
    <n v="0"/>
    <n v="58.76"/>
    <x v="20"/>
    <n v="237.6"/>
    <n v="0"/>
    <n v="98.821983157279845"/>
    <n v="0.54616803004954106"/>
    <n v="97.623999999999995"/>
    <n v="0.97624"/>
    <n v="1"/>
    <x v="106"/>
    <x v="2"/>
  </r>
  <r>
    <x v="1"/>
    <x v="21"/>
    <n v="3"/>
    <n v="1.5"/>
    <n v="43.3"/>
    <n v="1"/>
    <s v="Routine"/>
    <n v="353.65"/>
    <n v="0"/>
    <n v="0"/>
    <n v="17.100000000000001"/>
    <x v="21"/>
    <n v="239.1"/>
    <n v="0"/>
    <n v="141.22085381881902"/>
    <n v="0.78049754789257841"/>
    <n v="97.608999999999995"/>
    <n v="0.9760899999999999"/>
    <n v="1"/>
    <x v="107"/>
    <x v="0"/>
  </r>
  <r>
    <x v="1"/>
    <x v="22"/>
    <n v="7"/>
    <n v="23.8"/>
    <n v="43.2"/>
    <n v="0"/>
    <m/>
    <n v="0"/>
    <n v="0"/>
    <n v="0"/>
    <n v="371.16"/>
    <x v="22"/>
    <n v="262.89999999999998"/>
    <n v="0"/>
    <n v="140.89470865988415"/>
    <n v="0.77869501313993983"/>
    <n v="97.370999999999995"/>
    <n v="0.97370999999999996"/>
    <n v="1"/>
    <x v="108"/>
    <x v="0"/>
  </r>
  <r>
    <x v="1"/>
    <x v="23"/>
    <n v="1"/>
    <n v="2.9"/>
    <n v="27.3"/>
    <n v="0"/>
    <m/>
    <n v="0"/>
    <n v="0"/>
    <n v="0"/>
    <n v="57.7"/>
    <x v="23"/>
    <n v="265.79999999999995"/>
    <n v="0"/>
    <n v="89.037628389232339"/>
    <n v="0.49209198747037863"/>
    <n v="97.341999999999999"/>
    <n v="0.97341999999999995"/>
    <n v="1"/>
    <x v="109"/>
    <x v="2"/>
  </r>
  <r>
    <x v="1"/>
    <x v="24"/>
    <n v="1"/>
    <n v="5.8"/>
    <n v="42.1"/>
    <n v="0"/>
    <m/>
    <n v="0"/>
    <n v="0"/>
    <n v="0"/>
    <n v="35.47"/>
    <x v="24"/>
    <n v="271.59999999999997"/>
    <n v="0"/>
    <n v="137.30711191160006"/>
    <n v="0.75886713086091362"/>
    <n v="97.284000000000006"/>
    <n v="0.97284000000000004"/>
    <n v="1"/>
    <x v="110"/>
    <x v="0"/>
  </r>
  <r>
    <x v="1"/>
    <x v="25"/>
    <n v="2"/>
    <n v="6.6"/>
    <n v="21"/>
    <n v="0"/>
    <m/>
    <n v="0"/>
    <n v="0"/>
    <n v="0"/>
    <n v="109.93"/>
    <x v="25"/>
    <n v="278.2"/>
    <n v="0"/>
    <n v="68.490483376332563"/>
    <n v="0.37853229805413741"/>
    <n v="97.218000000000004"/>
    <n v="0.97218000000000004"/>
    <n v="1"/>
    <x v="111"/>
    <x v="2"/>
  </r>
  <r>
    <x v="1"/>
    <x v="26"/>
    <n v="5"/>
    <n v="27"/>
    <n v="11.5"/>
    <n v="0"/>
    <m/>
    <n v="0"/>
    <n v="0"/>
    <n v="0"/>
    <n v="346.13"/>
    <x v="26"/>
    <n v="305.2"/>
    <n v="0"/>
    <n v="37.506693277515453"/>
    <n v="0.20729149655345619"/>
    <n v="96.948000000000008"/>
    <n v="0.96948000000000012"/>
    <n v="1"/>
    <x v="112"/>
    <x v="1"/>
  </r>
  <r>
    <x v="1"/>
    <x v="27"/>
    <n v="3"/>
    <n v="15.3"/>
    <n v="36.4"/>
    <n v="0"/>
    <m/>
    <n v="0"/>
    <n v="1"/>
    <n v="6"/>
    <n v="220.46"/>
    <x v="27"/>
    <n v="320.5"/>
    <n v="1"/>
    <n v="118.71683785230978"/>
    <n v="0.65612264996050484"/>
    <n v="96.795000000000002"/>
    <n v="0.96794999999999998"/>
    <n v="0.97"/>
    <x v="113"/>
    <x v="2"/>
  </r>
  <r>
    <x v="1"/>
    <x v="28"/>
    <n v="3"/>
    <n v="3.9"/>
    <n v="25"/>
    <n v="0"/>
    <m/>
    <n v="0"/>
    <n v="0"/>
    <n v="0"/>
    <n v="35.020000000000003"/>
    <x v="28"/>
    <n v="324.39999999999998"/>
    <n v="1"/>
    <n v="81.536289733729248"/>
    <n v="0.45063368815968741"/>
    <n v="96.756"/>
    <n v="0.96755999999999998"/>
    <n v="0.97"/>
    <x v="114"/>
    <x v="2"/>
  </r>
  <r>
    <x v="1"/>
    <x v="29"/>
    <n v="2"/>
    <n v="6.4"/>
    <n v="17.5"/>
    <n v="0"/>
    <m/>
    <n v="0"/>
    <n v="0"/>
    <n v="0"/>
    <n v="92.94"/>
    <x v="29"/>
    <n v="330.79999999999995"/>
    <n v="1"/>
    <n v="57.075402813610474"/>
    <n v="0.31544358171178116"/>
    <n v="96.692000000000007"/>
    <n v="0.96692000000000011"/>
    <n v="0.97"/>
    <x v="115"/>
    <x v="1"/>
  </r>
  <r>
    <x v="1"/>
    <x v="30"/>
    <n v="1"/>
    <n v="5.7"/>
    <n v="44.3"/>
    <n v="0"/>
    <m/>
    <n v="0"/>
    <n v="1"/>
    <n v="1"/>
    <n v="70.45"/>
    <x v="30"/>
    <n v="336.49999999999994"/>
    <n v="2"/>
    <n v="144.48230540816823"/>
    <n v="0.79852289541896604"/>
    <n v="96.635000000000005"/>
    <n v="0.96635000000000004"/>
    <n v="0.94"/>
    <x v="116"/>
    <x v="0"/>
  </r>
  <r>
    <x v="1"/>
    <x v="31"/>
    <n v="3"/>
    <n v="13.2"/>
    <n v="11.6"/>
    <n v="0"/>
    <m/>
    <n v="0"/>
    <n v="0"/>
    <n v="0"/>
    <n v="190.94"/>
    <x v="31"/>
    <n v="349.69999999999993"/>
    <n v="2"/>
    <n v="37.832838436450366"/>
    <n v="0.20909403130609491"/>
    <n v="96.503"/>
    <n v="0.96503000000000005"/>
    <n v="0.94"/>
    <x v="117"/>
    <x v="1"/>
  </r>
  <r>
    <x v="1"/>
    <x v="32"/>
    <n v="3"/>
    <n v="12"/>
    <n v="29.4"/>
    <n v="0"/>
    <m/>
    <n v="0"/>
    <n v="0"/>
    <n v="0"/>
    <n v="114.02"/>
    <x v="32"/>
    <n v="361.69999999999993"/>
    <n v="2"/>
    <n v="95.886676726865588"/>
    <n v="0.52994521727579236"/>
    <n v="96.382999999999996"/>
    <n v="0.96382999999999996"/>
    <n v="0.94"/>
    <x v="118"/>
    <x v="2"/>
  </r>
  <r>
    <x v="1"/>
    <x v="33"/>
    <n v="3"/>
    <n v="15.9"/>
    <n v="36.700000000000003"/>
    <n v="0"/>
    <m/>
    <n v="0"/>
    <n v="0"/>
    <n v="0"/>
    <n v="222.09"/>
    <x v="33"/>
    <n v="377.59999999999991"/>
    <n v="2"/>
    <n v="119.69527332911454"/>
    <n v="0.66153025421842115"/>
    <n v="96.224000000000004"/>
    <n v="0.96223999999999998"/>
    <n v="0.94"/>
    <x v="119"/>
    <x v="2"/>
  </r>
  <r>
    <x v="1"/>
    <x v="34"/>
    <n v="7"/>
    <n v="14.7"/>
    <n v="18.8"/>
    <n v="0"/>
    <m/>
    <n v="0"/>
    <n v="0"/>
    <n v="0"/>
    <n v="241.95"/>
    <x v="34"/>
    <n v="392.2999999999999"/>
    <n v="2"/>
    <n v="61.3152898797644"/>
    <n v="0.33887653349608493"/>
    <n v="96.076999999999998"/>
    <n v="0.96077000000000001"/>
    <n v="0.94"/>
    <x v="120"/>
    <x v="2"/>
  </r>
  <r>
    <x v="1"/>
    <x v="35"/>
    <n v="6"/>
    <n v="34.799999999999997"/>
    <n v="23"/>
    <n v="0"/>
    <m/>
    <n v="0"/>
    <n v="0"/>
    <n v="0"/>
    <n v="416.59"/>
    <x v="35"/>
    <n v="427.09999999999991"/>
    <n v="2"/>
    <n v="75.013386555030905"/>
    <n v="0.41458299310691238"/>
    <n v="95.728999999999999"/>
    <n v="0.95728999999999997"/>
    <n v="0.94"/>
    <x v="121"/>
    <x v="2"/>
  </r>
  <r>
    <x v="1"/>
    <x v="36"/>
    <n v="5"/>
    <n v="20.5"/>
    <n v="23.9"/>
    <n v="0"/>
    <m/>
    <n v="0"/>
    <n v="0"/>
    <n v="0"/>
    <n v="373.77"/>
    <x v="36"/>
    <n v="447.59999999999991"/>
    <n v="2"/>
    <n v="77.948692985445149"/>
    <n v="0.43080580588066109"/>
    <n v="95.524000000000001"/>
    <n v="0.95523999999999998"/>
    <n v="0.94"/>
    <x v="122"/>
    <x v="2"/>
  </r>
  <r>
    <x v="1"/>
    <x v="37"/>
    <n v="7"/>
    <n v="26.6"/>
    <n v="37.5"/>
    <n v="1"/>
    <s v="Emergency"/>
    <n v="556.74"/>
    <n v="0"/>
    <n v="0"/>
    <n v="445.35"/>
    <x v="37"/>
    <n v="474.19999999999993"/>
    <n v="2"/>
    <n v="122.30443460059388"/>
    <n v="0.67595053223953117"/>
    <n v="95.257999999999996"/>
    <n v="0.95257999999999998"/>
    <n v="0.94"/>
    <x v="123"/>
    <x v="2"/>
  </r>
  <r>
    <x v="1"/>
    <x v="38"/>
    <n v="0"/>
    <n v="0"/>
    <n v="0"/>
    <n v="0"/>
    <m/>
    <n v="0"/>
    <n v="0"/>
    <n v="0"/>
    <n v="0"/>
    <x v="38"/>
    <n v="474.19999999999993"/>
    <n v="2"/>
    <n v="0"/>
    <n v="0"/>
    <n v="95.257999999999996"/>
    <n v="0.95257999999999998"/>
    <n v="0.94"/>
    <x v="1"/>
    <x v="1"/>
  </r>
  <r>
    <x v="1"/>
    <x v="39"/>
    <n v="6"/>
    <n v="16.2"/>
    <n v="46.5"/>
    <n v="0"/>
    <m/>
    <n v="0"/>
    <n v="0"/>
    <n v="0"/>
    <n v="163.58000000000001"/>
    <x v="39"/>
    <n v="490.39999999999992"/>
    <n v="2"/>
    <n v="151.6574989047364"/>
    <n v="0.83817865997701857"/>
    <n v="95.096000000000004"/>
    <n v="0.95096000000000003"/>
    <n v="0.94"/>
    <x v="124"/>
    <x v="0"/>
  </r>
  <r>
    <x v="1"/>
    <x v="40"/>
    <n v="0"/>
    <n v="0"/>
    <n v="0"/>
    <n v="0"/>
    <m/>
    <n v="0"/>
    <n v="0"/>
    <n v="0"/>
    <n v="0"/>
    <x v="40"/>
    <n v="490.39999999999992"/>
    <n v="2"/>
    <n v="0"/>
    <n v="0"/>
    <n v="95.096000000000004"/>
    <n v="0.95096000000000003"/>
    <n v="0.94"/>
    <x v="1"/>
    <x v="1"/>
  </r>
  <r>
    <x v="1"/>
    <x v="41"/>
    <n v="1"/>
    <n v="5.7"/>
    <n v="34.5"/>
    <n v="0"/>
    <m/>
    <n v="0"/>
    <n v="0"/>
    <n v="0"/>
    <n v="30.2"/>
    <x v="41"/>
    <n v="496.09999999999991"/>
    <n v="2"/>
    <n v="112.52007983254637"/>
    <n v="0.62187448966036862"/>
    <n v="95.039000000000001"/>
    <n v="0.95039000000000007"/>
    <n v="0.94"/>
    <x v="125"/>
    <x v="2"/>
  </r>
  <r>
    <x v="1"/>
    <x v="42"/>
    <n v="0"/>
    <n v="0"/>
    <n v="0"/>
    <n v="0"/>
    <m/>
    <n v="0"/>
    <n v="0"/>
    <n v="0"/>
    <n v="0"/>
    <x v="42"/>
    <n v="496.09999999999991"/>
    <n v="2"/>
    <n v="0"/>
    <n v="0"/>
    <n v="95.039000000000001"/>
    <n v="0.95039000000000007"/>
    <n v="0.94"/>
    <x v="1"/>
    <x v="1"/>
  </r>
  <r>
    <x v="1"/>
    <x v="43"/>
    <n v="1"/>
    <n v="4.0999999999999996"/>
    <n v="30.7"/>
    <n v="0"/>
    <m/>
    <n v="0"/>
    <n v="0"/>
    <n v="0"/>
    <n v="30.16"/>
    <x v="43"/>
    <n v="500.19999999999993"/>
    <n v="2"/>
    <n v="100.12656379301951"/>
    <n v="0.55337816906009607"/>
    <n v="94.998000000000005"/>
    <n v="0.94998000000000005"/>
    <n v="0.94"/>
    <x v="126"/>
    <x v="2"/>
  </r>
  <r>
    <x v="1"/>
    <x v="44"/>
    <n v="6"/>
    <n v="31.2"/>
    <n v="19.2"/>
    <n v="0"/>
    <m/>
    <n v="0"/>
    <n v="0"/>
    <n v="0"/>
    <n v="311.14"/>
    <x v="44"/>
    <n v="531.4"/>
    <n v="2"/>
    <n v="62.619870515504061"/>
    <n v="0.34608667250663994"/>
    <n v="94.686000000000007"/>
    <n v="0.94686000000000003"/>
    <n v="0.94"/>
    <x v="127"/>
    <x v="2"/>
  </r>
  <r>
    <x v="1"/>
    <x v="45"/>
    <n v="3"/>
    <n v="10.5"/>
    <n v="19.899999999999999"/>
    <n v="1"/>
    <s v="Routine"/>
    <n v="779.61"/>
    <n v="0"/>
    <n v="0"/>
    <n v="131.49"/>
    <x v="45"/>
    <n v="541.9"/>
    <n v="2"/>
    <n v="64.902886628048478"/>
    <n v="0.35870441577511114"/>
    <n v="94.581000000000003"/>
    <n v="0.94581000000000004"/>
    <n v="0.94"/>
    <x v="128"/>
    <x v="2"/>
  </r>
  <r>
    <x v="1"/>
    <x v="46"/>
    <n v="7"/>
    <n v="4.8999999999999986"/>
    <n v="21.3"/>
    <n v="1"/>
    <s v="Overhaul"/>
    <n v="795.17"/>
    <n v="0"/>
    <n v="0"/>
    <n v="44.53"/>
    <x v="46"/>
    <n v="546.79999999999995"/>
    <n v="2"/>
    <n v="69.468918853137325"/>
    <n v="0.38393990231205372"/>
    <n v="94.532000000000011"/>
    <n v="0.94532000000000016"/>
    <n v="0.94"/>
    <x v="129"/>
    <x v="2"/>
  </r>
  <r>
    <x v="1"/>
    <x v="47"/>
    <n v="1"/>
    <n v="5"/>
    <n v="25.1"/>
    <n v="0"/>
    <m/>
    <n v="0"/>
    <n v="0"/>
    <n v="0"/>
    <n v="90.75"/>
    <x v="47"/>
    <n v="551.79999999999995"/>
    <n v="2"/>
    <n v="81.862434892664169"/>
    <n v="0.45243622291232616"/>
    <n v="94.481999999999999"/>
    <n v="0.94481999999999999"/>
    <n v="0.94"/>
    <x v="130"/>
    <x v="2"/>
  </r>
  <r>
    <x v="1"/>
    <x v="48"/>
    <n v="1"/>
    <n v="0.9"/>
    <n v="30.2"/>
    <n v="0"/>
    <m/>
    <n v="0"/>
    <n v="0"/>
    <n v="0"/>
    <n v="4.7699999999999996"/>
    <x v="48"/>
    <n v="552.69999999999993"/>
    <n v="2"/>
    <n v="98.495837998344925"/>
    <n v="0.54436549529690237"/>
    <n v="94.472999999999999"/>
    <n v="0.94472999999999996"/>
    <n v="0.94"/>
    <x v="131"/>
    <x v="2"/>
  </r>
  <r>
    <x v="1"/>
    <x v="49"/>
    <n v="2"/>
    <n v="2"/>
    <n v="33.5"/>
    <n v="0"/>
    <m/>
    <n v="0"/>
    <n v="0"/>
    <n v="0"/>
    <n v="35.78"/>
    <x v="49"/>
    <n v="554.69999999999993"/>
    <n v="2"/>
    <n v="109.25862824319719"/>
    <n v="0.60384914213398111"/>
    <n v="94.453000000000003"/>
    <n v="0.94452999999999998"/>
    <n v="0.94"/>
    <x v="132"/>
    <x v="2"/>
  </r>
  <r>
    <x v="1"/>
    <x v="50"/>
    <n v="5"/>
    <n v="14"/>
    <n v="39.700000000000003"/>
    <n v="0"/>
    <m/>
    <n v="0"/>
    <n v="0"/>
    <n v="0"/>
    <n v="90.93"/>
    <x v="50"/>
    <n v="568.69999999999993"/>
    <n v="2"/>
    <n v="129.47962809716205"/>
    <n v="0.71560629679758359"/>
    <n v="94.313000000000002"/>
    <n v="0.94313000000000002"/>
    <n v="0.94"/>
    <x v="133"/>
    <x v="2"/>
  </r>
  <r>
    <x v="1"/>
    <x v="51"/>
    <n v="7"/>
    <n v="18.2"/>
    <n v="27.2"/>
    <n v="0"/>
    <m/>
    <n v="0"/>
    <n v="0"/>
    <n v="0"/>
    <n v="167.05"/>
    <x v="51"/>
    <n v="586.9"/>
    <n v="2"/>
    <n v="88.711483230297418"/>
    <n v="0.49028945271773988"/>
    <n v="94.131"/>
    <n v="0.94130999999999998"/>
    <n v="0.94"/>
    <x v="134"/>
    <x v="2"/>
  </r>
  <r>
    <x v="1"/>
    <x v="52"/>
    <n v="4"/>
    <n v="22"/>
    <n v="31.3"/>
    <n v="0"/>
    <m/>
    <n v="0"/>
    <n v="1"/>
    <n v="4"/>
    <n v="350.09"/>
    <x v="52"/>
    <n v="608.9"/>
    <n v="3"/>
    <n v="102.08343474662902"/>
    <n v="0.56419337757592869"/>
    <n v="93.911000000000001"/>
    <n v="0.93911"/>
    <n v="0.91"/>
    <x v="135"/>
    <x v="2"/>
  </r>
  <r>
    <x v="1"/>
    <x v="53"/>
    <n v="5"/>
    <n v="23.5"/>
    <n v="38.6"/>
    <n v="0"/>
    <m/>
    <n v="0"/>
    <n v="0"/>
    <n v="0"/>
    <n v="126.27"/>
    <x v="53"/>
    <n v="632.4"/>
    <n v="3"/>
    <n v="125.89203134887796"/>
    <n v="0.69577841451855738"/>
    <n v="93.676000000000002"/>
    <n v="0.93676000000000004"/>
    <n v="0.91"/>
    <x v="136"/>
    <x v="2"/>
  </r>
  <r>
    <x v="1"/>
    <x v="54"/>
    <n v="3"/>
    <n v="9"/>
    <n v="29.1"/>
    <n v="0"/>
    <m/>
    <n v="0"/>
    <n v="0"/>
    <n v="0"/>
    <n v="64.41"/>
    <x v="54"/>
    <n v="641.4"/>
    <n v="3"/>
    <n v="94.90824125006084"/>
    <n v="0.52453761301787605"/>
    <n v="93.585999999999999"/>
    <n v="0.93586000000000003"/>
    <n v="0.91"/>
    <x v="137"/>
    <x v="2"/>
  </r>
  <r>
    <x v="1"/>
    <x v="55"/>
    <n v="1"/>
    <n v="1"/>
    <n v="16.8"/>
    <n v="0"/>
    <m/>
    <n v="0"/>
    <n v="0"/>
    <n v="0"/>
    <n v="8.75"/>
    <x v="55"/>
    <n v="642.4"/>
    <n v="3"/>
    <n v="54.79238670106605"/>
    <n v="0.3028258384433099"/>
    <n v="93.576000000000008"/>
    <n v="0.93576000000000004"/>
    <n v="0.91"/>
    <x v="138"/>
    <x v="1"/>
  </r>
  <r>
    <x v="1"/>
    <x v="56"/>
    <n v="2"/>
    <n v="5.4"/>
    <n v="43.5"/>
    <n v="0"/>
    <m/>
    <n v="0"/>
    <n v="0"/>
    <n v="0"/>
    <n v="88.61"/>
    <x v="56"/>
    <n v="647.79999999999995"/>
    <n v="3"/>
    <n v="141.87314413668889"/>
    <n v="0.78410261739785603"/>
    <n v="93.522000000000006"/>
    <n v="0.93522000000000005"/>
    <n v="0.91"/>
    <x v="139"/>
    <x v="2"/>
  </r>
  <r>
    <x v="1"/>
    <x v="57"/>
    <n v="0"/>
    <n v="0"/>
    <n v="0"/>
    <n v="0"/>
    <m/>
    <n v="0"/>
    <n v="0"/>
    <n v="0"/>
    <n v="0"/>
    <x v="57"/>
    <n v="647.79999999999995"/>
    <n v="3"/>
    <n v="0"/>
    <n v="0"/>
    <n v="93.522000000000006"/>
    <n v="0.93522000000000005"/>
    <n v="0.91"/>
    <x v="1"/>
    <x v="1"/>
  </r>
  <r>
    <x v="1"/>
    <x v="58"/>
    <n v="5"/>
    <n v="21.5"/>
    <n v="33.9"/>
    <n v="0"/>
    <m/>
    <n v="0"/>
    <n v="0"/>
    <n v="0"/>
    <n v="174.97"/>
    <x v="58"/>
    <n v="669.3"/>
    <n v="3"/>
    <n v="110.56320887893685"/>
    <n v="0.611059281144536"/>
    <n v="93.307000000000002"/>
    <n v="0.93307000000000007"/>
    <n v="0.91"/>
    <x v="140"/>
    <x v="2"/>
  </r>
  <r>
    <x v="1"/>
    <x v="59"/>
    <n v="7"/>
    <n v="24.5"/>
    <n v="22.5"/>
    <n v="0"/>
    <m/>
    <n v="0"/>
    <n v="0"/>
    <n v="0"/>
    <n v="383.01"/>
    <x v="59"/>
    <n v="693.8"/>
    <n v="3"/>
    <n v="73.382660760356316"/>
    <n v="0.40557031934371862"/>
    <n v="93.061999999999998"/>
    <n v="0.93062"/>
    <n v="0.91"/>
    <x v="141"/>
    <x v="2"/>
  </r>
  <r>
    <x v="1"/>
    <x v="60"/>
    <n v="1"/>
    <n v="5.6"/>
    <n v="27"/>
    <n v="1"/>
    <s v="Routine"/>
    <n v="781.2"/>
    <n v="0"/>
    <n v="0"/>
    <n v="90.84"/>
    <x v="60"/>
    <n v="699.4"/>
    <n v="3"/>
    <n v="88.059192912427591"/>
    <n v="0.48668438321246238"/>
    <n v="93.006"/>
    <n v="0.93006"/>
    <n v="0.91"/>
    <x v="142"/>
    <x v="2"/>
  </r>
  <r>
    <x v="1"/>
    <x v="61"/>
    <n v="2"/>
    <n v="3.2"/>
    <n v="44.8"/>
    <n v="0"/>
    <m/>
    <n v="0"/>
    <n v="0"/>
    <n v="0"/>
    <n v="39.770000000000003"/>
    <x v="61"/>
    <n v="702.6"/>
    <n v="3"/>
    <n v="146.11303120284279"/>
    <n v="0.80753556918215974"/>
    <n v="92.974000000000004"/>
    <n v="0.92974000000000001"/>
    <n v="0.91"/>
    <x v="143"/>
    <x v="2"/>
  </r>
  <r>
    <x v="1"/>
    <x v="62"/>
    <n v="7"/>
    <n v="9.1"/>
    <n v="45"/>
    <n v="0"/>
    <m/>
    <n v="0"/>
    <n v="1"/>
    <n v="1"/>
    <n v="104.94"/>
    <x v="62"/>
    <n v="711.7"/>
    <n v="4"/>
    <n v="146.76532152071263"/>
    <n v="0.81114063868743724"/>
    <n v="92.88300000000001"/>
    <n v="0.92883000000000004"/>
    <n v="0.88"/>
    <x v="144"/>
    <x v="2"/>
  </r>
  <r>
    <x v="1"/>
    <x v="63"/>
    <n v="4"/>
    <n v="18"/>
    <n v="45.2"/>
    <n v="0"/>
    <m/>
    <n v="0"/>
    <n v="0"/>
    <n v="0"/>
    <n v="330.18"/>
    <x v="63"/>
    <n v="729.7"/>
    <n v="4"/>
    <n v="147.41761183858247"/>
    <n v="0.81474570819271475"/>
    <n v="92.703000000000003"/>
    <n v="0.92703000000000002"/>
    <n v="0.88"/>
    <x v="145"/>
    <x v="2"/>
  </r>
  <r>
    <x v="1"/>
    <x v="64"/>
    <n v="2"/>
    <n v="2.6"/>
    <n v="30.9"/>
    <n v="0"/>
    <m/>
    <n v="0"/>
    <n v="0"/>
    <n v="0"/>
    <n v="40.86"/>
    <x v="64"/>
    <n v="732.30000000000007"/>
    <n v="4"/>
    <n v="100.77885411088934"/>
    <n v="0.55698323856537357"/>
    <n v="92.676999999999992"/>
    <n v="0.92676999999999987"/>
    <n v="0.88"/>
    <x v="146"/>
    <x v="2"/>
  </r>
  <r>
    <x v="1"/>
    <x v="65"/>
    <n v="4"/>
    <n v="12.4"/>
    <n v="18.399999999999999"/>
    <n v="0"/>
    <m/>
    <n v="0"/>
    <n v="0"/>
    <n v="0"/>
    <n v="247.29"/>
    <x v="65"/>
    <n v="744.7"/>
    <n v="4"/>
    <n v="60.010709244024717"/>
    <n v="0.33166639448552987"/>
    <n v="92.552999999999997"/>
    <n v="0.92552999999999996"/>
    <n v="0.88"/>
    <x v="147"/>
    <x v="1"/>
  </r>
  <r>
    <x v="1"/>
    <x v="66"/>
    <n v="2"/>
    <n v="2.8"/>
    <n v="38.6"/>
    <n v="0"/>
    <m/>
    <n v="0"/>
    <n v="0"/>
    <n v="0"/>
    <n v="21.53"/>
    <x v="66"/>
    <n v="747.5"/>
    <n v="4"/>
    <n v="125.89203134887796"/>
    <n v="0.69577841451855738"/>
    <n v="92.525000000000006"/>
    <n v="0.92525000000000002"/>
    <n v="0.88"/>
    <x v="148"/>
    <x v="2"/>
  </r>
  <r>
    <x v="1"/>
    <x v="67"/>
    <n v="7"/>
    <n v="6.3"/>
    <n v="49.1"/>
    <n v="0"/>
    <m/>
    <n v="0"/>
    <n v="0"/>
    <n v="0"/>
    <n v="97.09"/>
    <x v="67"/>
    <n v="753.8"/>
    <n v="4"/>
    <n v="160.13727303704422"/>
    <n v="0.88504456354562588"/>
    <n v="92.462000000000003"/>
    <n v="0.92462"/>
    <n v="0.88"/>
    <x v="149"/>
    <x v="0"/>
  </r>
  <r>
    <x v="1"/>
    <x v="68"/>
    <n v="7"/>
    <n v="16.100000000000001"/>
    <n v="12.4"/>
    <n v="0"/>
    <m/>
    <n v="0"/>
    <n v="0"/>
    <n v="0"/>
    <n v="165.13"/>
    <x v="68"/>
    <n v="769.9"/>
    <n v="4"/>
    <n v="40.44199970792971"/>
    <n v="0.22351430932720498"/>
    <n v="92.301000000000002"/>
    <n v="0.92301"/>
    <n v="0.88"/>
    <x v="150"/>
    <x v="1"/>
  </r>
  <r>
    <x v="1"/>
    <x v="69"/>
    <n v="3"/>
    <n v="7.1999999999999993"/>
    <n v="10.6"/>
    <n v="0"/>
    <m/>
    <n v="0"/>
    <n v="0"/>
    <n v="0"/>
    <n v="134.44"/>
    <x v="69"/>
    <n v="777.1"/>
    <n v="4"/>
    <n v="34.571386847101202"/>
    <n v="0.19106868377970745"/>
    <n v="92.228999999999999"/>
    <n v="0.92228999999999994"/>
    <n v="0.88"/>
    <x v="151"/>
    <x v="1"/>
  </r>
  <r>
    <x v="1"/>
    <x v="70"/>
    <n v="6"/>
    <n v="22.2"/>
    <n v="22.2"/>
    <n v="0"/>
    <m/>
    <n v="0"/>
    <n v="0"/>
    <n v="0"/>
    <n v="195.83"/>
    <x v="70"/>
    <n v="799.30000000000007"/>
    <n v="4"/>
    <n v="72.404225283551568"/>
    <n v="0.40016271508580237"/>
    <n v="92.006999999999991"/>
    <n v="0.92006999999999994"/>
    <n v="0.88"/>
    <x v="152"/>
    <x v="2"/>
  </r>
  <r>
    <x v="1"/>
    <x v="71"/>
    <n v="3"/>
    <n v="2.7"/>
    <n v="16.100000000000001"/>
    <n v="0"/>
    <m/>
    <n v="0"/>
    <n v="0"/>
    <n v="0"/>
    <n v="24.15"/>
    <x v="71"/>
    <n v="802.00000000000011"/>
    <n v="4"/>
    <n v="52.509370588521641"/>
    <n v="0.2902080951748387"/>
    <n v="91.97999999999999"/>
    <n v="0.91979999999999995"/>
    <n v="0.88"/>
    <x v="153"/>
    <x v="1"/>
  </r>
  <r>
    <x v="1"/>
    <x v="72"/>
    <n v="1"/>
    <n v="1.2"/>
    <n v="30.9"/>
    <n v="0"/>
    <m/>
    <n v="0"/>
    <n v="0"/>
    <n v="0"/>
    <n v="16.36"/>
    <x v="72"/>
    <n v="803.20000000000016"/>
    <n v="4"/>
    <n v="100.77885411088934"/>
    <n v="0.55698323856537357"/>
    <n v="91.967999999999989"/>
    <n v="0.91967999999999994"/>
    <n v="0.88"/>
    <x v="154"/>
    <x v="2"/>
  </r>
  <r>
    <x v="1"/>
    <x v="73"/>
    <n v="4"/>
    <n v="23.2"/>
    <n v="39.5"/>
    <n v="0"/>
    <m/>
    <n v="0"/>
    <n v="0"/>
    <n v="0"/>
    <n v="188.84"/>
    <x v="73"/>
    <n v="826.4000000000002"/>
    <n v="4"/>
    <n v="128.82733777929221"/>
    <n v="0.71200122729230608"/>
    <n v="91.73599999999999"/>
    <n v="0.91735999999999995"/>
    <n v="0.88"/>
    <x v="155"/>
    <x v="2"/>
  </r>
  <r>
    <x v="1"/>
    <x v="74"/>
    <n v="0"/>
    <n v="0"/>
    <n v="0"/>
    <n v="1"/>
    <s v="Overhaul"/>
    <n v="231.84"/>
    <n v="0"/>
    <n v="0"/>
    <n v="0"/>
    <x v="74"/>
    <n v="826.4000000000002"/>
    <n v="4"/>
    <n v="0"/>
    <n v="0"/>
    <n v="91.73599999999999"/>
    <n v="0.91735999999999995"/>
    <n v="0.88"/>
    <x v="1"/>
    <x v="1"/>
  </r>
  <r>
    <x v="1"/>
    <x v="75"/>
    <n v="5"/>
    <n v="4.5"/>
    <n v="48.8"/>
    <n v="0"/>
    <m/>
    <n v="0"/>
    <n v="0"/>
    <n v="0"/>
    <n v="51.21"/>
    <x v="75"/>
    <n v="830.9000000000002"/>
    <n v="4"/>
    <n v="159.15883756023948"/>
    <n v="0.87963695928770969"/>
    <n v="91.691000000000003"/>
    <n v="0.91691"/>
    <n v="0.88"/>
    <x v="156"/>
    <x v="0"/>
  </r>
  <r>
    <x v="1"/>
    <x v="76"/>
    <n v="7"/>
    <n v="16.100000000000001"/>
    <n v="30"/>
    <n v="0"/>
    <m/>
    <n v="0"/>
    <n v="0"/>
    <n v="0"/>
    <n v="171.62"/>
    <x v="76"/>
    <n v="847.00000000000023"/>
    <n v="4"/>
    <n v="97.843547680475098"/>
    <n v="0.54076042579162487"/>
    <n v="91.53"/>
    <n v="0.9153"/>
    <n v="0.88"/>
    <x v="157"/>
    <x v="2"/>
  </r>
  <r>
    <x v="1"/>
    <x v="77"/>
    <n v="6"/>
    <n v="26.4"/>
    <n v="24.2"/>
    <n v="0"/>
    <m/>
    <n v="0"/>
    <n v="0"/>
    <n v="0"/>
    <n v="162.97"/>
    <x v="77"/>
    <n v="873.4000000000002"/>
    <n v="4"/>
    <n v="78.927128462249911"/>
    <n v="0.4362134101385774"/>
    <n v="91.266000000000005"/>
    <n v="0.91266000000000003"/>
    <n v="0.88"/>
    <x v="158"/>
    <x v="2"/>
  </r>
  <r>
    <x v="1"/>
    <x v="78"/>
    <n v="3"/>
    <n v="17.399999999999999"/>
    <n v="47.8"/>
    <n v="0"/>
    <m/>
    <n v="0"/>
    <n v="0"/>
    <n v="0"/>
    <n v="306.20999999999998"/>
    <x v="78"/>
    <n v="890.80000000000018"/>
    <n v="4"/>
    <n v="155.8973859708903"/>
    <n v="0.86161161176132217"/>
    <n v="91.091999999999999"/>
    <n v="0.91091999999999995"/>
    <n v="0.88"/>
    <x v="159"/>
    <x v="2"/>
  </r>
  <r>
    <x v="1"/>
    <x v="79"/>
    <n v="7"/>
    <n v="22.4"/>
    <n v="41.6"/>
    <n v="0"/>
    <m/>
    <n v="0"/>
    <n v="0"/>
    <n v="0"/>
    <n v="258.3"/>
    <x v="79"/>
    <n v="913.20000000000016"/>
    <n v="4"/>
    <n v="135.67638611692547"/>
    <n v="0.74985445709771981"/>
    <n v="90.867999999999995"/>
    <n v="0.90867999999999993"/>
    <n v="0.88"/>
    <x v="160"/>
    <x v="2"/>
  </r>
  <r>
    <x v="1"/>
    <x v="80"/>
    <n v="5"/>
    <n v="7.5"/>
    <n v="44.6"/>
    <n v="0"/>
    <m/>
    <n v="0"/>
    <n v="0"/>
    <n v="0"/>
    <n v="76.42"/>
    <x v="80"/>
    <n v="920.70000000000016"/>
    <n v="4"/>
    <n v="145.46074088497298"/>
    <n v="0.80393049967688235"/>
    <n v="90.793000000000006"/>
    <n v="0.90793000000000001"/>
    <n v="0.88"/>
    <x v="161"/>
    <x v="2"/>
  </r>
  <r>
    <x v="1"/>
    <x v="81"/>
    <n v="6"/>
    <n v="10.199999999999999"/>
    <n v="32.4"/>
    <n v="0"/>
    <m/>
    <n v="0"/>
    <n v="0"/>
    <n v="0"/>
    <n v="109.52"/>
    <x v="81"/>
    <n v="930.9000000000002"/>
    <n v="4"/>
    <n v="105.67103149491311"/>
    <n v="0.5840212598549549"/>
    <n v="90.691000000000003"/>
    <n v="0.90690999999999999"/>
    <n v="0.88"/>
    <x v="162"/>
    <x v="2"/>
  </r>
  <r>
    <x v="1"/>
    <x v="82"/>
    <n v="2"/>
    <n v="11.2"/>
    <n v="49.8"/>
    <n v="0"/>
    <m/>
    <n v="0"/>
    <n v="0"/>
    <n v="0"/>
    <n v="88.74"/>
    <x v="82"/>
    <n v="942.10000000000025"/>
    <n v="4"/>
    <n v="162.42028914958865"/>
    <n v="0.8976623068140972"/>
    <n v="90.578999999999994"/>
    <n v="0.90578999999999998"/>
    <n v="0.88"/>
    <x v="163"/>
    <x v="0"/>
  </r>
  <r>
    <x v="1"/>
    <x v="83"/>
    <n v="4"/>
    <n v="9.1999999999999993"/>
    <n v="46.4"/>
    <n v="0"/>
    <m/>
    <n v="0"/>
    <n v="0"/>
    <n v="0"/>
    <n v="47.79"/>
    <x v="83"/>
    <n v="951.3000000000003"/>
    <n v="4"/>
    <n v="151.33135374580147"/>
    <n v="0.83637612522437965"/>
    <n v="90.486999999999995"/>
    <n v="0.90486999999999995"/>
    <n v="0.88"/>
    <x v="164"/>
    <x v="2"/>
  </r>
  <r>
    <x v="1"/>
    <x v="84"/>
    <n v="4"/>
    <n v="2.8"/>
    <n v="21"/>
    <n v="0"/>
    <m/>
    <n v="0"/>
    <n v="1"/>
    <n v="6"/>
    <n v="43.58"/>
    <x v="84"/>
    <n v="954.10000000000025"/>
    <n v="5"/>
    <n v="68.490483376332563"/>
    <n v="0.37853229805413741"/>
    <n v="90.459000000000003"/>
    <n v="0.90459000000000001"/>
    <n v="0.85"/>
    <x v="165"/>
    <x v="1"/>
  </r>
  <r>
    <x v="1"/>
    <x v="85"/>
    <n v="4"/>
    <n v="15.6"/>
    <n v="48.8"/>
    <n v="0"/>
    <m/>
    <n v="0"/>
    <n v="0"/>
    <n v="0"/>
    <n v="295.05"/>
    <x v="85"/>
    <n v="969.70000000000027"/>
    <n v="5"/>
    <n v="159.15883756023948"/>
    <n v="0.87963695928770969"/>
    <n v="90.302999999999997"/>
    <n v="0.90303"/>
    <n v="0.85"/>
    <x v="166"/>
    <x v="2"/>
  </r>
  <r>
    <x v="1"/>
    <x v="86"/>
    <n v="7"/>
    <n v="22.4"/>
    <n v="28.9"/>
    <n v="0"/>
    <m/>
    <n v="0"/>
    <n v="0"/>
    <n v="0"/>
    <n v="383.3"/>
    <x v="86"/>
    <n v="992.10000000000025"/>
    <n v="5"/>
    <n v="94.255950932190999"/>
    <n v="0.52093254351259854"/>
    <n v="90.078999999999994"/>
    <n v="0.90078999999999998"/>
    <n v="0.85"/>
    <x v="167"/>
    <x v="2"/>
  </r>
  <r>
    <x v="1"/>
    <x v="87"/>
    <n v="0"/>
    <n v="0"/>
    <n v="0"/>
    <n v="0"/>
    <m/>
    <n v="0"/>
    <n v="0"/>
    <n v="0"/>
    <n v="0"/>
    <x v="87"/>
    <n v="992.10000000000025"/>
    <n v="5"/>
    <n v="0"/>
    <n v="0"/>
    <n v="90.078999999999994"/>
    <n v="0.90078999999999998"/>
    <n v="0.85"/>
    <x v="1"/>
    <x v="1"/>
  </r>
  <r>
    <x v="1"/>
    <x v="88"/>
    <n v="2"/>
    <n v="2"/>
    <n v="43.4"/>
    <n v="0"/>
    <m/>
    <n v="0"/>
    <n v="0"/>
    <n v="0"/>
    <n v="31.32"/>
    <x v="88"/>
    <n v="994.10000000000025"/>
    <n v="5"/>
    <n v="141.54699897775396"/>
    <n v="0.78230008264521722"/>
    <n v="90.058999999999997"/>
    <n v="0.90059"/>
    <n v="0.85"/>
    <x v="168"/>
    <x v="2"/>
  </r>
  <r>
    <x v="1"/>
    <x v="89"/>
    <n v="5"/>
    <n v="5"/>
    <n v="31.8"/>
    <n v="0"/>
    <m/>
    <n v="0"/>
    <n v="0"/>
    <n v="0"/>
    <n v="71.05"/>
    <x v="89"/>
    <n v="999.10000000000025"/>
    <n v="5"/>
    <n v="103.7141605413036"/>
    <n v="0.57320605133912239"/>
    <n v="90.009"/>
    <n v="0.90009000000000006"/>
    <n v="0.85"/>
    <x v="169"/>
    <x v="2"/>
  </r>
  <r>
    <x v="1"/>
    <x v="90"/>
    <n v="0"/>
    <n v="0"/>
    <n v="0"/>
    <n v="0"/>
    <m/>
    <n v="0"/>
    <n v="0"/>
    <n v="0"/>
    <n v="0"/>
    <x v="90"/>
    <n v="999.10000000000025"/>
    <n v="5"/>
    <n v="0"/>
    <n v="0"/>
    <n v="90.009"/>
    <n v="0.90009000000000006"/>
    <n v="0.85"/>
    <x v="1"/>
    <x v="1"/>
  </r>
  <r>
    <x v="1"/>
    <x v="91"/>
    <n v="5"/>
    <n v="16.5"/>
    <n v="47.6"/>
    <n v="0"/>
    <m/>
    <n v="0"/>
    <n v="0"/>
    <n v="0"/>
    <n v="248.24"/>
    <x v="91"/>
    <n v="1015.6000000000003"/>
    <n v="5"/>
    <n v="155.24509565302048"/>
    <n v="0.85800654225604478"/>
    <n v="89.844000000000008"/>
    <n v="0.89844000000000013"/>
    <n v="0.85"/>
    <x v="170"/>
    <x v="2"/>
  </r>
  <r>
    <x v="1"/>
    <x v="92"/>
    <n v="1"/>
    <n v="1.6"/>
    <n v="40.5"/>
    <n v="0"/>
    <m/>
    <n v="0"/>
    <n v="0"/>
    <n v="0"/>
    <n v="12.14"/>
    <x v="92"/>
    <n v="1017.2000000000003"/>
    <n v="5"/>
    <n v="132.08878936864139"/>
    <n v="0.7300265748186936"/>
    <n v="89.828000000000003"/>
    <n v="0.89828000000000008"/>
    <n v="0.85"/>
    <x v="171"/>
    <x v="2"/>
  </r>
  <r>
    <x v="1"/>
    <x v="93"/>
    <n v="0"/>
    <n v="0"/>
    <n v="0"/>
    <n v="0"/>
    <m/>
    <n v="0"/>
    <n v="0"/>
    <n v="0"/>
    <n v="0"/>
    <x v="93"/>
    <n v="1017.2000000000003"/>
    <n v="5"/>
    <n v="0"/>
    <n v="0"/>
    <n v="89.828000000000003"/>
    <n v="0.89828000000000008"/>
    <n v="0.85"/>
    <x v="1"/>
    <x v="1"/>
  </r>
  <r>
    <x v="1"/>
    <x v="94"/>
    <n v="0"/>
    <n v="0"/>
    <n v="0"/>
    <n v="0"/>
    <m/>
    <n v="0"/>
    <n v="0"/>
    <n v="0"/>
    <n v="0"/>
    <x v="94"/>
    <n v="1017.2000000000003"/>
    <n v="5"/>
    <n v="0"/>
    <n v="0"/>
    <n v="89.828000000000003"/>
    <n v="0.89828000000000008"/>
    <n v="0.85"/>
    <x v="1"/>
    <x v="1"/>
  </r>
  <r>
    <x v="1"/>
    <x v="95"/>
    <n v="1"/>
    <n v="3.6"/>
    <n v="28.5"/>
    <n v="0"/>
    <m/>
    <n v="0"/>
    <n v="0"/>
    <n v="0"/>
    <n v="57.4"/>
    <x v="95"/>
    <n v="1020.8000000000003"/>
    <n v="5"/>
    <n v="92.951370296451344"/>
    <n v="0.51372240450204365"/>
    <n v="89.791999999999987"/>
    <n v="0.89791999999999983"/>
    <n v="0.85"/>
    <x v="172"/>
    <x v="2"/>
  </r>
  <r>
    <x v="1"/>
    <x v="96"/>
    <n v="2"/>
    <n v="4.4000000000000004"/>
    <n v="35.1"/>
    <n v="1"/>
    <s v="Routine"/>
    <n v="809.86"/>
    <n v="0"/>
    <n v="0"/>
    <n v="46.72"/>
    <x v="96"/>
    <n v="1025.2000000000003"/>
    <n v="5"/>
    <n v="114.47695078615587"/>
    <n v="0.63268969817620113"/>
    <n v="89.74799999999999"/>
    <n v="0.89747999999999994"/>
    <n v="0.85"/>
    <x v="173"/>
    <x v="2"/>
  </r>
  <r>
    <x v="1"/>
    <x v="97"/>
    <n v="1"/>
    <n v="5.3"/>
    <n v="47.7"/>
    <n v="0"/>
    <m/>
    <n v="0"/>
    <n v="0"/>
    <n v="0"/>
    <n v="101.44"/>
    <x v="97"/>
    <n v="1030.5000000000002"/>
    <n v="5"/>
    <n v="155.57124081195542"/>
    <n v="0.85980907700868359"/>
    <n v="89.695000000000007"/>
    <n v="0.89695000000000003"/>
    <n v="0.85"/>
    <x v="174"/>
    <x v="2"/>
  </r>
  <r>
    <x v="1"/>
    <x v="98"/>
    <n v="3"/>
    <n v="13.8"/>
    <n v="39.5"/>
    <n v="0"/>
    <m/>
    <n v="0"/>
    <n v="0"/>
    <n v="0"/>
    <n v="128.41999999999999"/>
    <x v="98"/>
    <n v="1044.3000000000002"/>
    <n v="5"/>
    <n v="128.82733777929221"/>
    <n v="0.71200122729230608"/>
    <n v="89.557000000000002"/>
    <n v="0.89556999999999998"/>
    <n v="0.85"/>
    <x v="175"/>
    <x v="2"/>
  </r>
  <r>
    <x v="1"/>
    <x v="99"/>
    <n v="4"/>
    <n v="5.2"/>
    <n v="22.6"/>
    <n v="0"/>
    <m/>
    <n v="0"/>
    <n v="0"/>
    <n v="0"/>
    <n v="94.92"/>
    <x v="99"/>
    <n v="1049.5000000000002"/>
    <n v="5"/>
    <n v="73.708805919291237"/>
    <n v="0.40737285409635737"/>
    <n v="89.504999999999995"/>
    <n v="0.8950499999999999"/>
    <n v="0.85"/>
    <x v="176"/>
    <x v="2"/>
  </r>
  <r>
    <x v="1"/>
    <x v="100"/>
    <n v="2"/>
    <n v="11.8"/>
    <n v="20.399999999999999"/>
    <n v="0"/>
    <m/>
    <n v="0"/>
    <n v="0"/>
    <n v="0"/>
    <n v="121.86"/>
    <x v="100"/>
    <n v="1061.3000000000002"/>
    <n v="5"/>
    <n v="66.533612422723067"/>
    <n v="0.3677170895383049"/>
    <n v="89.387"/>
    <n v="0.89387000000000005"/>
    <n v="0.85"/>
    <x v="177"/>
    <x v="1"/>
  </r>
  <r>
    <x v="1"/>
    <x v="101"/>
    <n v="5"/>
    <n v="12"/>
    <n v="35.700000000000003"/>
    <n v="0"/>
    <m/>
    <n v="0"/>
    <n v="0"/>
    <n v="0"/>
    <n v="209.71"/>
    <x v="101"/>
    <n v="1073.3000000000002"/>
    <n v="5"/>
    <n v="116.43382173976538"/>
    <n v="0.64350490669203364"/>
    <n v="89.266999999999996"/>
    <n v="0.89266999999999996"/>
    <n v="0.85"/>
    <x v="178"/>
    <x v="2"/>
  </r>
  <r>
    <x v="1"/>
    <x v="102"/>
    <n v="0"/>
    <n v="0"/>
    <n v="0"/>
    <n v="0"/>
    <m/>
    <n v="0"/>
    <n v="0"/>
    <n v="0"/>
    <n v="0"/>
    <x v="102"/>
    <n v="1073.3000000000002"/>
    <n v="5"/>
    <n v="0"/>
    <n v="0"/>
    <n v="89.266999999999996"/>
    <n v="0.89266999999999996"/>
    <n v="0.85"/>
    <x v="1"/>
    <x v="1"/>
  </r>
  <r>
    <x v="1"/>
    <x v="103"/>
    <n v="6"/>
    <n v="14.4"/>
    <n v="42.4"/>
    <n v="0"/>
    <m/>
    <n v="0"/>
    <n v="0"/>
    <n v="0"/>
    <n v="223.13"/>
    <x v="103"/>
    <n v="1087.7000000000003"/>
    <n v="5"/>
    <n v="138.28554738840481"/>
    <n v="0.76427473511882982"/>
    <n v="89.12299999999999"/>
    <n v="0.89122999999999986"/>
    <n v="0.85"/>
    <x v="179"/>
    <x v="2"/>
  </r>
  <r>
    <x v="2"/>
    <x v="0"/>
    <n v="4"/>
    <n v="4"/>
    <n v="40.9"/>
    <n v="0"/>
    <m/>
    <n v="0"/>
    <n v="0"/>
    <n v="0"/>
    <n v="21.89"/>
    <x v="0"/>
    <n v="4"/>
    <n v="0"/>
    <n v="137.23415238488542"/>
    <n v="0.75846389911321976"/>
    <n v="99.960000000000008"/>
    <n v="0.99960000000000004"/>
    <n v="1"/>
    <x v="180"/>
    <x v="0"/>
  </r>
  <r>
    <x v="2"/>
    <x v="1"/>
    <n v="1"/>
    <n v="3.3"/>
    <n v="35.200000000000003"/>
    <n v="0"/>
    <m/>
    <n v="0"/>
    <n v="0"/>
    <n v="0"/>
    <n v="32.49"/>
    <x v="1"/>
    <n v="7.3"/>
    <n v="0"/>
    <n v="118.10861036547597"/>
    <n v="0.65276110632726991"/>
    <n v="99.926999999999992"/>
    <n v="0.99926999999999988"/>
    <n v="1"/>
    <x v="181"/>
    <x v="2"/>
  </r>
  <r>
    <x v="2"/>
    <x v="2"/>
    <n v="6"/>
    <n v="24.6"/>
    <n v="46.1"/>
    <n v="0"/>
    <m/>
    <n v="0"/>
    <n v="0"/>
    <n v="0"/>
    <n v="255.43"/>
    <x v="2"/>
    <n v="31.900000000000002"/>
    <n v="0"/>
    <n v="154.6820152797853"/>
    <n v="0.85489451709338471"/>
    <n v="99.680999999999997"/>
    <n v="0.99680999999999997"/>
    <n v="1"/>
    <x v="182"/>
    <x v="0"/>
  </r>
  <r>
    <x v="2"/>
    <x v="3"/>
    <n v="0"/>
    <n v="0"/>
    <n v="0"/>
    <n v="0"/>
    <m/>
    <n v="0"/>
    <n v="0"/>
    <n v="0"/>
    <n v="0"/>
    <x v="3"/>
    <n v="31.900000000000002"/>
    <n v="0"/>
    <n v="0"/>
    <n v="0"/>
    <n v="99.680999999999997"/>
    <n v="0.99680999999999997"/>
    <n v="1"/>
    <x v="1"/>
    <x v="1"/>
  </r>
  <r>
    <x v="2"/>
    <x v="4"/>
    <n v="5"/>
    <n v="11"/>
    <n v="28.7"/>
    <n v="0"/>
    <m/>
    <n v="0"/>
    <n v="1"/>
    <n v="7"/>
    <n v="156.74"/>
    <x v="4"/>
    <n v="42.900000000000006"/>
    <n v="1"/>
    <n v="96.298781746851148"/>
    <n v="0.53222283385206381"/>
    <n v="99.570999999999998"/>
    <n v="0.99570999999999998"/>
    <n v="0.97"/>
    <x v="183"/>
    <x v="2"/>
  </r>
  <r>
    <x v="2"/>
    <x v="5"/>
    <n v="6"/>
    <n v="27"/>
    <n v="28.9"/>
    <n v="0"/>
    <m/>
    <n v="0"/>
    <n v="0"/>
    <n v="0"/>
    <n v="378.38"/>
    <x v="5"/>
    <n v="69.900000000000006"/>
    <n v="1"/>
    <n v="96.969853396654983"/>
    <n v="0.53593170377437782"/>
    <n v="99.300999999999988"/>
    <n v="0.99300999999999984"/>
    <n v="0.97"/>
    <x v="184"/>
    <x v="2"/>
  </r>
  <r>
    <x v="2"/>
    <x v="6"/>
    <n v="7"/>
    <n v="29.4"/>
    <n v="22"/>
    <n v="0"/>
    <m/>
    <n v="0"/>
    <n v="0"/>
    <n v="0"/>
    <n v="483.56"/>
    <x v="6"/>
    <n v="99.300000000000011"/>
    <n v="1"/>
    <n v="73.817881478422493"/>
    <n v="0.40797569145454371"/>
    <n v="99.007000000000005"/>
    <n v="0.99007000000000001"/>
    <n v="0.97"/>
    <x v="185"/>
    <x v="2"/>
  </r>
  <r>
    <x v="2"/>
    <x v="7"/>
    <n v="1"/>
    <n v="2.8"/>
    <n v="41"/>
    <n v="0"/>
    <m/>
    <n v="0"/>
    <n v="0"/>
    <n v="0"/>
    <n v="15.2"/>
    <x v="7"/>
    <n v="102.10000000000001"/>
    <n v="1"/>
    <n v="137.56968820978736"/>
    <n v="0.76031833407437688"/>
    <n v="98.978999999999999"/>
    <n v="0.98978999999999995"/>
    <n v="0.97"/>
    <x v="186"/>
    <x v="0"/>
  </r>
  <r>
    <x v="2"/>
    <x v="8"/>
    <n v="2"/>
    <n v="11.2"/>
    <n v="45.5"/>
    <n v="0"/>
    <m/>
    <n v="0"/>
    <n v="0"/>
    <n v="0"/>
    <n v="89.34"/>
    <x v="8"/>
    <n v="113.30000000000001"/>
    <n v="1"/>
    <n v="152.66880033037378"/>
    <n v="0.84376790732644269"/>
    <n v="98.867000000000004"/>
    <n v="0.98867000000000005"/>
    <n v="0.97"/>
    <x v="187"/>
    <x v="0"/>
  </r>
  <r>
    <x v="2"/>
    <x v="9"/>
    <n v="2"/>
    <n v="2.4"/>
    <n v="23.3"/>
    <n v="0"/>
    <m/>
    <n v="0"/>
    <n v="0"/>
    <n v="0"/>
    <n v="23.13"/>
    <x v="9"/>
    <n v="115.70000000000002"/>
    <n v="1"/>
    <n v="78.179847202147457"/>
    <n v="0.43208334594958492"/>
    <n v="98.843000000000004"/>
    <n v="0.98843000000000003"/>
    <n v="0.97"/>
    <x v="188"/>
    <x v="2"/>
  </r>
  <r>
    <x v="2"/>
    <x v="10"/>
    <n v="2"/>
    <n v="9.8000000000000007"/>
    <n v="28.3"/>
    <n v="0"/>
    <m/>
    <n v="0"/>
    <n v="1"/>
    <n v="2"/>
    <n v="78.459999999999994"/>
    <x v="10"/>
    <n v="125.50000000000001"/>
    <n v="2"/>
    <n v="94.956638447243463"/>
    <n v="0.52480509400743569"/>
    <n v="98.745000000000005"/>
    <n v="0.98745000000000005"/>
    <n v="0.94"/>
    <x v="189"/>
    <x v="2"/>
  </r>
  <r>
    <x v="2"/>
    <x v="11"/>
    <n v="2"/>
    <n v="4.4000000000000004"/>
    <n v="13.2"/>
    <n v="0"/>
    <m/>
    <n v="0"/>
    <n v="0"/>
    <n v="0"/>
    <n v="27.95"/>
    <x v="11"/>
    <n v="129.9"/>
    <n v="2"/>
    <n v="44.29072888705349"/>
    <n v="0.2447854148727262"/>
    <n v="98.701000000000008"/>
    <n v="0.98701000000000005"/>
    <n v="0.94"/>
    <x v="190"/>
    <x v="1"/>
  </r>
  <r>
    <x v="2"/>
    <x v="12"/>
    <n v="3"/>
    <n v="3.9"/>
    <n v="32.200000000000003"/>
    <n v="0"/>
    <m/>
    <n v="0"/>
    <n v="1"/>
    <n v="2"/>
    <n v="39.67"/>
    <x v="12"/>
    <n v="133.80000000000001"/>
    <n v="3"/>
    <n v="108.04253561841837"/>
    <n v="0.59712805749255948"/>
    <n v="98.662000000000006"/>
    <n v="0.98662000000000005"/>
    <n v="0.91"/>
    <x v="191"/>
    <x v="2"/>
  </r>
  <r>
    <x v="2"/>
    <x v="13"/>
    <n v="7"/>
    <n v="24.5"/>
    <n v="25.8"/>
    <n v="0"/>
    <m/>
    <n v="0"/>
    <n v="0"/>
    <n v="0"/>
    <n v="260.79000000000002"/>
    <x v="13"/>
    <n v="158.30000000000001"/>
    <n v="3"/>
    <n v="86.56824282469546"/>
    <n v="0.47844421997851033"/>
    <n v="98.417000000000002"/>
    <n v="0.98416999999999999"/>
    <n v="0.91"/>
    <x v="192"/>
    <x v="2"/>
  </r>
  <r>
    <x v="2"/>
    <x v="14"/>
    <n v="7"/>
    <n v="30.8"/>
    <n v="40.5"/>
    <n v="1"/>
    <s v="Routine"/>
    <n v="386.52"/>
    <n v="0"/>
    <n v="0"/>
    <n v="338.75"/>
    <x v="14"/>
    <n v="189.10000000000002"/>
    <n v="3"/>
    <n v="135.89200908527778"/>
    <n v="0.75104615926859186"/>
    <n v="98.109000000000009"/>
    <n v="0.98109000000000013"/>
    <n v="0.91"/>
    <x v="193"/>
    <x v="2"/>
  </r>
  <r>
    <x v="2"/>
    <x v="15"/>
    <n v="5"/>
    <n v="27"/>
    <n v="42.8"/>
    <n v="0"/>
    <m/>
    <n v="0"/>
    <n v="0"/>
    <n v="0"/>
    <n v="294.51"/>
    <x v="15"/>
    <n v="216.10000000000002"/>
    <n v="3"/>
    <n v="143.60933305802192"/>
    <n v="0.79369816337520316"/>
    <n v="97.838999999999999"/>
    <n v="0.97838999999999998"/>
    <n v="0.91"/>
    <x v="194"/>
    <x v="0"/>
  </r>
  <r>
    <x v="2"/>
    <x v="16"/>
    <n v="1"/>
    <n v="2.4"/>
    <n v="36.799999999999997"/>
    <n v="0"/>
    <m/>
    <n v="0"/>
    <n v="1"/>
    <n v="5"/>
    <n v="18.41"/>
    <x v="16"/>
    <n v="218.50000000000003"/>
    <n v="4"/>
    <n v="123.47718356390669"/>
    <n v="0.68243206570578208"/>
    <n v="97.814999999999998"/>
    <n v="0.97814999999999996"/>
    <n v="0.88"/>
    <x v="195"/>
    <x v="2"/>
  </r>
  <r>
    <x v="2"/>
    <x v="17"/>
    <n v="3"/>
    <n v="7.5"/>
    <n v="23.6"/>
    <n v="0"/>
    <m/>
    <n v="0"/>
    <n v="0"/>
    <n v="0"/>
    <n v="122.06"/>
    <x v="17"/>
    <n v="226.00000000000003"/>
    <n v="4"/>
    <n v="79.186454676853216"/>
    <n v="0.43764665083305598"/>
    <n v="97.740000000000009"/>
    <n v="0.97740000000000005"/>
    <n v="0.88"/>
    <x v="196"/>
    <x v="2"/>
  </r>
  <r>
    <x v="2"/>
    <x v="18"/>
    <n v="1"/>
    <n v="4.0999999999999996"/>
    <n v="15.5"/>
    <n v="0"/>
    <m/>
    <n v="0"/>
    <n v="0"/>
    <n v="0"/>
    <n v="47.28"/>
    <x v="18"/>
    <n v="230.10000000000002"/>
    <n v="4"/>
    <n v="52.008052859797658"/>
    <n v="0.28743741897933761"/>
    <n v="97.698999999999998"/>
    <n v="0.97699000000000003"/>
    <n v="0.88"/>
    <x v="197"/>
    <x v="1"/>
  </r>
  <r>
    <x v="2"/>
    <x v="19"/>
    <n v="5"/>
    <n v="13"/>
    <n v="17.2"/>
    <n v="0"/>
    <m/>
    <n v="0"/>
    <n v="0"/>
    <n v="0"/>
    <n v="196.68"/>
    <x v="19"/>
    <n v="243.10000000000002"/>
    <n v="4"/>
    <n v="57.712161883130307"/>
    <n v="0.31896281331900689"/>
    <n v="97.568999999999988"/>
    <n v="0.97568999999999984"/>
    <n v="0.88"/>
    <x v="198"/>
    <x v="1"/>
  </r>
  <r>
    <x v="2"/>
    <x v="20"/>
    <n v="7"/>
    <n v="4.8999999999999986"/>
    <n v="48.3"/>
    <n v="0"/>
    <m/>
    <n v="0"/>
    <n v="0"/>
    <n v="0"/>
    <n v="74.650000000000006"/>
    <x v="20"/>
    <n v="248.00000000000003"/>
    <n v="4"/>
    <n v="162.06380342762753"/>
    <n v="0.895692086238839"/>
    <n v="97.52"/>
    <n v="0.97519999999999996"/>
    <n v="0.88"/>
    <x v="199"/>
    <x v="0"/>
  </r>
  <r>
    <x v="2"/>
    <x v="21"/>
    <n v="1"/>
    <n v="3.1"/>
    <n v="13.3"/>
    <n v="0"/>
    <m/>
    <n v="0"/>
    <n v="0"/>
    <n v="0"/>
    <n v="55.6"/>
    <x v="21"/>
    <n v="251.10000000000002"/>
    <n v="4"/>
    <n v="44.626264711955415"/>
    <n v="0.24663984983388323"/>
    <n v="97.489000000000004"/>
    <n v="0.97489000000000003"/>
    <n v="0.88"/>
    <x v="200"/>
    <x v="1"/>
  </r>
  <r>
    <x v="2"/>
    <x v="22"/>
    <n v="0"/>
    <n v="0"/>
    <n v="0"/>
    <n v="0"/>
    <m/>
    <n v="0"/>
    <n v="0"/>
    <n v="0"/>
    <n v="0"/>
    <x v="22"/>
    <n v="251.10000000000002"/>
    <n v="4"/>
    <n v="0"/>
    <n v="0"/>
    <n v="97.489000000000004"/>
    <n v="0.97489000000000003"/>
    <n v="0.88"/>
    <x v="1"/>
    <x v="1"/>
  </r>
  <r>
    <x v="2"/>
    <x v="23"/>
    <n v="6"/>
    <n v="16.8"/>
    <n v="12.2"/>
    <n v="0"/>
    <m/>
    <n v="0"/>
    <n v="0"/>
    <n v="0"/>
    <n v="113.22"/>
    <x v="23"/>
    <n v="267.90000000000003"/>
    <n v="4"/>
    <n v="40.935370638034286"/>
    <n v="0.22624106526115603"/>
    <n v="97.320999999999998"/>
    <n v="0.97321000000000002"/>
    <n v="0.88"/>
    <x v="201"/>
    <x v="1"/>
  </r>
  <r>
    <x v="2"/>
    <x v="24"/>
    <n v="7"/>
    <n v="23.1"/>
    <n v="41.2"/>
    <n v="0"/>
    <m/>
    <n v="0"/>
    <n v="0"/>
    <n v="0"/>
    <n v="452.22"/>
    <x v="24"/>
    <n v="291.00000000000006"/>
    <n v="4"/>
    <n v="138.24075985959121"/>
    <n v="0.764027203996691"/>
    <n v="97.09"/>
    <n v="0.97089999999999999"/>
    <n v="0.88"/>
    <x v="202"/>
    <x v="2"/>
  </r>
  <r>
    <x v="2"/>
    <x v="25"/>
    <n v="1"/>
    <n v="4.8"/>
    <n v="49.2"/>
    <n v="0"/>
    <m/>
    <n v="0"/>
    <n v="0"/>
    <n v="0"/>
    <n v="72.58"/>
    <x v="25"/>
    <n v="295.80000000000007"/>
    <n v="4"/>
    <n v="165.08362585174484"/>
    <n v="0.91238200088925236"/>
    <n v="97.042000000000002"/>
    <n v="0.97042000000000006"/>
    <n v="0.88"/>
    <x v="203"/>
    <x v="0"/>
  </r>
  <r>
    <x v="2"/>
    <x v="26"/>
    <n v="2"/>
    <n v="1"/>
    <n v="47.9"/>
    <n v="0"/>
    <m/>
    <n v="0"/>
    <n v="0"/>
    <n v="0"/>
    <n v="12.72"/>
    <x v="26"/>
    <n v="296.80000000000007"/>
    <n v="4"/>
    <n v="160.72166012801986"/>
    <n v="0.88827434639421099"/>
    <n v="97.031999999999996"/>
    <n v="0.97031999999999996"/>
    <n v="0.88"/>
    <x v="204"/>
    <x v="0"/>
  </r>
  <r>
    <x v="2"/>
    <x v="27"/>
    <n v="7"/>
    <n v="20.3"/>
    <n v="28.6"/>
    <n v="1"/>
    <s v="Emergency"/>
    <n v="514.23"/>
    <n v="0"/>
    <n v="0"/>
    <n v="284"/>
    <x v="27"/>
    <n v="317.10000000000008"/>
    <n v="4"/>
    <n v="95.963245921949238"/>
    <n v="0.53036839889090681"/>
    <n v="96.828999999999994"/>
    <n v="0.96828999999999998"/>
    <n v="0.88"/>
    <x v="205"/>
    <x v="2"/>
  </r>
  <r>
    <x v="2"/>
    <x v="28"/>
    <n v="5"/>
    <n v="9.5"/>
    <n v="23.5"/>
    <n v="0"/>
    <m/>
    <n v="0"/>
    <n v="0"/>
    <n v="0"/>
    <n v="124.84"/>
    <x v="28"/>
    <n v="326.60000000000008"/>
    <n v="4"/>
    <n v="78.850918851951292"/>
    <n v="0.43579221587189892"/>
    <n v="96.733999999999995"/>
    <n v="0.96733999999999998"/>
    <n v="0.88"/>
    <x v="206"/>
    <x v="2"/>
  </r>
  <r>
    <x v="2"/>
    <x v="29"/>
    <n v="2"/>
    <n v="4.2"/>
    <n v="26.7"/>
    <n v="0"/>
    <m/>
    <n v="0"/>
    <n v="0"/>
    <n v="0"/>
    <n v="23.24"/>
    <x v="29"/>
    <n v="330.80000000000007"/>
    <n v="4"/>
    <n v="89.58806524881274"/>
    <n v="0.49513413462892347"/>
    <n v="96.692000000000007"/>
    <n v="0.96692000000000011"/>
    <n v="0.88"/>
    <x v="207"/>
    <x v="2"/>
  </r>
  <r>
    <x v="2"/>
    <x v="30"/>
    <n v="1"/>
    <n v="2.5"/>
    <n v="11.5"/>
    <n v="0"/>
    <m/>
    <n v="0"/>
    <n v="0"/>
    <n v="0"/>
    <n v="15.65"/>
    <x v="30"/>
    <n v="333.30000000000007"/>
    <n v="4"/>
    <n v="38.586619863720841"/>
    <n v="0.2132600205330569"/>
    <n v="96.667000000000002"/>
    <n v="0.96667000000000003"/>
    <n v="0.88"/>
    <x v="208"/>
    <x v="1"/>
  </r>
  <r>
    <x v="2"/>
    <x v="31"/>
    <n v="1"/>
    <n v="1.2"/>
    <n v="15.8"/>
    <n v="0"/>
    <m/>
    <n v="0"/>
    <n v="0"/>
    <n v="0"/>
    <n v="12.22"/>
    <x v="31"/>
    <n v="334.50000000000006"/>
    <n v="4"/>
    <n v="53.014660334503425"/>
    <n v="0.29300072386280868"/>
    <n v="96.655000000000001"/>
    <n v="0.96655000000000002"/>
    <n v="0.88"/>
    <x v="209"/>
    <x v="1"/>
  </r>
  <r>
    <x v="2"/>
    <x v="32"/>
    <n v="7"/>
    <n v="30.1"/>
    <n v="19.8"/>
    <n v="0"/>
    <m/>
    <n v="0"/>
    <n v="0"/>
    <n v="0"/>
    <n v="481.31"/>
    <x v="32"/>
    <n v="364.60000000000008"/>
    <n v="4"/>
    <n v="66.436093330580235"/>
    <n v="0.36717812230908931"/>
    <n v="96.353999999999999"/>
    <n v="0.96353999999999995"/>
    <n v="0.88"/>
    <x v="210"/>
    <x v="2"/>
  </r>
  <r>
    <x v="2"/>
    <x v="33"/>
    <n v="7"/>
    <n v="4.8999999999999986"/>
    <n v="23.1"/>
    <n v="1"/>
    <s v="Overhaul"/>
    <n v="979.16"/>
    <n v="0"/>
    <n v="0"/>
    <n v="89.33"/>
    <x v="33"/>
    <n v="369.50000000000006"/>
    <n v="4"/>
    <n v="77.508775552343607"/>
    <n v="0.42837447602727086"/>
    <n v="96.304999999999993"/>
    <n v="0.96304999999999996"/>
    <n v="0.88"/>
    <x v="211"/>
    <x v="2"/>
  </r>
  <r>
    <x v="2"/>
    <x v="34"/>
    <n v="6"/>
    <n v="19.8"/>
    <n v="39"/>
    <n v="0"/>
    <m/>
    <n v="0"/>
    <n v="0"/>
    <n v="0"/>
    <n v="188.69"/>
    <x v="34"/>
    <n v="389.30000000000007"/>
    <n v="4"/>
    <n v="130.85897171174895"/>
    <n v="0.72322963485123659"/>
    <n v="96.106999999999999"/>
    <n v="0.96106999999999998"/>
    <n v="0.88"/>
    <x v="212"/>
    <x v="2"/>
  </r>
  <r>
    <x v="2"/>
    <x v="35"/>
    <n v="6"/>
    <n v="3.6"/>
    <n v="48"/>
    <n v="0"/>
    <m/>
    <n v="0"/>
    <n v="0"/>
    <n v="0"/>
    <n v="65.680000000000007"/>
    <x v="35"/>
    <n v="392.90000000000009"/>
    <n v="4"/>
    <n v="161.05719595292177"/>
    <n v="0.89012878135536799"/>
    <n v="96.070999999999998"/>
    <n v="0.96070999999999995"/>
    <n v="0.88"/>
    <x v="213"/>
    <x v="0"/>
  </r>
  <r>
    <x v="2"/>
    <x v="36"/>
    <n v="6"/>
    <n v="34.799999999999997"/>
    <n v="41.7"/>
    <n v="0"/>
    <m/>
    <n v="0"/>
    <n v="0"/>
    <n v="0"/>
    <n v="495.33"/>
    <x v="36"/>
    <n v="427.7000000000001"/>
    <n v="4"/>
    <n v="139.91843898410082"/>
    <n v="0.77329937880247612"/>
    <n v="95.722999999999999"/>
    <n v="0.95723000000000003"/>
    <n v="0.88"/>
    <x v="214"/>
    <x v="2"/>
  </r>
  <r>
    <x v="2"/>
    <x v="37"/>
    <n v="3"/>
    <n v="12.9"/>
    <n v="12"/>
    <n v="0"/>
    <m/>
    <n v="0"/>
    <n v="0"/>
    <n v="0"/>
    <n v="245.52"/>
    <x v="37"/>
    <n v="440.60000000000008"/>
    <n v="4"/>
    <n v="40.264298988230443"/>
    <n v="0.222532195338842"/>
    <n v="95.593999999999994"/>
    <n v="0.9559399999999999"/>
    <n v="0.88"/>
    <x v="215"/>
    <x v="1"/>
  </r>
  <r>
    <x v="2"/>
    <x v="38"/>
    <n v="4"/>
    <n v="18.399999999999999"/>
    <n v="41.1"/>
    <n v="0"/>
    <m/>
    <n v="0"/>
    <n v="0"/>
    <n v="0"/>
    <n v="258.88"/>
    <x v="38"/>
    <n v="459.00000000000006"/>
    <n v="4"/>
    <n v="137.90522403468927"/>
    <n v="0.76217276903553388"/>
    <n v="95.41"/>
    <n v="0.95409999999999995"/>
    <n v="0.88"/>
    <x v="216"/>
    <x v="2"/>
  </r>
  <r>
    <x v="2"/>
    <x v="39"/>
    <n v="2"/>
    <n v="8.4"/>
    <n v="20.9"/>
    <n v="0"/>
    <m/>
    <n v="0"/>
    <n v="1"/>
    <n v="4"/>
    <n v="124.81"/>
    <x v="39"/>
    <n v="467.40000000000003"/>
    <n v="5"/>
    <n v="70.126987404501349"/>
    <n v="0.38757690688181645"/>
    <n v="95.325999999999993"/>
    <n v="0.95325999999999989"/>
    <n v="0.85"/>
    <x v="217"/>
    <x v="2"/>
  </r>
  <r>
    <x v="2"/>
    <x v="40"/>
    <n v="4"/>
    <n v="8"/>
    <n v="34"/>
    <n v="0"/>
    <m/>
    <n v="0"/>
    <n v="0"/>
    <n v="0"/>
    <n v="66.56"/>
    <x v="40"/>
    <n v="475.40000000000003"/>
    <n v="5"/>
    <n v="114.08218046665293"/>
    <n v="0.63050788679338565"/>
    <n v="95.245999999999995"/>
    <n v="0.95245999999999997"/>
    <n v="0.85"/>
    <x v="218"/>
    <x v="2"/>
  </r>
  <r>
    <x v="2"/>
    <x v="41"/>
    <n v="0"/>
    <n v="0"/>
    <n v="0"/>
    <n v="0"/>
    <m/>
    <n v="0"/>
    <n v="0"/>
    <n v="0"/>
    <n v="0"/>
    <x v="41"/>
    <n v="475.40000000000003"/>
    <n v="5"/>
    <n v="0"/>
    <n v="0"/>
    <n v="95.245999999999995"/>
    <n v="0.95245999999999997"/>
    <n v="0.85"/>
    <x v="1"/>
    <x v="1"/>
  </r>
  <r>
    <x v="2"/>
    <x v="42"/>
    <n v="7"/>
    <n v="25.9"/>
    <n v="35.4"/>
    <n v="0"/>
    <m/>
    <n v="0"/>
    <n v="0"/>
    <n v="0"/>
    <n v="490.76"/>
    <x v="42"/>
    <n v="501.3"/>
    <n v="5"/>
    <n v="118.77968201527982"/>
    <n v="0.65646997624958392"/>
    <n v="94.986999999999995"/>
    <n v="0.94986999999999999"/>
    <n v="0.85"/>
    <x v="219"/>
    <x v="2"/>
  </r>
  <r>
    <x v="2"/>
    <x v="43"/>
    <n v="0"/>
    <n v="0"/>
    <n v="0"/>
    <n v="0"/>
    <m/>
    <n v="0"/>
    <n v="0"/>
    <n v="0"/>
    <n v="0"/>
    <x v="43"/>
    <n v="501.3"/>
    <n v="5"/>
    <n v="0"/>
    <n v="0"/>
    <n v="94.986999999999995"/>
    <n v="0.94986999999999999"/>
    <n v="0.85"/>
    <x v="1"/>
    <x v="1"/>
  </r>
  <r>
    <x v="2"/>
    <x v="44"/>
    <n v="7"/>
    <n v="11.9"/>
    <n v="37.9"/>
    <n v="0"/>
    <m/>
    <n v="0"/>
    <n v="0"/>
    <n v="0"/>
    <n v="65.260000000000005"/>
    <x v="44"/>
    <n v="513.20000000000005"/>
    <n v="5"/>
    <n v="127.16807763782782"/>
    <n v="0.70283085027850933"/>
    <n v="94.867999999999995"/>
    <n v="0.94867999999999997"/>
    <n v="0.85"/>
    <x v="220"/>
    <x v="2"/>
  </r>
  <r>
    <x v="2"/>
    <x v="45"/>
    <n v="1"/>
    <n v="4"/>
    <n v="32.5"/>
    <n v="0"/>
    <m/>
    <n v="0"/>
    <n v="0"/>
    <n v="0"/>
    <n v="79.09"/>
    <x v="45"/>
    <n v="517.20000000000005"/>
    <n v="5"/>
    <n v="109.04914309312413"/>
    <n v="0.60269136237603049"/>
    <n v="94.828000000000003"/>
    <n v="0.94828000000000001"/>
    <n v="0.85"/>
    <x v="221"/>
    <x v="2"/>
  </r>
  <r>
    <x v="2"/>
    <x v="46"/>
    <n v="5"/>
    <n v="11"/>
    <n v="40"/>
    <n v="0"/>
    <m/>
    <n v="0"/>
    <n v="0"/>
    <n v="0"/>
    <n v="80.72"/>
    <x v="46"/>
    <n v="528.20000000000005"/>
    <n v="5"/>
    <n v="134.21432996076817"/>
    <n v="0.74177398446280673"/>
    <n v="94.718000000000004"/>
    <n v="0.94718000000000002"/>
    <n v="0.85"/>
    <x v="222"/>
    <x v="2"/>
  </r>
  <r>
    <x v="2"/>
    <x v="47"/>
    <n v="2"/>
    <n v="7.8"/>
    <n v="32.6"/>
    <n v="0"/>
    <m/>
    <n v="0"/>
    <n v="0"/>
    <n v="0"/>
    <n v="126.91"/>
    <x v="47"/>
    <n v="536"/>
    <n v="5"/>
    <n v="109.38467891802605"/>
    <n v="0.6045457973371875"/>
    <n v="94.64"/>
    <n v="0.94640000000000002"/>
    <n v="0.85"/>
    <x v="223"/>
    <x v="2"/>
  </r>
  <r>
    <x v="2"/>
    <x v="48"/>
    <n v="4"/>
    <n v="14.4"/>
    <n v="29.6"/>
    <n v="0"/>
    <m/>
    <n v="0"/>
    <n v="0"/>
    <n v="0"/>
    <n v="100.45"/>
    <x v="48"/>
    <n v="550.4"/>
    <n v="5"/>
    <n v="99.318604170968442"/>
    <n v="0.54891274850247695"/>
    <n v="94.496000000000009"/>
    <n v="0.94496000000000013"/>
    <n v="0.85"/>
    <x v="224"/>
    <x v="2"/>
  </r>
  <r>
    <x v="2"/>
    <x v="49"/>
    <n v="1"/>
    <n v="1"/>
    <n v="18.7"/>
    <n v="0"/>
    <m/>
    <n v="0"/>
    <n v="0"/>
    <n v="0"/>
    <n v="7.68"/>
    <x v="49"/>
    <n v="551.4"/>
    <n v="5"/>
    <n v="62.745199256659113"/>
    <n v="0.34677933773636216"/>
    <n v="94.486000000000004"/>
    <n v="0.94486000000000003"/>
    <n v="0.85"/>
    <x v="225"/>
    <x v="1"/>
  </r>
  <r>
    <x v="2"/>
    <x v="50"/>
    <n v="2"/>
    <n v="9.4"/>
    <n v="49.4"/>
    <n v="0"/>
    <m/>
    <n v="0"/>
    <n v="0"/>
    <n v="0"/>
    <n v="96.64"/>
    <x v="50"/>
    <n v="560.79999999999995"/>
    <n v="5"/>
    <n v="165.75469750154866"/>
    <n v="0.91609087081156626"/>
    <n v="94.391999999999996"/>
    <n v="0.94391999999999998"/>
    <n v="0.85"/>
    <x v="226"/>
    <x v="0"/>
  </r>
  <r>
    <x v="2"/>
    <x v="51"/>
    <n v="3"/>
    <n v="8.3999999999999986"/>
    <n v="34"/>
    <n v="0"/>
    <m/>
    <n v="0"/>
    <n v="0"/>
    <n v="0"/>
    <n v="55.31"/>
    <x v="51"/>
    <n v="569.19999999999993"/>
    <n v="5"/>
    <n v="114.08218046665293"/>
    <n v="0.63050788679338565"/>
    <n v="94.308000000000007"/>
    <n v="0.94308000000000003"/>
    <n v="0.85"/>
    <x v="227"/>
    <x v="2"/>
  </r>
  <r>
    <x v="2"/>
    <x v="52"/>
    <n v="5"/>
    <n v="16.5"/>
    <n v="31.3"/>
    <n v="0"/>
    <m/>
    <n v="0"/>
    <n v="0"/>
    <n v="0"/>
    <n v="269.81"/>
    <x v="52"/>
    <n v="585.69999999999993"/>
    <n v="5"/>
    <n v="105.02271319430108"/>
    <n v="0.58043814284214623"/>
    <n v="94.143000000000001"/>
    <n v="0.94142999999999999"/>
    <n v="0.85"/>
    <x v="228"/>
    <x v="2"/>
  </r>
  <r>
    <x v="2"/>
    <x v="53"/>
    <n v="4"/>
    <n v="20"/>
    <n v="28"/>
    <n v="0"/>
    <m/>
    <n v="0"/>
    <n v="0"/>
    <n v="0"/>
    <n v="186.52"/>
    <x v="53"/>
    <n v="605.69999999999993"/>
    <n v="5"/>
    <n v="93.950030972537718"/>
    <n v="0.51924178912396479"/>
    <n v="93.942999999999998"/>
    <n v="0.93942999999999999"/>
    <n v="0.85"/>
    <x v="229"/>
    <x v="2"/>
  </r>
  <r>
    <x v="2"/>
    <x v="54"/>
    <n v="5"/>
    <n v="23.5"/>
    <n v="36.200000000000003"/>
    <n v="0"/>
    <m/>
    <n v="0"/>
    <n v="0"/>
    <n v="0"/>
    <n v="322.01"/>
    <x v="54"/>
    <n v="629.19999999999993"/>
    <n v="5"/>
    <n v="121.4639686144952"/>
    <n v="0.67130545593884017"/>
    <n v="93.707999999999998"/>
    <n v="0.93708000000000002"/>
    <n v="0.85"/>
    <x v="230"/>
    <x v="2"/>
  </r>
  <r>
    <x v="2"/>
    <x v="55"/>
    <n v="6"/>
    <n v="35.400000000000013"/>
    <n v="26.4"/>
    <n v="0"/>
    <m/>
    <n v="0"/>
    <n v="0"/>
    <n v="0"/>
    <n v="250.58"/>
    <x v="55"/>
    <n v="664.59999999999991"/>
    <n v="5"/>
    <n v="88.58145777410698"/>
    <n v="0.48957082974545241"/>
    <n v="93.353999999999999"/>
    <n v="0.93354000000000004"/>
    <n v="0.85"/>
    <x v="231"/>
    <x v="2"/>
  </r>
  <r>
    <x v="2"/>
    <x v="56"/>
    <n v="1"/>
    <n v="3.8"/>
    <n v="39.299999999999997"/>
    <n v="0"/>
    <m/>
    <n v="0"/>
    <n v="0"/>
    <n v="0"/>
    <n v="33.25"/>
    <x v="56"/>
    <n v="668.39999999999986"/>
    <n v="5"/>
    <n v="131.86557918645468"/>
    <n v="0.72879293973470738"/>
    <n v="93.316000000000003"/>
    <n v="0.93315999999999999"/>
    <n v="0.85"/>
    <x v="232"/>
    <x v="2"/>
  </r>
  <r>
    <x v="2"/>
    <x v="57"/>
    <n v="7"/>
    <n v="30.1"/>
    <n v="48.1"/>
    <n v="1"/>
    <s v="Overhaul"/>
    <n v="895.16"/>
    <n v="0"/>
    <n v="0"/>
    <n v="399.75"/>
    <x v="57"/>
    <n v="698.49999999999989"/>
    <n v="5"/>
    <n v="161.39273177782371"/>
    <n v="0.89198321631652511"/>
    <n v="93.015000000000001"/>
    <n v="0.93015000000000003"/>
    <n v="0.85"/>
    <x v="233"/>
    <x v="0"/>
  </r>
  <r>
    <x v="2"/>
    <x v="58"/>
    <n v="3"/>
    <n v="15.6"/>
    <n v="16.5"/>
    <n v="0"/>
    <m/>
    <n v="0"/>
    <n v="0"/>
    <n v="0"/>
    <n v="119"/>
    <x v="58"/>
    <n v="714.09999999999991"/>
    <n v="5"/>
    <n v="55.363411108816862"/>
    <n v="0.30598176859090775"/>
    <n v="92.859000000000009"/>
    <n v="0.92859000000000014"/>
    <n v="0.85"/>
    <x v="234"/>
    <x v="1"/>
  </r>
  <r>
    <x v="2"/>
    <x v="59"/>
    <n v="3"/>
    <n v="6.8999999999999986"/>
    <n v="21.7"/>
    <n v="0"/>
    <m/>
    <n v="0"/>
    <n v="0"/>
    <n v="0"/>
    <n v="82.23"/>
    <x v="59"/>
    <n v="720.99999999999989"/>
    <n v="5"/>
    <n v="72.811274003716719"/>
    <n v="0.40241238657107259"/>
    <n v="92.79"/>
    <n v="0.92790000000000006"/>
    <n v="0.85"/>
    <x v="235"/>
    <x v="2"/>
  </r>
  <r>
    <x v="2"/>
    <x v="60"/>
    <n v="3"/>
    <n v="12.9"/>
    <n v="27.7"/>
    <n v="0"/>
    <m/>
    <n v="0"/>
    <n v="0"/>
    <n v="0"/>
    <n v="153.78"/>
    <x v="60"/>
    <n v="733.89999999999986"/>
    <n v="5"/>
    <n v="92.943423497831944"/>
    <n v="0.51367848424049367"/>
    <n v="92.661000000000001"/>
    <n v="0.92661000000000004"/>
    <n v="0.85"/>
    <x v="236"/>
    <x v="2"/>
  </r>
  <r>
    <x v="2"/>
    <x v="61"/>
    <n v="1"/>
    <n v="4.9000000000000004"/>
    <n v="43.5"/>
    <n v="0"/>
    <m/>
    <n v="0"/>
    <n v="0"/>
    <n v="0"/>
    <n v="42.5"/>
    <x v="61"/>
    <n v="738.79999999999984"/>
    <n v="5"/>
    <n v="145.95808383233538"/>
    <n v="0.80667920810330229"/>
    <n v="92.612000000000009"/>
    <n v="0.92612000000000005"/>
    <n v="0.85"/>
    <x v="237"/>
    <x v="2"/>
  </r>
  <r>
    <x v="2"/>
    <x v="62"/>
    <n v="1"/>
    <n v="0.5"/>
    <n v="11.3"/>
    <n v="0"/>
    <m/>
    <n v="0"/>
    <n v="0"/>
    <n v="0"/>
    <n v="9.9700000000000006"/>
    <x v="62"/>
    <n v="739.29999999999984"/>
    <n v="5"/>
    <n v="37.915548213917006"/>
    <n v="0.20955115061074292"/>
    <n v="92.606999999999999"/>
    <n v="0.92606999999999995"/>
    <n v="0.85"/>
    <x v="238"/>
    <x v="1"/>
  </r>
  <r>
    <x v="2"/>
    <x v="63"/>
    <n v="6"/>
    <n v="5.4"/>
    <n v="26.7"/>
    <n v="0"/>
    <m/>
    <n v="0"/>
    <n v="0"/>
    <n v="0"/>
    <n v="36.799999999999997"/>
    <x v="63"/>
    <n v="744.69999999999982"/>
    <n v="5"/>
    <n v="89.58806524881274"/>
    <n v="0.49513413462892347"/>
    <n v="92.552999999999997"/>
    <n v="0.92552999999999996"/>
    <n v="0.85"/>
    <x v="239"/>
    <x v="2"/>
  </r>
  <r>
    <x v="2"/>
    <x v="64"/>
    <n v="0"/>
    <n v="0"/>
    <n v="0"/>
    <n v="1"/>
    <s v="Emergency"/>
    <n v="845.48"/>
    <n v="0"/>
    <n v="0"/>
    <n v="0"/>
    <x v="64"/>
    <n v="744.69999999999982"/>
    <n v="5"/>
    <n v="0"/>
    <n v="0"/>
    <n v="92.552999999999997"/>
    <n v="0.92552999999999996"/>
    <n v="0.85"/>
    <x v="1"/>
    <x v="1"/>
  </r>
  <r>
    <x v="2"/>
    <x v="65"/>
    <n v="6"/>
    <n v="26.4"/>
    <n v="30.5"/>
    <n v="0"/>
    <m/>
    <n v="0"/>
    <n v="0"/>
    <n v="0"/>
    <n v="181.13"/>
    <x v="65"/>
    <n v="771.0999999999998"/>
    <n v="5"/>
    <n v="102.33842659508572"/>
    <n v="0.56560266315289009"/>
    <n v="92.289000000000001"/>
    <n v="0.92288999999999999"/>
    <n v="0.85"/>
    <x v="240"/>
    <x v="2"/>
  </r>
  <r>
    <x v="2"/>
    <x v="66"/>
    <n v="2"/>
    <n v="10.4"/>
    <n v="40.299999999999997"/>
    <n v="0"/>
    <m/>
    <n v="0"/>
    <n v="0"/>
    <n v="0"/>
    <n v="164.63"/>
    <x v="66"/>
    <n v="781.49999999999977"/>
    <n v="5"/>
    <n v="135.2209374354739"/>
    <n v="0.74733728934627763"/>
    <n v="92.185000000000002"/>
    <n v="0.92185000000000006"/>
    <n v="0.85"/>
    <x v="241"/>
    <x v="2"/>
  </r>
  <r>
    <x v="2"/>
    <x v="67"/>
    <n v="5"/>
    <n v="14"/>
    <n v="23.6"/>
    <n v="0"/>
    <m/>
    <n v="0"/>
    <n v="0"/>
    <n v="0"/>
    <n v="114.12"/>
    <x v="67"/>
    <n v="795.49999999999977"/>
    <n v="5"/>
    <n v="79.186454676853216"/>
    <n v="0.43764665083305598"/>
    <n v="92.045000000000002"/>
    <n v="0.92044999999999999"/>
    <n v="0.85"/>
    <x v="242"/>
    <x v="2"/>
  </r>
  <r>
    <x v="2"/>
    <x v="68"/>
    <n v="1"/>
    <n v="2.2999999999999998"/>
    <n v="37.700000000000003"/>
    <n v="0"/>
    <m/>
    <n v="0"/>
    <n v="0"/>
    <n v="0"/>
    <n v="37.46"/>
    <x v="68"/>
    <n v="797.79999999999973"/>
    <n v="5"/>
    <n v="126.497005988024"/>
    <n v="0.69912198035619544"/>
    <n v="92.022000000000006"/>
    <n v="0.92022000000000004"/>
    <n v="0.85"/>
    <x v="243"/>
    <x v="2"/>
  </r>
  <r>
    <x v="2"/>
    <x v="69"/>
    <n v="4"/>
    <n v="9.6"/>
    <n v="37.6"/>
    <n v="0"/>
    <m/>
    <n v="0"/>
    <n v="0"/>
    <n v="0"/>
    <n v="85.14"/>
    <x v="69"/>
    <n v="807.39999999999975"/>
    <n v="5"/>
    <n v="126.16147016312208"/>
    <n v="0.69726754539503832"/>
    <n v="91.926000000000002"/>
    <n v="0.91925999999999997"/>
    <n v="0.85"/>
    <x v="244"/>
    <x v="2"/>
  </r>
  <r>
    <x v="2"/>
    <x v="70"/>
    <n v="4"/>
    <n v="15.2"/>
    <n v="40.5"/>
    <n v="0"/>
    <m/>
    <n v="0"/>
    <n v="0"/>
    <n v="0"/>
    <n v="126.39"/>
    <x v="70"/>
    <n v="822.5999999999998"/>
    <n v="5"/>
    <n v="135.89200908527778"/>
    <n v="0.75104615926859186"/>
    <n v="91.774000000000001"/>
    <n v="0.91774"/>
    <n v="0.85"/>
    <x v="245"/>
    <x v="2"/>
  </r>
  <r>
    <x v="2"/>
    <x v="71"/>
    <n v="5"/>
    <n v="18"/>
    <n v="38.6"/>
    <n v="0"/>
    <m/>
    <n v="0"/>
    <n v="0"/>
    <n v="0"/>
    <n v="243.26"/>
    <x v="71"/>
    <n v="840.5999999999998"/>
    <n v="5"/>
    <n v="129.51682841214128"/>
    <n v="0.71581189500660858"/>
    <n v="91.593999999999994"/>
    <n v="0.91593999999999998"/>
    <n v="0.85"/>
    <x v="246"/>
    <x v="2"/>
  </r>
  <r>
    <x v="2"/>
    <x v="72"/>
    <n v="4"/>
    <n v="12.4"/>
    <n v="27.6"/>
    <n v="0"/>
    <m/>
    <n v="0"/>
    <n v="0"/>
    <n v="0"/>
    <n v="191.29"/>
    <x v="72"/>
    <n v="852.99999999999977"/>
    <n v="5"/>
    <n v="92.607887672930033"/>
    <n v="0.51182404927933667"/>
    <n v="91.470000000000013"/>
    <n v="0.91470000000000018"/>
    <n v="0.85"/>
    <x v="247"/>
    <x v="2"/>
  </r>
  <r>
    <x v="2"/>
    <x v="73"/>
    <n v="2"/>
    <n v="7.6"/>
    <n v="44.4"/>
    <n v="0"/>
    <m/>
    <n v="0"/>
    <n v="0"/>
    <n v="0"/>
    <n v="135"/>
    <x v="73"/>
    <n v="860.5999999999998"/>
    <n v="5"/>
    <n v="148.97790625645263"/>
    <n v="0.82336912275371532"/>
    <n v="91.393999999999991"/>
    <n v="0.91393999999999986"/>
    <n v="0.85"/>
    <x v="248"/>
    <x v="2"/>
  </r>
  <r>
    <x v="2"/>
    <x v="74"/>
    <n v="4"/>
    <n v="5.2"/>
    <n v="10.5"/>
    <n v="0"/>
    <m/>
    <n v="0"/>
    <n v="0"/>
    <n v="0"/>
    <n v="93.88"/>
    <x v="74"/>
    <n v="865.79999999999984"/>
    <n v="5"/>
    <n v="35.231261614701644"/>
    <n v="0.19471567092148678"/>
    <n v="91.341999999999999"/>
    <n v="0.91342000000000001"/>
    <n v="0.85"/>
    <x v="249"/>
    <x v="1"/>
  </r>
  <r>
    <x v="2"/>
    <x v="75"/>
    <n v="6"/>
    <n v="18.600000000000001"/>
    <n v="46"/>
    <n v="0"/>
    <m/>
    <n v="0"/>
    <n v="0"/>
    <n v="0"/>
    <n v="256.81"/>
    <x v="75"/>
    <n v="884.39999999999986"/>
    <n v="5"/>
    <n v="154.34647945488337"/>
    <n v="0.8530400821322276"/>
    <n v="91.156000000000006"/>
    <n v="0.91156000000000004"/>
    <n v="0.85"/>
    <x v="250"/>
    <x v="2"/>
  </r>
  <r>
    <x v="2"/>
    <x v="76"/>
    <n v="5"/>
    <n v="17"/>
    <n v="25.1"/>
    <n v="0"/>
    <m/>
    <n v="0"/>
    <n v="0"/>
    <n v="0"/>
    <n v="307.05"/>
    <x v="76"/>
    <n v="901.39999999999986"/>
    <n v="5"/>
    <n v="84.219492050382016"/>
    <n v="0.4654631752504112"/>
    <n v="90.986000000000004"/>
    <n v="0.90986"/>
    <n v="0.85"/>
    <x v="251"/>
    <x v="2"/>
  </r>
  <r>
    <x v="2"/>
    <x v="77"/>
    <n v="7"/>
    <n v="10.5"/>
    <n v="45.9"/>
    <n v="1"/>
    <s v="Routine"/>
    <n v="408.13"/>
    <n v="0"/>
    <n v="0"/>
    <n v="87.83"/>
    <x v="77"/>
    <n v="911.89999999999986"/>
    <n v="5"/>
    <n v="154.01094362998145"/>
    <n v="0.8511856471710707"/>
    <n v="90.881"/>
    <n v="0.90881000000000001"/>
    <n v="0.85"/>
    <x v="252"/>
    <x v="2"/>
  </r>
  <r>
    <x v="2"/>
    <x v="78"/>
    <n v="4"/>
    <n v="15.2"/>
    <n v="39.200000000000003"/>
    <n v="0"/>
    <m/>
    <n v="0"/>
    <n v="0"/>
    <n v="0"/>
    <n v="189.72"/>
    <x v="78"/>
    <n v="927.09999999999991"/>
    <n v="5"/>
    <n v="131.5300433615528"/>
    <n v="0.7269385047735506"/>
    <n v="90.728999999999999"/>
    <n v="0.90729000000000004"/>
    <n v="0.85"/>
    <x v="253"/>
    <x v="2"/>
  </r>
  <r>
    <x v="2"/>
    <x v="79"/>
    <n v="0"/>
    <n v="0"/>
    <n v="0"/>
    <n v="0"/>
    <m/>
    <n v="0"/>
    <n v="0"/>
    <n v="0"/>
    <n v="0"/>
    <x v="79"/>
    <n v="927.09999999999991"/>
    <n v="5"/>
    <n v="0"/>
    <n v="0"/>
    <n v="90.728999999999999"/>
    <n v="0.90729000000000004"/>
    <n v="0.85"/>
    <x v="1"/>
    <x v="1"/>
  </r>
  <r>
    <x v="2"/>
    <x v="80"/>
    <n v="3"/>
    <n v="7.5"/>
    <n v="11.3"/>
    <n v="0"/>
    <m/>
    <n v="0"/>
    <n v="0"/>
    <n v="0"/>
    <n v="94.58"/>
    <x v="80"/>
    <n v="934.59999999999991"/>
    <n v="5"/>
    <n v="37.915548213917006"/>
    <n v="0.20955115061074292"/>
    <n v="90.653999999999996"/>
    <n v="0.90654000000000001"/>
    <n v="0.85"/>
    <x v="254"/>
    <x v="1"/>
  </r>
  <r>
    <x v="2"/>
    <x v="81"/>
    <n v="4"/>
    <n v="14"/>
    <n v="31.4"/>
    <n v="0"/>
    <m/>
    <n v="0"/>
    <n v="0"/>
    <n v="0"/>
    <n v="273.79000000000002"/>
    <x v="81"/>
    <n v="948.59999999999991"/>
    <n v="5"/>
    <n v="105.35824901920299"/>
    <n v="0.58229257780330324"/>
    <n v="90.51400000000001"/>
    <n v="0.90514000000000006"/>
    <n v="0.85"/>
    <x v="255"/>
    <x v="2"/>
  </r>
  <r>
    <x v="2"/>
    <x v="82"/>
    <n v="0"/>
    <n v="0"/>
    <n v="0"/>
    <n v="0"/>
    <m/>
    <n v="0"/>
    <n v="0"/>
    <n v="0"/>
    <n v="0"/>
    <x v="82"/>
    <n v="948.59999999999991"/>
    <n v="5"/>
    <n v="0"/>
    <n v="0"/>
    <n v="90.51400000000001"/>
    <n v="0.90514000000000006"/>
    <n v="0.85"/>
    <x v="1"/>
    <x v="1"/>
  </r>
  <r>
    <x v="2"/>
    <x v="83"/>
    <n v="3"/>
    <n v="5.4"/>
    <n v="38.700000000000003"/>
    <n v="0"/>
    <m/>
    <n v="0"/>
    <n v="0"/>
    <n v="0"/>
    <n v="48.53"/>
    <x v="83"/>
    <n v="953.99999999999989"/>
    <n v="5"/>
    <n v="129.85236423704322"/>
    <n v="0.71766632996776569"/>
    <n v="90.460000000000008"/>
    <n v="0.90460000000000007"/>
    <n v="0.85"/>
    <x v="256"/>
    <x v="2"/>
  </r>
  <r>
    <x v="2"/>
    <x v="84"/>
    <n v="4"/>
    <n v="4"/>
    <n v="17.600000000000001"/>
    <n v="0"/>
    <m/>
    <n v="0"/>
    <n v="0"/>
    <n v="0"/>
    <n v="74.19"/>
    <x v="84"/>
    <n v="957.99999999999989"/>
    <n v="5"/>
    <n v="59.054305182737984"/>
    <n v="0.32638055316363496"/>
    <n v="90.42"/>
    <n v="0.9042"/>
    <n v="0.85"/>
    <x v="257"/>
    <x v="1"/>
  </r>
  <r>
    <x v="2"/>
    <x v="85"/>
    <n v="4"/>
    <n v="3.2"/>
    <n v="19.100000000000001"/>
    <n v="0"/>
    <m/>
    <n v="0"/>
    <n v="0"/>
    <n v="0"/>
    <n v="38.29"/>
    <x v="85"/>
    <n v="961.19999999999993"/>
    <n v="5"/>
    <n v="64.087342556266805"/>
    <n v="0.35419707758099028"/>
    <n v="90.388000000000005"/>
    <n v="0.90388000000000002"/>
    <n v="0.85"/>
    <x v="258"/>
    <x v="1"/>
  </r>
  <r>
    <x v="2"/>
    <x v="86"/>
    <n v="0"/>
    <n v="0"/>
    <n v="0"/>
    <n v="0"/>
    <m/>
    <n v="0"/>
    <n v="0"/>
    <n v="0"/>
    <n v="0"/>
    <x v="86"/>
    <n v="961.19999999999993"/>
    <n v="5"/>
    <n v="0"/>
    <n v="0"/>
    <n v="90.388000000000005"/>
    <n v="0.90388000000000002"/>
    <n v="0.85"/>
    <x v="1"/>
    <x v="1"/>
  </r>
  <r>
    <x v="2"/>
    <x v="87"/>
    <n v="3"/>
    <n v="3"/>
    <n v="33.6"/>
    <n v="0"/>
    <m/>
    <n v="0"/>
    <n v="0"/>
    <n v="0"/>
    <n v="15.43"/>
    <x v="87"/>
    <n v="964.19999999999993"/>
    <n v="5"/>
    <n v="112.74003716704526"/>
    <n v="0.62309014694875764"/>
    <n v="90.358000000000004"/>
    <n v="0.90358000000000005"/>
    <n v="0.85"/>
    <x v="259"/>
    <x v="2"/>
  </r>
  <r>
    <x v="2"/>
    <x v="88"/>
    <n v="6"/>
    <n v="31.2"/>
    <n v="14.5"/>
    <n v="0"/>
    <m/>
    <n v="0"/>
    <n v="0"/>
    <n v="0"/>
    <n v="247.17"/>
    <x v="88"/>
    <n v="995.4"/>
    <n v="5"/>
    <n v="48.652694610778454"/>
    <n v="0.26889306936776741"/>
    <n v="90.046000000000006"/>
    <n v="0.90046000000000004"/>
    <n v="0.85"/>
    <x v="260"/>
    <x v="1"/>
  </r>
  <r>
    <x v="2"/>
    <x v="89"/>
    <n v="7"/>
    <n v="42"/>
    <n v="20.100000000000001"/>
    <n v="0"/>
    <m/>
    <n v="0"/>
    <n v="0"/>
    <n v="0"/>
    <n v="607.61"/>
    <x v="89"/>
    <n v="1037.4000000000001"/>
    <n v="5"/>
    <n v="67.442700805286009"/>
    <n v="0.37274142719256043"/>
    <n v="89.625999999999991"/>
    <n v="0.89625999999999995"/>
    <n v="0.85"/>
    <x v="261"/>
    <x v="1"/>
  </r>
  <r>
    <x v="2"/>
    <x v="90"/>
    <n v="5"/>
    <n v="16.5"/>
    <n v="30.6"/>
    <n v="0"/>
    <m/>
    <n v="0"/>
    <n v="0"/>
    <n v="0"/>
    <n v="297.14999999999998"/>
    <x v="90"/>
    <n v="1053.9000000000001"/>
    <n v="5"/>
    <n v="102.67396241998765"/>
    <n v="0.56745709811404721"/>
    <n v="89.460999999999999"/>
    <n v="0.89461000000000002"/>
    <n v="0.85"/>
    <x v="262"/>
    <x v="2"/>
  </r>
  <r>
    <x v="2"/>
    <x v="91"/>
    <n v="3"/>
    <n v="7.1999999999999993"/>
    <n v="37.1"/>
    <n v="0"/>
    <m/>
    <n v="0"/>
    <n v="0"/>
    <n v="0"/>
    <n v="48.04"/>
    <x v="91"/>
    <n v="1061.1000000000001"/>
    <n v="5"/>
    <n v="124.48379103861247"/>
    <n v="0.6879953705892532"/>
    <n v="89.388999999999996"/>
    <n v="0.89388999999999996"/>
    <n v="0.85"/>
    <x v="263"/>
    <x v="2"/>
  </r>
  <r>
    <x v="2"/>
    <x v="92"/>
    <n v="2"/>
    <n v="6.4"/>
    <n v="22.8"/>
    <n v="0"/>
    <m/>
    <n v="0"/>
    <n v="0"/>
    <n v="0"/>
    <n v="47.66"/>
    <x v="92"/>
    <n v="1067.5000000000002"/>
    <n v="5"/>
    <n v="76.502168077637862"/>
    <n v="0.4228111711437999"/>
    <n v="89.325000000000003"/>
    <n v="0.89324999999999999"/>
    <n v="0.85"/>
    <x v="264"/>
    <x v="2"/>
  </r>
  <r>
    <x v="2"/>
    <x v="93"/>
    <n v="1"/>
    <n v="4.7"/>
    <n v="36.9"/>
    <n v="1"/>
    <s v="Emergency"/>
    <n v="408.19"/>
    <n v="0"/>
    <n v="0"/>
    <n v="81.489999999999995"/>
    <x v="93"/>
    <n v="1072.2000000000003"/>
    <n v="5"/>
    <n v="123.81271938880862"/>
    <n v="0.68428650066693919"/>
    <n v="89.278000000000006"/>
    <n v="0.89278000000000002"/>
    <n v="0.85"/>
    <x v="265"/>
    <x v="2"/>
  </r>
  <r>
    <x v="2"/>
    <x v="94"/>
    <n v="3"/>
    <n v="14.4"/>
    <n v="40.5"/>
    <n v="0"/>
    <m/>
    <n v="0"/>
    <n v="0"/>
    <n v="0"/>
    <n v="141.12"/>
    <x v="94"/>
    <n v="1086.6000000000004"/>
    <n v="5"/>
    <n v="135.89200908527778"/>
    <n v="0.75104615926859186"/>
    <n v="89.134"/>
    <n v="0.89134000000000002"/>
    <n v="0.85"/>
    <x v="266"/>
    <x v="2"/>
  </r>
  <r>
    <x v="2"/>
    <x v="95"/>
    <n v="7"/>
    <n v="7.7000000000000011"/>
    <n v="22"/>
    <n v="0"/>
    <m/>
    <n v="0"/>
    <n v="0"/>
    <n v="0"/>
    <n v="56.36"/>
    <x v="95"/>
    <n v="1094.3000000000004"/>
    <n v="5"/>
    <n v="73.817881478422493"/>
    <n v="0.40797569145454371"/>
    <n v="89.057000000000002"/>
    <n v="0.89056999999999997"/>
    <n v="0.85"/>
    <x v="267"/>
    <x v="2"/>
  </r>
  <r>
    <x v="2"/>
    <x v="96"/>
    <n v="2"/>
    <n v="3.2"/>
    <n v="25.8"/>
    <n v="0"/>
    <m/>
    <n v="0"/>
    <n v="0"/>
    <n v="0"/>
    <n v="47.8"/>
    <x v="96"/>
    <n v="1097.5000000000005"/>
    <n v="5"/>
    <n v="86.56824282469546"/>
    <n v="0.47844421997851033"/>
    <n v="89.025000000000006"/>
    <n v="0.8902500000000001"/>
    <n v="0.85"/>
    <x v="268"/>
    <x v="2"/>
  </r>
  <r>
    <x v="2"/>
    <x v="97"/>
    <n v="5"/>
    <n v="29"/>
    <n v="49.2"/>
    <n v="0"/>
    <m/>
    <n v="0"/>
    <n v="0"/>
    <n v="0"/>
    <n v="484.19"/>
    <x v="97"/>
    <n v="1126.5000000000005"/>
    <n v="5"/>
    <n v="165.08362585174484"/>
    <n v="0.91238200088925236"/>
    <n v="88.734999999999999"/>
    <n v="0.88734999999999997"/>
    <n v="0.85"/>
    <x v="269"/>
    <x v="2"/>
  </r>
  <r>
    <x v="2"/>
    <x v="98"/>
    <n v="4"/>
    <n v="7.2"/>
    <n v="20.5"/>
    <n v="0"/>
    <m/>
    <n v="0"/>
    <n v="0"/>
    <n v="0"/>
    <n v="76.05"/>
    <x v="98"/>
    <n v="1133.7000000000005"/>
    <n v="5"/>
    <n v="68.784844104893679"/>
    <n v="0.38015916703718844"/>
    <n v="88.662999999999997"/>
    <n v="0.88662999999999992"/>
    <n v="0.85"/>
    <x v="270"/>
    <x v="1"/>
  </r>
  <r>
    <x v="2"/>
    <x v="99"/>
    <n v="4"/>
    <n v="9.1999999999999993"/>
    <n v="24.2"/>
    <n v="0"/>
    <m/>
    <n v="0"/>
    <n v="0"/>
    <n v="0"/>
    <n v="104.69"/>
    <x v="99"/>
    <n v="1142.9000000000005"/>
    <n v="5"/>
    <n v="81.199669626264722"/>
    <n v="0.448773260599998"/>
    <n v="88.570999999999998"/>
    <n v="0.88571"/>
    <n v="0.85"/>
    <x v="271"/>
    <x v="2"/>
  </r>
  <r>
    <x v="2"/>
    <x v="100"/>
    <n v="6"/>
    <n v="28.2"/>
    <n v="10.199999999999999"/>
    <n v="0"/>
    <m/>
    <n v="0"/>
    <n v="0"/>
    <n v="0"/>
    <n v="313.92"/>
    <x v="100"/>
    <n v="1171.1000000000006"/>
    <n v="5"/>
    <n v="34.224654139995877"/>
    <n v="0.18915236603801569"/>
    <n v="88.289000000000001"/>
    <n v="0.88289000000000006"/>
    <n v="0.85"/>
    <x v="272"/>
    <x v="1"/>
  </r>
  <r>
    <x v="2"/>
    <x v="101"/>
    <n v="2"/>
    <n v="11.8"/>
    <n v="40.700000000000003"/>
    <n v="1"/>
    <s v="Overhaul"/>
    <n v="281.99"/>
    <n v="0"/>
    <n v="0"/>
    <n v="104.3"/>
    <x v="101"/>
    <n v="1182.9000000000005"/>
    <n v="5"/>
    <n v="136.5630807350816"/>
    <n v="0.75475502919090587"/>
    <n v="88.170999999999992"/>
    <n v="0.88170999999999988"/>
    <n v="0.85"/>
    <x v="273"/>
    <x v="2"/>
  </r>
  <r>
    <x v="2"/>
    <x v="102"/>
    <n v="5"/>
    <n v="3"/>
    <n v="27.1"/>
    <n v="0"/>
    <m/>
    <n v="0"/>
    <n v="0"/>
    <n v="0"/>
    <n v="48.26"/>
    <x v="102"/>
    <n v="1185.9000000000005"/>
    <n v="5"/>
    <n v="90.930208548420438"/>
    <n v="0.50255187447355165"/>
    <n v="88.140999999999991"/>
    <n v="0.88140999999999992"/>
    <n v="0.85"/>
    <x v="274"/>
    <x v="2"/>
  </r>
  <r>
    <x v="2"/>
    <x v="103"/>
    <n v="3"/>
    <n v="11.7"/>
    <n v="27.6"/>
    <n v="0"/>
    <m/>
    <n v="0"/>
    <n v="0"/>
    <n v="0"/>
    <n v="86.65"/>
    <x v="103"/>
    <n v="1197.6000000000006"/>
    <n v="5"/>
    <n v="92.607887672930033"/>
    <n v="0.51182404927933667"/>
    <n v="88.023999999999987"/>
    <n v="0.88023999999999991"/>
    <n v="0.85"/>
    <x v="275"/>
    <x v="2"/>
  </r>
  <r>
    <x v="3"/>
    <x v="0"/>
    <n v="7"/>
    <n v="39.9"/>
    <n v="33.700000000000003"/>
    <n v="0"/>
    <m/>
    <n v="0"/>
    <n v="0"/>
    <n v="0"/>
    <n v="667.06"/>
    <x v="0"/>
    <n v="39.9"/>
    <n v="0"/>
    <n v="110.95594913714804"/>
    <n v="0.61322987281144237"/>
    <n v="99.600999999999999"/>
    <n v="0.99600999999999995"/>
    <n v="1"/>
    <x v="276"/>
    <x v="2"/>
  </r>
  <r>
    <x v="3"/>
    <x v="1"/>
    <n v="6"/>
    <n v="25.8"/>
    <n v="46.4"/>
    <n v="0"/>
    <m/>
    <n v="0"/>
    <n v="0"/>
    <n v="0"/>
    <n v="363.79"/>
    <x v="1"/>
    <n v="65.7"/>
    <n v="0"/>
    <n v="152.77020890099908"/>
    <n v="0.84432837087391477"/>
    <n v="99.343000000000004"/>
    <n v="0.99343000000000004"/>
    <n v="1"/>
    <x v="277"/>
    <x v="0"/>
  </r>
  <r>
    <x v="3"/>
    <x v="2"/>
    <n v="6"/>
    <n v="4.8000000000000007"/>
    <n v="12.2"/>
    <n v="0"/>
    <m/>
    <n v="0"/>
    <n v="0"/>
    <n v="0"/>
    <n v="55.54"/>
    <x v="2"/>
    <n v="70.5"/>
    <n v="0"/>
    <n v="40.168029064486824"/>
    <n v="0.22200013199702068"/>
    <n v="99.295000000000002"/>
    <n v="0.99295"/>
    <n v="1"/>
    <x v="278"/>
    <x v="1"/>
  </r>
  <r>
    <x v="3"/>
    <x v="3"/>
    <n v="4"/>
    <n v="4.4000000000000004"/>
    <n v="15.4"/>
    <n v="0"/>
    <m/>
    <n v="0"/>
    <n v="0"/>
    <n v="0"/>
    <n v="73.17"/>
    <x v="3"/>
    <n v="74.900000000000006"/>
    <n v="0"/>
    <n v="50.703905540417793"/>
    <n v="0.28022967481591132"/>
    <n v="99.251000000000005"/>
    <n v="0.99251"/>
    <n v="1"/>
    <x v="279"/>
    <x v="1"/>
  </r>
  <r>
    <x v="3"/>
    <x v="4"/>
    <n v="6"/>
    <n v="30"/>
    <n v="45"/>
    <n v="0"/>
    <m/>
    <n v="0"/>
    <n v="0"/>
    <n v="0"/>
    <n v="402.83"/>
    <x v="4"/>
    <n v="104.9"/>
    <n v="0"/>
    <n v="148.16076294277926"/>
    <n v="0.81885294589064994"/>
    <n v="98.950999999999993"/>
    <n v="0.98950999999999989"/>
    <n v="1"/>
    <x v="280"/>
    <x v="0"/>
  </r>
  <r>
    <x v="3"/>
    <x v="5"/>
    <n v="7"/>
    <n v="12.6"/>
    <n v="32.9"/>
    <n v="0"/>
    <m/>
    <n v="0"/>
    <n v="0"/>
    <n v="0"/>
    <n v="163.36000000000001"/>
    <x v="5"/>
    <n v="117.5"/>
    <n v="0"/>
    <n v="108.32198001816529"/>
    <n v="0.59867248710671972"/>
    <n v="98.825000000000003"/>
    <n v="0.98825000000000007"/>
    <n v="1"/>
    <x v="281"/>
    <x v="2"/>
  </r>
  <r>
    <x v="3"/>
    <x v="6"/>
    <n v="4"/>
    <n v="17.2"/>
    <n v="15.6"/>
    <n v="0"/>
    <m/>
    <n v="0"/>
    <n v="0"/>
    <n v="0"/>
    <n v="266.41000000000003"/>
    <x v="6"/>
    <n v="134.69999999999999"/>
    <n v="0"/>
    <n v="51.362397820163487"/>
    <n v="0.28386902124209207"/>
    <n v="98.653000000000006"/>
    <n v="0.98653000000000002"/>
    <n v="1"/>
    <x v="282"/>
    <x v="1"/>
  </r>
  <r>
    <x v="3"/>
    <x v="7"/>
    <n v="5"/>
    <n v="29"/>
    <n v="24.4"/>
    <n v="0"/>
    <m/>
    <n v="0"/>
    <n v="0"/>
    <n v="0"/>
    <n v="238.44"/>
    <x v="7"/>
    <n v="163.69999999999999"/>
    <n v="0"/>
    <n v="80.336058128973647"/>
    <n v="0.44400026399404136"/>
    <n v="98.363"/>
    <n v="0.98363"/>
    <n v="1"/>
    <x v="283"/>
    <x v="2"/>
  </r>
  <r>
    <x v="3"/>
    <x v="8"/>
    <n v="5"/>
    <n v="15.5"/>
    <n v="28.4"/>
    <n v="0"/>
    <m/>
    <n v="0"/>
    <n v="0"/>
    <n v="0"/>
    <n v="241.19"/>
    <x v="8"/>
    <n v="179.2"/>
    <n v="0"/>
    <n v="93.505903723887357"/>
    <n v="0.5167871925176547"/>
    <n v="98.207999999999998"/>
    <n v="0.98207999999999995"/>
    <n v="1"/>
    <x v="284"/>
    <x v="2"/>
  </r>
  <r>
    <x v="3"/>
    <x v="9"/>
    <n v="4"/>
    <n v="15.2"/>
    <n v="47.3"/>
    <n v="0"/>
    <m/>
    <n v="0"/>
    <n v="0"/>
    <n v="0"/>
    <n v="173.43"/>
    <x v="9"/>
    <n v="194.39999999999998"/>
    <n v="0"/>
    <n v="155.73342415985465"/>
    <n v="0.86070542979172771"/>
    <n v="98.055999999999997"/>
    <n v="0.98055999999999999"/>
    <n v="1"/>
    <x v="285"/>
    <x v="0"/>
  </r>
  <r>
    <x v="3"/>
    <x v="10"/>
    <n v="7"/>
    <n v="34.299999999999997"/>
    <n v="43.3"/>
    <n v="1"/>
    <s v="Overhaul"/>
    <n v="436.13"/>
    <n v="0"/>
    <n v="0"/>
    <n v="683.76"/>
    <x v="10"/>
    <n v="228.7"/>
    <n v="0"/>
    <n v="142.56357856494094"/>
    <n v="0.78791850126811436"/>
    <n v="97.713000000000008"/>
    <n v="0.97713000000000005"/>
    <n v="1"/>
    <x v="286"/>
    <x v="0"/>
  </r>
  <r>
    <x v="3"/>
    <x v="11"/>
    <n v="5"/>
    <n v="24"/>
    <n v="29.7"/>
    <n v="0"/>
    <m/>
    <n v="0"/>
    <n v="0"/>
    <n v="0"/>
    <n v="384.4"/>
    <x v="11"/>
    <n v="252.7"/>
    <n v="0"/>
    <n v="97.786103542234315"/>
    <n v="0.54044294428782902"/>
    <n v="97.472999999999999"/>
    <n v="0.97472999999999999"/>
    <n v="1"/>
    <x v="287"/>
    <x v="2"/>
  </r>
  <r>
    <x v="3"/>
    <x v="12"/>
    <n v="1"/>
    <n v="5.9"/>
    <n v="41.2"/>
    <n v="0"/>
    <m/>
    <n v="0"/>
    <n v="0"/>
    <n v="0"/>
    <n v="104.4"/>
    <x v="12"/>
    <n v="258.59999999999997"/>
    <n v="0"/>
    <n v="135.64940962761125"/>
    <n v="0.74970536379321739"/>
    <n v="97.414000000000001"/>
    <n v="0.97414000000000001"/>
    <n v="1"/>
    <x v="288"/>
    <x v="0"/>
  </r>
  <r>
    <x v="3"/>
    <x v="13"/>
    <n v="1"/>
    <n v="3.7"/>
    <n v="28.7"/>
    <n v="0"/>
    <m/>
    <n v="0"/>
    <n v="0"/>
    <n v="0"/>
    <n v="22.56"/>
    <x v="13"/>
    <n v="262.29999999999995"/>
    <n v="0"/>
    <n v="94.493642143505895"/>
    <n v="0.52224621215692568"/>
    <n v="97.37700000000001"/>
    <n v="0.97377000000000014"/>
    <n v="1"/>
    <x v="289"/>
    <x v="2"/>
  </r>
  <r>
    <x v="3"/>
    <x v="14"/>
    <n v="6"/>
    <n v="30"/>
    <n v="28.6"/>
    <n v="0"/>
    <m/>
    <n v="0"/>
    <n v="0"/>
    <n v="0"/>
    <n v="218.49"/>
    <x v="14"/>
    <n v="292.29999999999995"/>
    <n v="0"/>
    <n v="94.164396003633058"/>
    <n v="0.52042653894383539"/>
    <n v="97.076999999999998"/>
    <n v="0.97077000000000002"/>
    <n v="1"/>
    <x v="290"/>
    <x v="2"/>
  </r>
  <r>
    <x v="3"/>
    <x v="15"/>
    <n v="5"/>
    <n v="4.5"/>
    <n v="35.9"/>
    <n v="0"/>
    <m/>
    <n v="0"/>
    <n v="0"/>
    <n v="0"/>
    <n v="69.25"/>
    <x v="15"/>
    <n v="296.79999999999995"/>
    <n v="0"/>
    <n v="118.19936421435058"/>
    <n v="0.65326268349942973"/>
    <n v="97.031999999999996"/>
    <n v="0.97031999999999996"/>
    <n v="1"/>
    <x v="291"/>
    <x v="2"/>
  </r>
  <r>
    <x v="3"/>
    <x v="16"/>
    <n v="6"/>
    <n v="32.400000000000013"/>
    <n v="26.1"/>
    <n v="0"/>
    <m/>
    <n v="0"/>
    <n v="0"/>
    <n v="0"/>
    <n v="351.51"/>
    <x v="16"/>
    <n v="329.2"/>
    <n v="0"/>
    <n v="85.933242506811979"/>
    <n v="0.47493470861657705"/>
    <n v="96.707999999999998"/>
    <n v="0.96707999999999994"/>
    <n v="1"/>
    <x v="292"/>
    <x v="2"/>
  </r>
  <r>
    <x v="3"/>
    <x v="17"/>
    <n v="0"/>
    <n v="0"/>
    <n v="0"/>
    <n v="0"/>
    <m/>
    <n v="0"/>
    <n v="0"/>
    <n v="0"/>
    <n v="0"/>
    <x v="17"/>
    <n v="329.2"/>
    <n v="0"/>
    <n v="0"/>
    <n v="0"/>
    <n v="96.707999999999998"/>
    <n v="0.96707999999999994"/>
    <n v="1"/>
    <x v="1"/>
    <x v="1"/>
  </r>
  <r>
    <x v="3"/>
    <x v="18"/>
    <n v="5"/>
    <n v="17"/>
    <n v="36.1"/>
    <n v="0"/>
    <m/>
    <n v="0"/>
    <n v="0"/>
    <n v="0"/>
    <n v="320.97000000000003"/>
    <x v="18"/>
    <n v="346.2"/>
    <n v="0"/>
    <n v="118.85785649409625"/>
    <n v="0.65690202992561031"/>
    <n v="96.537999999999997"/>
    <n v="0.96538000000000002"/>
    <n v="1"/>
    <x v="293"/>
    <x v="2"/>
  </r>
  <r>
    <x v="3"/>
    <x v="19"/>
    <n v="2"/>
    <n v="3"/>
    <n v="15.9"/>
    <n v="0"/>
    <m/>
    <n v="0"/>
    <n v="0"/>
    <n v="0"/>
    <n v="39"/>
    <x v="19"/>
    <n v="349.2"/>
    <n v="0"/>
    <n v="52.35013623978201"/>
    <n v="0.28932804088136305"/>
    <n v="96.50800000000001"/>
    <n v="0.96508000000000005"/>
    <n v="1"/>
    <x v="294"/>
    <x v="1"/>
  </r>
  <r>
    <x v="3"/>
    <x v="20"/>
    <n v="0"/>
    <n v="0"/>
    <n v="0"/>
    <n v="0"/>
    <m/>
    <n v="0"/>
    <n v="0"/>
    <n v="0"/>
    <n v="0"/>
    <x v="20"/>
    <n v="349.2"/>
    <n v="0"/>
    <n v="0"/>
    <n v="0"/>
    <n v="96.50800000000001"/>
    <n v="0.96508000000000005"/>
    <n v="1"/>
    <x v="1"/>
    <x v="1"/>
  </r>
  <r>
    <x v="3"/>
    <x v="21"/>
    <n v="3"/>
    <n v="12.3"/>
    <n v="18.100000000000001"/>
    <n v="0"/>
    <m/>
    <n v="0"/>
    <n v="0"/>
    <n v="0"/>
    <n v="104.48"/>
    <x v="21"/>
    <n v="361.5"/>
    <n v="0"/>
    <n v="59.593551316984559"/>
    <n v="0.32936085156935041"/>
    <n v="96.385000000000005"/>
    <n v="0.9638500000000001"/>
    <n v="1"/>
    <x v="295"/>
    <x v="2"/>
  </r>
  <r>
    <x v="3"/>
    <x v="22"/>
    <n v="3"/>
    <n v="14.1"/>
    <n v="11.1"/>
    <n v="0"/>
    <m/>
    <n v="0"/>
    <n v="0"/>
    <n v="0"/>
    <n v="96.54"/>
    <x v="22"/>
    <n v="375.6"/>
    <n v="0"/>
    <n v="36.546321525885553"/>
    <n v="0.20198372665302702"/>
    <n v="96.244"/>
    <n v="0.96243999999999996"/>
    <n v="1"/>
    <x v="296"/>
    <x v="1"/>
  </r>
  <r>
    <x v="3"/>
    <x v="23"/>
    <n v="6"/>
    <n v="3.6"/>
    <n v="44.7"/>
    <n v="0"/>
    <m/>
    <n v="0"/>
    <n v="0"/>
    <n v="0"/>
    <n v="20.66"/>
    <x v="23"/>
    <n v="379.20000000000005"/>
    <n v="0"/>
    <n v="147.17302452316076"/>
    <n v="0.81339392625137918"/>
    <n v="96.207999999999998"/>
    <n v="0.96207999999999994"/>
    <n v="1"/>
    <x v="297"/>
    <x v="0"/>
  </r>
  <r>
    <x v="3"/>
    <x v="24"/>
    <n v="7"/>
    <n v="18.899999999999999"/>
    <n v="18.2"/>
    <n v="0"/>
    <m/>
    <n v="0"/>
    <n v="0"/>
    <n v="0"/>
    <n v="120.82"/>
    <x v="24"/>
    <n v="398.1"/>
    <n v="0"/>
    <n v="59.922797456857388"/>
    <n v="0.33118052478244064"/>
    <n v="96.019000000000005"/>
    <n v="0.9601900000000001"/>
    <n v="1"/>
    <x v="298"/>
    <x v="2"/>
  </r>
  <r>
    <x v="3"/>
    <x v="25"/>
    <n v="2"/>
    <n v="6.6"/>
    <n v="33.1"/>
    <n v="0"/>
    <m/>
    <n v="0"/>
    <n v="0"/>
    <n v="0"/>
    <n v="53.75"/>
    <x v="25"/>
    <n v="404.70000000000005"/>
    <n v="0"/>
    <n v="108.98047229791099"/>
    <n v="0.60231183353290052"/>
    <n v="95.953000000000003"/>
    <n v="0.95952999999999999"/>
    <n v="1"/>
    <x v="299"/>
    <x v="2"/>
  </r>
  <r>
    <x v="3"/>
    <x v="26"/>
    <n v="7"/>
    <n v="32.200000000000003"/>
    <n v="24.3"/>
    <n v="0"/>
    <m/>
    <n v="0"/>
    <n v="0"/>
    <n v="0"/>
    <n v="262.58999999999997"/>
    <x v="26"/>
    <n v="436.90000000000003"/>
    <n v="0"/>
    <n v="80.006811989100811"/>
    <n v="0.44218059078095107"/>
    <n v="95.631"/>
    <n v="0.95630999999999999"/>
    <n v="1"/>
    <x v="300"/>
    <x v="2"/>
  </r>
  <r>
    <x v="3"/>
    <x v="27"/>
    <n v="1"/>
    <n v="4.9000000000000004"/>
    <n v="24.4"/>
    <n v="0"/>
    <m/>
    <n v="0"/>
    <n v="0"/>
    <n v="0"/>
    <n v="58.09"/>
    <x v="27"/>
    <n v="441.8"/>
    <n v="0"/>
    <n v="80.336058128973647"/>
    <n v="0.44400026399404136"/>
    <n v="95.581999999999994"/>
    <n v="0.95581999999999989"/>
    <n v="1"/>
    <x v="301"/>
    <x v="2"/>
  </r>
  <r>
    <x v="3"/>
    <x v="28"/>
    <n v="0"/>
    <n v="0"/>
    <n v="0"/>
    <n v="0"/>
    <m/>
    <n v="0"/>
    <n v="0"/>
    <n v="0"/>
    <n v="0"/>
    <x v="28"/>
    <n v="441.8"/>
    <n v="0"/>
    <n v="0"/>
    <n v="0"/>
    <n v="95.581999999999994"/>
    <n v="0.95581999999999989"/>
    <n v="1"/>
    <x v="1"/>
    <x v="1"/>
  </r>
  <r>
    <x v="3"/>
    <x v="29"/>
    <n v="4"/>
    <n v="20.399999999999999"/>
    <n v="27.4"/>
    <n v="0"/>
    <m/>
    <n v="0"/>
    <n v="0"/>
    <n v="0"/>
    <n v="407.91"/>
    <x v="29"/>
    <n v="462.2"/>
    <n v="0"/>
    <n v="90.213442325158937"/>
    <n v="0.49859046038675137"/>
    <n v="95.378"/>
    <n v="0.95377999999999996"/>
    <n v="1"/>
    <x v="302"/>
    <x v="2"/>
  </r>
  <r>
    <x v="3"/>
    <x v="30"/>
    <n v="1"/>
    <n v="4.0999999999999996"/>
    <n v="42.4"/>
    <n v="0"/>
    <m/>
    <n v="0"/>
    <n v="1"/>
    <n v="3"/>
    <n v="65.37"/>
    <x v="30"/>
    <n v="466.3"/>
    <n v="1"/>
    <n v="139.60036330608537"/>
    <n v="0.77154144235030142"/>
    <n v="95.337000000000003"/>
    <n v="0.95337000000000005"/>
    <n v="0.97"/>
    <x v="303"/>
    <x v="0"/>
  </r>
  <r>
    <x v="3"/>
    <x v="31"/>
    <n v="5"/>
    <n v="3.5"/>
    <n v="43.9"/>
    <n v="0"/>
    <m/>
    <n v="0"/>
    <n v="1"/>
    <n v="5"/>
    <n v="25.68"/>
    <x v="31"/>
    <n v="469.8"/>
    <n v="2"/>
    <n v="144.53905540417799"/>
    <n v="0.79883654054665632"/>
    <n v="95.301999999999992"/>
    <n v="0.95301999999999998"/>
    <n v="0.94"/>
    <x v="304"/>
    <x v="0"/>
  </r>
  <r>
    <x v="3"/>
    <x v="32"/>
    <n v="7"/>
    <n v="32.9"/>
    <n v="12.4"/>
    <n v="0"/>
    <m/>
    <n v="0"/>
    <n v="0"/>
    <n v="0"/>
    <n v="490.68"/>
    <x v="32"/>
    <n v="502.7"/>
    <n v="2"/>
    <n v="40.826521344232511"/>
    <n v="0.22563947842320134"/>
    <n v="94.972999999999999"/>
    <n v="0.94972999999999996"/>
    <n v="0.94"/>
    <x v="305"/>
    <x v="1"/>
  </r>
  <r>
    <x v="3"/>
    <x v="33"/>
    <n v="5"/>
    <n v="19.5"/>
    <n v="42.9"/>
    <n v="0"/>
    <m/>
    <n v="0"/>
    <n v="0"/>
    <n v="0"/>
    <n v="249.19"/>
    <x v="33"/>
    <n v="522.20000000000005"/>
    <n v="2"/>
    <n v="141.24659400544957"/>
    <n v="0.78063980841575298"/>
    <n v="94.777999999999992"/>
    <n v="0.94777999999999996"/>
    <n v="0.94"/>
    <x v="306"/>
    <x v="2"/>
  </r>
  <r>
    <x v="3"/>
    <x v="34"/>
    <n v="2"/>
    <n v="9.1999999999999993"/>
    <n v="42.4"/>
    <n v="0"/>
    <m/>
    <n v="0"/>
    <n v="0"/>
    <n v="0"/>
    <n v="61.1"/>
    <x v="34"/>
    <n v="531.40000000000009"/>
    <n v="2"/>
    <n v="139.60036330608537"/>
    <n v="0.77154144235030142"/>
    <n v="94.686000000000007"/>
    <n v="0.94686000000000003"/>
    <n v="0.94"/>
    <x v="307"/>
    <x v="2"/>
  </r>
  <r>
    <x v="3"/>
    <x v="35"/>
    <n v="2"/>
    <n v="1.4"/>
    <n v="18.2"/>
    <n v="0"/>
    <m/>
    <n v="0"/>
    <n v="0"/>
    <n v="0"/>
    <n v="24.67"/>
    <x v="35"/>
    <n v="532.80000000000007"/>
    <n v="2"/>
    <n v="59.922797456857388"/>
    <n v="0.33118052478244064"/>
    <n v="94.671999999999997"/>
    <n v="0.94672000000000001"/>
    <n v="0.94"/>
    <x v="308"/>
    <x v="1"/>
  </r>
  <r>
    <x v="3"/>
    <x v="36"/>
    <n v="5"/>
    <n v="3.5"/>
    <n v="11"/>
    <n v="1"/>
    <s v="Emergency"/>
    <n v="130.80000000000001"/>
    <n v="0"/>
    <n v="0"/>
    <n v="65.459999999999994"/>
    <x v="36"/>
    <n v="536.30000000000007"/>
    <n v="2"/>
    <n v="36.217075386012716"/>
    <n v="0.20016405343993671"/>
    <n v="94.637"/>
    <n v="0.94637000000000004"/>
    <n v="0.94"/>
    <x v="309"/>
    <x v="1"/>
  </r>
  <r>
    <x v="3"/>
    <x v="37"/>
    <n v="0"/>
    <n v="0"/>
    <n v="0"/>
    <n v="0"/>
    <m/>
    <n v="0"/>
    <n v="0"/>
    <n v="0"/>
    <n v="0"/>
    <x v="37"/>
    <n v="536.30000000000007"/>
    <n v="2"/>
    <n v="0"/>
    <n v="0"/>
    <n v="94.637"/>
    <n v="0.94637000000000004"/>
    <n v="0.94"/>
    <x v="1"/>
    <x v="1"/>
  </r>
  <r>
    <x v="3"/>
    <x v="38"/>
    <n v="5"/>
    <n v="27"/>
    <n v="13.7"/>
    <n v="0"/>
    <m/>
    <n v="0"/>
    <n v="0"/>
    <n v="0"/>
    <n v="327.64999999999998"/>
    <x v="38"/>
    <n v="563.30000000000007"/>
    <n v="2"/>
    <n v="45.106721162579468"/>
    <n v="0.24929523019337568"/>
    <n v="94.367000000000004"/>
    <n v="0.94367000000000001"/>
    <n v="0.94"/>
    <x v="310"/>
    <x v="1"/>
  </r>
  <r>
    <x v="3"/>
    <x v="39"/>
    <n v="6"/>
    <n v="31.2"/>
    <n v="31.5"/>
    <n v="0"/>
    <m/>
    <n v="0"/>
    <n v="0"/>
    <n v="0"/>
    <n v="454.05"/>
    <x v="39"/>
    <n v="594.50000000000011"/>
    <n v="2"/>
    <n v="103.7125340599455"/>
    <n v="0.57319706212345511"/>
    <n v="94.055000000000007"/>
    <n v="0.94055000000000011"/>
    <n v="0.94"/>
    <x v="311"/>
    <x v="2"/>
  </r>
  <r>
    <x v="3"/>
    <x v="40"/>
    <n v="4"/>
    <n v="12.4"/>
    <n v="46"/>
    <n v="0"/>
    <m/>
    <n v="0"/>
    <n v="0"/>
    <n v="0"/>
    <n v="162.44"/>
    <x v="40"/>
    <n v="606.90000000000009"/>
    <n v="2"/>
    <n v="151.45322434150771"/>
    <n v="0.83704967802155339"/>
    <n v="93.930999999999997"/>
    <n v="0.93930999999999998"/>
    <n v="0.94"/>
    <x v="312"/>
    <x v="0"/>
  </r>
  <r>
    <x v="3"/>
    <x v="41"/>
    <n v="1"/>
    <n v="3.1"/>
    <n v="39.9"/>
    <n v="0"/>
    <m/>
    <n v="0"/>
    <n v="0"/>
    <n v="0"/>
    <n v="25.7"/>
    <x v="41"/>
    <n v="610.00000000000011"/>
    <n v="2"/>
    <n v="131.36920980926431"/>
    <n v="0.72604961202304319"/>
    <n v="93.899999999999991"/>
    <n v="0.93899999999999995"/>
    <n v="0.94"/>
    <x v="313"/>
    <x v="2"/>
  </r>
  <r>
    <x v="3"/>
    <x v="42"/>
    <n v="2"/>
    <n v="9.8000000000000007"/>
    <n v="15.7"/>
    <n v="0"/>
    <m/>
    <n v="0"/>
    <n v="0"/>
    <n v="0"/>
    <n v="154.44"/>
    <x v="42"/>
    <n v="619.80000000000007"/>
    <n v="2"/>
    <n v="51.691643960036323"/>
    <n v="0.28568869445518236"/>
    <n v="93.801999999999992"/>
    <n v="0.93801999999999996"/>
    <n v="0.94"/>
    <x v="314"/>
    <x v="1"/>
  </r>
  <r>
    <x v="3"/>
    <x v="43"/>
    <n v="4"/>
    <n v="21.6"/>
    <n v="14.2"/>
    <n v="0"/>
    <m/>
    <n v="0"/>
    <n v="0"/>
    <n v="0"/>
    <n v="321.64"/>
    <x v="43"/>
    <n v="641.40000000000009"/>
    <n v="2"/>
    <n v="46.752951861943679"/>
    <n v="0.25839359625882735"/>
    <n v="93.585999999999999"/>
    <n v="0.93586000000000003"/>
    <n v="0.94"/>
    <x v="315"/>
    <x v="1"/>
  </r>
  <r>
    <x v="3"/>
    <x v="44"/>
    <n v="5"/>
    <n v="22"/>
    <n v="28.5"/>
    <n v="0"/>
    <m/>
    <n v="0"/>
    <n v="0"/>
    <n v="0"/>
    <n v="435.92"/>
    <x v="44"/>
    <n v="663.40000000000009"/>
    <n v="2"/>
    <n v="93.835149863760208"/>
    <n v="0.5186068657307451"/>
    <n v="93.366"/>
    <n v="0.93366000000000005"/>
    <n v="0.94"/>
    <x v="316"/>
    <x v="2"/>
  </r>
  <r>
    <x v="3"/>
    <x v="45"/>
    <n v="4"/>
    <n v="18.8"/>
    <n v="15.3"/>
    <n v="0"/>
    <m/>
    <n v="0"/>
    <n v="0"/>
    <n v="0"/>
    <n v="257.38"/>
    <x v="45"/>
    <n v="682.2"/>
    <n v="2"/>
    <n v="50.37465940054495"/>
    <n v="0.27841000160282103"/>
    <n v="93.178000000000011"/>
    <n v="0.93178000000000016"/>
    <n v="0.94"/>
    <x v="317"/>
    <x v="1"/>
  </r>
  <r>
    <x v="3"/>
    <x v="46"/>
    <n v="0"/>
    <n v="0"/>
    <n v="0"/>
    <n v="0"/>
    <m/>
    <n v="0"/>
    <n v="0"/>
    <n v="0"/>
    <n v="0"/>
    <x v="46"/>
    <n v="682.2"/>
    <n v="2"/>
    <n v="0"/>
    <n v="0"/>
    <n v="93.178000000000011"/>
    <n v="0.93178000000000016"/>
    <n v="0.94"/>
    <x v="1"/>
    <x v="1"/>
  </r>
  <r>
    <x v="3"/>
    <x v="47"/>
    <n v="0"/>
    <n v="0"/>
    <n v="0"/>
    <n v="0"/>
    <m/>
    <n v="0"/>
    <n v="0"/>
    <n v="0"/>
    <n v="0"/>
    <x v="47"/>
    <n v="682.2"/>
    <n v="2"/>
    <n v="0"/>
    <n v="0"/>
    <n v="93.178000000000011"/>
    <n v="0.93178000000000016"/>
    <n v="0.94"/>
    <x v="1"/>
    <x v="1"/>
  </r>
  <r>
    <x v="3"/>
    <x v="48"/>
    <n v="7"/>
    <n v="22.4"/>
    <n v="23.8"/>
    <n v="0"/>
    <m/>
    <n v="0"/>
    <n v="0"/>
    <n v="0"/>
    <n v="305.94"/>
    <x v="48"/>
    <n v="704.6"/>
    <n v="2"/>
    <n v="78.360581289736601"/>
    <n v="0.4330822247154994"/>
    <n v="92.954000000000008"/>
    <n v="0.92954000000000003"/>
    <n v="0.94"/>
    <x v="318"/>
    <x v="2"/>
  </r>
  <r>
    <x v="3"/>
    <x v="49"/>
    <n v="7"/>
    <n v="42"/>
    <n v="28.1"/>
    <n v="0"/>
    <m/>
    <n v="0"/>
    <n v="0"/>
    <n v="0"/>
    <n v="679.33"/>
    <x v="49"/>
    <n v="746.6"/>
    <n v="2"/>
    <n v="92.518165304268834"/>
    <n v="0.51132817287838372"/>
    <n v="92.534000000000006"/>
    <n v="0.92534000000000005"/>
    <n v="0.94"/>
    <x v="319"/>
    <x v="2"/>
  </r>
  <r>
    <x v="3"/>
    <x v="50"/>
    <n v="5"/>
    <n v="12"/>
    <n v="45.7"/>
    <n v="0"/>
    <m/>
    <n v="0"/>
    <n v="0"/>
    <n v="0"/>
    <n v="147.72"/>
    <x v="50"/>
    <n v="758.6"/>
    <n v="2"/>
    <n v="150.46548592188918"/>
    <n v="0.83159065838228241"/>
    <n v="92.414000000000001"/>
    <n v="0.92413999999999996"/>
    <n v="0.94"/>
    <x v="320"/>
    <x v="0"/>
  </r>
  <r>
    <x v="3"/>
    <x v="51"/>
    <n v="7"/>
    <n v="28.7"/>
    <n v="36.700000000000003"/>
    <n v="0"/>
    <m/>
    <n v="0"/>
    <n v="0"/>
    <n v="0"/>
    <n v="170.67"/>
    <x v="51"/>
    <n v="787.30000000000007"/>
    <n v="2"/>
    <n v="120.83333333333333"/>
    <n v="0.66782006920415249"/>
    <n v="92.12700000000001"/>
    <n v="0.92127000000000014"/>
    <n v="0.94"/>
    <x v="321"/>
    <x v="2"/>
  </r>
  <r>
    <x v="3"/>
    <x v="52"/>
    <n v="5"/>
    <n v="14"/>
    <n v="11"/>
    <n v="0"/>
    <m/>
    <n v="0"/>
    <n v="0"/>
    <n v="0"/>
    <n v="274.77"/>
    <x v="52"/>
    <n v="801.30000000000007"/>
    <n v="2"/>
    <n v="36.217075386012716"/>
    <n v="0.20016405343993671"/>
    <n v="91.986999999999995"/>
    <n v="0.91986999999999997"/>
    <n v="0.94"/>
    <x v="322"/>
    <x v="1"/>
  </r>
  <r>
    <x v="3"/>
    <x v="53"/>
    <n v="1"/>
    <n v="1.2"/>
    <n v="38.5"/>
    <n v="0"/>
    <m/>
    <n v="0"/>
    <n v="0"/>
    <n v="0"/>
    <n v="14.15"/>
    <x v="53"/>
    <n v="802.50000000000011"/>
    <n v="2"/>
    <n v="126.75976385104448"/>
    <n v="0.70057418703977836"/>
    <n v="91.974999999999994"/>
    <n v="0.91974999999999996"/>
    <n v="0.94"/>
    <x v="323"/>
    <x v="2"/>
  </r>
  <r>
    <x v="3"/>
    <x v="54"/>
    <n v="1"/>
    <n v="5.8"/>
    <n v="48.9"/>
    <n v="0"/>
    <m/>
    <n v="0"/>
    <n v="0"/>
    <n v="0"/>
    <n v="106.05"/>
    <x v="54"/>
    <n v="808.30000000000007"/>
    <n v="2"/>
    <n v="161.00136239782015"/>
    <n v="0.88982020120117311"/>
    <n v="91.917000000000002"/>
    <n v="0.91917000000000004"/>
    <n v="0.94"/>
    <x v="324"/>
    <x v="0"/>
  </r>
  <r>
    <x v="3"/>
    <x v="55"/>
    <n v="3"/>
    <n v="3.9"/>
    <n v="37.200000000000003"/>
    <n v="0"/>
    <m/>
    <n v="0"/>
    <n v="0"/>
    <n v="0"/>
    <n v="63.06"/>
    <x v="55"/>
    <n v="812.2"/>
    <n v="2"/>
    <n v="122.47956403269755"/>
    <n v="0.67691843526960416"/>
    <n v="91.878"/>
    <n v="0.91878000000000004"/>
    <n v="0.94"/>
    <x v="325"/>
    <x v="2"/>
  </r>
  <r>
    <x v="3"/>
    <x v="56"/>
    <n v="2"/>
    <n v="7.2"/>
    <n v="31.2"/>
    <n v="1"/>
    <s v="Overhaul"/>
    <n v="426.39"/>
    <n v="0"/>
    <n v="0"/>
    <n v="138.29"/>
    <x v="56"/>
    <n v="819.40000000000009"/>
    <n v="2"/>
    <n v="102.72479564032697"/>
    <n v="0.56773804248418414"/>
    <n v="91.805999999999997"/>
    <n v="0.91805999999999999"/>
    <n v="0.94"/>
    <x v="326"/>
    <x v="2"/>
  </r>
  <r>
    <x v="3"/>
    <x v="57"/>
    <n v="2"/>
    <n v="5.2"/>
    <n v="14"/>
    <n v="0"/>
    <m/>
    <n v="0"/>
    <n v="0"/>
    <n v="0"/>
    <n v="74.22"/>
    <x v="57"/>
    <n v="824.60000000000014"/>
    <n v="2"/>
    <n v="46.094459582197999"/>
    <n v="0.25475424983264672"/>
    <n v="91.754000000000005"/>
    <n v="0.91754000000000002"/>
    <n v="0.94"/>
    <x v="327"/>
    <x v="1"/>
  </r>
  <r>
    <x v="3"/>
    <x v="58"/>
    <n v="2"/>
    <n v="7"/>
    <n v="48.2"/>
    <n v="0"/>
    <m/>
    <n v="0"/>
    <n v="0"/>
    <n v="0"/>
    <n v="40.14"/>
    <x v="58"/>
    <n v="831.60000000000014"/>
    <n v="2"/>
    <n v="158.69663941871025"/>
    <n v="0.87708248870954075"/>
    <n v="91.683999999999997"/>
    <n v="0.91683999999999999"/>
    <n v="0.94"/>
    <x v="328"/>
    <x v="0"/>
  </r>
  <r>
    <x v="3"/>
    <x v="59"/>
    <n v="6"/>
    <n v="12.6"/>
    <n v="46"/>
    <n v="0"/>
    <m/>
    <n v="0"/>
    <n v="0"/>
    <n v="0"/>
    <n v="151.44999999999999"/>
    <x v="59"/>
    <n v="844.20000000000016"/>
    <n v="2"/>
    <n v="151.45322434150771"/>
    <n v="0.83704967802155339"/>
    <n v="91.557999999999993"/>
    <n v="0.91557999999999995"/>
    <n v="0.94"/>
    <x v="329"/>
    <x v="0"/>
  </r>
  <r>
    <x v="3"/>
    <x v="60"/>
    <n v="2"/>
    <n v="9"/>
    <n v="22"/>
    <n v="1"/>
    <s v="Overhaul"/>
    <n v="600.17999999999995"/>
    <n v="0"/>
    <n v="0"/>
    <n v="169.61"/>
    <x v="60"/>
    <n v="853.20000000000016"/>
    <n v="2"/>
    <n v="72.434150772025433"/>
    <n v="0.40032810687987341"/>
    <n v="91.467999999999989"/>
    <n v="0.91467999999999994"/>
    <n v="0.94"/>
    <x v="330"/>
    <x v="2"/>
  </r>
  <r>
    <x v="3"/>
    <x v="61"/>
    <n v="1"/>
    <n v="0.8"/>
    <n v="26.4"/>
    <n v="0"/>
    <m/>
    <n v="0"/>
    <n v="0"/>
    <n v="0"/>
    <n v="13.18"/>
    <x v="61"/>
    <n v="854.00000000000011"/>
    <n v="2"/>
    <n v="86.920980926430502"/>
    <n v="0.48039372825584803"/>
    <n v="91.46"/>
    <n v="0.91459999999999997"/>
    <n v="0.94"/>
    <x v="331"/>
    <x v="2"/>
  </r>
  <r>
    <x v="3"/>
    <x v="62"/>
    <n v="3"/>
    <n v="8.1000000000000014"/>
    <n v="16.399999999999999"/>
    <n v="0"/>
    <m/>
    <n v="0"/>
    <n v="0"/>
    <n v="0"/>
    <n v="70.7"/>
    <x v="62"/>
    <n v="862.10000000000014"/>
    <n v="2"/>
    <n v="53.99636693914622"/>
    <n v="0.29842640694681466"/>
    <n v="91.379000000000005"/>
    <n v="0.9137900000000001"/>
    <n v="0.94"/>
    <x v="332"/>
    <x v="1"/>
  </r>
  <r>
    <x v="3"/>
    <x v="63"/>
    <n v="5"/>
    <n v="4.5"/>
    <n v="48.5"/>
    <n v="0"/>
    <m/>
    <n v="0"/>
    <n v="0"/>
    <n v="0"/>
    <n v="30.83"/>
    <x v="63"/>
    <n v="866.60000000000014"/>
    <n v="2"/>
    <n v="159.68437783832877"/>
    <n v="0.88254150834881173"/>
    <n v="91.334000000000003"/>
    <n v="0.91334000000000004"/>
    <n v="0.94"/>
    <x v="333"/>
    <x v="0"/>
  </r>
  <r>
    <x v="3"/>
    <x v="64"/>
    <n v="2"/>
    <n v="3.2"/>
    <n v="15.7"/>
    <n v="0"/>
    <m/>
    <n v="0"/>
    <n v="0"/>
    <n v="0"/>
    <n v="46.56"/>
    <x v="64"/>
    <n v="869.80000000000018"/>
    <n v="2"/>
    <n v="51.691643960036323"/>
    <n v="0.28568869445518236"/>
    <n v="91.301999999999992"/>
    <n v="0.91301999999999994"/>
    <n v="0.94"/>
    <x v="334"/>
    <x v="1"/>
  </r>
  <r>
    <x v="3"/>
    <x v="65"/>
    <n v="4"/>
    <n v="13.6"/>
    <n v="40.9"/>
    <n v="0"/>
    <m/>
    <n v="0"/>
    <n v="0"/>
    <n v="0"/>
    <n v="157.41"/>
    <x v="65"/>
    <n v="883.4000000000002"/>
    <n v="2"/>
    <n v="134.6616712079927"/>
    <n v="0.7442463441539463"/>
    <n v="91.165999999999997"/>
    <n v="0.91165999999999991"/>
    <n v="0.94"/>
    <x v="335"/>
    <x v="2"/>
  </r>
  <r>
    <x v="3"/>
    <x v="66"/>
    <n v="1"/>
    <n v="3.5"/>
    <n v="34.4"/>
    <n v="0"/>
    <m/>
    <n v="0"/>
    <n v="0"/>
    <n v="0"/>
    <n v="57.1"/>
    <x v="66"/>
    <n v="886.9000000000002"/>
    <n v="2"/>
    <n v="113.26067211625792"/>
    <n v="0.62596758530307461"/>
    <n v="91.131"/>
    <n v="0.91130999999999995"/>
    <n v="0.94"/>
    <x v="336"/>
    <x v="2"/>
  </r>
  <r>
    <x v="3"/>
    <x v="67"/>
    <n v="5"/>
    <n v="26.5"/>
    <n v="48"/>
    <n v="1"/>
    <s v="Emergency"/>
    <n v="201.55"/>
    <n v="0"/>
    <n v="0"/>
    <n v="365.03"/>
    <x v="67"/>
    <n v="913.4000000000002"/>
    <n v="2"/>
    <n v="158.03814713896455"/>
    <n v="0.87344314228336006"/>
    <n v="90.866"/>
    <n v="0.90866000000000002"/>
    <n v="0.94"/>
    <x v="337"/>
    <x v="0"/>
  </r>
  <r>
    <x v="3"/>
    <x v="68"/>
    <n v="7"/>
    <n v="32.9"/>
    <n v="19"/>
    <n v="0"/>
    <m/>
    <n v="0"/>
    <n v="0"/>
    <n v="0"/>
    <n v="462.24"/>
    <x v="68"/>
    <n v="946.30000000000018"/>
    <n v="2"/>
    <n v="62.556766575840136"/>
    <n v="0.34573791048716335"/>
    <n v="90.537000000000006"/>
    <n v="0.90537000000000001"/>
    <n v="0.94"/>
    <x v="338"/>
    <x v="1"/>
  </r>
  <r>
    <x v="3"/>
    <x v="69"/>
    <n v="5"/>
    <n v="9"/>
    <n v="44"/>
    <n v="0"/>
    <m/>
    <n v="0"/>
    <n v="0"/>
    <n v="0"/>
    <n v="103.38"/>
    <x v="69"/>
    <n v="955.30000000000018"/>
    <n v="2"/>
    <n v="144.86830154405087"/>
    <n v="0.80065621375974683"/>
    <n v="90.447000000000003"/>
    <n v="0.90447"/>
    <n v="0.94"/>
    <x v="339"/>
    <x v="2"/>
  </r>
  <r>
    <x v="3"/>
    <x v="70"/>
    <n v="0"/>
    <n v="0"/>
    <n v="0"/>
    <n v="0"/>
    <m/>
    <n v="0"/>
    <n v="0"/>
    <n v="0"/>
    <n v="0"/>
    <x v="70"/>
    <n v="955.30000000000018"/>
    <n v="2"/>
    <n v="0"/>
    <n v="0"/>
    <n v="90.447000000000003"/>
    <n v="0.90447"/>
    <n v="0.94"/>
    <x v="1"/>
    <x v="1"/>
  </r>
  <r>
    <x v="3"/>
    <x v="71"/>
    <n v="4"/>
    <n v="16"/>
    <n v="23.2"/>
    <n v="0"/>
    <m/>
    <n v="0"/>
    <n v="0"/>
    <n v="0"/>
    <n v="165.6"/>
    <x v="71"/>
    <n v="971.30000000000018"/>
    <n v="2"/>
    <n v="76.38510445049954"/>
    <n v="0.42216418543695738"/>
    <n v="90.286999999999992"/>
    <n v="0.90286999999999995"/>
    <n v="0.94"/>
    <x v="340"/>
    <x v="2"/>
  </r>
  <r>
    <x v="3"/>
    <x v="72"/>
    <n v="0"/>
    <n v="0"/>
    <n v="0"/>
    <n v="0"/>
    <m/>
    <n v="0"/>
    <n v="0"/>
    <n v="0"/>
    <n v="0"/>
    <x v="72"/>
    <n v="971.30000000000018"/>
    <n v="2"/>
    <n v="0"/>
    <n v="0"/>
    <n v="90.286999999999992"/>
    <n v="0.90286999999999995"/>
    <n v="0.94"/>
    <x v="1"/>
    <x v="1"/>
  </r>
  <r>
    <x v="3"/>
    <x v="73"/>
    <n v="4"/>
    <n v="4.4000000000000004"/>
    <n v="41.2"/>
    <n v="0"/>
    <m/>
    <n v="0"/>
    <n v="0"/>
    <n v="0"/>
    <n v="77.27"/>
    <x v="73"/>
    <n v="975.70000000000016"/>
    <n v="2"/>
    <n v="135.64940962761125"/>
    <n v="0.74970536379321739"/>
    <n v="90.242999999999995"/>
    <n v="0.90242999999999995"/>
    <n v="0.94"/>
    <x v="341"/>
    <x v="2"/>
  </r>
  <r>
    <x v="3"/>
    <x v="74"/>
    <n v="6"/>
    <n v="22.8"/>
    <n v="44.8"/>
    <n v="0"/>
    <m/>
    <n v="0"/>
    <n v="1"/>
    <n v="1"/>
    <n v="315.89999999999998"/>
    <x v="74"/>
    <n v="998.50000000000011"/>
    <n v="3"/>
    <n v="147.50227066303358"/>
    <n v="0.81521359946446936"/>
    <n v="90.015000000000001"/>
    <n v="0.90015000000000001"/>
    <n v="0.91"/>
    <x v="342"/>
    <x v="2"/>
  </r>
  <r>
    <x v="3"/>
    <x v="75"/>
    <n v="1"/>
    <n v="3.7"/>
    <n v="14.7"/>
    <n v="0"/>
    <m/>
    <n v="0"/>
    <n v="0"/>
    <n v="0"/>
    <n v="55.83"/>
    <x v="75"/>
    <n v="1002.2000000000002"/>
    <n v="3"/>
    <n v="48.399182561307896"/>
    <n v="0.26749196232427902"/>
    <n v="89.978000000000009"/>
    <n v="0.89978000000000014"/>
    <n v="0.91"/>
    <x v="343"/>
    <x v="1"/>
  </r>
  <r>
    <x v="3"/>
    <x v="76"/>
    <n v="6"/>
    <n v="30"/>
    <n v="38.700000000000003"/>
    <n v="1"/>
    <s v="Overhaul"/>
    <n v="809.32"/>
    <n v="0"/>
    <n v="0"/>
    <n v="408.01"/>
    <x v="76"/>
    <n v="1032.2000000000003"/>
    <n v="3"/>
    <n v="127.41825613079018"/>
    <n v="0.70421353346595916"/>
    <n v="89.677999999999997"/>
    <n v="0.89678000000000002"/>
    <n v="0.91"/>
    <x v="344"/>
    <x v="2"/>
  </r>
  <r>
    <x v="3"/>
    <x v="77"/>
    <n v="0"/>
    <n v="0"/>
    <n v="0"/>
    <n v="0"/>
    <m/>
    <n v="0"/>
    <n v="0"/>
    <n v="0"/>
    <n v="0"/>
    <x v="77"/>
    <n v="1032.2000000000003"/>
    <n v="3"/>
    <n v="0"/>
    <n v="0"/>
    <n v="89.677999999999997"/>
    <n v="0.89678000000000002"/>
    <n v="0.91"/>
    <x v="1"/>
    <x v="1"/>
  </r>
  <r>
    <x v="3"/>
    <x v="78"/>
    <n v="0"/>
    <n v="0"/>
    <n v="0"/>
    <n v="0"/>
    <m/>
    <n v="0"/>
    <n v="0"/>
    <n v="0"/>
    <n v="0"/>
    <x v="78"/>
    <n v="1032.2000000000003"/>
    <n v="3"/>
    <n v="0"/>
    <n v="0"/>
    <n v="89.677999999999997"/>
    <n v="0.89678000000000002"/>
    <n v="0.91"/>
    <x v="1"/>
    <x v="1"/>
  </r>
  <r>
    <x v="3"/>
    <x v="79"/>
    <n v="6"/>
    <n v="29.4"/>
    <n v="39.200000000000003"/>
    <n v="0"/>
    <m/>
    <n v="0"/>
    <n v="0"/>
    <n v="0"/>
    <n v="507.9"/>
    <x v="79"/>
    <n v="1061.6000000000004"/>
    <n v="3"/>
    <n v="129.06448683015441"/>
    <n v="0.71331189953141083"/>
    <n v="89.384"/>
    <n v="0.89383999999999997"/>
    <n v="0.91"/>
    <x v="345"/>
    <x v="2"/>
  </r>
  <r>
    <x v="3"/>
    <x v="80"/>
    <n v="5"/>
    <n v="12"/>
    <n v="48.6"/>
    <n v="0"/>
    <m/>
    <n v="0"/>
    <n v="0"/>
    <n v="0"/>
    <n v="118.41"/>
    <x v="80"/>
    <n v="1073.6000000000004"/>
    <n v="3"/>
    <n v="160.01362397820162"/>
    <n v="0.88436118156190213"/>
    <n v="89.263999999999996"/>
    <n v="0.89263999999999999"/>
    <n v="0.91"/>
    <x v="346"/>
    <x v="0"/>
  </r>
  <r>
    <x v="3"/>
    <x v="81"/>
    <n v="4"/>
    <n v="18.8"/>
    <n v="16.399999999999999"/>
    <n v="0"/>
    <m/>
    <n v="0"/>
    <n v="0"/>
    <n v="0"/>
    <n v="276.82"/>
    <x v="81"/>
    <n v="1092.4000000000003"/>
    <n v="3"/>
    <n v="53.99636693914622"/>
    <n v="0.29842640694681466"/>
    <n v="89.075999999999993"/>
    <n v="0.89075999999999989"/>
    <n v="0.91"/>
    <x v="347"/>
    <x v="1"/>
  </r>
  <r>
    <x v="3"/>
    <x v="82"/>
    <n v="6"/>
    <n v="27.6"/>
    <n v="41.2"/>
    <n v="0"/>
    <m/>
    <n v="0"/>
    <n v="0"/>
    <n v="0"/>
    <n v="174.79"/>
    <x v="82"/>
    <n v="1120.0000000000002"/>
    <n v="3"/>
    <n v="135.64940962761125"/>
    <n v="0.74970536379321739"/>
    <n v="88.8"/>
    <n v="0.88800000000000001"/>
    <n v="0.91"/>
    <x v="348"/>
    <x v="2"/>
  </r>
  <r>
    <x v="3"/>
    <x v="83"/>
    <n v="5"/>
    <n v="19.5"/>
    <n v="39.6"/>
    <n v="0"/>
    <m/>
    <n v="0"/>
    <n v="0"/>
    <n v="0"/>
    <n v="339.89"/>
    <x v="83"/>
    <n v="1139.5000000000002"/>
    <n v="3"/>
    <n v="130.38147138964578"/>
    <n v="0.72059059238377221"/>
    <n v="88.605000000000004"/>
    <n v="0.88605"/>
    <n v="0.91"/>
    <x v="349"/>
    <x v="2"/>
  </r>
  <r>
    <x v="3"/>
    <x v="84"/>
    <n v="1"/>
    <n v="5.5"/>
    <n v="13.6"/>
    <n v="0"/>
    <m/>
    <n v="0"/>
    <n v="0"/>
    <n v="0"/>
    <n v="80.260000000000005"/>
    <x v="84"/>
    <n v="1145.0000000000002"/>
    <n v="3"/>
    <n v="44.777475022706625"/>
    <n v="0.24747555698028537"/>
    <n v="88.55"/>
    <n v="0.88549999999999995"/>
    <n v="0.91"/>
    <x v="350"/>
    <x v="1"/>
  </r>
  <r>
    <x v="3"/>
    <x v="85"/>
    <n v="6"/>
    <n v="9.6000000000000014"/>
    <n v="44.2"/>
    <n v="0"/>
    <m/>
    <n v="0"/>
    <n v="0"/>
    <n v="0"/>
    <n v="111.04"/>
    <x v="85"/>
    <n v="1154.6000000000001"/>
    <n v="3"/>
    <n v="145.52679382379654"/>
    <n v="0.80429556018592741"/>
    <n v="88.453999999999994"/>
    <n v="0.88453999999999988"/>
    <n v="0.91"/>
    <x v="351"/>
    <x v="2"/>
  </r>
  <r>
    <x v="3"/>
    <x v="86"/>
    <n v="5"/>
    <n v="23.5"/>
    <n v="48.4"/>
    <n v="0"/>
    <m/>
    <n v="0"/>
    <n v="0"/>
    <n v="0"/>
    <n v="322.60000000000002"/>
    <x v="86"/>
    <n v="1178.1000000000001"/>
    <n v="3"/>
    <n v="159.35513169845592"/>
    <n v="0.88072183513572133"/>
    <n v="88.219000000000008"/>
    <n v="0.88219000000000003"/>
    <n v="0.91"/>
    <x v="352"/>
    <x v="0"/>
  </r>
  <r>
    <x v="3"/>
    <x v="87"/>
    <n v="4"/>
    <n v="18.8"/>
    <n v="31.5"/>
    <n v="0"/>
    <m/>
    <n v="0"/>
    <n v="0"/>
    <n v="0"/>
    <n v="150.01"/>
    <x v="87"/>
    <n v="1196.9000000000001"/>
    <n v="3"/>
    <n v="103.7125340599455"/>
    <n v="0.57319706212345511"/>
    <n v="88.031000000000006"/>
    <n v="0.88031000000000004"/>
    <n v="0.91"/>
    <x v="353"/>
    <x v="2"/>
  </r>
  <r>
    <x v="3"/>
    <x v="88"/>
    <n v="1"/>
    <n v="4.4000000000000004"/>
    <n v="46.6"/>
    <n v="0"/>
    <m/>
    <n v="0"/>
    <n v="0"/>
    <n v="0"/>
    <n v="31.62"/>
    <x v="88"/>
    <n v="1201.3000000000002"/>
    <n v="3"/>
    <n v="153.42870118074475"/>
    <n v="0.84796771730009535"/>
    <n v="87.986999999999995"/>
    <n v="0.87986999999999993"/>
    <n v="0.91"/>
    <x v="354"/>
    <x v="2"/>
  </r>
  <r>
    <x v="3"/>
    <x v="89"/>
    <n v="5"/>
    <n v="17"/>
    <n v="25.9"/>
    <n v="0"/>
    <m/>
    <n v="0"/>
    <n v="0"/>
    <n v="0"/>
    <n v="328.8"/>
    <x v="89"/>
    <n v="1218.3000000000002"/>
    <n v="3"/>
    <n v="85.274750227066292"/>
    <n v="0.47129536219039636"/>
    <n v="87.817000000000007"/>
    <n v="0.87817000000000012"/>
    <n v="0.91"/>
    <x v="355"/>
    <x v="2"/>
  </r>
  <r>
    <x v="3"/>
    <x v="90"/>
    <n v="4"/>
    <n v="15.6"/>
    <n v="48.8"/>
    <n v="0"/>
    <m/>
    <n v="0"/>
    <n v="0"/>
    <n v="0"/>
    <n v="271.32"/>
    <x v="90"/>
    <n v="1233.9000000000001"/>
    <n v="3"/>
    <n v="160.67211625794729"/>
    <n v="0.88800052798808271"/>
    <n v="87.661000000000001"/>
    <n v="0.87661"/>
    <n v="0.91"/>
    <x v="356"/>
    <x v="0"/>
  </r>
  <r>
    <x v="3"/>
    <x v="91"/>
    <n v="3"/>
    <n v="10.5"/>
    <n v="36.700000000000003"/>
    <n v="0"/>
    <m/>
    <n v="0"/>
    <n v="0"/>
    <n v="0"/>
    <n v="183.74"/>
    <x v="91"/>
    <n v="1244.4000000000001"/>
    <n v="3"/>
    <n v="120.83333333333333"/>
    <n v="0.66782006920415249"/>
    <n v="87.555999999999997"/>
    <n v="0.87556"/>
    <n v="0.91"/>
    <x v="357"/>
    <x v="2"/>
  </r>
  <r>
    <x v="3"/>
    <x v="92"/>
    <n v="3"/>
    <n v="5.4"/>
    <n v="19"/>
    <n v="0"/>
    <m/>
    <n v="0"/>
    <n v="0"/>
    <n v="0"/>
    <n v="28.01"/>
    <x v="92"/>
    <n v="1249.8000000000002"/>
    <n v="3"/>
    <n v="62.556766575840136"/>
    <n v="0.34573791048716335"/>
    <n v="87.501999999999995"/>
    <n v="0.87501999999999991"/>
    <n v="0.91"/>
    <x v="358"/>
    <x v="1"/>
  </r>
  <r>
    <x v="3"/>
    <x v="93"/>
    <n v="3"/>
    <n v="17.399999999999999"/>
    <n v="44.3"/>
    <n v="0"/>
    <m/>
    <n v="0"/>
    <n v="0"/>
    <n v="0"/>
    <n v="232.2"/>
    <x v="93"/>
    <n v="1267.2000000000003"/>
    <n v="3"/>
    <n v="145.85603996366936"/>
    <n v="0.80611523339901769"/>
    <n v="87.327999999999989"/>
    <n v="0.87327999999999983"/>
    <n v="0.91"/>
    <x v="359"/>
    <x v="2"/>
  </r>
  <r>
    <x v="3"/>
    <x v="94"/>
    <n v="3"/>
    <n v="8.3999999999999986"/>
    <n v="43.9"/>
    <n v="0"/>
    <m/>
    <n v="0"/>
    <n v="0"/>
    <n v="0"/>
    <n v="153.96"/>
    <x v="94"/>
    <n v="1275.6000000000004"/>
    <n v="3"/>
    <n v="144.53905540417799"/>
    <n v="0.79883654054665632"/>
    <n v="87.244"/>
    <n v="0.87243999999999999"/>
    <n v="0.91"/>
    <x v="360"/>
    <x v="2"/>
  </r>
  <r>
    <x v="3"/>
    <x v="95"/>
    <n v="6"/>
    <n v="27.6"/>
    <n v="38.299999999999997"/>
    <n v="0"/>
    <m/>
    <n v="0"/>
    <n v="0"/>
    <n v="0"/>
    <n v="247.11"/>
    <x v="95"/>
    <n v="1303.2000000000003"/>
    <n v="3"/>
    <n v="126.1012715712988"/>
    <n v="0.69693484061359767"/>
    <n v="86.968000000000004"/>
    <n v="0.86968000000000001"/>
    <n v="0.91"/>
    <x v="361"/>
    <x v="2"/>
  </r>
  <r>
    <x v="3"/>
    <x v="96"/>
    <n v="5"/>
    <n v="12.5"/>
    <n v="47"/>
    <n v="0"/>
    <m/>
    <n v="0"/>
    <n v="0"/>
    <n v="0"/>
    <n v="76.95"/>
    <x v="96"/>
    <n v="1315.7000000000003"/>
    <n v="3"/>
    <n v="154.74568574023613"/>
    <n v="0.85524641015245673"/>
    <n v="86.843000000000004"/>
    <n v="0.86843000000000004"/>
    <n v="0.91"/>
    <x v="362"/>
    <x v="2"/>
  </r>
  <r>
    <x v="3"/>
    <x v="97"/>
    <n v="2"/>
    <n v="4.5999999999999996"/>
    <n v="43.1"/>
    <n v="0"/>
    <m/>
    <n v="0"/>
    <n v="0"/>
    <n v="0"/>
    <n v="62.95"/>
    <x v="97"/>
    <n v="1320.3000000000002"/>
    <n v="3"/>
    <n v="141.90508628519527"/>
    <n v="0.78427915484193378"/>
    <n v="86.796999999999997"/>
    <n v="0.86797000000000002"/>
    <n v="0.91"/>
    <x v="363"/>
    <x v="2"/>
  </r>
  <r>
    <x v="3"/>
    <x v="98"/>
    <n v="1"/>
    <n v="5.9"/>
    <n v="41.4"/>
    <n v="0"/>
    <m/>
    <n v="0"/>
    <n v="0"/>
    <n v="0"/>
    <n v="57.24"/>
    <x v="98"/>
    <n v="1326.2000000000003"/>
    <n v="3"/>
    <n v="136.30790190735692"/>
    <n v="0.75334471021939797"/>
    <n v="86.738"/>
    <n v="0.86738000000000004"/>
    <n v="0.91"/>
    <x v="364"/>
    <x v="2"/>
  </r>
  <r>
    <x v="3"/>
    <x v="99"/>
    <n v="3"/>
    <n v="13.5"/>
    <n v="38.700000000000003"/>
    <n v="0"/>
    <m/>
    <n v="0"/>
    <n v="0"/>
    <n v="0"/>
    <n v="266.98"/>
    <x v="99"/>
    <n v="1339.7000000000003"/>
    <n v="3"/>
    <n v="127.41825613079018"/>
    <n v="0.70421353346595916"/>
    <n v="86.602999999999994"/>
    <n v="0.86602999999999997"/>
    <n v="0.91"/>
    <x v="365"/>
    <x v="2"/>
  </r>
  <r>
    <x v="3"/>
    <x v="100"/>
    <n v="7"/>
    <n v="14"/>
    <n v="43.5"/>
    <n v="0"/>
    <m/>
    <n v="0"/>
    <n v="0"/>
    <n v="0"/>
    <n v="194.12"/>
    <x v="100"/>
    <n v="1353.7000000000003"/>
    <n v="3"/>
    <n v="143.22207084468664"/>
    <n v="0.79155784769429516"/>
    <n v="86.462999999999994"/>
    <n v="0.8646299999999999"/>
    <n v="0.91"/>
    <x v="366"/>
    <x v="2"/>
  </r>
  <r>
    <x v="3"/>
    <x v="101"/>
    <n v="1"/>
    <n v="5.7"/>
    <n v="16.899999999999999"/>
    <n v="0"/>
    <m/>
    <n v="0"/>
    <n v="0"/>
    <n v="0"/>
    <n v="33.42"/>
    <x v="101"/>
    <n v="1359.4000000000003"/>
    <n v="3"/>
    <n v="55.642597638510438"/>
    <n v="0.30752477301226638"/>
    <n v="86.405999999999992"/>
    <n v="0.86405999999999994"/>
    <n v="0.91"/>
    <x v="367"/>
    <x v="1"/>
  </r>
  <r>
    <x v="3"/>
    <x v="102"/>
    <n v="5"/>
    <n v="15.5"/>
    <n v="38.299999999999997"/>
    <n v="1"/>
    <s v="Emergency"/>
    <n v="158.87"/>
    <n v="0"/>
    <n v="0"/>
    <n v="209.97"/>
    <x v="102"/>
    <n v="1374.9000000000003"/>
    <n v="3"/>
    <n v="126.1012715712988"/>
    <n v="0.69693484061359767"/>
    <n v="86.251000000000005"/>
    <n v="0.86251"/>
    <n v="0.91"/>
    <x v="368"/>
    <x v="2"/>
  </r>
  <r>
    <x v="3"/>
    <x v="103"/>
    <n v="0"/>
    <n v="0"/>
    <n v="0"/>
    <n v="0"/>
    <m/>
    <n v="0"/>
    <n v="0"/>
    <n v="0"/>
    <n v="0"/>
    <x v="103"/>
    <n v="1374.9000000000003"/>
    <n v="3"/>
    <n v="0"/>
    <n v="0"/>
    <n v="86.251000000000005"/>
    <n v="0.86251"/>
    <n v="0.91"/>
    <x v="1"/>
    <x v="1"/>
  </r>
  <r>
    <x v="4"/>
    <x v="0"/>
    <n v="3"/>
    <n v="12.3"/>
    <n v="22.4"/>
    <n v="0"/>
    <m/>
    <n v="0"/>
    <n v="0"/>
    <n v="0"/>
    <n v="104.41"/>
    <x v="0"/>
    <n v="12.3"/>
    <n v="0"/>
    <n v="80.580452411438344"/>
    <n v="0.44535097908338211"/>
    <n v="99.87700000000001"/>
    <n v="0.99877000000000005"/>
    <n v="1"/>
    <x v="369"/>
    <x v="2"/>
  </r>
  <r>
    <x v="4"/>
    <x v="1"/>
    <n v="6"/>
    <n v="7.8000000000000007"/>
    <n v="31.6"/>
    <n v="0"/>
    <m/>
    <n v="0"/>
    <n v="0"/>
    <n v="0"/>
    <n v="39.79"/>
    <x v="1"/>
    <n v="20.100000000000001"/>
    <n v="0"/>
    <n v="113.67599536613623"/>
    <n v="0.62826298834977112"/>
    <n v="99.799000000000007"/>
    <n v="0.99799000000000004"/>
    <n v="1"/>
    <x v="370"/>
    <x v="2"/>
  </r>
  <r>
    <x v="4"/>
    <x v="2"/>
    <n v="0"/>
    <n v="0"/>
    <n v="0"/>
    <n v="0"/>
    <m/>
    <n v="0"/>
    <n v="0"/>
    <n v="0"/>
    <n v="0"/>
    <x v="2"/>
    <n v="20.100000000000001"/>
    <n v="0"/>
    <n v="0"/>
    <n v="0"/>
    <n v="99.799000000000007"/>
    <n v="0.99799000000000004"/>
    <n v="1"/>
    <x v="1"/>
    <x v="1"/>
  </r>
  <r>
    <x v="4"/>
    <x v="3"/>
    <n v="6"/>
    <n v="27"/>
    <n v="39.299999999999997"/>
    <n v="0"/>
    <m/>
    <n v="0"/>
    <n v="0"/>
    <n v="0"/>
    <n v="442.32"/>
    <x v="3"/>
    <n v="47.1"/>
    <n v="0"/>
    <n v="141.37552588256816"/>
    <n v="0.78135238740968371"/>
    <n v="99.528999999999996"/>
    <n v="0.99529000000000001"/>
    <n v="1"/>
    <x v="371"/>
    <x v="0"/>
  </r>
  <r>
    <x v="4"/>
    <x v="4"/>
    <n v="2"/>
    <n v="10.199999999999999"/>
    <n v="11.2"/>
    <n v="0"/>
    <m/>
    <n v="0"/>
    <n v="0"/>
    <n v="0"/>
    <n v="101.76"/>
    <x v="4"/>
    <n v="57.3"/>
    <n v="0"/>
    <n v="40.290226205719172"/>
    <n v="0.22267548954169106"/>
    <n v="99.426999999999992"/>
    <n v="0.99426999999999988"/>
    <n v="1"/>
    <x v="372"/>
    <x v="1"/>
  </r>
  <r>
    <x v="4"/>
    <x v="5"/>
    <n v="1"/>
    <n v="5.7"/>
    <n v="33"/>
    <n v="0"/>
    <m/>
    <n v="0"/>
    <n v="0"/>
    <n v="0"/>
    <n v="63.35"/>
    <x v="5"/>
    <n v="63"/>
    <n v="0"/>
    <n v="118.71227364185113"/>
    <n v="0.65609742454248254"/>
    <n v="99.37"/>
    <n v="0.99370000000000003"/>
    <n v="1"/>
    <x v="373"/>
    <x v="2"/>
  </r>
  <r>
    <x v="4"/>
    <x v="6"/>
    <n v="7"/>
    <n v="9.1"/>
    <n v="23.7"/>
    <n v="1"/>
    <s v="Emergency"/>
    <n v="259.67"/>
    <n v="0"/>
    <n v="0"/>
    <n v="79.900000000000006"/>
    <x v="6"/>
    <n v="72.099999999999994"/>
    <n v="0"/>
    <n v="85.256996524602187"/>
    <n v="0.47119724126232843"/>
    <n v="99.278999999999996"/>
    <n v="0.99278999999999995"/>
    <n v="1"/>
    <x v="374"/>
    <x v="2"/>
  </r>
  <r>
    <x v="4"/>
    <x v="7"/>
    <n v="1"/>
    <n v="1.5"/>
    <n v="26.1"/>
    <n v="0"/>
    <m/>
    <n v="0"/>
    <n v="0"/>
    <n v="0"/>
    <n v="21.74"/>
    <x v="7"/>
    <n v="73.599999999999994"/>
    <n v="0"/>
    <n v="93.890616425827716"/>
    <n v="0.51891341759269072"/>
    <n v="99.263999999999996"/>
    <n v="0.99263999999999997"/>
    <n v="1"/>
    <x v="375"/>
    <x v="2"/>
  </r>
  <r>
    <x v="4"/>
    <x v="8"/>
    <n v="5"/>
    <n v="15"/>
    <n v="13.8"/>
    <n v="0"/>
    <m/>
    <n v="0"/>
    <n v="0"/>
    <n v="0"/>
    <n v="88.7"/>
    <x v="8"/>
    <n v="88.6"/>
    <n v="0"/>
    <n v="49.643314432046843"/>
    <n v="0.27436801389958365"/>
    <n v="99.114000000000004"/>
    <n v="0.99114000000000002"/>
    <n v="1"/>
    <x v="376"/>
    <x v="1"/>
  </r>
  <r>
    <x v="4"/>
    <x v="9"/>
    <n v="0"/>
    <n v="0"/>
    <n v="0"/>
    <n v="1"/>
    <s v="Overhaul"/>
    <n v="111.32"/>
    <n v="0"/>
    <n v="0"/>
    <n v="0"/>
    <x v="9"/>
    <n v="88.6"/>
    <n v="0"/>
    <n v="0"/>
    <n v="0"/>
    <n v="99.114000000000004"/>
    <n v="0.99114000000000002"/>
    <n v="1"/>
    <x v="1"/>
    <x v="1"/>
  </r>
  <r>
    <x v="4"/>
    <x v="10"/>
    <n v="5"/>
    <n v="26"/>
    <n v="48.2"/>
    <n v="0"/>
    <m/>
    <n v="0"/>
    <n v="0"/>
    <n v="0"/>
    <n v="200.9"/>
    <x v="10"/>
    <n v="114.6"/>
    <n v="0"/>
    <n v="173.39186634961288"/>
    <n v="0.95829987463477762"/>
    <n v="98.853999999999999"/>
    <n v="0.98853999999999997"/>
    <n v="1"/>
    <x v="377"/>
    <x v="0"/>
  </r>
  <r>
    <x v="4"/>
    <x v="11"/>
    <n v="3"/>
    <n v="17.7"/>
    <n v="13.9"/>
    <n v="0"/>
    <m/>
    <n v="0"/>
    <n v="0"/>
    <n v="0"/>
    <n v="187.84"/>
    <x v="11"/>
    <n v="132.29999999999998"/>
    <n v="0"/>
    <n v="50.0030485945979"/>
    <n v="0.27635618791334871"/>
    <n v="98.677000000000007"/>
    <n v="0.98677000000000004"/>
    <n v="1"/>
    <x v="378"/>
    <x v="1"/>
  </r>
  <r>
    <x v="4"/>
    <x v="12"/>
    <n v="2"/>
    <n v="10.8"/>
    <n v="38.299999999999997"/>
    <n v="0"/>
    <m/>
    <n v="0"/>
    <n v="0"/>
    <n v="0"/>
    <n v="78.11"/>
    <x v="12"/>
    <n v="143.1"/>
    <n v="0"/>
    <n v="137.77818425705752"/>
    <n v="0.76147064727203273"/>
    <n v="98.568999999999988"/>
    <n v="0.98568999999999984"/>
    <n v="1"/>
    <x v="379"/>
    <x v="0"/>
  </r>
  <r>
    <x v="4"/>
    <x v="13"/>
    <n v="7"/>
    <n v="4.8999999999999986"/>
    <n v="11.6"/>
    <n v="0"/>
    <m/>
    <n v="0"/>
    <n v="0"/>
    <n v="0"/>
    <n v="93.64"/>
    <x v="13"/>
    <n v="148"/>
    <n v="0"/>
    <n v="41.729162855923427"/>
    <n v="0.23062818559675144"/>
    <n v="98.52"/>
    <n v="0.98519999999999996"/>
    <n v="1"/>
    <x v="380"/>
    <x v="1"/>
  </r>
  <r>
    <x v="4"/>
    <x v="14"/>
    <n v="4"/>
    <n v="22.4"/>
    <n v="14.3"/>
    <n v="0"/>
    <m/>
    <n v="0"/>
    <n v="0"/>
    <n v="0"/>
    <n v="168.24"/>
    <x v="14"/>
    <n v="170.4"/>
    <n v="0"/>
    <n v="51.441985244802154"/>
    <n v="0.28430888396840909"/>
    <n v="98.296000000000006"/>
    <n v="0.98296000000000006"/>
    <n v="1"/>
    <x v="381"/>
    <x v="1"/>
  </r>
  <r>
    <x v="4"/>
    <x v="15"/>
    <n v="1"/>
    <n v="3.2"/>
    <n v="34.1"/>
    <n v="0"/>
    <m/>
    <n v="0"/>
    <n v="0"/>
    <n v="0"/>
    <n v="61.02"/>
    <x v="15"/>
    <n v="173.6"/>
    <n v="0"/>
    <n v="122.66934942991283"/>
    <n v="0.67796733869389858"/>
    <n v="98.263999999999996"/>
    <n v="0.98263999999999996"/>
    <n v="1"/>
    <x v="382"/>
    <x v="2"/>
  </r>
  <r>
    <x v="4"/>
    <x v="16"/>
    <n v="6"/>
    <n v="28.8"/>
    <n v="47.8"/>
    <n v="0"/>
    <m/>
    <n v="0"/>
    <n v="0"/>
    <n v="0"/>
    <n v="250.37"/>
    <x v="16"/>
    <n v="202.4"/>
    <n v="0"/>
    <n v="171.9529296994086"/>
    <n v="0.95034717857971707"/>
    <n v="97.975999999999999"/>
    <n v="0.97975999999999996"/>
    <n v="1"/>
    <x v="383"/>
    <x v="0"/>
  </r>
  <r>
    <x v="4"/>
    <x v="17"/>
    <n v="2"/>
    <n v="3.6"/>
    <n v="42.7"/>
    <n v="0"/>
    <m/>
    <n v="0"/>
    <n v="0"/>
    <n v="0"/>
    <n v="37.35"/>
    <x v="17"/>
    <n v="206"/>
    <n v="0"/>
    <n v="153.60648740930435"/>
    <n v="0.84895030387769721"/>
    <n v="97.94"/>
    <n v="0.97939999999999994"/>
    <n v="1"/>
    <x v="384"/>
    <x v="0"/>
  </r>
  <r>
    <x v="4"/>
    <x v="18"/>
    <n v="7"/>
    <n v="35"/>
    <n v="46.4"/>
    <n v="0"/>
    <m/>
    <n v="0"/>
    <n v="0"/>
    <n v="0"/>
    <n v="226.86"/>
    <x v="18"/>
    <n v="241"/>
    <n v="0"/>
    <n v="166.91665142369371"/>
    <n v="0.92251274238700576"/>
    <n v="97.59"/>
    <n v="0.97589999999999999"/>
    <n v="1"/>
    <x v="385"/>
    <x v="0"/>
  </r>
  <r>
    <x v="4"/>
    <x v="19"/>
    <n v="1"/>
    <n v="4.0999999999999996"/>
    <n v="22.8"/>
    <n v="0"/>
    <m/>
    <n v="0"/>
    <n v="0"/>
    <n v="0"/>
    <n v="53.21"/>
    <x v="19"/>
    <n v="245.1"/>
    <n v="0"/>
    <n v="82.019389061642599"/>
    <n v="0.4533036751384425"/>
    <n v="97.548999999999992"/>
    <n v="0.97548999999999997"/>
    <n v="1"/>
    <x v="386"/>
    <x v="2"/>
  </r>
  <r>
    <x v="4"/>
    <x v="20"/>
    <n v="6"/>
    <n v="28.2"/>
    <n v="35.700000000000003"/>
    <n v="0"/>
    <m/>
    <n v="0"/>
    <n v="0"/>
    <n v="0"/>
    <n v="463.97"/>
    <x v="20"/>
    <n v="273.3"/>
    <n v="0"/>
    <n v="128.42509603072986"/>
    <n v="0.70977812291414022"/>
    <n v="97.26700000000001"/>
    <n v="0.97267000000000015"/>
    <n v="1"/>
    <x v="387"/>
    <x v="2"/>
  </r>
  <r>
    <x v="4"/>
    <x v="21"/>
    <n v="4"/>
    <n v="22.8"/>
    <n v="27.1"/>
    <n v="0"/>
    <m/>
    <n v="0"/>
    <n v="0"/>
    <n v="0"/>
    <n v="122.15"/>
    <x v="21"/>
    <n v="296.10000000000002"/>
    <n v="0"/>
    <n v="97.487958051338367"/>
    <n v="0.53879515773034181"/>
    <n v="97.039000000000001"/>
    <n v="0.97038999999999997"/>
    <n v="1"/>
    <x v="388"/>
    <x v="2"/>
  </r>
  <r>
    <x v="4"/>
    <x v="22"/>
    <n v="1"/>
    <n v="2.2999999999999998"/>
    <n v="29.4"/>
    <n v="0"/>
    <m/>
    <n v="0"/>
    <n v="0"/>
    <n v="0"/>
    <n v="38.630000000000003"/>
    <x v="22"/>
    <n v="298.40000000000003"/>
    <n v="0"/>
    <n v="105.76184379001283"/>
    <n v="0.58452316004693905"/>
    <n v="97.016000000000005"/>
    <n v="0.97016000000000002"/>
    <n v="1"/>
    <x v="389"/>
    <x v="2"/>
  </r>
  <r>
    <x v="4"/>
    <x v="23"/>
    <n v="4"/>
    <n v="18.8"/>
    <n v="38"/>
    <n v="0"/>
    <m/>
    <n v="0"/>
    <n v="1"/>
    <n v="1"/>
    <n v="180.61"/>
    <x v="23"/>
    <n v="317.20000000000005"/>
    <n v="1"/>
    <n v="136.69898176940433"/>
    <n v="0.75550612523073746"/>
    <n v="96.828000000000003"/>
    <n v="0.96828000000000003"/>
    <n v="0.97"/>
    <x v="390"/>
    <x v="0"/>
  </r>
  <r>
    <x v="4"/>
    <x v="24"/>
    <n v="2"/>
    <n v="8"/>
    <n v="39.6"/>
    <n v="0"/>
    <m/>
    <n v="0"/>
    <n v="1"/>
    <n v="3"/>
    <n v="86.19"/>
    <x v="24"/>
    <n v="325.20000000000005"/>
    <n v="2"/>
    <n v="142.45472837022137"/>
    <n v="0.78731690945097921"/>
    <n v="96.748000000000005"/>
    <n v="0.96748000000000001"/>
    <n v="0.94"/>
    <x v="391"/>
    <x v="0"/>
  </r>
  <r>
    <x v="4"/>
    <x v="25"/>
    <n v="5"/>
    <n v="29"/>
    <n v="12.1"/>
    <n v="0"/>
    <m/>
    <n v="0"/>
    <n v="0"/>
    <n v="0"/>
    <n v="466.26"/>
    <x v="25"/>
    <n v="354.20000000000005"/>
    <n v="2"/>
    <n v="43.527833668678753"/>
    <n v="0.24056905566557696"/>
    <n v="96.457999999999998"/>
    <n v="0.96457999999999999"/>
    <n v="0.94"/>
    <x v="392"/>
    <x v="1"/>
  </r>
  <r>
    <x v="4"/>
    <x v="26"/>
    <n v="2"/>
    <n v="6.6"/>
    <n v="37.200000000000003"/>
    <n v="1"/>
    <s v="Routine"/>
    <n v="188.79"/>
    <n v="0"/>
    <n v="0"/>
    <n v="121.34"/>
    <x v="26"/>
    <n v="360.80000000000007"/>
    <n v="2"/>
    <n v="133.82110846899585"/>
    <n v="0.7396007331206168"/>
    <n v="96.391999999999996"/>
    <n v="0.96392"/>
    <n v="0.94"/>
    <x v="393"/>
    <x v="2"/>
  </r>
  <r>
    <x v="4"/>
    <x v="27"/>
    <n v="5"/>
    <n v="4.5"/>
    <n v="18.100000000000001"/>
    <n v="0"/>
    <m/>
    <n v="0"/>
    <n v="0"/>
    <n v="0"/>
    <n v="23.55"/>
    <x v="27"/>
    <n v="365.30000000000007"/>
    <n v="2"/>
    <n v="65.111883421742604"/>
    <n v="0.35985949649148291"/>
    <n v="96.347000000000008"/>
    <n v="0.96347000000000005"/>
    <n v="0.94"/>
    <x v="394"/>
    <x v="2"/>
  </r>
  <r>
    <x v="4"/>
    <x v="28"/>
    <n v="6"/>
    <n v="9.6000000000000014"/>
    <n v="37.6"/>
    <n v="0"/>
    <m/>
    <n v="0"/>
    <n v="1"/>
    <n v="2"/>
    <n v="142.97999999999999"/>
    <x v="28"/>
    <n v="374.90000000000009"/>
    <n v="3"/>
    <n v="135.2600451192001"/>
    <n v="0.74755342917567724"/>
    <n v="96.251000000000005"/>
    <n v="0.96251000000000009"/>
    <n v="0.91"/>
    <x v="395"/>
    <x v="2"/>
  </r>
  <r>
    <x v="4"/>
    <x v="29"/>
    <n v="5"/>
    <n v="29.5"/>
    <n v="49.5"/>
    <n v="0"/>
    <m/>
    <n v="0"/>
    <n v="0"/>
    <n v="0"/>
    <n v="518.22"/>
    <x v="29"/>
    <n v="404.40000000000009"/>
    <n v="3"/>
    <n v="178.06841046277671"/>
    <n v="0.98414613681372387"/>
    <n v="95.956000000000003"/>
    <n v="0.95956000000000008"/>
    <n v="0.91"/>
    <x v="396"/>
    <x v="0"/>
  </r>
  <r>
    <x v="4"/>
    <x v="30"/>
    <n v="0"/>
    <n v="0"/>
    <n v="0"/>
    <n v="0"/>
    <m/>
    <n v="0"/>
    <n v="0"/>
    <n v="0"/>
    <n v="0"/>
    <x v="30"/>
    <n v="404.40000000000009"/>
    <n v="3"/>
    <n v="0"/>
    <n v="0"/>
    <n v="95.956000000000003"/>
    <n v="0.95956000000000008"/>
    <n v="0.91"/>
    <x v="1"/>
    <x v="1"/>
  </r>
  <r>
    <x v="4"/>
    <x v="31"/>
    <n v="4"/>
    <n v="6.4"/>
    <n v="45.1"/>
    <n v="0"/>
    <m/>
    <n v="0"/>
    <n v="0"/>
    <n v="0"/>
    <n v="98.27"/>
    <x v="31"/>
    <n v="410.80000000000007"/>
    <n v="3"/>
    <n v="162.24010731052988"/>
    <n v="0.8966664802080595"/>
    <n v="95.891999999999996"/>
    <n v="0.95891999999999999"/>
    <n v="0.91"/>
    <x v="397"/>
    <x v="0"/>
  </r>
  <r>
    <x v="4"/>
    <x v="32"/>
    <n v="6"/>
    <n v="30"/>
    <n v="25.1"/>
    <n v="0"/>
    <m/>
    <n v="0"/>
    <n v="0"/>
    <n v="0"/>
    <n v="500.65"/>
    <x v="32"/>
    <n v="440.80000000000007"/>
    <n v="3"/>
    <n v="90.293274800317079"/>
    <n v="0.49903167745503979"/>
    <n v="95.591999999999999"/>
    <n v="0.95591999999999999"/>
    <n v="0.91"/>
    <x v="398"/>
    <x v="2"/>
  </r>
  <r>
    <x v="4"/>
    <x v="33"/>
    <n v="4"/>
    <n v="15.2"/>
    <n v="35.1"/>
    <n v="0"/>
    <m/>
    <n v="0"/>
    <n v="0"/>
    <n v="0"/>
    <n v="178.4"/>
    <x v="33"/>
    <n v="456.00000000000006"/>
    <n v="3"/>
    <n v="126.26669105542348"/>
    <n v="0.69784907883154967"/>
    <n v="95.44"/>
    <n v="0.95440000000000003"/>
    <n v="0.91"/>
    <x v="399"/>
    <x v="2"/>
  </r>
  <r>
    <x v="4"/>
    <x v="34"/>
    <n v="3"/>
    <n v="2.7"/>
    <n v="14.6"/>
    <n v="0"/>
    <m/>
    <n v="0"/>
    <n v="0"/>
    <n v="0"/>
    <n v="16.190000000000001"/>
    <x v="34"/>
    <n v="458.70000000000005"/>
    <n v="3"/>
    <n v="52.521187732455353"/>
    <n v="0.29027340600970442"/>
    <n v="95.412999999999997"/>
    <n v="0.95412999999999992"/>
    <n v="0.91"/>
    <x v="400"/>
    <x v="1"/>
  </r>
  <r>
    <x v="4"/>
    <x v="35"/>
    <n v="5"/>
    <n v="7"/>
    <n v="39.6"/>
    <n v="0"/>
    <m/>
    <n v="0"/>
    <n v="0"/>
    <n v="0"/>
    <n v="107.98"/>
    <x v="35"/>
    <n v="465.70000000000005"/>
    <n v="3"/>
    <n v="142.45472837022137"/>
    <n v="0.78731690945097921"/>
    <n v="95.343000000000004"/>
    <n v="0.95343"/>
    <n v="0.91"/>
    <x v="401"/>
    <x v="2"/>
  </r>
  <r>
    <x v="4"/>
    <x v="36"/>
    <n v="4"/>
    <n v="13.6"/>
    <n v="21.4"/>
    <n v="0"/>
    <m/>
    <n v="0"/>
    <n v="0"/>
    <n v="0"/>
    <n v="92.36"/>
    <x v="36"/>
    <n v="479.30000000000007"/>
    <n v="3"/>
    <n v="76.983110785927693"/>
    <n v="0.42546923894573108"/>
    <n v="95.206999999999994"/>
    <n v="0.95206999999999997"/>
    <n v="0.91"/>
    <x v="402"/>
    <x v="2"/>
  </r>
  <r>
    <x v="4"/>
    <x v="37"/>
    <n v="3"/>
    <n v="17.100000000000001"/>
    <n v="32.200000000000003"/>
    <n v="0"/>
    <m/>
    <n v="0"/>
    <n v="0"/>
    <n v="0"/>
    <n v="340.86"/>
    <x v="37"/>
    <n v="496.40000000000009"/>
    <n v="3"/>
    <n v="115.83440034144263"/>
    <n v="0.64019203243236178"/>
    <n v="95.036000000000001"/>
    <n v="0.95035999999999998"/>
    <n v="0.91"/>
    <x v="403"/>
    <x v="2"/>
  </r>
  <r>
    <x v="4"/>
    <x v="38"/>
    <n v="7"/>
    <n v="21.7"/>
    <n v="14.5"/>
    <n v="1"/>
    <s v="Emergency"/>
    <n v="266.02999999999997"/>
    <n v="0"/>
    <n v="0"/>
    <n v="370.99"/>
    <x v="38"/>
    <n v="518.10000000000014"/>
    <n v="3"/>
    <n v="52.161453569904282"/>
    <n v="0.28828523199593931"/>
    <n v="94.819000000000003"/>
    <n v="0.94818999999999998"/>
    <n v="0.91"/>
    <x v="404"/>
    <x v="1"/>
  </r>
  <r>
    <x v="4"/>
    <x v="39"/>
    <n v="3"/>
    <n v="8.6999999999999993"/>
    <n v="24.8"/>
    <n v="0"/>
    <m/>
    <n v="0"/>
    <n v="0"/>
    <n v="0"/>
    <n v="143.87"/>
    <x v="39"/>
    <n v="526.80000000000018"/>
    <n v="3"/>
    <n v="89.214072312663887"/>
    <n v="0.49306715541374452"/>
    <n v="94.731999999999999"/>
    <n v="0.94731999999999994"/>
    <n v="0.91"/>
    <x v="405"/>
    <x v="2"/>
  </r>
  <r>
    <x v="4"/>
    <x v="40"/>
    <n v="3"/>
    <n v="14.1"/>
    <n v="39"/>
    <n v="1"/>
    <s v="Routine"/>
    <n v="953.73"/>
    <n v="0"/>
    <n v="0"/>
    <n v="271.51"/>
    <x v="40"/>
    <n v="540.9000000000002"/>
    <n v="3"/>
    <n v="140.29632339491499"/>
    <n v="0.77538786536838855"/>
    <n v="94.591000000000008"/>
    <n v="0.94591000000000003"/>
    <n v="0.91"/>
    <x v="406"/>
    <x v="2"/>
  </r>
  <r>
    <x v="4"/>
    <x v="41"/>
    <n v="2"/>
    <n v="4.8"/>
    <n v="18"/>
    <n v="0"/>
    <m/>
    <n v="0"/>
    <n v="0"/>
    <n v="0"/>
    <n v="35.020000000000003"/>
    <x v="41"/>
    <n v="545.70000000000016"/>
    <n v="3"/>
    <n v="64.752149259191526"/>
    <n v="0.35787132247771775"/>
    <n v="94.543000000000006"/>
    <n v="0.9454300000000001"/>
    <n v="0.91"/>
    <x v="407"/>
    <x v="2"/>
  </r>
  <r>
    <x v="4"/>
    <x v="42"/>
    <n v="4"/>
    <n v="13.2"/>
    <n v="19"/>
    <n v="0"/>
    <m/>
    <n v="0"/>
    <n v="0"/>
    <n v="0"/>
    <n v="208.79"/>
    <x v="42"/>
    <n v="558.9000000000002"/>
    <n v="3"/>
    <n v="68.349490884702163"/>
    <n v="0.37775306261536873"/>
    <n v="94.411000000000001"/>
    <n v="0.94411"/>
    <n v="0.91"/>
    <x v="408"/>
    <x v="2"/>
  </r>
  <r>
    <x v="4"/>
    <x v="43"/>
    <n v="0"/>
    <n v="0"/>
    <n v="0"/>
    <n v="0"/>
    <m/>
    <n v="0"/>
    <n v="0"/>
    <n v="0"/>
    <n v="0"/>
    <x v="43"/>
    <n v="558.9000000000002"/>
    <n v="3"/>
    <n v="0"/>
    <n v="0"/>
    <n v="94.411000000000001"/>
    <n v="0.94411"/>
    <n v="0.91"/>
    <x v="1"/>
    <x v="1"/>
  </r>
  <r>
    <x v="4"/>
    <x v="44"/>
    <n v="2"/>
    <n v="7"/>
    <n v="22.7"/>
    <n v="0"/>
    <m/>
    <n v="0"/>
    <n v="0"/>
    <n v="0"/>
    <n v="89.39"/>
    <x v="44"/>
    <n v="565.9000000000002"/>
    <n v="3"/>
    <n v="81.659654899091535"/>
    <n v="0.45131550112467739"/>
    <n v="94.340999999999994"/>
    <n v="0.94340999999999997"/>
    <n v="0.91"/>
    <x v="409"/>
    <x v="2"/>
  </r>
  <r>
    <x v="4"/>
    <x v="45"/>
    <n v="0"/>
    <n v="0"/>
    <n v="0"/>
    <n v="0"/>
    <m/>
    <n v="0"/>
    <n v="0"/>
    <n v="0"/>
    <n v="0"/>
    <x v="45"/>
    <n v="565.9000000000002"/>
    <n v="3"/>
    <n v="0"/>
    <n v="0"/>
    <n v="94.340999999999994"/>
    <n v="0.94340999999999997"/>
    <n v="0.91"/>
    <x v="1"/>
    <x v="1"/>
  </r>
  <r>
    <x v="4"/>
    <x v="46"/>
    <n v="1"/>
    <n v="4.3"/>
    <n v="10.199999999999999"/>
    <n v="1"/>
    <s v="Routine"/>
    <n v="832.34"/>
    <n v="0"/>
    <n v="0"/>
    <n v="29.22"/>
    <x v="46"/>
    <n v="570.20000000000016"/>
    <n v="3"/>
    <n v="36.692884580208528"/>
    <n v="0.20279374940404005"/>
    <n v="94.297999999999988"/>
    <n v="0.94297999999999993"/>
    <n v="0.91"/>
    <x v="410"/>
    <x v="1"/>
  </r>
  <r>
    <x v="4"/>
    <x v="47"/>
    <n v="3"/>
    <n v="14.1"/>
    <n v="11.4"/>
    <n v="0"/>
    <m/>
    <n v="0"/>
    <n v="1"/>
    <n v="7"/>
    <n v="263.14"/>
    <x v="47"/>
    <n v="584.30000000000018"/>
    <n v="4"/>
    <n v="41.009694530821299"/>
    <n v="0.22665183756922125"/>
    <n v="94.156999999999996"/>
    <n v="0.94157000000000002"/>
    <n v="0.88"/>
    <x v="411"/>
    <x v="1"/>
  </r>
  <r>
    <x v="4"/>
    <x v="48"/>
    <n v="6"/>
    <n v="12.6"/>
    <n v="34.6"/>
    <n v="0"/>
    <m/>
    <n v="0"/>
    <n v="0"/>
    <n v="0"/>
    <n v="192.06"/>
    <x v="48"/>
    <n v="596.9000000000002"/>
    <n v="4"/>
    <n v="124.46802024266816"/>
    <n v="0.68790820876272418"/>
    <n v="94.030999999999992"/>
    <n v="0.94030999999999987"/>
    <n v="0.88"/>
    <x v="412"/>
    <x v="2"/>
  </r>
  <r>
    <x v="4"/>
    <x v="49"/>
    <n v="4"/>
    <n v="9.6"/>
    <n v="49.5"/>
    <n v="0"/>
    <m/>
    <n v="0"/>
    <n v="0"/>
    <n v="0"/>
    <n v="70.05"/>
    <x v="49"/>
    <n v="606.50000000000023"/>
    <n v="4"/>
    <n v="178.06841046277671"/>
    <n v="0.98414613681372387"/>
    <n v="93.935000000000002"/>
    <n v="0.93935000000000002"/>
    <n v="0.88"/>
    <x v="413"/>
    <x v="0"/>
  </r>
  <r>
    <x v="4"/>
    <x v="50"/>
    <n v="5"/>
    <n v="8.5"/>
    <n v="21.5"/>
    <n v="0"/>
    <m/>
    <n v="0"/>
    <n v="0"/>
    <n v="0"/>
    <n v="92.03"/>
    <x v="50"/>
    <n v="615.00000000000023"/>
    <n v="4"/>
    <n v="77.342844948478771"/>
    <n v="0.42745741295949624"/>
    <n v="93.85"/>
    <n v="0.93849999999999989"/>
    <n v="0.88"/>
    <x v="414"/>
    <x v="2"/>
  </r>
  <r>
    <x v="4"/>
    <x v="51"/>
    <n v="4"/>
    <n v="21.6"/>
    <n v="24.7"/>
    <n v="1"/>
    <s v="Emergency"/>
    <n v="229.59"/>
    <n v="0"/>
    <n v="0"/>
    <n v="338.26"/>
    <x v="51"/>
    <n v="636.60000000000025"/>
    <n v="4"/>
    <n v="88.854338150112824"/>
    <n v="0.49107898139997941"/>
    <n v="93.634"/>
    <n v="0.93633999999999995"/>
    <n v="0.88"/>
    <x v="415"/>
    <x v="2"/>
  </r>
  <r>
    <x v="4"/>
    <x v="52"/>
    <n v="3"/>
    <n v="17.7"/>
    <n v="15"/>
    <n v="0"/>
    <m/>
    <n v="0"/>
    <n v="0"/>
    <n v="0"/>
    <n v="196.24"/>
    <x v="52"/>
    <n v="654.3000000000003"/>
    <n v="4"/>
    <n v="53.9601243826596"/>
    <n v="0.2982261020647648"/>
    <n v="93.457000000000008"/>
    <n v="0.93457000000000012"/>
    <n v="0.88"/>
    <x v="416"/>
    <x v="1"/>
  </r>
  <r>
    <x v="4"/>
    <x v="53"/>
    <n v="6"/>
    <n v="18"/>
    <n v="28.1"/>
    <n v="0"/>
    <m/>
    <n v="0"/>
    <n v="0"/>
    <n v="0"/>
    <n v="181.21"/>
    <x v="53"/>
    <n v="672.3000000000003"/>
    <n v="4"/>
    <n v="101.085299676849"/>
    <n v="0.55867689786799279"/>
    <n v="93.277000000000001"/>
    <n v="0.93276999999999999"/>
    <n v="0.88"/>
    <x v="417"/>
    <x v="2"/>
  </r>
  <r>
    <x v="4"/>
    <x v="54"/>
    <n v="6"/>
    <n v="7.1999999999999993"/>
    <n v="31.2"/>
    <n v="0"/>
    <m/>
    <n v="0"/>
    <n v="0"/>
    <n v="0"/>
    <n v="97.39"/>
    <x v="54"/>
    <n v="679.50000000000034"/>
    <n v="4"/>
    <n v="112.23705871593197"/>
    <n v="0.62031029229471069"/>
    <n v="93.204999999999998"/>
    <n v="0.93204999999999993"/>
    <n v="0.88"/>
    <x v="418"/>
    <x v="2"/>
  </r>
  <r>
    <x v="4"/>
    <x v="55"/>
    <n v="5"/>
    <n v="27.5"/>
    <n v="31.9"/>
    <n v="0"/>
    <m/>
    <n v="0"/>
    <n v="0"/>
    <n v="0"/>
    <n v="403.15"/>
    <x v="55"/>
    <n v="707.00000000000034"/>
    <n v="4"/>
    <n v="114.75519785378943"/>
    <n v="0.63422751039106651"/>
    <n v="92.93"/>
    <n v="0.92930000000000001"/>
    <n v="0.88"/>
    <x v="419"/>
    <x v="2"/>
  </r>
  <r>
    <x v="4"/>
    <x v="56"/>
    <n v="3"/>
    <n v="8.1000000000000014"/>
    <n v="28.8"/>
    <n v="0"/>
    <m/>
    <n v="0"/>
    <n v="0"/>
    <n v="0"/>
    <n v="150.41999999999999"/>
    <x v="56"/>
    <n v="715.10000000000036"/>
    <n v="4"/>
    <n v="103.60343881470644"/>
    <n v="0.57259411596434839"/>
    <n v="92.84899999999999"/>
    <n v="0.92848999999999993"/>
    <n v="0.88"/>
    <x v="420"/>
    <x v="2"/>
  </r>
  <r>
    <x v="4"/>
    <x v="57"/>
    <n v="6"/>
    <n v="4.8000000000000007"/>
    <n v="18.7"/>
    <n v="0"/>
    <m/>
    <n v="0"/>
    <n v="0"/>
    <n v="0"/>
    <n v="51.67"/>
    <x v="57"/>
    <n v="719.90000000000032"/>
    <n v="4"/>
    <n v="67.270288397048972"/>
    <n v="0.37178854057407346"/>
    <n v="92.801000000000002"/>
    <n v="0.92801"/>
    <n v="0.88"/>
    <x v="421"/>
    <x v="2"/>
  </r>
  <r>
    <x v="4"/>
    <x v="58"/>
    <n v="6"/>
    <n v="9"/>
    <n v="27.7"/>
    <n v="0"/>
    <m/>
    <n v="0"/>
    <n v="0"/>
    <n v="0"/>
    <n v="135.04"/>
    <x v="58"/>
    <n v="728.90000000000032"/>
    <n v="4"/>
    <n v="99.646363026644735"/>
    <n v="0.55072420181293236"/>
    <n v="92.710999999999999"/>
    <n v="0.92710999999999999"/>
    <n v="0.88"/>
    <x v="422"/>
    <x v="2"/>
  </r>
  <r>
    <x v="4"/>
    <x v="59"/>
    <n v="4"/>
    <n v="23.6"/>
    <n v="37.200000000000003"/>
    <n v="0"/>
    <m/>
    <n v="0"/>
    <n v="0"/>
    <n v="0"/>
    <n v="321.57"/>
    <x v="59"/>
    <n v="752.50000000000034"/>
    <n v="4"/>
    <n v="133.82110846899585"/>
    <n v="0.7396007331206168"/>
    <n v="92.474999999999994"/>
    <n v="0.92474999999999996"/>
    <n v="0.88"/>
    <x v="423"/>
    <x v="2"/>
  </r>
  <r>
    <x v="4"/>
    <x v="60"/>
    <n v="3"/>
    <n v="3.9"/>
    <n v="22.7"/>
    <n v="0"/>
    <m/>
    <n v="0"/>
    <n v="0"/>
    <n v="0"/>
    <n v="64.11"/>
    <x v="60"/>
    <n v="756.40000000000032"/>
    <n v="4"/>
    <n v="81.659654899091535"/>
    <n v="0.45131550112467739"/>
    <n v="92.435999999999993"/>
    <n v="0.92435999999999996"/>
    <n v="0.88"/>
    <x v="424"/>
    <x v="2"/>
  </r>
  <r>
    <x v="4"/>
    <x v="61"/>
    <n v="7"/>
    <n v="15.4"/>
    <n v="47.3"/>
    <n v="0"/>
    <m/>
    <n v="0"/>
    <n v="0"/>
    <n v="0"/>
    <n v="279.33999999999997"/>
    <x v="61"/>
    <n v="771.8000000000003"/>
    <n v="4"/>
    <n v="170.15425888665328"/>
    <n v="0.94040630851089158"/>
    <n v="92.281999999999996"/>
    <n v="0.92281999999999997"/>
    <n v="0.88"/>
    <x v="425"/>
    <x v="0"/>
  </r>
  <r>
    <x v="4"/>
    <x v="62"/>
    <n v="1"/>
    <n v="4.8"/>
    <n v="13.4"/>
    <n v="1"/>
    <s v="Routine"/>
    <n v="398.36"/>
    <n v="0"/>
    <n v="0"/>
    <n v="91.07"/>
    <x v="62"/>
    <n v="776.60000000000025"/>
    <n v="4"/>
    <n v="48.204377781842581"/>
    <n v="0.26641531784452321"/>
    <n v="92.233999999999995"/>
    <n v="0.92233999999999994"/>
    <n v="0.88"/>
    <x v="426"/>
    <x v="1"/>
  </r>
  <r>
    <x v="4"/>
    <x v="63"/>
    <n v="5"/>
    <n v="8"/>
    <n v="16"/>
    <n v="0"/>
    <m/>
    <n v="0"/>
    <n v="0"/>
    <n v="0"/>
    <n v="83.55"/>
    <x v="63"/>
    <n v="784.60000000000025"/>
    <n v="4"/>
    <n v="57.557466008170245"/>
    <n v="0.31810784220241578"/>
    <n v="92.153999999999996"/>
    <n v="0.92153999999999991"/>
    <n v="0.88"/>
    <x v="427"/>
    <x v="1"/>
  </r>
  <r>
    <x v="4"/>
    <x v="64"/>
    <n v="5"/>
    <n v="18.5"/>
    <n v="43.1"/>
    <n v="0"/>
    <m/>
    <n v="0"/>
    <n v="0"/>
    <n v="0"/>
    <n v="172.9"/>
    <x v="64"/>
    <n v="803.10000000000025"/>
    <n v="4"/>
    <n v="155.0454240595086"/>
    <n v="0.85690299993275754"/>
    <n v="91.968999999999994"/>
    <n v="0.9196899999999999"/>
    <n v="0.88"/>
    <x v="428"/>
    <x v="2"/>
  </r>
  <r>
    <x v="4"/>
    <x v="65"/>
    <n v="1"/>
    <n v="4.9000000000000004"/>
    <n v="16.399999999999999"/>
    <n v="0"/>
    <m/>
    <n v="0"/>
    <n v="0"/>
    <n v="0"/>
    <n v="33.21"/>
    <x v="65"/>
    <n v="808.00000000000023"/>
    <n v="4"/>
    <n v="58.9964026583745"/>
    <n v="0.32606053825747616"/>
    <n v="91.92"/>
    <n v="0.91920000000000002"/>
    <n v="0.88"/>
    <x v="429"/>
    <x v="1"/>
  </r>
  <r>
    <x v="4"/>
    <x v="66"/>
    <n v="6"/>
    <n v="8.3999999999999986"/>
    <n v="32.1"/>
    <n v="0"/>
    <m/>
    <n v="0"/>
    <n v="0"/>
    <n v="0"/>
    <n v="128.94"/>
    <x v="66"/>
    <n v="816.4000000000002"/>
    <n v="4"/>
    <n v="115.47466617889157"/>
    <n v="0.63820385841859673"/>
    <n v="91.835999999999999"/>
    <n v="0.91835999999999995"/>
    <n v="0.88"/>
    <x v="430"/>
    <x v="2"/>
  </r>
  <r>
    <x v="4"/>
    <x v="67"/>
    <n v="3"/>
    <n v="17.7"/>
    <n v="36.6"/>
    <n v="0"/>
    <m/>
    <n v="0"/>
    <n v="0"/>
    <n v="0"/>
    <n v="289.13"/>
    <x v="67"/>
    <n v="834.10000000000025"/>
    <n v="4"/>
    <n v="131.66270349368943"/>
    <n v="0.72767168903802604"/>
    <n v="91.659000000000006"/>
    <n v="0.91659000000000002"/>
    <n v="0.88"/>
    <x v="431"/>
    <x v="2"/>
  </r>
  <r>
    <x v="4"/>
    <x v="68"/>
    <n v="2"/>
    <n v="10.6"/>
    <n v="28.9"/>
    <n v="0"/>
    <m/>
    <n v="0"/>
    <n v="0"/>
    <n v="0"/>
    <n v="146.19999999999999"/>
    <x v="68"/>
    <n v="844.70000000000027"/>
    <n v="4"/>
    <n v="103.9631729772575"/>
    <n v="0.57458228997811345"/>
    <n v="91.552999999999997"/>
    <n v="0.91552999999999995"/>
    <n v="0.88"/>
    <x v="432"/>
    <x v="2"/>
  </r>
  <r>
    <x v="4"/>
    <x v="69"/>
    <n v="5"/>
    <n v="28"/>
    <n v="33.4"/>
    <n v="0"/>
    <m/>
    <n v="0"/>
    <n v="0"/>
    <n v="0"/>
    <n v="547.52"/>
    <x v="69"/>
    <n v="872.70000000000027"/>
    <n v="4"/>
    <n v="120.15121029205538"/>
    <n v="0.66405012059754287"/>
    <n v="91.272999999999996"/>
    <n v="0.91272999999999993"/>
    <n v="0.88"/>
    <x v="433"/>
    <x v="2"/>
  </r>
  <r>
    <x v="4"/>
    <x v="70"/>
    <n v="5"/>
    <n v="27"/>
    <n v="49.5"/>
    <n v="0"/>
    <m/>
    <n v="0"/>
    <n v="0"/>
    <n v="0"/>
    <n v="189.65"/>
    <x v="70"/>
    <n v="899.70000000000027"/>
    <n v="4"/>
    <n v="178.06841046277671"/>
    <n v="0.98414613681372387"/>
    <n v="91.003"/>
    <n v="0.91003000000000001"/>
    <n v="0.88"/>
    <x v="434"/>
    <x v="0"/>
  </r>
  <r>
    <x v="4"/>
    <x v="71"/>
    <n v="4"/>
    <n v="16.8"/>
    <n v="46.7"/>
    <n v="0"/>
    <m/>
    <n v="0"/>
    <n v="0"/>
    <n v="0"/>
    <n v="326.02"/>
    <x v="71"/>
    <n v="916.50000000000023"/>
    <n v="4"/>
    <n v="167.99585391134693"/>
    <n v="0.92847726442830114"/>
    <n v="90.834999999999994"/>
    <n v="0.90834999999999999"/>
    <n v="0.88"/>
    <x v="435"/>
    <x v="0"/>
  </r>
  <r>
    <x v="4"/>
    <x v="72"/>
    <n v="3"/>
    <n v="17.399999999999999"/>
    <n v="22.8"/>
    <n v="0"/>
    <m/>
    <n v="0"/>
    <n v="0"/>
    <n v="0"/>
    <n v="108.68"/>
    <x v="72"/>
    <n v="933.9000000000002"/>
    <n v="4"/>
    <n v="82.019389061642599"/>
    <n v="0.4533036751384425"/>
    <n v="90.661000000000001"/>
    <n v="0.90661000000000003"/>
    <n v="0.88"/>
    <x v="436"/>
    <x v="2"/>
  </r>
  <r>
    <x v="4"/>
    <x v="73"/>
    <n v="7"/>
    <n v="4.2"/>
    <n v="45.6"/>
    <n v="0"/>
    <m/>
    <n v="0"/>
    <n v="0"/>
    <n v="0"/>
    <n v="74.63"/>
    <x v="73"/>
    <n v="938.10000000000025"/>
    <n v="4"/>
    <n v="164.0387781232852"/>
    <n v="0.90660735027688499"/>
    <n v="90.619"/>
    <n v="0.90619000000000005"/>
    <n v="0.88"/>
    <x v="437"/>
    <x v="0"/>
  </r>
  <r>
    <x v="4"/>
    <x v="74"/>
    <n v="3"/>
    <n v="9.8999999999999986"/>
    <n v="49.3"/>
    <n v="0"/>
    <m/>
    <n v="0"/>
    <n v="1"/>
    <n v="3"/>
    <n v="184.01"/>
    <x v="74"/>
    <n v="948.00000000000023"/>
    <n v="5"/>
    <n v="177.34894213767456"/>
    <n v="0.98016978878619354"/>
    <n v="90.52"/>
    <n v="0.9052"/>
    <n v="0.85"/>
    <x v="438"/>
    <x v="0"/>
  </r>
  <r>
    <x v="4"/>
    <x v="75"/>
    <n v="0"/>
    <n v="0"/>
    <n v="0"/>
    <n v="0"/>
    <m/>
    <n v="0"/>
    <n v="0"/>
    <n v="0"/>
    <n v="0"/>
    <x v="75"/>
    <n v="948.00000000000023"/>
    <n v="5"/>
    <n v="0"/>
    <n v="0"/>
    <n v="90.52"/>
    <n v="0.9052"/>
    <n v="0.85"/>
    <x v="1"/>
    <x v="1"/>
  </r>
  <r>
    <x v="4"/>
    <x v="76"/>
    <n v="4"/>
    <n v="18.399999999999999"/>
    <n v="40.4"/>
    <n v="0"/>
    <m/>
    <n v="0"/>
    <n v="0"/>
    <n v="0"/>
    <n v="244.15"/>
    <x v="76"/>
    <n v="966.4000000000002"/>
    <n v="5"/>
    <n v="145.33260167062986"/>
    <n v="0.80322230156109975"/>
    <n v="90.335999999999999"/>
    <n v="0.90335999999999994"/>
    <n v="0.85"/>
    <x v="439"/>
    <x v="2"/>
  </r>
  <r>
    <x v="4"/>
    <x v="77"/>
    <n v="2"/>
    <n v="10.6"/>
    <n v="47.1"/>
    <n v="1"/>
    <s v="Overhaul"/>
    <n v="117.29"/>
    <n v="0"/>
    <n v="0"/>
    <n v="196.82"/>
    <x v="77"/>
    <n v="977.00000000000023"/>
    <n v="5"/>
    <n v="169.43479056155118"/>
    <n v="0.93642996048336158"/>
    <n v="90.23"/>
    <n v="0.90229999999999999"/>
    <n v="0.85"/>
    <x v="440"/>
    <x v="0"/>
  </r>
  <r>
    <x v="4"/>
    <x v="78"/>
    <n v="6"/>
    <n v="15.6"/>
    <n v="37.799999999999997"/>
    <n v="0"/>
    <m/>
    <n v="0"/>
    <n v="0"/>
    <n v="0"/>
    <n v="163.83000000000001"/>
    <x v="78"/>
    <n v="992.60000000000025"/>
    <n v="5"/>
    <n v="135.9795134443022"/>
    <n v="0.75152977720320724"/>
    <n v="90.073999999999998"/>
    <n v="0.90073999999999999"/>
    <n v="0.85"/>
    <x v="441"/>
    <x v="2"/>
  </r>
  <r>
    <x v="4"/>
    <x v="79"/>
    <n v="6"/>
    <n v="16.2"/>
    <n v="23.7"/>
    <n v="0"/>
    <m/>
    <n v="0"/>
    <n v="0"/>
    <n v="0"/>
    <n v="215.23"/>
    <x v="79"/>
    <n v="1008.8000000000003"/>
    <n v="5"/>
    <n v="85.256996524602187"/>
    <n v="0.47119724126232843"/>
    <n v="89.911999999999992"/>
    <n v="0.89911999999999992"/>
    <n v="0.85"/>
    <x v="442"/>
    <x v="2"/>
  </r>
  <r>
    <x v="4"/>
    <x v="80"/>
    <n v="7"/>
    <n v="14"/>
    <n v="13.3"/>
    <n v="0"/>
    <m/>
    <n v="0"/>
    <n v="0"/>
    <n v="0"/>
    <n v="239.15"/>
    <x v="80"/>
    <n v="1022.8000000000003"/>
    <n v="5"/>
    <n v="47.844643619291524"/>
    <n v="0.26442714383075816"/>
    <n v="89.771999999999991"/>
    <n v="0.89771999999999996"/>
    <n v="0.85"/>
    <x v="443"/>
    <x v="1"/>
  </r>
  <r>
    <x v="4"/>
    <x v="81"/>
    <n v="5"/>
    <n v="26"/>
    <n v="45.8"/>
    <n v="1"/>
    <s v="Routine"/>
    <n v="825.6"/>
    <n v="0"/>
    <n v="0"/>
    <n v="159.02000000000001"/>
    <x v="81"/>
    <n v="1048.8000000000002"/>
    <n v="5"/>
    <n v="164.75824644838733"/>
    <n v="0.91058369830441521"/>
    <n v="89.512"/>
    <n v="0.89512000000000003"/>
    <n v="0.85"/>
    <x v="444"/>
    <x v="2"/>
  </r>
  <r>
    <x v="4"/>
    <x v="82"/>
    <n v="5"/>
    <n v="4.5"/>
    <n v="32.9"/>
    <n v="0"/>
    <m/>
    <n v="0"/>
    <n v="0"/>
    <n v="0"/>
    <n v="27.59"/>
    <x v="82"/>
    <n v="1053.3000000000002"/>
    <n v="5"/>
    <n v="118.35253947930006"/>
    <n v="0.65410925052871738"/>
    <n v="89.466999999999999"/>
    <n v="0.89466999999999997"/>
    <n v="0.85"/>
    <x v="445"/>
    <x v="2"/>
  </r>
  <r>
    <x v="4"/>
    <x v="83"/>
    <n v="0"/>
    <n v="0"/>
    <n v="0"/>
    <n v="0"/>
    <m/>
    <n v="0"/>
    <n v="0"/>
    <n v="0"/>
    <n v="0"/>
    <x v="83"/>
    <n v="1053.3000000000002"/>
    <n v="5"/>
    <n v="0"/>
    <n v="0"/>
    <n v="89.466999999999999"/>
    <n v="0.89466999999999997"/>
    <n v="0.85"/>
    <x v="1"/>
    <x v="1"/>
  </r>
  <r>
    <x v="4"/>
    <x v="84"/>
    <n v="7"/>
    <n v="28"/>
    <n v="23.2"/>
    <n v="0"/>
    <m/>
    <n v="0"/>
    <n v="0"/>
    <n v="0"/>
    <n v="163.59"/>
    <x v="84"/>
    <n v="1081.3000000000002"/>
    <n v="5"/>
    <n v="83.458325711846854"/>
    <n v="0.46125637119350288"/>
    <n v="89.186999999999998"/>
    <n v="0.89186999999999994"/>
    <n v="0.85"/>
    <x v="446"/>
    <x v="2"/>
  </r>
  <r>
    <x v="4"/>
    <x v="85"/>
    <n v="2"/>
    <n v="3.2"/>
    <n v="39.799999999999997"/>
    <n v="1"/>
    <s v="Routine"/>
    <n v="746.43"/>
    <n v="0"/>
    <n v="0"/>
    <n v="36.78"/>
    <x v="85"/>
    <n v="1084.5000000000002"/>
    <n v="5"/>
    <n v="143.17419669532347"/>
    <n v="0.7912932574785092"/>
    <n v="89.155000000000001"/>
    <n v="0.89155000000000006"/>
    <n v="0.85"/>
    <x v="447"/>
    <x v="2"/>
  </r>
  <r>
    <x v="4"/>
    <x v="86"/>
    <n v="3"/>
    <n v="5.0999999999999996"/>
    <n v="38.700000000000003"/>
    <n v="0"/>
    <m/>
    <n v="0"/>
    <n v="0"/>
    <n v="0"/>
    <n v="40.24"/>
    <x v="86"/>
    <n v="1089.6000000000001"/>
    <n v="5"/>
    <n v="139.2171209072618"/>
    <n v="0.76942334332709328"/>
    <n v="89.103999999999999"/>
    <n v="0.89103999999999994"/>
    <n v="0.85"/>
    <x v="448"/>
    <x v="2"/>
  </r>
  <r>
    <x v="4"/>
    <x v="87"/>
    <n v="3"/>
    <n v="13.2"/>
    <n v="29.8"/>
    <n v="0"/>
    <m/>
    <n v="0"/>
    <n v="0"/>
    <n v="0"/>
    <n v="210.85"/>
    <x v="87"/>
    <n v="1102.8000000000002"/>
    <n v="5"/>
    <n v="107.20078044021707"/>
    <n v="0.59247585610199938"/>
    <n v="88.971999999999994"/>
    <n v="0.88971999999999996"/>
    <n v="0.85"/>
    <x v="449"/>
    <x v="2"/>
  </r>
  <r>
    <x v="4"/>
    <x v="88"/>
    <n v="0"/>
    <n v="0"/>
    <n v="0"/>
    <n v="1"/>
    <s v="Routine"/>
    <n v="336.94"/>
    <n v="0"/>
    <n v="0"/>
    <n v="0"/>
    <x v="88"/>
    <n v="1102.8000000000002"/>
    <n v="5"/>
    <n v="0"/>
    <n v="0"/>
    <n v="88.971999999999994"/>
    <n v="0.88971999999999996"/>
    <n v="0.85"/>
    <x v="1"/>
    <x v="1"/>
  </r>
  <r>
    <x v="4"/>
    <x v="89"/>
    <n v="3"/>
    <n v="12.9"/>
    <n v="38.1"/>
    <n v="1"/>
    <s v="Routine"/>
    <n v="863.75"/>
    <n v="0"/>
    <n v="0"/>
    <n v="108.56"/>
    <x v="89"/>
    <n v="1115.7000000000003"/>
    <n v="5"/>
    <n v="137.05871593195539"/>
    <n v="0.75749429924450251"/>
    <n v="88.842999999999989"/>
    <n v="0.88842999999999994"/>
    <n v="0.85"/>
    <x v="450"/>
    <x v="2"/>
  </r>
  <r>
    <x v="4"/>
    <x v="90"/>
    <n v="6"/>
    <n v="24"/>
    <n v="33.700000000000003"/>
    <n v="0"/>
    <m/>
    <n v="0"/>
    <n v="0"/>
    <n v="0"/>
    <n v="222.75"/>
    <x v="90"/>
    <n v="1139.7000000000003"/>
    <n v="5"/>
    <n v="121.23041277970859"/>
    <n v="0.67001464263883825"/>
    <n v="88.602999999999994"/>
    <n v="0.88602999999999998"/>
    <n v="0.85"/>
    <x v="451"/>
    <x v="2"/>
  </r>
  <r>
    <x v="4"/>
    <x v="91"/>
    <n v="6"/>
    <n v="11.4"/>
    <n v="23.8"/>
    <n v="0"/>
    <m/>
    <n v="0"/>
    <n v="1"/>
    <n v="6"/>
    <n v="100.04"/>
    <x v="91"/>
    <n v="1151.1000000000004"/>
    <n v="6"/>
    <n v="85.616730687153236"/>
    <n v="0.47318541527609348"/>
    <n v="88.48899999999999"/>
    <n v="0.88488999999999995"/>
    <n v="0.82000000000000006"/>
    <x v="452"/>
    <x v="2"/>
  </r>
  <r>
    <x v="4"/>
    <x v="92"/>
    <n v="2"/>
    <n v="1.8"/>
    <n v="12.5"/>
    <n v="0"/>
    <m/>
    <n v="0"/>
    <n v="0"/>
    <n v="0"/>
    <n v="25.74"/>
    <x v="92"/>
    <n v="1152.9000000000003"/>
    <n v="6"/>
    <n v="44.966770318883"/>
    <n v="0.24852175172063731"/>
    <n v="88.471000000000004"/>
    <n v="0.88471"/>
    <n v="0.82000000000000006"/>
    <x v="453"/>
    <x v="1"/>
  </r>
  <r>
    <x v="4"/>
    <x v="93"/>
    <n v="6"/>
    <n v="5.4"/>
    <n v="40.6"/>
    <n v="0"/>
    <m/>
    <n v="0"/>
    <n v="1"/>
    <n v="6"/>
    <n v="81.63"/>
    <x v="93"/>
    <n v="1158.3000000000004"/>
    <n v="7"/>
    <n v="146.05206999573201"/>
    <n v="0.80719864958863008"/>
    <n v="88.416999999999987"/>
    <n v="0.8841699999999999"/>
    <n v="0.79"/>
    <x v="454"/>
    <x v="2"/>
  </r>
  <r>
    <x v="4"/>
    <x v="94"/>
    <n v="5"/>
    <n v="18.5"/>
    <n v="46.7"/>
    <n v="0"/>
    <m/>
    <n v="0"/>
    <n v="0"/>
    <n v="0"/>
    <n v="280.7"/>
    <x v="94"/>
    <n v="1176.8000000000004"/>
    <n v="7"/>
    <n v="167.99585391134693"/>
    <n v="0.92847726442830114"/>
    <n v="88.231999999999999"/>
    <n v="0.88231999999999999"/>
    <n v="0.79"/>
    <x v="455"/>
    <x v="2"/>
  </r>
  <r>
    <x v="4"/>
    <x v="95"/>
    <n v="1"/>
    <n v="3.6"/>
    <n v="39.1"/>
    <n v="0"/>
    <m/>
    <n v="0"/>
    <n v="0"/>
    <n v="0"/>
    <n v="61.79"/>
    <x v="95"/>
    <n v="1180.4000000000003"/>
    <n v="7"/>
    <n v="140.65605755746603"/>
    <n v="0.77737603938215349"/>
    <n v="88.195999999999998"/>
    <n v="0.88195999999999997"/>
    <n v="0.79"/>
    <x v="456"/>
    <x v="2"/>
  </r>
  <r>
    <x v="4"/>
    <x v="96"/>
    <n v="5"/>
    <n v="16"/>
    <n v="40.5"/>
    <n v="0"/>
    <m/>
    <n v="0"/>
    <n v="0"/>
    <n v="0"/>
    <n v="125.67"/>
    <x v="96"/>
    <n v="1196.4000000000003"/>
    <n v="7"/>
    <n v="145.69233583318092"/>
    <n v="0.80521047557486491"/>
    <n v="88.035999999999987"/>
    <n v="0.88035999999999992"/>
    <n v="0.79"/>
    <x v="457"/>
    <x v="2"/>
  </r>
  <r>
    <x v="4"/>
    <x v="97"/>
    <n v="2"/>
    <n v="1.4"/>
    <n v="24.1"/>
    <n v="0"/>
    <m/>
    <n v="0"/>
    <n v="0"/>
    <n v="0"/>
    <n v="26.39"/>
    <x v="97"/>
    <n v="1197.8000000000004"/>
    <n v="7"/>
    <n v="86.695933174806441"/>
    <n v="0.47914993731738881"/>
    <n v="88.022000000000006"/>
    <n v="0.88022"/>
    <n v="0.79"/>
    <x v="458"/>
    <x v="2"/>
  </r>
  <r>
    <x v="4"/>
    <x v="98"/>
    <n v="6"/>
    <n v="18"/>
    <n v="46"/>
    <n v="0"/>
    <m/>
    <n v="0"/>
    <n v="0"/>
    <n v="0"/>
    <n v="292.64999999999998"/>
    <x v="98"/>
    <n v="1215.8000000000004"/>
    <n v="7"/>
    <n v="165.47771477348948"/>
    <n v="0.91456004633194554"/>
    <n v="87.841999999999999"/>
    <n v="0.87841999999999998"/>
    <n v="0.79"/>
    <x v="459"/>
    <x v="2"/>
  </r>
  <r>
    <x v="4"/>
    <x v="99"/>
    <n v="6"/>
    <n v="34.200000000000003"/>
    <n v="44.9"/>
    <n v="0"/>
    <m/>
    <n v="0"/>
    <n v="0"/>
    <n v="0"/>
    <n v="617.44000000000005"/>
    <x v="99"/>
    <n v="1250.0000000000005"/>
    <n v="7"/>
    <n v="161.52063898542775"/>
    <n v="0.89269013218052928"/>
    <n v="87.5"/>
    <n v="0.875"/>
    <n v="0.79"/>
    <x v="460"/>
    <x v="2"/>
  </r>
  <r>
    <x v="4"/>
    <x v="100"/>
    <n v="2"/>
    <n v="5.4"/>
    <n v="10.6"/>
    <n v="0"/>
    <m/>
    <n v="0"/>
    <n v="0"/>
    <n v="0"/>
    <n v="41"/>
    <x v="100"/>
    <n v="1255.4000000000005"/>
    <n v="7"/>
    <n v="38.13182123041279"/>
    <n v="0.21074644545910046"/>
    <n v="87.445999999999984"/>
    <n v="0.87445999999999979"/>
    <n v="0.79"/>
    <x v="461"/>
    <x v="1"/>
  </r>
  <r>
    <x v="4"/>
    <x v="101"/>
    <n v="2"/>
    <n v="3.4"/>
    <n v="10.7"/>
    <n v="0"/>
    <m/>
    <n v="0"/>
    <n v="0"/>
    <n v="0"/>
    <n v="27.09"/>
    <x v="101"/>
    <n v="1258.8000000000006"/>
    <n v="7"/>
    <n v="38.491555392963846"/>
    <n v="0.21273461947286554"/>
    <n v="87.411999999999992"/>
    <n v="0.8741199999999999"/>
    <n v="0.79"/>
    <x v="462"/>
    <x v="1"/>
  </r>
  <r>
    <x v="4"/>
    <x v="102"/>
    <n v="7"/>
    <n v="18.899999999999999"/>
    <n v="22.1"/>
    <n v="0"/>
    <m/>
    <n v="0"/>
    <n v="0"/>
    <n v="0"/>
    <n v="159.06"/>
    <x v="102"/>
    <n v="1277.7000000000007"/>
    <n v="7"/>
    <n v="79.501249923785153"/>
    <n v="0.43938645704208679"/>
    <n v="87.222999999999999"/>
    <n v="0.87222999999999995"/>
    <n v="0.79"/>
    <x v="463"/>
    <x v="2"/>
  </r>
  <r>
    <x v="4"/>
    <x v="103"/>
    <n v="7"/>
    <n v="26.6"/>
    <n v="30"/>
    <n v="0"/>
    <m/>
    <n v="0"/>
    <n v="0"/>
    <n v="0"/>
    <n v="327.45"/>
    <x v="103"/>
    <n v="1304.3000000000006"/>
    <n v="7"/>
    <n v="107.9202487653192"/>
    <n v="0.5964522041295296"/>
    <n v="86.956999999999994"/>
    <n v="0.86956999999999995"/>
    <n v="0.79"/>
    <x v="464"/>
    <x v="2"/>
  </r>
  <r>
    <x v="5"/>
    <x v="0"/>
    <n v="0"/>
    <n v="0"/>
    <n v="0"/>
    <n v="0"/>
    <m/>
    <n v="0"/>
    <n v="0"/>
    <n v="0"/>
    <n v="0"/>
    <x v="0"/>
    <n v="0"/>
    <n v="0"/>
    <n v="0"/>
    <n v="0"/>
    <n v="100"/>
    <n v="1"/>
    <n v="1"/>
    <x v="1"/>
    <x v="1"/>
  </r>
  <r>
    <x v="5"/>
    <x v="1"/>
    <n v="2"/>
    <n v="3.6"/>
    <n v="47.7"/>
    <n v="0"/>
    <m/>
    <n v="0"/>
    <n v="0"/>
    <n v="0"/>
    <n v="18.7"/>
    <x v="1"/>
    <n v="3.6"/>
    <n v="0"/>
    <n v="164.33052241875771"/>
    <n v="0.90821975879213213"/>
    <n v="99.963999999999999"/>
    <n v="0.99963999999999997"/>
    <n v="1"/>
    <x v="465"/>
    <x v="0"/>
  </r>
  <r>
    <x v="5"/>
    <x v="2"/>
    <n v="4"/>
    <n v="16"/>
    <n v="23.5"/>
    <n v="0"/>
    <m/>
    <n v="0"/>
    <n v="0"/>
    <n v="0"/>
    <n v="226.79"/>
    <x v="2"/>
    <n v="19.600000000000001"/>
    <n v="0"/>
    <n v="80.959481694775818"/>
    <n v="0.44744579311562072"/>
    <n v="99.804000000000002"/>
    <n v="0.99804000000000004"/>
    <n v="1"/>
    <x v="466"/>
    <x v="2"/>
  </r>
  <r>
    <x v="5"/>
    <x v="3"/>
    <n v="2"/>
    <n v="6.8"/>
    <n v="23.6"/>
    <n v="0"/>
    <m/>
    <n v="0"/>
    <n v="0"/>
    <n v="0"/>
    <n v="47.07"/>
    <x v="3"/>
    <n v="26.400000000000002"/>
    <n v="0"/>
    <n v="81.30399012751954"/>
    <n v="0.44934981776717653"/>
    <n v="99.736000000000004"/>
    <n v="0.99736000000000002"/>
    <n v="1"/>
    <x v="467"/>
    <x v="2"/>
  </r>
  <r>
    <x v="5"/>
    <x v="4"/>
    <n v="7"/>
    <n v="5.6000000000000014"/>
    <n v="27.9"/>
    <n v="0"/>
    <m/>
    <n v="0"/>
    <n v="0"/>
    <n v="0"/>
    <n v="55.4"/>
    <x v="4"/>
    <n v="32"/>
    <n v="0"/>
    <n v="96.117852735499795"/>
    <n v="0.53122287778407729"/>
    <n v="99.68"/>
    <n v="0.99680000000000002"/>
    <n v="1"/>
    <x v="468"/>
    <x v="2"/>
  </r>
  <r>
    <x v="5"/>
    <x v="5"/>
    <n v="3"/>
    <n v="16.5"/>
    <n v="46.1"/>
    <n v="0"/>
    <m/>
    <n v="0"/>
    <n v="0"/>
    <n v="0"/>
    <n v="200.36"/>
    <x v="5"/>
    <n v="48.5"/>
    <n v="0"/>
    <n v="158.81838749485811"/>
    <n v="0.877755364367239"/>
    <n v="99.515000000000001"/>
    <n v="0.99514999999999998"/>
    <n v="1"/>
    <x v="469"/>
    <x v="0"/>
  </r>
  <r>
    <x v="5"/>
    <x v="6"/>
    <n v="4"/>
    <n v="14.4"/>
    <n v="33.1"/>
    <n v="0"/>
    <m/>
    <n v="0"/>
    <n v="0"/>
    <n v="0"/>
    <n v="99.46"/>
    <x v="6"/>
    <n v="62.9"/>
    <n v="0"/>
    <n v="114.0322912381736"/>
    <n v="0.6302321596649807"/>
    <n v="99.370999999999995"/>
    <n v="0.99370999999999998"/>
    <n v="1"/>
    <x v="470"/>
    <x v="2"/>
  </r>
  <r>
    <x v="5"/>
    <x v="7"/>
    <n v="5"/>
    <n v="24"/>
    <n v="32.9"/>
    <n v="0"/>
    <m/>
    <n v="0"/>
    <n v="0"/>
    <n v="0"/>
    <n v="339.38"/>
    <x v="7"/>
    <n v="86.9"/>
    <n v="0"/>
    <n v="113.34327437268614"/>
    <n v="0.62642411036186896"/>
    <n v="99.131"/>
    <n v="0.99131000000000002"/>
    <n v="1"/>
    <x v="471"/>
    <x v="2"/>
  </r>
  <r>
    <x v="5"/>
    <x v="8"/>
    <n v="3"/>
    <n v="9.6000000000000014"/>
    <n v="28.8"/>
    <n v="1"/>
    <s v="Overhaul"/>
    <n v="892.66"/>
    <n v="0"/>
    <n v="0"/>
    <n v="69.36"/>
    <x v="8"/>
    <n v="96.5"/>
    <n v="0"/>
    <n v="99.218428630193344"/>
    <n v="0.54835909964807983"/>
    <n v="99.034999999999997"/>
    <n v="0.99034999999999995"/>
    <n v="1"/>
    <x v="472"/>
    <x v="2"/>
  </r>
  <r>
    <x v="5"/>
    <x v="9"/>
    <n v="5"/>
    <n v="4.5"/>
    <n v="29.6"/>
    <n v="0"/>
    <m/>
    <n v="0"/>
    <n v="0"/>
    <n v="0"/>
    <n v="87.18"/>
    <x v="9"/>
    <n v="101"/>
    <n v="0"/>
    <n v="101.97449609214316"/>
    <n v="0.56359129686052645"/>
    <n v="98.99"/>
    <n v="0.9899"/>
    <n v="1"/>
    <x v="473"/>
    <x v="2"/>
  </r>
  <r>
    <x v="5"/>
    <x v="10"/>
    <n v="4"/>
    <n v="3.6"/>
    <n v="25.6"/>
    <n v="0"/>
    <m/>
    <n v="0"/>
    <n v="0"/>
    <n v="0"/>
    <n v="56.44"/>
    <x v="10"/>
    <n v="104.6"/>
    <n v="0"/>
    <n v="88.194158782394084"/>
    <n v="0.48743031079829319"/>
    <n v="98.953999999999994"/>
    <n v="0.98953999999999998"/>
    <n v="1"/>
    <x v="474"/>
    <x v="2"/>
  </r>
  <r>
    <x v="5"/>
    <x v="11"/>
    <n v="5"/>
    <n v="26"/>
    <n v="12.4"/>
    <n v="0"/>
    <m/>
    <n v="0"/>
    <n v="0"/>
    <n v="0"/>
    <n v="257.61"/>
    <x v="11"/>
    <n v="130.6"/>
    <n v="0"/>
    <n v="42.719045660222136"/>
    <n v="0.23609905679292328"/>
    <n v="98.694000000000003"/>
    <n v="0.98694000000000004"/>
    <n v="1"/>
    <x v="475"/>
    <x v="1"/>
  </r>
  <r>
    <x v="5"/>
    <x v="12"/>
    <n v="7"/>
    <n v="25.2"/>
    <n v="41.3"/>
    <n v="0"/>
    <m/>
    <n v="0"/>
    <n v="0"/>
    <n v="0"/>
    <n v="244.76"/>
    <x v="12"/>
    <n v="155.79999999999998"/>
    <n v="0"/>
    <n v="142.28198272315919"/>
    <n v="0.78636218109255884"/>
    <n v="98.441999999999993"/>
    <n v="0.98441999999999996"/>
    <n v="1"/>
    <x v="476"/>
    <x v="0"/>
  </r>
  <r>
    <x v="5"/>
    <x v="13"/>
    <n v="3"/>
    <n v="15"/>
    <n v="35.799999999999997"/>
    <n v="0"/>
    <m/>
    <n v="0"/>
    <n v="0"/>
    <n v="0"/>
    <n v="102.08"/>
    <x v="13"/>
    <n v="170.79999999999998"/>
    <n v="0"/>
    <n v="123.33401892225422"/>
    <n v="0.6816408252569881"/>
    <n v="98.292000000000002"/>
    <n v="0.98292000000000002"/>
    <n v="1"/>
    <x v="477"/>
    <x v="2"/>
  </r>
  <r>
    <x v="5"/>
    <x v="14"/>
    <n v="0"/>
    <n v="0"/>
    <n v="0"/>
    <n v="0"/>
    <m/>
    <n v="0"/>
    <n v="0"/>
    <n v="0"/>
    <n v="0"/>
    <x v="14"/>
    <n v="170.79999999999998"/>
    <n v="0"/>
    <n v="0"/>
    <n v="0"/>
    <n v="98.292000000000002"/>
    <n v="0.98292000000000002"/>
    <n v="1"/>
    <x v="1"/>
    <x v="1"/>
  </r>
  <r>
    <x v="5"/>
    <x v="15"/>
    <n v="6"/>
    <n v="26.4"/>
    <n v="44.1"/>
    <n v="0"/>
    <m/>
    <n v="0"/>
    <n v="0"/>
    <n v="0"/>
    <n v="249.26"/>
    <x v="15"/>
    <n v="197.2"/>
    <n v="0"/>
    <n v="151.92821883998354"/>
    <n v="0.83967487133612217"/>
    <n v="98.028000000000006"/>
    <n v="0.98028000000000004"/>
    <n v="1"/>
    <x v="478"/>
    <x v="0"/>
  </r>
  <r>
    <x v="5"/>
    <x v="16"/>
    <n v="0"/>
    <n v="0"/>
    <n v="0"/>
    <n v="1"/>
    <s v="Emergency"/>
    <n v="798.22"/>
    <n v="0"/>
    <n v="0"/>
    <n v="0"/>
    <x v="16"/>
    <n v="197.2"/>
    <n v="0"/>
    <n v="0"/>
    <n v="0"/>
    <n v="98.028000000000006"/>
    <n v="0.98028000000000004"/>
    <n v="1"/>
    <x v="1"/>
    <x v="1"/>
  </r>
  <r>
    <x v="5"/>
    <x v="17"/>
    <n v="6"/>
    <n v="21.6"/>
    <n v="33.799999999999997"/>
    <n v="0"/>
    <m/>
    <n v="0"/>
    <n v="0"/>
    <n v="0"/>
    <n v="196.63"/>
    <x v="17"/>
    <n v="218.79999999999998"/>
    <n v="0"/>
    <n v="116.44385026737967"/>
    <n v="0.64356033222587139"/>
    <n v="97.811999999999998"/>
    <n v="0.97811999999999999"/>
    <n v="1"/>
    <x v="479"/>
    <x v="2"/>
  </r>
  <r>
    <x v="5"/>
    <x v="18"/>
    <n v="4"/>
    <n v="6.4"/>
    <n v="34.299999999999997"/>
    <n v="0"/>
    <m/>
    <n v="0"/>
    <n v="0"/>
    <n v="0"/>
    <n v="62.99"/>
    <x v="18"/>
    <n v="225.2"/>
    <n v="0"/>
    <n v="118.1663924310983"/>
    <n v="0.65308045548365057"/>
    <n v="97.748000000000005"/>
    <n v="0.97748000000000002"/>
    <n v="1"/>
    <x v="480"/>
    <x v="2"/>
  </r>
  <r>
    <x v="5"/>
    <x v="19"/>
    <n v="0"/>
    <n v="0"/>
    <n v="0"/>
    <n v="0"/>
    <m/>
    <n v="0"/>
    <n v="0"/>
    <n v="0"/>
    <n v="0"/>
    <x v="19"/>
    <n v="225.2"/>
    <n v="0"/>
    <n v="0"/>
    <n v="0"/>
    <n v="97.748000000000005"/>
    <n v="0.97748000000000002"/>
    <n v="1"/>
    <x v="1"/>
    <x v="1"/>
  </r>
  <r>
    <x v="5"/>
    <x v="20"/>
    <n v="6"/>
    <n v="21"/>
    <n v="35.200000000000003"/>
    <n v="0"/>
    <m/>
    <n v="0"/>
    <n v="0"/>
    <n v="0"/>
    <n v="207.88"/>
    <x v="20"/>
    <n v="246.2"/>
    <n v="0"/>
    <n v="121.26696832579186"/>
    <n v="0.67021667734765311"/>
    <n v="97.537999999999997"/>
    <n v="0.97537999999999991"/>
    <n v="1"/>
    <x v="481"/>
    <x v="2"/>
  </r>
  <r>
    <x v="5"/>
    <x v="21"/>
    <n v="0"/>
    <n v="0"/>
    <n v="0"/>
    <n v="0"/>
    <m/>
    <n v="0"/>
    <n v="1"/>
    <n v="5"/>
    <n v="0"/>
    <x v="21"/>
    <n v="246.2"/>
    <n v="0"/>
    <n v="0"/>
    <n v="0"/>
    <n v="97.537999999999997"/>
    <n v="0.97537999999999991"/>
    <n v="1"/>
    <x v="1"/>
    <x v="1"/>
  </r>
  <r>
    <x v="5"/>
    <x v="22"/>
    <n v="2"/>
    <n v="6.4"/>
    <n v="47.1"/>
    <n v="0"/>
    <m/>
    <n v="0"/>
    <n v="0"/>
    <n v="0"/>
    <n v="47.68"/>
    <x v="22"/>
    <n v="252.6"/>
    <n v="0"/>
    <n v="162.26347182229537"/>
    <n v="0.89679561088279736"/>
    <n v="97.474000000000004"/>
    <n v="0.97474000000000005"/>
    <n v="1"/>
    <x v="482"/>
    <x v="0"/>
  </r>
  <r>
    <x v="5"/>
    <x v="23"/>
    <n v="3"/>
    <n v="3"/>
    <n v="24.4"/>
    <n v="0"/>
    <m/>
    <n v="0"/>
    <n v="0"/>
    <n v="0"/>
    <n v="30.46"/>
    <x v="23"/>
    <n v="255.6"/>
    <n v="0"/>
    <n v="84.060057589469352"/>
    <n v="0.46458201497962315"/>
    <n v="97.444000000000003"/>
    <n v="0.97443999999999997"/>
    <n v="1"/>
    <x v="483"/>
    <x v="2"/>
  </r>
  <r>
    <x v="5"/>
    <x v="24"/>
    <n v="1"/>
    <n v="3.2"/>
    <n v="31.8"/>
    <n v="0"/>
    <m/>
    <n v="0"/>
    <n v="0"/>
    <n v="0"/>
    <n v="35.01"/>
    <x v="24"/>
    <n v="258.8"/>
    <n v="0"/>
    <n v="109.55368161250514"/>
    <n v="0.60547983919475479"/>
    <n v="97.411999999999992"/>
    <n v="0.97411999999999987"/>
    <n v="1"/>
    <x v="484"/>
    <x v="2"/>
  </r>
  <r>
    <x v="5"/>
    <x v="25"/>
    <n v="2"/>
    <n v="7"/>
    <n v="13.6"/>
    <n v="0"/>
    <m/>
    <n v="0"/>
    <n v="0"/>
    <n v="0"/>
    <n v="115.09"/>
    <x v="25"/>
    <n v="265.8"/>
    <n v="0"/>
    <n v="46.853146853146853"/>
    <n v="0.25894735261159324"/>
    <n v="97.341999999999999"/>
    <n v="0.97341999999999995"/>
    <n v="1"/>
    <x v="485"/>
    <x v="1"/>
  </r>
  <r>
    <x v="5"/>
    <x v="26"/>
    <n v="4"/>
    <n v="7.2"/>
    <n v="12.3"/>
    <n v="0"/>
    <m/>
    <n v="0"/>
    <n v="1"/>
    <n v="6"/>
    <n v="127.03"/>
    <x v="26"/>
    <n v="273"/>
    <n v="1"/>
    <n v="42.374537227478406"/>
    <n v="0.23419503214136744"/>
    <n v="97.27"/>
    <n v="0.97270000000000001"/>
    <n v="0.97"/>
    <x v="486"/>
    <x v="1"/>
  </r>
  <r>
    <x v="5"/>
    <x v="27"/>
    <n v="3"/>
    <n v="9.3000000000000007"/>
    <n v="11.7"/>
    <n v="0"/>
    <m/>
    <n v="0"/>
    <n v="0"/>
    <n v="0"/>
    <n v="179.64"/>
    <x v="27"/>
    <n v="282.3"/>
    <n v="1"/>
    <n v="40.30748663101604"/>
    <n v="0.2227708842320324"/>
    <n v="97.177000000000007"/>
    <n v="0.97177000000000002"/>
    <n v="0.97"/>
    <x v="487"/>
    <x v="1"/>
  </r>
  <r>
    <x v="5"/>
    <x v="28"/>
    <n v="2"/>
    <n v="6.6"/>
    <n v="22.9"/>
    <n v="0"/>
    <m/>
    <n v="0"/>
    <n v="0"/>
    <n v="0"/>
    <n v="34.909999999999997"/>
    <x v="28"/>
    <n v="288.90000000000003"/>
    <n v="1"/>
    <n v="78.892431098313452"/>
    <n v="0.43602164520628567"/>
    <n v="97.111000000000004"/>
    <n v="0.97111000000000003"/>
    <n v="0.97"/>
    <x v="488"/>
    <x v="2"/>
  </r>
  <r>
    <x v="5"/>
    <x v="29"/>
    <n v="4"/>
    <n v="12.8"/>
    <n v="36.799999999999997"/>
    <n v="0"/>
    <m/>
    <n v="0"/>
    <n v="0"/>
    <n v="0"/>
    <n v="71.7"/>
    <x v="29"/>
    <n v="301.70000000000005"/>
    <n v="1"/>
    <n v="126.77910324969149"/>
    <n v="0.70068107177254646"/>
    <n v="96.983000000000004"/>
    <n v="0.96983000000000008"/>
    <n v="0.97"/>
    <x v="489"/>
    <x v="2"/>
  </r>
  <r>
    <x v="5"/>
    <x v="30"/>
    <n v="0"/>
    <n v="0"/>
    <n v="0"/>
    <n v="1"/>
    <s v="Overhaul"/>
    <n v="172.56"/>
    <n v="0"/>
    <n v="0"/>
    <n v="0"/>
    <x v="30"/>
    <n v="301.70000000000005"/>
    <n v="1"/>
    <n v="0"/>
    <n v="0"/>
    <n v="96.983000000000004"/>
    <n v="0.96983000000000008"/>
    <n v="0.97"/>
    <x v="1"/>
    <x v="1"/>
  </r>
  <r>
    <x v="5"/>
    <x v="31"/>
    <n v="2"/>
    <n v="5.4"/>
    <n v="16.100000000000001"/>
    <n v="1"/>
    <s v="Overhaul"/>
    <n v="769.83"/>
    <n v="0"/>
    <n v="0"/>
    <n v="72.06"/>
    <x v="31"/>
    <n v="307.10000000000002"/>
    <n v="1"/>
    <n v="55.465857671740025"/>
    <n v="0.30654796890048908"/>
    <n v="96.929000000000002"/>
    <n v="0.96928999999999998"/>
    <n v="0.97"/>
    <x v="490"/>
    <x v="1"/>
  </r>
  <r>
    <x v="5"/>
    <x v="32"/>
    <n v="6"/>
    <n v="8.3999999999999986"/>
    <n v="18.100000000000001"/>
    <n v="0"/>
    <m/>
    <n v="0"/>
    <n v="0"/>
    <n v="0"/>
    <n v="83.21"/>
    <x v="32"/>
    <n v="315.5"/>
    <n v="1"/>
    <n v="62.356026326614568"/>
    <n v="0.34462846193160573"/>
    <n v="96.844999999999999"/>
    <n v="0.96845000000000003"/>
    <n v="0.97"/>
    <x v="491"/>
    <x v="2"/>
  </r>
  <r>
    <x v="5"/>
    <x v="33"/>
    <n v="4"/>
    <n v="10.8"/>
    <n v="36"/>
    <n v="0"/>
    <m/>
    <n v="0"/>
    <n v="0"/>
    <n v="0"/>
    <n v="210.77"/>
    <x v="33"/>
    <n v="326.3"/>
    <n v="1"/>
    <n v="124.02303578774168"/>
    <n v="0.68544887456009984"/>
    <n v="96.736999999999995"/>
    <n v="0.96736999999999995"/>
    <n v="0.97"/>
    <x v="492"/>
    <x v="2"/>
  </r>
  <r>
    <x v="5"/>
    <x v="34"/>
    <n v="6"/>
    <n v="9.6000000000000014"/>
    <n v="14.5"/>
    <n v="0"/>
    <m/>
    <n v="0"/>
    <n v="0"/>
    <n v="0"/>
    <n v="182.36"/>
    <x v="34"/>
    <n v="335.90000000000003"/>
    <n v="1"/>
    <n v="49.953722747840395"/>
    <n v="0.27608357447559573"/>
    <n v="96.641000000000005"/>
    <n v="0.9664100000000001"/>
    <n v="0.97"/>
    <x v="493"/>
    <x v="1"/>
  </r>
  <r>
    <x v="5"/>
    <x v="35"/>
    <n v="3"/>
    <n v="4.8000000000000007"/>
    <n v="32.799999999999997"/>
    <n v="0"/>
    <m/>
    <n v="0"/>
    <n v="0"/>
    <n v="0"/>
    <n v="72.540000000000006"/>
    <x v="35"/>
    <n v="340.70000000000005"/>
    <n v="1"/>
    <n v="112.9987659399424"/>
    <n v="0.62452008571031303"/>
    <n v="96.592999999999989"/>
    <n v="0.96592999999999984"/>
    <n v="0.97"/>
    <x v="494"/>
    <x v="2"/>
  </r>
  <r>
    <x v="5"/>
    <x v="36"/>
    <n v="4"/>
    <n v="10"/>
    <n v="12.2"/>
    <n v="0"/>
    <m/>
    <n v="0"/>
    <n v="0"/>
    <n v="0"/>
    <n v="182.66"/>
    <x v="36"/>
    <n v="350.70000000000005"/>
    <n v="1"/>
    <n v="42.030028794734676"/>
    <n v="0.23229100748981157"/>
    <n v="96.492999999999995"/>
    <n v="0.96492999999999995"/>
    <n v="0.97"/>
    <x v="495"/>
    <x v="1"/>
  </r>
  <r>
    <x v="5"/>
    <x v="37"/>
    <n v="4"/>
    <n v="6.8"/>
    <n v="11"/>
    <n v="1"/>
    <s v="Routine"/>
    <n v="874.32"/>
    <n v="0"/>
    <n v="0"/>
    <n v="130.57"/>
    <x v="37"/>
    <n v="357.50000000000006"/>
    <n v="1"/>
    <n v="37.895927601809952"/>
    <n v="0.20944271167114156"/>
    <n v="96.425000000000011"/>
    <n v="0.96425000000000016"/>
    <n v="0.97"/>
    <x v="496"/>
    <x v="1"/>
  </r>
  <r>
    <x v="5"/>
    <x v="38"/>
    <n v="6"/>
    <n v="27"/>
    <n v="28.3"/>
    <n v="0"/>
    <m/>
    <n v="0"/>
    <n v="0"/>
    <n v="0"/>
    <n v="507.93"/>
    <x v="38"/>
    <n v="384.50000000000006"/>
    <n v="1"/>
    <n v="97.495886466474715"/>
    <n v="0.53883897639030076"/>
    <n v="96.155000000000001"/>
    <n v="0.96155000000000002"/>
    <n v="0.97"/>
    <x v="497"/>
    <x v="2"/>
  </r>
  <r>
    <x v="5"/>
    <x v="39"/>
    <n v="7"/>
    <n v="25.2"/>
    <n v="21.4"/>
    <n v="0"/>
    <m/>
    <n v="0"/>
    <n v="0"/>
    <n v="0"/>
    <n v="219.94"/>
    <x v="39"/>
    <n v="409.70000000000005"/>
    <n v="1"/>
    <n v="73.724804607157552"/>
    <n v="0.40746127543294819"/>
    <n v="95.903000000000006"/>
    <n v="0.95903000000000005"/>
    <n v="0.97"/>
    <x v="498"/>
    <x v="2"/>
  </r>
  <r>
    <x v="5"/>
    <x v="40"/>
    <n v="1"/>
    <n v="5.4"/>
    <n v="44.1"/>
    <n v="0"/>
    <m/>
    <n v="0"/>
    <n v="0"/>
    <n v="0"/>
    <n v="103.69"/>
    <x v="40"/>
    <n v="415.1"/>
    <n v="1"/>
    <n v="151.92821883998354"/>
    <n v="0.83967487133612217"/>
    <n v="95.84899999999999"/>
    <n v="0.95848999999999984"/>
    <n v="0.97"/>
    <x v="499"/>
    <x v="0"/>
  </r>
  <r>
    <x v="5"/>
    <x v="41"/>
    <n v="0"/>
    <n v="0"/>
    <n v="0"/>
    <n v="0"/>
    <m/>
    <n v="0"/>
    <n v="0"/>
    <n v="0"/>
    <n v="0"/>
    <x v="41"/>
    <n v="415.1"/>
    <n v="1"/>
    <n v="0"/>
    <n v="0"/>
    <n v="95.84899999999999"/>
    <n v="0.95848999999999984"/>
    <n v="0.97"/>
    <x v="1"/>
    <x v="1"/>
  </r>
  <r>
    <x v="5"/>
    <x v="42"/>
    <n v="3"/>
    <n v="12.3"/>
    <n v="48.8"/>
    <n v="0"/>
    <m/>
    <n v="0"/>
    <n v="0"/>
    <n v="0"/>
    <n v="113.16"/>
    <x v="42"/>
    <n v="427.40000000000003"/>
    <n v="1"/>
    <n v="168.1201151789387"/>
    <n v="0.9291640299592463"/>
    <n v="95.725999999999999"/>
    <n v="0.95726"/>
    <n v="0.97"/>
    <x v="500"/>
    <x v="0"/>
  </r>
  <r>
    <x v="5"/>
    <x v="43"/>
    <n v="0"/>
    <n v="0"/>
    <n v="0"/>
    <n v="0"/>
    <m/>
    <n v="0"/>
    <n v="0"/>
    <n v="0"/>
    <n v="0"/>
    <x v="43"/>
    <n v="427.40000000000003"/>
    <n v="1"/>
    <n v="0"/>
    <n v="0"/>
    <n v="95.725999999999999"/>
    <n v="0.95726"/>
    <n v="0.97"/>
    <x v="1"/>
    <x v="1"/>
  </r>
  <r>
    <x v="5"/>
    <x v="44"/>
    <n v="3"/>
    <n v="3.6"/>
    <n v="35.5"/>
    <n v="0"/>
    <m/>
    <n v="0"/>
    <n v="0"/>
    <n v="0"/>
    <n v="65.540000000000006"/>
    <x v="44"/>
    <n v="431.00000000000006"/>
    <n v="1"/>
    <n v="122.30049362402305"/>
    <n v="0.67592875130232066"/>
    <n v="95.69"/>
    <n v="0.95689999999999997"/>
    <n v="0.97"/>
    <x v="501"/>
    <x v="2"/>
  </r>
  <r>
    <x v="5"/>
    <x v="45"/>
    <n v="7"/>
    <n v="10.5"/>
    <n v="14.5"/>
    <n v="0"/>
    <m/>
    <n v="0"/>
    <n v="0"/>
    <n v="0"/>
    <n v="192.11"/>
    <x v="45"/>
    <n v="441.50000000000006"/>
    <n v="1"/>
    <n v="49.953722747840395"/>
    <n v="0.27608357447559573"/>
    <n v="95.584999999999994"/>
    <n v="0.95584999999999998"/>
    <n v="0.97"/>
    <x v="502"/>
    <x v="1"/>
  </r>
  <r>
    <x v="5"/>
    <x v="46"/>
    <n v="4"/>
    <n v="8"/>
    <n v="38.1"/>
    <n v="0"/>
    <m/>
    <n v="0"/>
    <n v="0"/>
    <n v="0"/>
    <n v="58.4"/>
    <x v="46"/>
    <n v="449.50000000000006"/>
    <n v="1"/>
    <n v="131.25771287535994"/>
    <n v="0.72543339224277226"/>
    <n v="95.504999999999995"/>
    <n v="0.95504999999999995"/>
    <n v="0.97"/>
    <x v="503"/>
    <x v="2"/>
  </r>
  <r>
    <x v="5"/>
    <x v="47"/>
    <n v="1"/>
    <n v="2.7"/>
    <n v="25.1"/>
    <n v="1"/>
    <s v="Emergency"/>
    <n v="847.41"/>
    <n v="0"/>
    <n v="0"/>
    <n v="52.9"/>
    <x v="47"/>
    <n v="452.20000000000005"/>
    <n v="1"/>
    <n v="86.471616618675455"/>
    <n v="0.47791018754051406"/>
    <n v="95.477999999999994"/>
    <n v="0.95477999999999996"/>
    <n v="0.97"/>
    <x v="504"/>
    <x v="2"/>
  </r>
  <r>
    <x v="5"/>
    <x v="48"/>
    <n v="0"/>
    <n v="0"/>
    <n v="0"/>
    <n v="0"/>
    <m/>
    <n v="0"/>
    <n v="0"/>
    <n v="0"/>
    <n v="0"/>
    <x v="48"/>
    <n v="452.20000000000005"/>
    <n v="1"/>
    <n v="0"/>
    <n v="0"/>
    <n v="95.477999999999994"/>
    <n v="0.95477999999999996"/>
    <n v="0.97"/>
    <x v="1"/>
    <x v="1"/>
  </r>
  <r>
    <x v="5"/>
    <x v="49"/>
    <n v="3"/>
    <n v="14.7"/>
    <n v="11"/>
    <n v="0"/>
    <m/>
    <n v="0"/>
    <n v="0"/>
    <n v="0"/>
    <n v="125.28"/>
    <x v="49"/>
    <n v="466.90000000000003"/>
    <n v="1"/>
    <n v="37.895927601809952"/>
    <n v="0.20944271167114156"/>
    <n v="95.331000000000003"/>
    <n v="0.95330999999999999"/>
    <n v="0.97"/>
    <x v="505"/>
    <x v="1"/>
  </r>
  <r>
    <x v="5"/>
    <x v="50"/>
    <n v="7"/>
    <n v="35"/>
    <n v="49.8"/>
    <n v="1"/>
    <s v="Overhaul"/>
    <n v="851.85"/>
    <n v="0"/>
    <n v="0"/>
    <n v="674.88"/>
    <x v="50"/>
    <n v="501.90000000000003"/>
    <n v="1"/>
    <n v="171.56519950637596"/>
    <n v="0.94820427647480454"/>
    <n v="94.981000000000009"/>
    <n v="0.94981000000000004"/>
    <n v="0.97"/>
    <x v="506"/>
    <x v="0"/>
  </r>
  <r>
    <x v="5"/>
    <x v="51"/>
    <n v="7"/>
    <n v="34.299999999999997"/>
    <n v="38.6"/>
    <n v="0"/>
    <m/>
    <n v="0"/>
    <n v="0"/>
    <n v="0"/>
    <n v="216.99"/>
    <x v="51"/>
    <n v="536.20000000000005"/>
    <n v="1"/>
    <n v="132.98025503907857"/>
    <n v="0.73495351550055144"/>
    <n v="94.638000000000005"/>
    <n v="0.94638"/>
    <n v="0.97"/>
    <x v="507"/>
    <x v="2"/>
  </r>
  <r>
    <x v="5"/>
    <x v="52"/>
    <n v="5"/>
    <n v="15"/>
    <n v="28.9"/>
    <n v="0"/>
    <m/>
    <n v="0"/>
    <n v="0"/>
    <n v="0"/>
    <n v="158.54"/>
    <x v="52"/>
    <n v="551.20000000000005"/>
    <n v="1"/>
    <n v="99.562937062937067"/>
    <n v="0.55026312429963564"/>
    <n v="94.488"/>
    <n v="0.94487999999999994"/>
    <n v="0.97"/>
    <x v="508"/>
    <x v="2"/>
  </r>
  <r>
    <x v="5"/>
    <x v="53"/>
    <n v="2"/>
    <n v="4.5999999999999996"/>
    <n v="35.6"/>
    <n v="0"/>
    <m/>
    <n v="0"/>
    <n v="0"/>
    <n v="0"/>
    <n v="48.68"/>
    <x v="53"/>
    <n v="555.80000000000007"/>
    <n v="1"/>
    <n v="122.64500205676676"/>
    <n v="0.67783277595387637"/>
    <n v="94.442000000000007"/>
    <n v="0.94442000000000004"/>
    <n v="0.97"/>
    <x v="509"/>
    <x v="2"/>
  </r>
  <r>
    <x v="5"/>
    <x v="54"/>
    <n v="5"/>
    <n v="23.5"/>
    <n v="15.9"/>
    <n v="0"/>
    <m/>
    <n v="0"/>
    <n v="0"/>
    <n v="0"/>
    <n v="355.69"/>
    <x v="54"/>
    <n v="579.30000000000007"/>
    <n v="1"/>
    <n v="54.776840806252572"/>
    <n v="0.30273991959737739"/>
    <n v="94.206999999999994"/>
    <n v="0.94206999999999996"/>
    <n v="0.97"/>
    <x v="510"/>
    <x v="1"/>
  </r>
  <r>
    <x v="5"/>
    <x v="55"/>
    <n v="6"/>
    <n v="15"/>
    <n v="27.3"/>
    <n v="0"/>
    <m/>
    <n v="0"/>
    <n v="0"/>
    <n v="0"/>
    <n v="149.88"/>
    <x v="55"/>
    <n v="594.30000000000007"/>
    <n v="1"/>
    <n v="94.050802139037444"/>
    <n v="0.5197987298747424"/>
    <n v="94.057000000000002"/>
    <n v="0.94057000000000002"/>
    <n v="0.97"/>
    <x v="511"/>
    <x v="2"/>
  </r>
  <r>
    <x v="5"/>
    <x v="56"/>
    <n v="5"/>
    <n v="20.5"/>
    <n v="28"/>
    <n v="0"/>
    <m/>
    <n v="0"/>
    <n v="0"/>
    <n v="0"/>
    <n v="376.1"/>
    <x v="56"/>
    <n v="614.80000000000007"/>
    <n v="1"/>
    <n v="96.462361168243532"/>
    <n v="0.53312690243563321"/>
    <n v="93.852000000000004"/>
    <n v="0.93852000000000002"/>
    <n v="0.97"/>
    <x v="512"/>
    <x v="2"/>
  </r>
  <r>
    <x v="5"/>
    <x v="57"/>
    <n v="5"/>
    <n v="16.5"/>
    <n v="44.4"/>
    <n v="0"/>
    <m/>
    <n v="0"/>
    <n v="0"/>
    <n v="0"/>
    <n v="216.2"/>
    <x v="57"/>
    <n v="631.30000000000007"/>
    <n v="1"/>
    <n v="152.96174413821473"/>
    <n v="0.84538694529078973"/>
    <n v="93.686999999999998"/>
    <n v="0.93686999999999998"/>
    <n v="0.97"/>
    <x v="513"/>
    <x v="0"/>
  </r>
  <r>
    <x v="5"/>
    <x v="58"/>
    <n v="2"/>
    <n v="10.4"/>
    <n v="32.9"/>
    <n v="0"/>
    <m/>
    <n v="0"/>
    <n v="0"/>
    <n v="0"/>
    <n v="180.65"/>
    <x v="58"/>
    <n v="641.70000000000005"/>
    <n v="1"/>
    <n v="113.34327437268614"/>
    <n v="0.62642411036186896"/>
    <n v="93.582999999999998"/>
    <n v="0.93582999999999994"/>
    <n v="0.97"/>
    <x v="514"/>
    <x v="2"/>
  </r>
  <r>
    <x v="5"/>
    <x v="59"/>
    <n v="6"/>
    <n v="5.4"/>
    <n v="26.8"/>
    <n v="0"/>
    <m/>
    <n v="0"/>
    <n v="0"/>
    <n v="0"/>
    <n v="30.4"/>
    <x v="59"/>
    <n v="647.1"/>
    <n v="1"/>
    <n v="92.328259975318801"/>
    <n v="0.51027860661696312"/>
    <n v="93.528999999999996"/>
    <n v="0.93528999999999995"/>
    <n v="0.97"/>
    <x v="515"/>
    <x v="2"/>
  </r>
  <r>
    <x v="5"/>
    <x v="60"/>
    <n v="1"/>
    <n v="3.7"/>
    <n v="20.2"/>
    <n v="0"/>
    <m/>
    <n v="0"/>
    <n v="0"/>
    <n v="0"/>
    <n v="59.55"/>
    <x v="60"/>
    <n v="650.80000000000007"/>
    <n v="1"/>
    <n v="69.59070341423282"/>
    <n v="0.38461297961427815"/>
    <n v="93.49199999999999"/>
    <n v="0.93491999999999986"/>
    <n v="0.97"/>
    <x v="516"/>
    <x v="2"/>
  </r>
  <r>
    <x v="5"/>
    <x v="61"/>
    <n v="5"/>
    <n v="16"/>
    <n v="23"/>
    <n v="0"/>
    <m/>
    <n v="0"/>
    <n v="0"/>
    <n v="0"/>
    <n v="304.86"/>
    <x v="61"/>
    <n v="666.80000000000007"/>
    <n v="1"/>
    <n v="79.236939531057189"/>
    <n v="0.43792566985784159"/>
    <n v="93.332000000000008"/>
    <n v="0.93332000000000004"/>
    <n v="0.97"/>
    <x v="517"/>
    <x v="2"/>
  </r>
  <r>
    <x v="5"/>
    <x v="62"/>
    <n v="6"/>
    <n v="10.199999999999999"/>
    <n v="24"/>
    <n v="0"/>
    <m/>
    <n v="0"/>
    <n v="0"/>
    <n v="0"/>
    <n v="67.28"/>
    <x v="62"/>
    <n v="677.00000000000011"/>
    <n v="1"/>
    <n v="82.682023858494446"/>
    <n v="0.45696591637339984"/>
    <n v="93.23"/>
    <n v="0.93230000000000002"/>
    <n v="0.97"/>
    <x v="518"/>
    <x v="2"/>
  </r>
  <r>
    <x v="5"/>
    <x v="63"/>
    <n v="7"/>
    <n v="9.7999999999999989"/>
    <n v="37.799999999999997"/>
    <n v="0"/>
    <m/>
    <n v="0"/>
    <n v="0"/>
    <n v="0"/>
    <n v="180.3"/>
    <x v="63"/>
    <n v="686.80000000000007"/>
    <n v="1"/>
    <n v="130.22418757712876"/>
    <n v="0.71972131828810482"/>
    <n v="93.132000000000005"/>
    <n v="0.93132000000000004"/>
    <n v="0.97"/>
    <x v="519"/>
    <x v="2"/>
  </r>
  <r>
    <x v="5"/>
    <x v="64"/>
    <n v="1"/>
    <n v="3.2"/>
    <n v="46.6"/>
    <n v="0"/>
    <m/>
    <n v="0"/>
    <n v="0"/>
    <n v="0"/>
    <n v="52.28"/>
    <x v="64"/>
    <n v="690.00000000000011"/>
    <n v="1"/>
    <n v="160.54092965857674"/>
    <n v="0.88727548762501818"/>
    <n v="93.100000000000009"/>
    <n v="0.93100000000000005"/>
    <n v="0.97"/>
    <x v="520"/>
    <x v="0"/>
  </r>
  <r>
    <x v="5"/>
    <x v="65"/>
    <n v="4"/>
    <n v="20"/>
    <n v="31.7"/>
    <n v="1"/>
    <s v="Routine"/>
    <n v="121.16"/>
    <n v="1"/>
    <n v="1"/>
    <n v="162.13"/>
    <x v="65"/>
    <n v="710.00000000000011"/>
    <n v="2"/>
    <n v="109.20917317976142"/>
    <n v="0.60357581454319897"/>
    <n v="92.9"/>
    <n v="0.92900000000000005"/>
    <n v="0.94"/>
    <x v="521"/>
    <x v="2"/>
  </r>
  <r>
    <x v="5"/>
    <x v="66"/>
    <n v="1"/>
    <n v="0.9"/>
    <n v="28.1"/>
    <n v="0"/>
    <m/>
    <n v="0"/>
    <n v="0"/>
    <n v="0"/>
    <n v="13.43"/>
    <x v="66"/>
    <n v="710.90000000000009"/>
    <n v="2"/>
    <n v="96.806869600987255"/>
    <n v="0.53503092708718902"/>
    <n v="92.891000000000005"/>
    <n v="0.92891000000000001"/>
    <n v="0.94"/>
    <x v="522"/>
    <x v="2"/>
  </r>
  <r>
    <x v="5"/>
    <x v="67"/>
    <n v="0"/>
    <n v="0"/>
    <n v="0"/>
    <n v="0"/>
    <m/>
    <n v="0"/>
    <n v="0"/>
    <n v="0"/>
    <n v="0"/>
    <x v="67"/>
    <n v="710.90000000000009"/>
    <n v="2"/>
    <n v="0"/>
    <n v="0"/>
    <n v="92.891000000000005"/>
    <n v="0.92891000000000001"/>
    <n v="0.94"/>
    <x v="1"/>
    <x v="1"/>
  </r>
  <r>
    <x v="5"/>
    <x v="68"/>
    <n v="7"/>
    <n v="28"/>
    <n v="33.700000000000003"/>
    <n v="0"/>
    <m/>
    <n v="0"/>
    <n v="0"/>
    <n v="0"/>
    <n v="350"/>
    <x v="68"/>
    <n v="738.90000000000009"/>
    <n v="2"/>
    <n v="116.09934183463596"/>
    <n v="0.64165630757431569"/>
    <n v="92.611000000000004"/>
    <n v="0.92610999999999999"/>
    <n v="0.94"/>
    <x v="523"/>
    <x v="2"/>
  </r>
  <r>
    <x v="5"/>
    <x v="69"/>
    <n v="5"/>
    <n v="3.5"/>
    <n v="38"/>
    <n v="0"/>
    <m/>
    <n v="0"/>
    <n v="0"/>
    <n v="0"/>
    <n v="45.8"/>
    <x v="69"/>
    <n v="742.40000000000009"/>
    <n v="2"/>
    <n v="130.91320444261621"/>
    <n v="0.72352936759121644"/>
    <n v="92.576000000000008"/>
    <n v="0.92576000000000003"/>
    <n v="0.94"/>
    <x v="524"/>
    <x v="2"/>
  </r>
  <r>
    <x v="5"/>
    <x v="70"/>
    <n v="1"/>
    <n v="2.8"/>
    <n v="33.5"/>
    <n v="0"/>
    <m/>
    <n v="0"/>
    <n v="0"/>
    <n v="0"/>
    <n v="42.76"/>
    <x v="70"/>
    <n v="745.2"/>
    <n v="2"/>
    <n v="115.41032496914849"/>
    <n v="0.63784825827120395"/>
    <n v="92.548000000000002"/>
    <n v="0.92547999999999997"/>
    <n v="0.94"/>
    <x v="525"/>
    <x v="2"/>
  </r>
  <r>
    <x v="5"/>
    <x v="71"/>
    <n v="0"/>
    <n v="0"/>
    <n v="0"/>
    <n v="0"/>
    <m/>
    <n v="0"/>
    <n v="0"/>
    <n v="0"/>
    <n v="0"/>
    <x v="71"/>
    <n v="745.2"/>
    <n v="2"/>
    <n v="0"/>
    <n v="0"/>
    <n v="92.548000000000002"/>
    <n v="0.92547999999999997"/>
    <n v="0.94"/>
    <x v="1"/>
    <x v="1"/>
  </r>
  <r>
    <x v="5"/>
    <x v="72"/>
    <n v="1"/>
    <n v="1"/>
    <n v="39"/>
    <n v="0"/>
    <m/>
    <n v="0"/>
    <n v="0"/>
    <n v="0"/>
    <n v="11.82"/>
    <x v="72"/>
    <n v="746.2"/>
    <n v="2"/>
    <n v="134.35828877005349"/>
    <n v="0.7425696141067748"/>
    <n v="92.537999999999997"/>
    <n v="0.92537999999999998"/>
    <n v="0.94"/>
    <x v="526"/>
    <x v="2"/>
  </r>
  <r>
    <x v="5"/>
    <x v="73"/>
    <n v="5"/>
    <n v="9"/>
    <n v="49.4"/>
    <n v="1"/>
    <s v="Emergency"/>
    <n v="597.36"/>
    <n v="0"/>
    <n v="0"/>
    <n v="105.91"/>
    <x v="73"/>
    <n v="755.2"/>
    <n v="2"/>
    <n v="170.18716577540107"/>
    <n v="0.94058817786858129"/>
    <n v="92.447999999999993"/>
    <n v="0.92447999999999997"/>
    <n v="0.94"/>
    <x v="527"/>
    <x v="0"/>
  </r>
  <r>
    <x v="5"/>
    <x v="74"/>
    <n v="6"/>
    <n v="6"/>
    <n v="37.4"/>
    <n v="0"/>
    <m/>
    <n v="0"/>
    <n v="0"/>
    <n v="0"/>
    <n v="32.54"/>
    <x v="74"/>
    <n v="761.2"/>
    <n v="2"/>
    <n v="128.84615384615387"/>
    <n v="0.71210521968188156"/>
    <n v="92.388000000000005"/>
    <n v="0.92388000000000003"/>
    <n v="0.94"/>
    <x v="528"/>
    <x v="2"/>
  </r>
  <r>
    <x v="5"/>
    <x v="75"/>
    <n v="7"/>
    <n v="6.3"/>
    <n v="17.2"/>
    <n v="0"/>
    <m/>
    <n v="0"/>
    <n v="0"/>
    <n v="0"/>
    <n v="107.22"/>
    <x v="75"/>
    <n v="767.5"/>
    <n v="2"/>
    <n v="59.25545043192102"/>
    <n v="0.32749224006760319"/>
    <n v="92.325000000000003"/>
    <n v="0.92325000000000002"/>
    <n v="0.94"/>
    <x v="529"/>
    <x v="1"/>
  </r>
  <r>
    <x v="5"/>
    <x v="76"/>
    <n v="0"/>
    <n v="0"/>
    <n v="0"/>
    <n v="0"/>
    <m/>
    <n v="0"/>
    <n v="0"/>
    <n v="0"/>
    <n v="0"/>
    <x v="76"/>
    <n v="767.5"/>
    <n v="2"/>
    <n v="0"/>
    <n v="0"/>
    <n v="92.325000000000003"/>
    <n v="0.92325000000000002"/>
    <n v="0.94"/>
    <x v="1"/>
    <x v="1"/>
  </r>
  <r>
    <x v="5"/>
    <x v="77"/>
    <n v="2"/>
    <n v="1.4"/>
    <n v="34"/>
    <n v="0"/>
    <m/>
    <n v="0"/>
    <n v="0"/>
    <n v="0"/>
    <n v="27.34"/>
    <x v="77"/>
    <n v="768.9"/>
    <n v="2"/>
    <n v="117.13286713286715"/>
    <n v="0.64736838152898324"/>
    <n v="92.310999999999993"/>
    <n v="0.92310999999999988"/>
    <n v="0.94"/>
    <x v="530"/>
    <x v="2"/>
  </r>
  <r>
    <x v="5"/>
    <x v="78"/>
    <n v="1"/>
    <n v="1.6"/>
    <n v="29.4"/>
    <n v="1"/>
    <s v="Overhaul"/>
    <n v="826.12"/>
    <n v="0"/>
    <n v="0"/>
    <n v="26.54"/>
    <x v="78"/>
    <n v="770.5"/>
    <n v="2"/>
    <n v="101.2854792266557"/>
    <n v="0.55978324755741482"/>
    <n v="92.295000000000002"/>
    <n v="0.92295000000000005"/>
    <n v="0.94"/>
    <x v="531"/>
    <x v="2"/>
  </r>
  <r>
    <x v="5"/>
    <x v="79"/>
    <n v="0"/>
    <n v="0"/>
    <n v="0"/>
    <n v="0"/>
    <m/>
    <n v="0"/>
    <n v="0"/>
    <n v="0"/>
    <n v="0"/>
    <x v="79"/>
    <n v="770.5"/>
    <n v="2"/>
    <n v="0"/>
    <n v="0"/>
    <n v="92.295000000000002"/>
    <n v="0.92295000000000005"/>
    <n v="0.94"/>
    <x v="1"/>
    <x v="1"/>
  </r>
  <r>
    <x v="5"/>
    <x v="80"/>
    <n v="7"/>
    <n v="34.299999999999997"/>
    <n v="47.9"/>
    <n v="0"/>
    <m/>
    <n v="0"/>
    <n v="0"/>
    <n v="0"/>
    <n v="239.41"/>
    <x v="80"/>
    <n v="804.8"/>
    <n v="2"/>
    <n v="165.01953928424518"/>
    <n v="0.91202780809524397"/>
    <n v="91.951999999999998"/>
    <n v="0.91952"/>
    <n v="0.94"/>
    <x v="532"/>
    <x v="0"/>
  </r>
  <r>
    <x v="5"/>
    <x v="81"/>
    <n v="0"/>
    <n v="0"/>
    <n v="0"/>
    <n v="0"/>
    <m/>
    <n v="0"/>
    <n v="1"/>
    <n v="5"/>
    <n v="0"/>
    <x v="81"/>
    <n v="804.8"/>
    <n v="2"/>
    <n v="0"/>
    <n v="0"/>
    <n v="91.951999999999998"/>
    <n v="0.91952"/>
    <n v="0.94"/>
    <x v="1"/>
    <x v="1"/>
  </r>
  <r>
    <x v="5"/>
    <x v="82"/>
    <n v="5"/>
    <n v="20"/>
    <n v="14.3"/>
    <n v="0"/>
    <m/>
    <n v="0"/>
    <n v="0"/>
    <n v="0"/>
    <n v="267.18"/>
    <x v="82"/>
    <n v="824.8"/>
    <n v="2"/>
    <n v="49.264705882352942"/>
    <n v="0.2722755251724841"/>
    <n v="91.751999999999995"/>
    <n v="0.91752"/>
    <n v="0.94"/>
    <x v="533"/>
    <x v="1"/>
  </r>
  <r>
    <x v="5"/>
    <x v="83"/>
    <n v="6"/>
    <n v="5.4"/>
    <n v="13.5"/>
    <n v="0"/>
    <m/>
    <n v="0"/>
    <n v="0"/>
    <n v="0"/>
    <n v="65.44"/>
    <x v="83"/>
    <n v="830.19999999999993"/>
    <n v="2"/>
    <n v="46.508638420403123"/>
    <n v="0.25704332796003737"/>
    <n v="91.698000000000008"/>
    <n v="0.91698000000000013"/>
    <n v="0.94"/>
    <x v="534"/>
    <x v="1"/>
  </r>
  <r>
    <x v="5"/>
    <x v="84"/>
    <n v="3"/>
    <n v="16.5"/>
    <n v="45"/>
    <n v="0"/>
    <m/>
    <n v="0"/>
    <n v="0"/>
    <n v="0"/>
    <n v="223.68"/>
    <x v="84"/>
    <n v="846.69999999999993"/>
    <n v="2"/>
    <n v="155.02879473467709"/>
    <n v="0.85681109320012472"/>
    <n v="91.533000000000001"/>
    <n v="0.91532999999999998"/>
    <n v="0.94"/>
    <x v="535"/>
    <x v="0"/>
  </r>
  <r>
    <x v="5"/>
    <x v="85"/>
    <n v="3"/>
    <n v="9"/>
    <n v="49.9"/>
    <n v="0"/>
    <m/>
    <n v="0"/>
    <n v="0"/>
    <n v="0"/>
    <n v="54.02"/>
    <x v="85"/>
    <n v="855.69999999999993"/>
    <n v="2"/>
    <n v="171.9097079391197"/>
    <n v="0.95010830112636047"/>
    <n v="91.442999999999998"/>
    <n v="0.91442999999999997"/>
    <n v="0.94"/>
    <x v="536"/>
    <x v="0"/>
  </r>
  <r>
    <x v="5"/>
    <x v="86"/>
    <n v="2"/>
    <n v="7.4"/>
    <n v="14.6"/>
    <n v="1"/>
    <s v="Routine"/>
    <n v="232.65"/>
    <n v="0"/>
    <n v="0"/>
    <n v="114.86"/>
    <x v="86"/>
    <n v="863.09999999999991"/>
    <n v="2"/>
    <n v="50.298231180584118"/>
    <n v="0.27798759912715154"/>
    <n v="91.369"/>
    <n v="0.91369"/>
    <n v="0.94"/>
    <x v="537"/>
    <x v="1"/>
  </r>
  <r>
    <x v="5"/>
    <x v="87"/>
    <n v="0"/>
    <n v="0"/>
    <n v="0"/>
    <n v="1"/>
    <s v="Overhaul"/>
    <n v="699.32"/>
    <n v="0"/>
    <n v="0"/>
    <n v="0"/>
    <x v="87"/>
    <n v="863.09999999999991"/>
    <n v="2"/>
    <n v="0"/>
    <n v="0"/>
    <n v="91.369"/>
    <n v="0.91369"/>
    <n v="0.94"/>
    <x v="1"/>
    <x v="1"/>
  </r>
  <r>
    <x v="5"/>
    <x v="88"/>
    <n v="2"/>
    <n v="4.5999999999999996"/>
    <n v="19.7"/>
    <n v="0"/>
    <m/>
    <n v="0"/>
    <n v="0"/>
    <n v="0"/>
    <n v="68.819999999999993"/>
    <x v="88"/>
    <n v="867.69999999999993"/>
    <n v="2"/>
    <n v="67.868161250514191"/>
    <n v="0.37509285635649903"/>
    <n v="91.322999999999993"/>
    <n v="0.91322999999999999"/>
    <n v="0.94"/>
    <x v="538"/>
    <x v="2"/>
  </r>
  <r>
    <x v="5"/>
    <x v="89"/>
    <n v="7"/>
    <n v="21.7"/>
    <n v="14"/>
    <n v="0"/>
    <m/>
    <n v="0"/>
    <n v="0"/>
    <n v="0"/>
    <n v="284.73"/>
    <x v="89"/>
    <n v="889.4"/>
    <n v="2"/>
    <n v="48.231180584121766"/>
    <n v="0.2665634512178166"/>
    <n v="91.105999999999995"/>
    <n v="0.91105999999999998"/>
    <n v="0.94"/>
    <x v="539"/>
    <x v="1"/>
  </r>
  <r>
    <x v="5"/>
    <x v="90"/>
    <n v="1"/>
    <n v="1.3"/>
    <n v="15.1"/>
    <n v="0"/>
    <m/>
    <n v="0"/>
    <n v="0"/>
    <n v="0"/>
    <n v="7.83"/>
    <x v="90"/>
    <n v="890.69999999999993"/>
    <n v="2"/>
    <n v="52.020773344302761"/>
    <n v="0.28750772238493078"/>
    <n v="91.093000000000004"/>
    <n v="0.91093000000000002"/>
    <n v="0.94"/>
    <x v="540"/>
    <x v="1"/>
  </r>
  <r>
    <x v="5"/>
    <x v="91"/>
    <n v="1"/>
    <n v="3.6"/>
    <n v="19.899999999999999"/>
    <n v="0"/>
    <m/>
    <n v="0"/>
    <n v="0"/>
    <n v="0"/>
    <n v="37.53"/>
    <x v="91"/>
    <n v="894.3"/>
    <n v="2"/>
    <n v="68.557178116001637"/>
    <n v="0.37890090565961065"/>
    <n v="91.057000000000002"/>
    <n v="0.91056999999999999"/>
    <n v="0.94"/>
    <x v="541"/>
    <x v="2"/>
  </r>
  <r>
    <x v="5"/>
    <x v="92"/>
    <n v="3"/>
    <n v="15.3"/>
    <n v="26.3"/>
    <n v="0"/>
    <m/>
    <n v="0"/>
    <n v="1"/>
    <n v="3"/>
    <n v="255.66"/>
    <x v="92"/>
    <n v="909.59999999999991"/>
    <n v="3"/>
    <n v="90.605717811600172"/>
    <n v="0.50075848335918405"/>
    <n v="90.904000000000011"/>
    <n v="0.90904000000000007"/>
    <n v="0.91"/>
    <x v="542"/>
    <x v="2"/>
  </r>
  <r>
    <x v="5"/>
    <x v="93"/>
    <n v="0"/>
    <n v="0"/>
    <n v="0"/>
    <n v="0"/>
    <m/>
    <n v="0"/>
    <n v="0"/>
    <n v="0"/>
    <n v="0"/>
    <x v="93"/>
    <n v="909.59999999999991"/>
    <n v="3"/>
    <n v="0"/>
    <n v="0"/>
    <n v="90.904000000000011"/>
    <n v="0.90904000000000007"/>
    <n v="0.91"/>
    <x v="1"/>
    <x v="1"/>
  </r>
  <r>
    <x v="5"/>
    <x v="94"/>
    <n v="3"/>
    <n v="13.8"/>
    <n v="15.1"/>
    <n v="0"/>
    <m/>
    <n v="0"/>
    <n v="0"/>
    <n v="0"/>
    <n v="252.97"/>
    <x v="94"/>
    <n v="923.39999999999986"/>
    <n v="3"/>
    <n v="52.020773344302761"/>
    <n v="0.28750772238493078"/>
    <n v="90.766000000000005"/>
    <n v="0.90766000000000002"/>
    <n v="0.91"/>
    <x v="543"/>
    <x v="1"/>
  </r>
  <r>
    <x v="5"/>
    <x v="95"/>
    <n v="2"/>
    <n v="3.6"/>
    <n v="30.9"/>
    <n v="0"/>
    <m/>
    <n v="0"/>
    <n v="0"/>
    <n v="0"/>
    <n v="50.39"/>
    <x v="95"/>
    <n v="926.99999999999989"/>
    <n v="3"/>
    <n v="106.4531057178116"/>
    <n v="0.58834361733075224"/>
    <n v="90.73"/>
    <n v="0.9073"/>
    <n v="0.91"/>
    <x v="544"/>
    <x v="2"/>
  </r>
  <r>
    <x v="5"/>
    <x v="96"/>
    <n v="6"/>
    <n v="5.4"/>
    <n v="13.4"/>
    <n v="0"/>
    <m/>
    <n v="0"/>
    <n v="0"/>
    <n v="0"/>
    <n v="78.95"/>
    <x v="96"/>
    <n v="932.39999999999986"/>
    <n v="3"/>
    <n v="46.1641299876594"/>
    <n v="0.25513930330848156"/>
    <n v="90.676000000000002"/>
    <n v="0.90676000000000001"/>
    <n v="0.91"/>
    <x v="545"/>
    <x v="1"/>
  </r>
  <r>
    <x v="5"/>
    <x v="97"/>
    <n v="5"/>
    <n v="10"/>
    <n v="21.2"/>
    <n v="0"/>
    <m/>
    <n v="0"/>
    <n v="0"/>
    <n v="0"/>
    <n v="101.22"/>
    <x v="97"/>
    <n v="942.39999999999986"/>
    <n v="3"/>
    <n v="73.035787741670106"/>
    <n v="0.40365322612983656"/>
    <n v="90.576000000000008"/>
    <n v="0.90576000000000012"/>
    <n v="0.91"/>
    <x v="546"/>
    <x v="2"/>
  </r>
  <r>
    <x v="5"/>
    <x v="98"/>
    <n v="5"/>
    <n v="28"/>
    <n v="44.2"/>
    <n v="0"/>
    <m/>
    <n v="0"/>
    <n v="0"/>
    <n v="0"/>
    <n v="458.12"/>
    <x v="98"/>
    <n v="970.39999999999986"/>
    <n v="3"/>
    <n v="152.27272727272728"/>
    <n v="0.8415788959876781"/>
    <n v="90.295999999999992"/>
    <n v="0.90295999999999987"/>
    <n v="0.91"/>
    <x v="547"/>
    <x v="2"/>
  </r>
  <r>
    <x v="5"/>
    <x v="99"/>
    <n v="2"/>
    <n v="6.2"/>
    <n v="13.6"/>
    <n v="0"/>
    <m/>
    <n v="0"/>
    <n v="0"/>
    <n v="0"/>
    <n v="79.08"/>
    <x v="99"/>
    <n v="976.59999999999991"/>
    <n v="3"/>
    <n v="46.853146853146853"/>
    <n v="0.25894735261159324"/>
    <n v="90.234000000000009"/>
    <n v="0.90234000000000014"/>
    <n v="0.91"/>
    <x v="548"/>
    <x v="1"/>
  </r>
  <r>
    <x v="5"/>
    <x v="100"/>
    <n v="1"/>
    <n v="1.9"/>
    <n v="20.7"/>
    <n v="0"/>
    <m/>
    <n v="0"/>
    <n v="0"/>
    <n v="0"/>
    <n v="24.14"/>
    <x v="100"/>
    <n v="978.49999999999989"/>
    <n v="3"/>
    <n v="71.313245577951463"/>
    <n v="0.39413310287205738"/>
    <n v="90.215000000000003"/>
    <n v="0.90215000000000001"/>
    <n v="0.91"/>
    <x v="549"/>
    <x v="2"/>
  </r>
  <r>
    <x v="5"/>
    <x v="101"/>
    <n v="5"/>
    <n v="28"/>
    <n v="23"/>
    <n v="0"/>
    <m/>
    <n v="0"/>
    <n v="0"/>
    <n v="0"/>
    <n v="548.38"/>
    <x v="101"/>
    <n v="1006.4999999999999"/>
    <n v="3"/>
    <n v="79.236939531057189"/>
    <n v="0.43792566985784159"/>
    <n v="89.935000000000002"/>
    <n v="0.89934999999999998"/>
    <n v="0.91"/>
    <x v="550"/>
    <x v="2"/>
  </r>
  <r>
    <x v="5"/>
    <x v="102"/>
    <n v="3"/>
    <n v="15"/>
    <n v="30.7"/>
    <n v="0"/>
    <m/>
    <n v="0"/>
    <n v="0"/>
    <n v="0"/>
    <n v="170.37"/>
    <x v="102"/>
    <n v="1021.4999999999999"/>
    <n v="3"/>
    <n v="105.76408885232415"/>
    <n v="0.58453556802764062"/>
    <n v="89.784999999999997"/>
    <n v="0.89784999999999993"/>
    <n v="0.91"/>
    <x v="551"/>
    <x v="2"/>
  </r>
  <r>
    <x v="5"/>
    <x v="103"/>
    <n v="3"/>
    <n v="14.1"/>
    <n v="45.6"/>
    <n v="0"/>
    <m/>
    <n v="0"/>
    <n v="0"/>
    <n v="0"/>
    <n v="132.9"/>
    <x v="103"/>
    <n v="1035.5999999999999"/>
    <n v="3"/>
    <n v="157.09584533113946"/>
    <n v="0.86823524110945971"/>
    <n v="89.644000000000005"/>
    <n v="0.89644000000000001"/>
    <n v="0.91"/>
    <x v="552"/>
    <x v="0"/>
  </r>
  <r>
    <x v="6"/>
    <x v="0"/>
    <n v="5"/>
    <n v="22"/>
    <n v="32.1"/>
    <n v="0"/>
    <m/>
    <n v="0"/>
    <n v="0"/>
    <n v="0"/>
    <n v="281.64"/>
    <x v="0"/>
    <n v="22"/>
    <n v="0"/>
    <n v="103.40123164377073"/>
    <n v="0.57147656004527647"/>
    <n v="99.78"/>
    <n v="0.99780000000000002"/>
    <n v="1"/>
    <x v="553"/>
    <x v="2"/>
  </r>
  <r>
    <x v="6"/>
    <x v="1"/>
    <n v="1"/>
    <n v="4.5"/>
    <n v="45"/>
    <n v="0"/>
    <m/>
    <n v="0"/>
    <n v="0"/>
    <n v="0"/>
    <n v="75.819999999999993"/>
    <x v="1"/>
    <n v="26.5"/>
    <n v="0"/>
    <n v="144.95499763145429"/>
    <n v="0.80113536454945289"/>
    <n v="99.734999999999999"/>
    <n v="0.99734999999999996"/>
    <n v="1"/>
    <x v="554"/>
    <x v="0"/>
  </r>
  <r>
    <x v="6"/>
    <x v="2"/>
    <n v="5"/>
    <n v="7.5"/>
    <n v="35.9"/>
    <n v="0"/>
    <m/>
    <n v="0"/>
    <n v="0"/>
    <n v="0"/>
    <n v="91.99"/>
    <x v="2"/>
    <n v="34"/>
    <n v="0"/>
    <n v="115.64187588820465"/>
    <n v="0.63912799082945249"/>
    <n v="99.660000000000011"/>
    <n v="0.99660000000000015"/>
    <n v="1"/>
    <x v="555"/>
    <x v="2"/>
  </r>
  <r>
    <x v="6"/>
    <x v="3"/>
    <n v="4"/>
    <n v="22.4"/>
    <n v="28.4"/>
    <n v="0"/>
    <m/>
    <n v="0"/>
    <n v="0"/>
    <n v="0"/>
    <n v="136.21"/>
    <x v="3"/>
    <n v="56.4"/>
    <n v="0"/>
    <n v="91.482709616295594"/>
    <n v="0.50560543007121028"/>
    <n v="99.436000000000007"/>
    <n v="0.99436000000000002"/>
    <n v="1"/>
    <x v="556"/>
    <x v="2"/>
  </r>
  <r>
    <x v="6"/>
    <x v="4"/>
    <n v="1"/>
    <n v="5.8"/>
    <n v="42.5"/>
    <n v="0"/>
    <m/>
    <n v="0"/>
    <n v="1"/>
    <n v="2"/>
    <n v="99.64"/>
    <x v="4"/>
    <n v="62.199999999999996"/>
    <n v="1"/>
    <n v="136.90194220748461"/>
    <n v="0.7566278442967056"/>
    <n v="99.378"/>
    <n v="0.99378"/>
    <n v="0.97"/>
    <x v="557"/>
    <x v="0"/>
  </r>
  <r>
    <x v="6"/>
    <x v="5"/>
    <n v="4"/>
    <n v="22.4"/>
    <n v="28.2"/>
    <n v="0"/>
    <m/>
    <n v="0"/>
    <n v="0"/>
    <n v="0"/>
    <n v="205.1"/>
    <x v="5"/>
    <n v="84.6"/>
    <n v="1"/>
    <n v="90.83846518237803"/>
    <n v="0.50204482845099052"/>
    <n v="99.153999999999996"/>
    <n v="0.99153999999999998"/>
    <n v="0.97"/>
    <x v="558"/>
    <x v="2"/>
  </r>
  <r>
    <x v="6"/>
    <x v="6"/>
    <n v="6"/>
    <n v="9.6000000000000014"/>
    <n v="12"/>
    <n v="0"/>
    <m/>
    <n v="0"/>
    <n v="0"/>
    <n v="0"/>
    <n v="133.72"/>
    <x v="6"/>
    <n v="94.199999999999989"/>
    <n v="1"/>
    <n v="38.654666035054483"/>
    <n v="0.21363609721318746"/>
    <n v="99.058000000000007"/>
    <n v="0.99058000000000002"/>
    <n v="0.97"/>
    <x v="559"/>
    <x v="1"/>
  </r>
  <r>
    <x v="6"/>
    <x v="7"/>
    <n v="7"/>
    <n v="20.3"/>
    <n v="22.5"/>
    <n v="0"/>
    <m/>
    <n v="0"/>
    <n v="0"/>
    <n v="0"/>
    <n v="332.96"/>
    <x v="7"/>
    <n v="114.49999999999999"/>
    <n v="1"/>
    <n v="72.477498815727145"/>
    <n v="0.40056768227472644"/>
    <n v="98.855000000000004"/>
    <n v="0.98855000000000004"/>
    <n v="0.97"/>
    <x v="560"/>
    <x v="2"/>
  </r>
  <r>
    <x v="6"/>
    <x v="8"/>
    <n v="0"/>
    <n v="0"/>
    <n v="0"/>
    <n v="0"/>
    <m/>
    <n v="0"/>
    <n v="0"/>
    <n v="0"/>
    <n v="0"/>
    <x v="8"/>
    <n v="114.49999999999999"/>
    <n v="1"/>
    <n v="0"/>
    <n v="0"/>
    <n v="98.855000000000004"/>
    <n v="0.98855000000000004"/>
    <n v="0.97"/>
    <x v="1"/>
    <x v="1"/>
  </r>
  <r>
    <x v="6"/>
    <x v="9"/>
    <n v="1"/>
    <n v="5.6"/>
    <n v="37.5"/>
    <n v="0"/>
    <m/>
    <n v="0"/>
    <n v="0"/>
    <n v="0"/>
    <n v="75.59"/>
    <x v="9"/>
    <n v="120.09999999999998"/>
    <n v="1"/>
    <n v="120.79583135954523"/>
    <n v="0.66761280379121068"/>
    <n v="98.799000000000007"/>
    <n v="0.98799000000000003"/>
    <n v="0.97"/>
    <x v="561"/>
    <x v="2"/>
  </r>
  <r>
    <x v="6"/>
    <x v="10"/>
    <n v="0"/>
    <n v="0"/>
    <n v="0"/>
    <n v="0"/>
    <m/>
    <n v="0"/>
    <n v="0"/>
    <n v="0"/>
    <n v="0"/>
    <x v="10"/>
    <n v="120.09999999999998"/>
    <n v="1"/>
    <n v="0"/>
    <n v="0"/>
    <n v="98.799000000000007"/>
    <n v="0.98799000000000003"/>
    <n v="0.97"/>
    <x v="1"/>
    <x v="1"/>
  </r>
  <r>
    <x v="6"/>
    <x v="11"/>
    <n v="3"/>
    <n v="11.7"/>
    <n v="32.799999999999997"/>
    <n v="0"/>
    <m/>
    <n v="0"/>
    <n v="0"/>
    <n v="0"/>
    <n v="206.05"/>
    <x v="11"/>
    <n v="131.79999999999998"/>
    <n v="1"/>
    <n v="105.65608716248222"/>
    <n v="0.58393866571604558"/>
    <n v="98.682000000000002"/>
    <n v="0.98682000000000003"/>
    <n v="0.97"/>
    <x v="562"/>
    <x v="2"/>
  </r>
  <r>
    <x v="6"/>
    <x v="12"/>
    <n v="2"/>
    <n v="1.2"/>
    <n v="33.4"/>
    <n v="0"/>
    <m/>
    <n v="0"/>
    <n v="0"/>
    <n v="0"/>
    <n v="23.4"/>
    <x v="12"/>
    <n v="132.99999999999997"/>
    <n v="1"/>
    <n v="107.58882046423497"/>
    <n v="0.59462047057670508"/>
    <n v="98.67"/>
    <n v="0.98670000000000002"/>
    <n v="0.97"/>
    <x v="563"/>
    <x v="2"/>
  </r>
  <r>
    <x v="6"/>
    <x v="13"/>
    <n v="6"/>
    <n v="9.6000000000000014"/>
    <n v="34.700000000000003"/>
    <n v="0"/>
    <m/>
    <n v="0"/>
    <n v="0"/>
    <n v="0"/>
    <n v="154.63"/>
    <x v="13"/>
    <n v="142.59999999999997"/>
    <n v="1"/>
    <n v="111.77640928469921"/>
    <n v="0.61776438110813381"/>
    <n v="98.573999999999998"/>
    <n v="0.98573999999999995"/>
    <n v="0.97"/>
    <x v="564"/>
    <x v="2"/>
  </r>
  <r>
    <x v="6"/>
    <x v="14"/>
    <n v="4"/>
    <n v="20"/>
    <n v="15"/>
    <n v="0"/>
    <m/>
    <n v="0"/>
    <n v="0"/>
    <n v="0"/>
    <n v="172.61"/>
    <x v="14"/>
    <n v="162.59999999999997"/>
    <n v="1"/>
    <n v="48.318332543818101"/>
    <n v="0.26704512151648435"/>
    <n v="98.374000000000009"/>
    <n v="0.98374000000000006"/>
    <n v="0.97"/>
    <x v="565"/>
    <x v="1"/>
  </r>
  <r>
    <x v="6"/>
    <x v="15"/>
    <n v="2"/>
    <n v="10.8"/>
    <n v="46.7"/>
    <n v="0"/>
    <m/>
    <n v="0"/>
    <n v="1"/>
    <n v="6"/>
    <n v="103.98"/>
    <x v="15"/>
    <n v="173.39999999999998"/>
    <n v="2"/>
    <n v="150.43107531975369"/>
    <n v="0.83140047832132125"/>
    <n v="98.265999999999991"/>
    <n v="0.98265999999999987"/>
    <n v="0.94"/>
    <x v="566"/>
    <x v="0"/>
  </r>
  <r>
    <x v="6"/>
    <x v="16"/>
    <n v="6"/>
    <n v="18"/>
    <n v="19.3"/>
    <n v="0"/>
    <m/>
    <n v="0"/>
    <n v="0"/>
    <n v="0"/>
    <n v="209.92"/>
    <x v="16"/>
    <n v="191.39999999999998"/>
    <n v="2"/>
    <n v="62.169587873045948"/>
    <n v="0.34359805635120977"/>
    <n v="98.085999999999999"/>
    <n v="0.98085999999999995"/>
    <n v="0.94"/>
    <x v="567"/>
    <x v="2"/>
  </r>
  <r>
    <x v="6"/>
    <x v="17"/>
    <n v="2"/>
    <n v="9.1999999999999993"/>
    <n v="25.4"/>
    <n v="0"/>
    <m/>
    <n v="0"/>
    <n v="0"/>
    <n v="0"/>
    <n v="120.69"/>
    <x v="17"/>
    <n v="200.59999999999997"/>
    <n v="2"/>
    <n v="81.819043107531968"/>
    <n v="0.45219640576791337"/>
    <n v="97.994"/>
    <n v="0.97994000000000003"/>
    <n v="0.94"/>
    <x v="568"/>
    <x v="2"/>
  </r>
  <r>
    <x v="6"/>
    <x v="18"/>
    <n v="4"/>
    <n v="6.4"/>
    <n v="36.9"/>
    <n v="0"/>
    <m/>
    <n v="0"/>
    <n v="0"/>
    <n v="0"/>
    <n v="64.86"/>
    <x v="18"/>
    <n v="206.99999999999997"/>
    <n v="2"/>
    <n v="118.86309805779251"/>
    <n v="0.6569309989305514"/>
    <n v="97.93"/>
    <n v="0.97930000000000006"/>
    <n v="0.94"/>
    <x v="569"/>
    <x v="2"/>
  </r>
  <r>
    <x v="6"/>
    <x v="19"/>
    <n v="0"/>
    <n v="0"/>
    <n v="0"/>
    <n v="0"/>
    <m/>
    <n v="0"/>
    <n v="0"/>
    <n v="0"/>
    <n v="0"/>
    <x v="19"/>
    <n v="206.99999999999997"/>
    <n v="2"/>
    <n v="0"/>
    <n v="0"/>
    <n v="97.93"/>
    <n v="0.97930000000000006"/>
    <n v="0.94"/>
    <x v="1"/>
    <x v="1"/>
  </r>
  <r>
    <x v="6"/>
    <x v="20"/>
    <n v="1"/>
    <n v="3.8"/>
    <n v="38"/>
    <n v="0"/>
    <m/>
    <n v="0"/>
    <n v="0"/>
    <n v="0"/>
    <n v="30.81"/>
    <x v="20"/>
    <n v="210.79999999999998"/>
    <n v="2"/>
    <n v="122.40644244433918"/>
    <n v="0.67651430784176025"/>
    <n v="97.891999999999996"/>
    <n v="0.97892000000000001"/>
    <n v="0.94"/>
    <x v="570"/>
    <x v="2"/>
  </r>
  <r>
    <x v="6"/>
    <x v="21"/>
    <n v="5"/>
    <n v="12"/>
    <n v="21"/>
    <n v="0"/>
    <m/>
    <n v="0"/>
    <n v="0"/>
    <n v="0"/>
    <n v="128.30000000000001"/>
    <x v="21"/>
    <n v="222.79999999999998"/>
    <n v="2"/>
    <n v="67.645665561345339"/>
    <n v="0.37386317012307807"/>
    <n v="97.772000000000006"/>
    <n v="0.97772000000000003"/>
    <n v="0.94"/>
    <x v="571"/>
    <x v="2"/>
  </r>
  <r>
    <x v="6"/>
    <x v="22"/>
    <n v="7"/>
    <n v="40.6"/>
    <n v="37.5"/>
    <n v="0"/>
    <m/>
    <n v="0"/>
    <n v="0"/>
    <n v="0"/>
    <n v="242.4"/>
    <x v="22"/>
    <n v="263.39999999999998"/>
    <n v="2"/>
    <n v="120.79583135954523"/>
    <n v="0.66761280379121068"/>
    <n v="97.366"/>
    <n v="0.97365999999999997"/>
    <n v="0.94"/>
    <x v="572"/>
    <x v="2"/>
  </r>
  <r>
    <x v="6"/>
    <x v="23"/>
    <n v="0"/>
    <n v="0"/>
    <n v="0"/>
    <n v="0"/>
    <m/>
    <n v="0"/>
    <n v="0"/>
    <n v="0"/>
    <n v="0"/>
    <x v="23"/>
    <n v="263.39999999999998"/>
    <n v="2"/>
    <n v="0"/>
    <n v="0"/>
    <n v="97.366"/>
    <n v="0.97365999999999997"/>
    <n v="0.94"/>
    <x v="1"/>
    <x v="1"/>
  </r>
  <r>
    <x v="6"/>
    <x v="24"/>
    <n v="6"/>
    <n v="6"/>
    <n v="20.2"/>
    <n v="0"/>
    <m/>
    <n v="0"/>
    <n v="0"/>
    <n v="0"/>
    <n v="119.74"/>
    <x v="24"/>
    <n v="269.39999999999998"/>
    <n v="2"/>
    <n v="65.068687825675028"/>
    <n v="0.3596207636421988"/>
    <n v="97.305999999999997"/>
    <n v="0.97305999999999993"/>
    <n v="0.94"/>
    <x v="573"/>
    <x v="2"/>
  </r>
  <r>
    <x v="6"/>
    <x v="25"/>
    <n v="7"/>
    <n v="9.7999999999999989"/>
    <n v="18.8"/>
    <n v="0"/>
    <m/>
    <n v="0"/>
    <n v="0"/>
    <n v="0"/>
    <n v="127.05"/>
    <x v="25"/>
    <n v="279.2"/>
    <n v="2"/>
    <n v="60.558976788252018"/>
    <n v="0.33469655230066037"/>
    <n v="97.207999999999998"/>
    <n v="0.97207999999999994"/>
    <n v="0.94"/>
    <x v="574"/>
    <x v="2"/>
  </r>
  <r>
    <x v="6"/>
    <x v="26"/>
    <n v="3"/>
    <n v="15.6"/>
    <n v="49.2"/>
    <n v="0"/>
    <m/>
    <n v="0"/>
    <n v="0"/>
    <n v="0"/>
    <n v="99.05"/>
    <x v="26"/>
    <n v="294.8"/>
    <n v="2"/>
    <n v="158.48413074372337"/>
    <n v="0.87590799857406865"/>
    <n v="97.052000000000007"/>
    <n v="0.97052000000000005"/>
    <n v="0.94"/>
    <x v="575"/>
    <x v="0"/>
  </r>
  <r>
    <x v="6"/>
    <x v="27"/>
    <n v="2"/>
    <n v="2"/>
    <n v="37.799999999999997"/>
    <n v="1"/>
    <s v="Routine"/>
    <n v="572.73"/>
    <n v="0"/>
    <n v="0"/>
    <n v="14.47"/>
    <x v="27"/>
    <n v="296.8"/>
    <n v="2"/>
    <n v="121.76219801042159"/>
    <n v="0.67295370622154038"/>
    <n v="97.031999999999996"/>
    <n v="0.97031999999999996"/>
    <n v="0.94"/>
    <x v="576"/>
    <x v="2"/>
  </r>
  <r>
    <x v="6"/>
    <x v="28"/>
    <n v="2"/>
    <n v="10.4"/>
    <n v="21.1"/>
    <n v="0"/>
    <m/>
    <n v="0"/>
    <n v="0"/>
    <n v="0"/>
    <n v="100.61"/>
    <x v="28"/>
    <n v="307.2"/>
    <n v="2"/>
    <n v="67.967787778304128"/>
    <n v="0.37564347093318795"/>
    <n v="96.927999999999997"/>
    <n v="0.96927999999999992"/>
    <n v="0.94"/>
    <x v="577"/>
    <x v="2"/>
  </r>
  <r>
    <x v="6"/>
    <x v="29"/>
    <n v="1"/>
    <n v="1.8"/>
    <n v="13.7"/>
    <n v="1"/>
    <s v="Overhaul"/>
    <n v="804.79"/>
    <n v="0"/>
    <n v="0"/>
    <n v="32.4"/>
    <x v="29"/>
    <n v="309"/>
    <n v="2"/>
    <n v="44.130743723353859"/>
    <n v="0.24390121098505566"/>
    <n v="96.91"/>
    <n v="0.96909999999999996"/>
    <n v="0.94"/>
    <x v="578"/>
    <x v="1"/>
  </r>
  <r>
    <x v="6"/>
    <x v="30"/>
    <n v="2"/>
    <n v="4.2"/>
    <n v="28.8"/>
    <n v="0"/>
    <m/>
    <n v="0"/>
    <n v="0"/>
    <n v="0"/>
    <n v="22.08"/>
    <x v="30"/>
    <n v="313.2"/>
    <n v="2"/>
    <n v="92.77119848413075"/>
    <n v="0.51272663331164992"/>
    <n v="96.867999999999995"/>
    <n v="0.96867999999999999"/>
    <n v="0.94"/>
    <x v="579"/>
    <x v="2"/>
  </r>
  <r>
    <x v="6"/>
    <x v="31"/>
    <n v="3"/>
    <n v="11.4"/>
    <n v="13.1"/>
    <n v="0"/>
    <m/>
    <n v="0"/>
    <n v="0"/>
    <n v="0"/>
    <n v="190.92"/>
    <x v="31"/>
    <n v="324.59999999999997"/>
    <n v="2"/>
    <n v="42.19801042160114"/>
    <n v="0.23321940612439632"/>
    <n v="96.753999999999991"/>
    <n v="0.96753999999999996"/>
    <n v="0.94"/>
    <x v="580"/>
    <x v="1"/>
  </r>
  <r>
    <x v="6"/>
    <x v="32"/>
    <n v="1"/>
    <n v="4.8"/>
    <n v="32.1"/>
    <n v="0"/>
    <m/>
    <n v="0"/>
    <n v="0"/>
    <n v="0"/>
    <n v="62.42"/>
    <x v="32"/>
    <n v="329.4"/>
    <n v="2"/>
    <n v="103.40123164377073"/>
    <n v="0.57147656004527647"/>
    <n v="96.706000000000003"/>
    <n v="0.96706000000000003"/>
    <n v="0.94"/>
    <x v="581"/>
    <x v="2"/>
  </r>
  <r>
    <x v="6"/>
    <x v="33"/>
    <n v="2"/>
    <n v="3.8"/>
    <n v="10.3"/>
    <n v="0"/>
    <m/>
    <n v="0"/>
    <n v="0"/>
    <n v="0"/>
    <n v="48.26"/>
    <x v="33"/>
    <n v="333.2"/>
    <n v="2"/>
    <n v="33.178588346755092"/>
    <n v="0.18337098344131922"/>
    <n v="96.667999999999992"/>
    <n v="0.96667999999999987"/>
    <n v="0.94"/>
    <x v="582"/>
    <x v="1"/>
  </r>
  <r>
    <x v="6"/>
    <x v="34"/>
    <n v="0"/>
    <n v="0"/>
    <n v="0"/>
    <n v="0"/>
    <m/>
    <n v="0"/>
    <n v="0"/>
    <n v="0"/>
    <n v="0"/>
    <x v="34"/>
    <n v="333.2"/>
    <n v="2"/>
    <n v="0"/>
    <n v="0"/>
    <n v="96.667999999999992"/>
    <n v="0.96667999999999987"/>
    <n v="0.94"/>
    <x v="1"/>
    <x v="1"/>
  </r>
  <r>
    <x v="6"/>
    <x v="35"/>
    <n v="2"/>
    <n v="3.6"/>
    <n v="34.4"/>
    <n v="0"/>
    <m/>
    <n v="0"/>
    <n v="0"/>
    <n v="0"/>
    <n v="42.97"/>
    <x v="35"/>
    <n v="336.8"/>
    <n v="2"/>
    <n v="110.81004263382283"/>
    <n v="0.612423478677804"/>
    <n v="96.631999999999991"/>
    <n v="0.96631999999999996"/>
    <n v="0.94"/>
    <x v="583"/>
    <x v="2"/>
  </r>
  <r>
    <x v="6"/>
    <x v="36"/>
    <n v="7"/>
    <n v="10.5"/>
    <n v="14.4"/>
    <n v="0"/>
    <m/>
    <n v="0"/>
    <n v="0"/>
    <n v="0"/>
    <n v="171.34"/>
    <x v="36"/>
    <n v="347.3"/>
    <n v="2"/>
    <n v="46.385599242065375"/>
    <n v="0.25636331665582496"/>
    <n v="96.527000000000001"/>
    <n v="0.96526999999999996"/>
    <n v="0.94"/>
    <x v="584"/>
    <x v="1"/>
  </r>
  <r>
    <x v="6"/>
    <x v="37"/>
    <n v="1"/>
    <n v="5.9"/>
    <n v="15.4"/>
    <n v="0"/>
    <m/>
    <n v="0"/>
    <n v="0"/>
    <n v="0"/>
    <n v="72.86"/>
    <x v="37"/>
    <n v="353.2"/>
    <n v="2"/>
    <n v="49.606821411653243"/>
    <n v="0.27416632475692387"/>
    <n v="96.468000000000004"/>
    <n v="0.96467999999999998"/>
    <n v="0.94"/>
    <x v="585"/>
    <x v="1"/>
  </r>
  <r>
    <x v="6"/>
    <x v="38"/>
    <n v="6"/>
    <n v="21"/>
    <n v="39"/>
    <n v="0"/>
    <m/>
    <n v="0"/>
    <n v="0"/>
    <n v="0"/>
    <n v="308.92"/>
    <x v="38"/>
    <n v="374.2"/>
    <n v="2"/>
    <n v="125.62766461392705"/>
    <n v="0.69431731594285917"/>
    <n v="96.257999999999996"/>
    <n v="0.96257999999999999"/>
    <n v="0.94"/>
    <x v="586"/>
    <x v="2"/>
  </r>
  <r>
    <x v="6"/>
    <x v="39"/>
    <n v="5"/>
    <n v="24"/>
    <n v="33.1"/>
    <n v="0"/>
    <m/>
    <n v="0"/>
    <n v="0"/>
    <n v="0"/>
    <n v="210.51"/>
    <x v="39"/>
    <n v="398.2"/>
    <n v="2"/>
    <n v="106.6224538133586"/>
    <n v="0.58927956814637539"/>
    <n v="96.018000000000001"/>
    <n v="0.96018000000000003"/>
    <n v="0.94"/>
    <x v="587"/>
    <x v="2"/>
  </r>
  <r>
    <x v="6"/>
    <x v="40"/>
    <n v="6"/>
    <n v="8.3999999999999986"/>
    <n v="44.3"/>
    <n v="0"/>
    <m/>
    <n v="0"/>
    <n v="1"/>
    <n v="1"/>
    <n v="117.57"/>
    <x v="40"/>
    <n v="406.59999999999997"/>
    <n v="3"/>
    <n v="142.70014211274278"/>
    <n v="0.78867325887868367"/>
    <n v="95.933999999999997"/>
    <n v="0.95933999999999997"/>
    <n v="0.91"/>
    <x v="588"/>
    <x v="2"/>
  </r>
  <r>
    <x v="6"/>
    <x v="41"/>
    <n v="5"/>
    <n v="25.5"/>
    <n v="14.6"/>
    <n v="0"/>
    <m/>
    <n v="0"/>
    <n v="0"/>
    <n v="0"/>
    <n v="242.07"/>
    <x v="41"/>
    <n v="432.09999999999997"/>
    <n v="3"/>
    <n v="47.029843675982946"/>
    <n v="0.25992391827604472"/>
    <n v="95.679000000000002"/>
    <n v="0.95679000000000003"/>
    <n v="0.91"/>
    <x v="589"/>
    <x v="1"/>
  </r>
  <r>
    <x v="6"/>
    <x v="42"/>
    <n v="0"/>
    <n v="0"/>
    <n v="0"/>
    <n v="1"/>
    <s v="Emergency"/>
    <n v="797.56"/>
    <n v="0"/>
    <n v="0"/>
    <n v="0"/>
    <x v="42"/>
    <n v="432.09999999999997"/>
    <n v="3"/>
    <n v="0"/>
    <n v="0"/>
    <n v="95.679000000000002"/>
    <n v="0.95679000000000003"/>
    <n v="0.91"/>
    <x v="1"/>
    <x v="1"/>
  </r>
  <r>
    <x v="6"/>
    <x v="43"/>
    <n v="2"/>
    <n v="8.1999999999999993"/>
    <n v="22.1"/>
    <n v="0"/>
    <m/>
    <n v="0"/>
    <n v="1"/>
    <n v="2"/>
    <n v="152.15"/>
    <x v="43"/>
    <n v="440.29999999999995"/>
    <n v="4"/>
    <n v="71.189009947892004"/>
    <n v="0.39344647903428692"/>
    <n v="95.596999999999994"/>
    <n v="0.95596999999999999"/>
    <n v="0.88"/>
    <x v="590"/>
    <x v="2"/>
  </r>
  <r>
    <x v="6"/>
    <x v="44"/>
    <n v="4"/>
    <n v="12.8"/>
    <n v="28.7"/>
    <n v="0"/>
    <m/>
    <n v="0"/>
    <n v="0"/>
    <n v="0"/>
    <n v="152.94999999999999"/>
    <x v="44"/>
    <n v="453.09999999999997"/>
    <n v="4"/>
    <n v="92.449076267171961"/>
    <n v="0.51094633250153998"/>
    <n v="95.469000000000008"/>
    <n v="0.95469000000000004"/>
    <n v="0.88"/>
    <x v="591"/>
    <x v="2"/>
  </r>
  <r>
    <x v="6"/>
    <x v="45"/>
    <n v="6"/>
    <n v="34.799999999999997"/>
    <n v="19.8"/>
    <n v="0"/>
    <m/>
    <n v="0"/>
    <n v="0"/>
    <n v="0"/>
    <n v="226.87"/>
    <x v="45"/>
    <n v="487.9"/>
    <n v="4"/>
    <n v="63.780198957839893"/>
    <n v="0.35249956040175934"/>
    <n v="95.120999999999995"/>
    <n v="0.95121"/>
    <n v="0.88"/>
    <x v="592"/>
    <x v="1"/>
  </r>
  <r>
    <x v="6"/>
    <x v="46"/>
    <n v="5"/>
    <n v="4"/>
    <n v="28.6"/>
    <n v="0"/>
    <m/>
    <n v="0"/>
    <n v="0"/>
    <n v="0"/>
    <n v="46"/>
    <x v="46"/>
    <n v="491.9"/>
    <n v="4"/>
    <n v="92.126954050213172"/>
    <n v="0.50916603169143004"/>
    <n v="95.081000000000003"/>
    <n v="0.95081000000000004"/>
    <n v="0.88"/>
    <x v="593"/>
    <x v="2"/>
  </r>
  <r>
    <x v="6"/>
    <x v="47"/>
    <n v="4"/>
    <n v="10"/>
    <n v="30.5"/>
    <n v="0"/>
    <m/>
    <n v="0"/>
    <n v="0"/>
    <n v="0"/>
    <n v="180.29"/>
    <x v="47"/>
    <n v="501.9"/>
    <n v="4"/>
    <n v="98.247276172430134"/>
    <n v="0.54299174708351816"/>
    <n v="94.981000000000009"/>
    <n v="0.94981000000000004"/>
    <n v="0.88"/>
    <x v="594"/>
    <x v="2"/>
  </r>
  <r>
    <x v="6"/>
    <x v="48"/>
    <n v="7"/>
    <n v="6.3"/>
    <n v="23.3"/>
    <n v="0"/>
    <m/>
    <n v="0"/>
    <n v="0"/>
    <n v="0"/>
    <n v="32.54"/>
    <x v="48"/>
    <n v="508.2"/>
    <n v="4"/>
    <n v="75.054476551397443"/>
    <n v="0.4148100887556056"/>
    <n v="94.918000000000006"/>
    <n v="0.94918000000000002"/>
    <n v="0.88"/>
    <x v="595"/>
    <x v="2"/>
  </r>
  <r>
    <x v="6"/>
    <x v="49"/>
    <n v="1"/>
    <n v="1.3"/>
    <n v="38.4"/>
    <n v="0"/>
    <m/>
    <n v="0"/>
    <n v="1"/>
    <n v="2"/>
    <n v="18.8"/>
    <x v="49"/>
    <n v="509.5"/>
    <n v="5"/>
    <n v="123.69493131217433"/>
    <n v="0.68363551108219989"/>
    <n v="94.905000000000001"/>
    <n v="0.94905000000000006"/>
    <n v="0.85"/>
    <x v="596"/>
    <x v="2"/>
  </r>
  <r>
    <x v="6"/>
    <x v="50"/>
    <n v="5"/>
    <n v="3"/>
    <n v="26.1"/>
    <n v="0"/>
    <m/>
    <n v="0"/>
    <n v="0"/>
    <n v="0"/>
    <n v="42.98"/>
    <x v="50"/>
    <n v="512.5"/>
    <n v="5"/>
    <n v="84.073898626243491"/>
    <n v="0.4646585114386827"/>
    <n v="94.875"/>
    <n v="0.94874999999999998"/>
    <n v="0.85"/>
    <x v="597"/>
    <x v="2"/>
  </r>
  <r>
    <x v="6"/>
    <x v="51"/>
    <n v="4"/>
    <n v="10"/>
    <n v="42"/>
    <n v="0"/>
    <m/>
    <n v="0"/>
    <n v="0"/>
    <n v="0"/>
    <n v="163.77000000000001"/>
    <x v="51"/>
    <n v="522.5"/>
    <n v="5"/>
    <n v="135.29133112269068"/>
    <n v="0.74772634024615614"/>
    <n v="94.774999999999991"/>
    <n v="0.94774999999999987"/>
    <n v="0.85"/>
    <x v="598"/>
    <x v="2"/>
  </r>
  <r>
    <x v="6"/>
    <x v="52"/>
    <n v="6"/>
    <n v="28.2"/>
    <n v="11.4"/>
    <n v="0"/>
    <m/>
    <n v="0"/>
    <n v="0"/>
    <n v="0"/>
    <n v="380.57"/>
    <x v="52"/>
    <n v="550.70000000000005"/>
    <n v="5"/>
    <n v="36.721932733301756"/>
    <n v="0.2029542923525281"/>
    <n v="94.493000000000009"/>
    <n v="0.94493000000000005"/>
    <n v="0.85"/>
    <x v="599"/>
    <x v="1"/>
  </r>
  <r>
    <x v="6"/>
    <x v="53"/>
    <n v="1"/>
    <n v="6"/>
    <n v="16.100000000000001"/>
    <n v="0"/>
    <m/>
    <n v="0"/>
    <n v="0"/>
    <n v="0"/>
    <n v="94.28"/>
    <x v="53"/>
    <n v="556.70000000000005"/>
    <n v="5"/>
    <n v="51.861676930364766"/>
    <n v="0.2866284304276932"/>
    <n v="94.433000000000007"/>
    <n v="0.94433000000000011"/>
    <n v="0.85"/>
    <x v="600"/>
    <x v="1"/>
  </r>
  <r>
    <x v="6"/>
    <x v="54"/>
    <n v="4"/>
    <n v="5.2"/>
    <n v="40.5"/>
    <n v="0"/>
    <m/>
    <n v="0"/>
    <n v="0"/>
    <n v="0"/>
    <n v="47.51"/>
    <x v="54"/>
    <n v="561.90000000000009"/>
    <n v="5"/>
    <n v="130.45949786830886"/>
    <n v="0.72102182809450766"/>
    <n v="94.381"/>
    <n v="0.94381000000000004"/>
    <n v="0.85"/>
    <x v="601"/>
    <x v="2"/>
  </r>
  <r>
    <x v="6"/>
    <x v="55"/>
    <n v="3"/>
    <n v="2.1"/>
    <n v="22.1"/>
    <n v="0"/>
    <m/>
    <n v="0"/>
    <n v="0"/>
    <n v="0"/>
    <n v="28.43"/>
    <x v="55"/>
    <n v="564.00000000000011"/>
    <n v="5"/>
    <n v="71.189009947892004"/>
    <n v="0.39344647903428692"/>
    <n v="94.36"/>
    <n v="0.94359999999999999"/>
    <n v="0.85"/>
    <x v="602"/>
    <x v="2"/>
  </r>
  <r>
    <x v="6"/>
    <x v="56"/>
    <n v="6"/>
    <n v="29.4"/>
    <n v="45.3"/>
    <n v="0"/>
    <m/>
    <n v="0"/>
    <n v="0"/>
    <n v="0"/>
    <n v="583.78"/>
    <x v="56"/>
    <n v="593.40000000000009"/>
    <n v="5"/>
    <n v="145.92136428233064"/>
    <n v="0.80647626697978259"/>
    <n v="94.065999999999988"/>
    <n v="0.94065999999999983"/>
    <n v="0.85"/>
    <x v="603"/>
    <x v="2"/>
  </r>
  <r>
    <x v="6"/>
    <x v="57"/>
    <n v="3"/>
    <n v="1.5"/>
    <n v="12.6"/>
    <n v="0"/>
    <m/>
    <n v="0"/>
    <n v="0"/>
    <n v="0"/>
    <n v="18.36"/>
    <x v="57"/>
    <n v="594.90000000000009"/>
    <n v="5"/>
    <n v="40.587399336807202"/>
    <n v="0.22431790207384683"/>
    <n v="94.051000000000002"/>
    <n v="0.94051000000000007"/>
    <n v="0.85"/>
    <x v="604"/>
    <x v="1"/>
  </r>
  <r>
    <x v="6"/>
    <x v="58"/>
    <n v="1"/>
    <n v="1.7"/>
    <n v="46.6"/>
    <n v="0"/>
    <m/>
    <n v="0"/>
    <n v="0"/>
    <n v="0"/>
    <n v="11.41"/>
    <x v="58"/>
    <n v="596.60000000000014"/>
    <n v="5"/>
    <n v="150.10895310279489"/>
    <n v="0.8296201775112112"/>
    <n v="94.033999999999992"/>
    <n v="0.94033999999999995"/>
    <n v="0.85"/>
    <x v="605"/>
    <x v="2"/>
  </r>
  <r>
    <x v="6"/>
    <x v="59"/>
    <n v="7"/>
    <n v="35"/>
    <n v="23.7"/>
    <n v="0"/>
    <m/>
    <n v="0"/>
    <n v="0"/>
    <n v="0"/>
    <n v="421.19"/>
    <x v="59"/>
    <n v="631.60000000000014"/>
    <n v="5"/>
    <n v="76.342965419232584"/>
    <n v="0.42193129199604518"/>
    <n v="93.683999999999997"/>
    <n v="0.93684000000000001"/>
    <n v="0.85"/>
    <x v="606"/>
    <x v="2"/>
  </r>
  <r>
    <x v="6"/>
    <x v="60"/>
    <n v="4"/>
    <n v="14.8"/>
    <n v="31.9"/>
    <n v="0"/>
    <m/>
    <n v="0"/>
    <n v="0"/>
    <n v="0"/>
    <n v="214.2"/>
    <x v="60"/>
    <n v="646.40000000000009"/>
    <n v="5"/>
    <n v="102.75698720985315"/>
    <n v="0.5679159584250566"/>
    <n v="93.536000000000001"/>
    <n v="0.93535999999999997"/>
    <n v="0.85"/>
    <x v="607"/>
    <x v="2"/>
  </r>
  <r>
    <x v="6"/>
    <x v="61"/>
    <n v="5"/>
    <n v="17"/>
    <n v="36.700000000000003"/>
    <n v="0"/>
    <m/>
    <n v="0"/>
    <n v="0"/>
    <n v="0"/>
    <n v="259.06"/>
    <x v="61"/>
    <n v="663.40000000000009"/>
    <n v="5"/>
    <n v="118.21885362387496"/>
    <n v="0.65337039731033175"/>
    <n v="93.366"/>
    <n v="0.93366000000000005"/>
    <n v="0.85"/>
    <x v="608"/>
    <x v="2"/>
  </r>
  <r>
    <x v="6"/>
    <x v="62"/>
    <n v="3"/>
    <n v="5.0999999999999996"/>
    <n v="10.9"/>
    <n v="0"/>
    <m/>
    <n v="0"/>
    <n v="0"/>
    <n v="0"/>
    <n v="64.430000000000007"/>
    <x v="62"/>
    <n v="668.50000000000011"/>
    <n v="5"/>
    <n v="35.111321648507818"/>
    <n v="0.19405278830197861"/>
    <n v="93.314999999999998"/>
    <n v="0.93314999999999992"/>
    <n v="0.85"/>
    <x v="609"/>
    <x v="1"/>
  </r>
  <r>
    <x v="6"/>
    <x v="63"/>
    <n v="7"/>
    <n v="41.3"/>
    <n v="49.7"/>
    <n v="1"/>
    <s v="Overhaul"/>
    <n v="370.31"/>
    <n v="0"/>
    <n v="0"/>
    <n v="272.47000000000003"/>
    <x v="63"/>
    <n v="709.80000000000007"/>
    <n v="5"/>
    <n v="160.0947418285173"/>
    <n v="0.88480950262461799"/>
    <n v="92.902000000000001"/>
    <n v="0.92901999999999996"/>
    <n v="0.85"/>
    <x v="610"/>
    <x v="2"/>
  </r>
  <r>
    <x v="6"/>
    <x v="64"/>
    <n v="2"/>
    <n v="7.2"/>
    <n v="43.8"/>
    <n v="0"/>
    <m/>
    <n v="0"/>
    <n v="0"/>
    <n v="0"/>
    <n v="86.15"/>
    <x v="64"/>
    <n v="717.00000000000011"/>
    <n v="5"/>
    <n v="141.08953102794882"/>
    <n v="0.7797717548281341"/>
    <n v="92.83"/>
    <n v="0.92830000000000001"/>
    <n v="0.85"/>
    <x v="611"/>
    <x v="2"/>
  </r>
  <r>
    <x v="6"/>
    <x v="65"/>
    <n v="2"/>
    <n v="11.2"/>
    <n v="37.9"/>
    <n v="0"/>
    <m/>
    <n v="0"/>
    <n v="0"/>
    <n v="0"/>
    <n v="123.17"/>
    <x v="65"/>
    <n v="728.20000000000016"/>
    <n v="5"/>
    <n v="122.08432022738039"/>
    <n v="0.67473400703165032"/>
    <n v="92.718000000000004"/>
    <n v="0.92718"/>
    <n v="0.85"/>
    <x v="612"/>
    <x v="2"/>
  </r>
  <r>
    <x v="6"/>
    <x v="66"/>
    <n v="5"/>
    <n v="10.5"/>
    <n v="19.7"/>
    <n v="0"/>
    <m/>
    <n v="0"/>
    <n v="0"/>
    <n v="0"/>
    <n v="156.9"/>
    <x v="66"/>
    <n v="738.70000000000016"/>
    <n v="5"/>
    <n v="63.458076740881097"/>
    <n v="0.3507192595916494"/>
    <n v="92.613"/>
    <n v="0.92613000000000001"/>
    <n v="0.85"/>
    <x v="613"/>
    <x v="1"/>
  </r>
  <r>
    <x v="6"/>
    <x v="67"/>
    <n v="5"/>
    <n v="28"/>
    <n v="12.3"/>
    <n v="0"/>
    <m/>
    <n v="0"/>
    <n v="0"/>
    <n v="0"/>
    <n v="313.97000000000003"/>
    <x v="67"/>
    <n v="766.70000000000016"/>
    <n v="5"/>
    <n v="39.621032685930842"/>
    <n v="0.21897699964351716"/>
    <n v="92.332999999999998"/>
    <n v="0.92332999999999998"/>
    <n v="0.85"/>
    <x v="614"/>
    <x v="1"/>
  </r>
  <r>
    <x v="6"/>
    <x v="68"/>
    <n v="0"/>
    <n v="0"/>
    <n v="0"/>
    <n v="0"/>
    <m/>
    <n v="0"/>
    <n v="0"/>
    <n v="0"/>
    <n v="0"/>
    <x v="68"/>
    <n v="766.70000000000016"/>
    <n v="5"/>
    <n v="0"/>
    <n v="0"/>
    <n v="92.332999999999998"/>
    <n v="0.92332999999999998"/>
    <n v="0.85"/>
    <x v="1"/>
    <x v="1"/>
  </r>
  <r>
    <x v="6"/>
    <x v="69"/>
    <n v="6"/>
    <n v="22.2"/>
    <n v="26.2"/>
    <n v="0"/>
    <m/>
    <n v="0"/>
    <n v="0"/>
    <n v="0"/>
    <n v="314.32"/>
    <x v="69"/>
    <n v="788.9000000000002"/>
    <n v="5"/>
    <n v="84.39602084320228"/>
    <n v="0.46643881224879263"/>
    <n v="92.111000000000004"/>
    <n v="0.9211100000000001"/>
    <n v="0.85"/>
    <x v="615"/>
    <x v="2"/>
  </r>
  <r>
    <x v="6"/>
    <x v="70"/>
    <n v="2"/>
    <n v="4.5999999999999996"/>
    <n v="33.9"/>
    <n v="0"/>
    <m/>
    <n v="0"/>
    <n v="0"/>
    <n v="0"/>
    <n v="29.95"/>
    <x v="70"/>
    <n v="793.50000000000023"/>
    <n v="5"/>
    <n v="109.19943154902889"/>
    <n v="0.60352197462725443"/>
    <n v="92.064999999999998"/>
    <n v="0.92064999999999997"/>
    <n v="0.85"/>
    <x v="616"/>
    <x v="2"/>
  </r>
  <r>
    <x v="6"/>
    <x v="71"/>
    <n v="1"/>
    <n v="4.9000000000000004"/>
    <n v="10.3"/>
    <n v="0"/>
    <m/>
    <n v="0"/>
    <n v="0"/>
    <n v="0"/>
    <n v="31.29"/>
    <x v="71"/>
    <n v="798.4000000000002"/>
    <n v="5"/>
    <n v="33.178588346755092"/>
    <n v="0.18337098344131922"/>
    <n v="92.015999999999991"/>
    <n v="0.92015999999999987"/>
    <n v="0.85"/>
    <x v="617"/>
    <x v="1"/>
  </r>
  <r>
    <x v="6"/>
    <x v="72"/>
    <n v="2"/>
    <n v="12"/>
    <n v="10.1"/>
    <n v="0"/>
    <m/>
    <n v="0"/>
    <n v="0"/>
    <n v="0"/>
    <n v="237.07"/>
    <x v="72"/>
    <n v="810.4000000000002"/>
    <n v="5"/>
    <n v="32.534343912837514"/>
    <n v="0.1798103818210994"/>
    <n v="91.896000000000001"/>
    <n v="0.91896"/>
    <n v="0.85"/>
    <x v="618"/>
    <x v="1"/>
  </r>
  <r>
    <x v="6"/>
    <x v="73"/>
    <n v="5"/>
    <n v="21"/>
    <n v="46.7"/>
    <n v="0"/>
    <m/>
    <n v="0"/>
    <n v="0"/>
    <n v="0"/>
    <n v="132.57"/>
    <x v="73"/>
    <n v="831.4000000000002"/>
    <n v="5"/>
    <n v="150.43107531975369"/>
    <n v="0.83140047832132125"/>
    <n v="91.686000000000007"/>
    <n v="0.91686000000000012"/>
    <n v="0.85"/>
    <x v="619"/>
    <x v="2"/>
  </r>
  <r>
    <x v="6"/>
    <x v="74"/>
    <n v="2"/>
    <n v="10.8"/>
    <n v="23.2"/>
    <n v="1"/>
    <s v="Overhaul"/>
    <n v="174.11"/>
    <n v="1"/>
    <n v="1"/>
    <n v="187.07"/>
    <x v="74"/>
    <n v="842.20000000000016"/>
    <n v="6"/>
    <n v="74.732354334438654"/>
    <n v="0.41302978794549572"/>
    <n v="91.578000000000003"/>
    <n v="0.91578000000000004"/>
    <n v="0.82000000000000006"/>
    <x v="620"/>
    <x v="2"/>
  </r>
  <r>
    <x v="6"/>
    <x v="75"/>
    <n v="3"/>
    <n v="14.4"/>
    <n v="45.9"/>
    <n v="0"/>
    <m/>
    <n v="0"/>
    <n v="0"/>
    <n v="0"/>
    <n v="129.74"/>
    <x v="75"/>
    <n v="856.60000000000014"/>
    <n v="6"/>
    <n v="147.85409758408338"/>
    <n v="0.81715807184044198"/>
    <n v="91.433999999999997"/>
    <n v="0.91433999999999993"/>
    <n v="0.82000000000000006"/>
    <x v="621"/>
    <x v="2"/>
  </r>
  <r>
    <x v="6"/>
    <x v="76"/>
    <n v="4"/>
    <n v="15.6"/>
    <n v="31"/>
    <n v="0"/>
    <m/>
    <n v="0"/>
    <n v="0"/>
    <n v="0"/>
    <n v="93.2"/>
    <x v="76"/>
    <n v="872.20000000000016"/>
    <n v="6"/>
    <n v="99.857887257224064"/>
    <n v="0.55189325113406751"/>
    <n v="91.277999999999992"/>
    <n v="0.91277999999999992"/>
    <n v="0.82000000000000006"/>
    <x v="622"/>
    <x v="2"/>
  </r>
  <r>
    <x v="6"/>
    <x v="77"/>
    <n v="4"/>
    <n v="5.6"/>
    <n v="41"/>
    <n v="0"/>
    <m/>
    <n v="0"/>
    <n v="0"/>
    <n v="0"/>
    <n v="46.8"/>
    <x v="77"/>
    <n v="877.80000000000018"/>
    <n v="6"/>
    <n v="132.07010895310282"/>
    <n v="0.72992333214505722"/>
    <n v="91.222000000000008"/>
    <n v="0.91222000000000003"/>
    <n v="0.82000000000000006"/>
    <x v="623"/>
    <x v="2"/>
  </r>
  <r>
    <x v="6"/>
    <x v="78"/>
    <n v="4"/>
    <n v="2.8"/>
    <n v="44.1"/>
    <n v="0"/>
    <m/>
    <n v="0"/>
    <n v="0"/>
    <n v="0"/>
    <n v="48.03"/>
    <x v="78"/>
    <n v="880.60000000000014"/>
    <n v="6"/>
    <n v="142.0558976788252"/>
    <n v="0.78511265725846391"/>
    <n v="91.194000000000003"/>
    <n v="0.91193999999999997"/>
    <n v="0.82000000000000006"/>
    <x v="624"/>
    <x v="2"/>
  </r>
  <r>
    <x v="6"/>
    <x v="79"/>
    <n v="5"/>
    <n v="28.5"/>
    <n v="22.3"/>
    <n v="0"/>
    <m/>
    <n v="0"/>
    <n v="0"/>
    <n v="0"/>
    <n v="321.18"/>
    <x v="79"/>
    <n v="909.10000000000014"/>
    <n v="6"/>
    <n v="71.833254381809581"/>
    <n v="0.39700708065450674"/>
    <n v="90.908999999999992"/>
    <n v="0.90908999999999995"/>
    <n v="0.82000000000000006"/>
    <x v="625"/>
    <x v="1"/>
  </r>
  <r>
    <x v="6"/>
    <x v="80"/>
    <n v="3"/>
    <n v="14.7"/>
    <n v="43.9"/>
    <n v="0"/>
    <m/>
    <n v="0"/>
    <n v="0"/>
    <n v="0"/>
    <n v="175.21"/>
    <x v="80"/>
    <n v="923.80000000000018"/>
    <n v="6"/>
    <n v="141.41165324490763"/>
    <n v="0.78155205563824404"/>
    <n v="90.762"/>
    <n v="0.90761999999999998"/>
    <n v="0.82000000000000006"/>
    <x v="626"/>
    <x v="2"/>
  </r>
  <r>
    <x v="6"/>
    <x v="81"/>
    <n v="2"/>
    <n v="1.4"/>
    <n v="12.3"/>
    <n v="0"/>
    <m/>
    <n v="0"/>
    <n v="0"/>
    <n v="0"/>
    <n v="27.96"/>
    <x v="81"/>
    <n v="925.20000000000016"/>
    <n v="6"/>
    <n v="39.621032685930842"/>
    <n v="0.21897699964351716"/>
    <n v="90.74799999999999"/>
    <n v="0.90747999999999995"/>
    <n v="0.82000000000000006"/>
    <x v="627"/>
    <x v="1"/>
  </r>
  <r>
    <x v="6"/>
    <x v="82"/>
    <n v="2"/>
    <n v="2.6"/>
    <n v="12.9"/>
    <n v="0"/>
    <m/>
    <n v="0"/>
    <n v="0"/>
    <n v="0"/>
    <n v="35.590000000000003"/>
    <x v="82"/>
    <n v="927.80000000000018"/>
    <n v="6"/>
    <n v="41.553765987683569"/>
    <n v="0.22965880450417653"/>
    <n v="90.722000000000008"/>
    <n v="0.90722000000000014"/>
    <n v="0.82000000000000006"/>
    <x v="628"/>
    <x v="1"/>
  </r>
  <r>
    <x v="6"/>
    <x v="83"/>
    <n v="7"/>
    <n v="20.3"/>
    <n v="14.9"/>
    <n v="0"/>
    <m/>
    <n v="0"/>
    <n v="0"/>
    <n v="0"/>
    <n v="269.62"/>
    <x v="83"/>
    <n v="948.10000000000014"/>
    <n v="6"/>
    <n v="47.996210326859313"/>
    <n v="0.26526482070637442"/>
    <n v="90.518999999999991"/>
    <n v="0.90518999999999994"/>
    <n v="0.82000000000000006"/>
    <x v="629"/>
    <x v="1"/>
  </r>
  <r>
    <x v="6"/>
    <x v="84"/>
    <n v="4"/>
    <n v="22.8"/>
    <n v="18.399999999999999"/>
    <n v="0"/>
    <m/>
    <n v="0"/>
    <n v="1"/>
    <n v="2"/>
    <n v="247.65"/>
    <x v="84"/>
    <n v="970.90000000000009"/>
    <n v="7"/>
    <n v="59.270487920416862"/>
    <n v="0.32757534906022073"/>
    <n v="90.290999999999997"/>
    <n v="0.90290999999999999"/>
    <n v="0.79"/>
    <x v="630"/>
    <x v="1"/>
  </r>
  <r>
    <x v="6"/>
    <x v="85"/>
    <n v="5"/>
    <n v="4.5"/>
    <n v="11.3"/>
    <n v="0"/>
    <m/>
    <n v="0"/>
    <n v="0"/>
    <n v="0"/>
    <n v="35.090000000000003"/>
    <x v="85"/>
    <n v="975.40000000000009"/>
    <n v="7"/>
    <n v="36.399810516342967"/>
    <n v="0.20117399154241819"/>
    <n v="90.246000000000009"/>
    <n v="0.90246000000000004"/>
    <n v="0.79"/>
    <x v="631"/>
    <x v="1"/>
  </r>
  <r>
    <x v="6"/>
    <x v="86"/>
    <n v="7"/>
    <n v="21"/>
    <n v="48.7"/>
    <n v="0"/>
    <m/>
    <n v="0"/>
    <n v="0"/>
    <n v="0"/>
    <n v="246.63"/>
    <x v="86"/>
    <n v="996.40000000000009"/>
    <n v="7"/>
    <n v="156.87351965892944"/>
    <n v="0.86700649452351919"/>
    <n v="90.036000000000001"/>
    <n v="0.90036000000000005"/>
    <n v="0.79"/>
    <x v="632"/>
    <x v="2"/>
  </r>
  <r>
    <x v="6"/>
    <x v="87"/>
    <n v="5"/>
    <n v="23"/>
    <n v="38.299999999999997"/>
    <n v="0"/>
    <m/>
    <n v="0"/>
    <n v="0"/>
    <n v="0"/>
    <n v="374.27"/>
    <x v="87"/>
    <n v="1019.4000000000001"/>
    <n v="7"/>
    <n v="123.37280909521553"/>
    <n v="0.68185521027208984"/>
    <n v="89.805999999999997"/>
    <n v="0.89805999999999997"/>
    <n v="0.79"/>
    <x v="633"/>
    <x v="2"/>
  </r>
  <r>
    <x v="6"/>
    <x v="88"/>
    <n v="2"/>
    <n v="1"/>
    <n v="41.3"/>
    <n v="0"/>
    <m/>
    <n v="0"/>
    <n v="0"/>
    <n v="0"/>
    <n v="12.3"/>
    <x v="88"/>
    <n v="1020.4000000000001"/>
    <n v="7"/>
    <n v="133.03647560397914"/>
    <n v="0.7352642345753867"/>
    <n v="89.795999999999992"/>
    <n v="0.89795999999999987"/>
    <n v="0.79"/>
    <x v="634"/>
    <x v="2"/>
  </r>
  <r>
    <x v="6"/>
    <x v="89"/>
    <n v="5"/>
    <n v="6.5"/>
    <n v="45.4"/>
    <n v="0"/>
    <m/>
    <n v="0"/>
    <n v="0"/>
    <n v="0"/>
    <n v="125.81"/>
    <x v="89"/>
    <n v="1026.9000000000001"/>
    <n v="7"/>
    <n v="146.24348649928945"/>
    <n v="0.80825656778989252"/>
    <n v="89.731000000000009"/>
    <n v="0.89731000000000005"/>
    <n v="0.79"/>
    <x v="635"/>
    <x v="2"/>
  </r>
  <r>
    <x v="6"/>
    <x v="90"/>
    <n v="3"/>
    <n v="13.5"/>
    <n v="26.7"/>
    <n v="0"/>
    <m/>
    <n v="0"/>
    <n v="0"/>
    <n v="0"/>
    <n v="211.55"/>
    <x v="90"/>
    <n v="1040.4000000000001"/>
    <n v="7"/>
    <n v="86.00663192799621"/>
    <n v="0.47534031629934204"/>
    <n v="89.596000000000004"/>
    <n v="0.89596000000000009"/>
    <n v="0.79"/>
    <x v="636"/>
    <x v="2"/>
  </r>
  <r>
    <x v="6"/>
    <x v="91"/>
    <n v="5"/>
    <n v="12"/>
    <n v="14.2"/>
    <n v="0"/>
    <m/>
    <n v="0"/>
    <n v="0"/>
    <n v="0"/>
    <n v="96.31"/>
    <x v="91"/>
    <n v="1052.4000000000001"/>
    <n v="7"/>
    <n v="45.741354808147797"/>
    <n v="0.25280271503560514"/>
    <n v="89.475999999999999"/>
    <n v="0.89476"/>
    <n v="0.79"/>
    <x v="637"/>
    <x v="1"/>
  </r>
  <r>
    <x v="6"/>
    <x v="92"/>
    <n v="2"/>
    <n v="4.5999999999999996"/>
    <n v="36.299999999999997"/>
    <n v="0"/>
    <m/>
    <n v="0"/>
    <n v="0"/>
    <n v="0"/>
    <n v="59.63"/>
    <x v="92"/>
    <n v="1057"/>
    <n v="7"/>
    <n v="116.93036475603979"/>
    <n v="0.64624919406989201"/>
    <n v="89.429999999999993"/>
    <n v="0.89429999999999987"/>
    <n v="0.79"/>
    <x v="638"/>
    <x v="2"/>
  </r>
  <r>
    <x v="6"/>
    <x v="93"/>
    <n v="3"/>
    <n v="8.6999999999999993"/>
    <n v="48"/>
    <n v="0"/>
    <m/>
    <n v="0"/>
    <n v="0"/>
    <n v="0"/>
    <n v="137.34"/>
    <x v="93"/>
    <n v="1065.7"/>
    <n v="7"/>
    <n v="154.61866414021793"/>
    <n v="0.85454438885274986"/>
    <n v="89.342999999999989"/>
    <n v="0.89342999999999995"/>
    <n v="0.79"/>
    <x v="639"/>
    <x v="2"/>
  </r>
  <r>
    <x v="6"/>
    <x v="94"/>
    <n v="4"/>
    <n v="14"/>
    <n v="40.200000000000003"/>
    <n v="1"/>
    <s v="Emergency"/>
    <n v="116.12"/>
    <n v="0"/>
    <n v="0"/>
    <n v="272.67"/>
    <x v="94"/>
    <n v="1079.7"/>
    <n v="7"/>
    <n v="129.49313121743251"/>
    <n v="0.71568092566417796"/>
    <n v="89.203000000000003"/>
    <n v="0.89202999999999999"/>
    <n v="0.79"/>
    <x v="640"/>
    <x v="2"/>
  </r>
  <r>
    <x v="6"/>
    <x v="95"/>
    <n v="1"/>
    <n v="3.1"/>
    <n v="45.1"/>
    <n v="0"/>
    <m/>
    <n v="0"/>
    <n v="0"/>
    <n v="0"/>
    <n v="43.81"/>
    <x v="95"/>
    <n v="1082.8"/>
    <n v="7"/>
    <n v="145.27711984841309"/>
    <n v="0.80291566535956294"/>
    <n v="89.171999999999997"/>
    <n v="0.89171999999999996"/>
    <n v="0.79"/>
    <x v="641"/>
    <x v="2"/>
  </r>
  <r>
    <x v="6"/>
    <x v="96"/>
    <n v="3"/>
    <n v="16.8"/>
    <n v="43.4"/>
    <n v="0"/>
    <m/>
    <n v="0"/>
    <n v="0"/>
    <n v="0"/>
    <n v="308.66000000000003"/>
    <x v="96"/>
    <n v="1099.5999999999999"/>
    <n v="7"/>
    <n v="139.8010421601137"/>
    <n v="0.77265055158769458"/>
    <n v="89.004000000000005"/>
    <n v="0.89004000000000005"/>
    <n v="0.79"/>
    <x v="642"/>
    <x v="2"/>
  </r>
  <r>
    <x v="6"/>
    <x v="97"/>
    <n v="0"/>
    <n v="0"/>
    <n v="0"/>
    <n v="0"/>
    <m/>
    <n v="0"/>
    <n v="0"/>
    <n v="0"/>
    <n v="0"/>
    <x v="97"/>
    <n v="1099.5999999999999"/>
    <n v="7"/>
    <n v="0"/>
    <n v="0"/>
    <n v="89.004000000000005"/>
    <n v="0.89004000000000005"/>
    <n v="0.79"/>
    <x v="1"/>
    <x v="1"/>
  </r>
  <r>
    <x v="6"/>
    <x v="98"/>
    <n v="3"/>
    <n v="2.1"/>
    <n v="48.1"/>
    <n v="0"/>
    <m/>
    <n v="0"/>
    <n v="0"/>
    <n v="0"/>
    <n v="24.05"/>
    <x v="98"/>
    <n v="1101.6999999999998"/>
    <n v="7"/>
    <n v="154.94078635717671"/>
    <n v="0.85632468966285968"/>
    <n v="88.983000000000004"/>
    <n v="0.88983000000000001"/>
    <n v="0.79"/>
    <x v="643"/>
    <x v="2"/>
  </r>
  <r>
    <x v="6"/>
    <x v="99"/>
    <n v="1"/>
    <n v="4.9000000000000004"/>
    <n v="20.9"/>
    <n v="0"/>
    <m/>
    <n v="0"/>
    <n v="0"/>
    <n v="0"/>
    <n v="55.13"/>
    <x v="99"/>
    <n v="1106.5999999999999"/>
    <n v="7"/>
    <n v="67.32354334438655"/>
    <n v="0.37208286931296813"/>
    <n v="88.933999999999997"/>
    <n v="0.88934000000000002"/>
    <n v="0.79"/>
    <x v="644"/>
    <x v="1"/>
  </r>
  <r>
    <x v="6"/>
    <x v="100"/>
    <n v="4"/>
    <n v="18.8"/>
    <n v="36.5"/>
    <n v="0"/>
    <m/>
    <n v="0"/>
    <n v="0"/>
    <n v="0"/>
    <n v="244.61"/>
    <x v="100"/>
    <n v="1125.3999999999999"/>
    <n v="7"/>
    <n v="117.57460918995737"/>
    <n v="0.64980979569011188"/>
    <n v="88.746000000000009"/>
    <n v="0.88746000000000014"/>
    <n v="0.79"/>
    <x v="645"/>
    <x v="2"/>
  </r>
  <r>
    <x v="6"/>
    <x v="101"/>
    <n v="4"/>
    <n v="19.2"/>
    <n v="44.2"/>
    <n v="0"/>
    <m/>
    <n v="0"/>
    <n v="0"/>
    <n v="0"/>
    <n v="305.01"/>
    <x v="101"/>
    <n v="1144.5999999999999"/>
    <n v="7"/>
    <n v="142.37801989578401"/>
    <n v="0.78689295806857384"/>
    <n v="88.554000000000002"/>
    <n v="0.88553999999999999"/>
    <n v="0.79"/>
    <x v="646"/>
    <x v="2"/>
  </r>
  <r>
    <x v="6"/>
    <x v="102"/>
    <n v="2"/>
    <n v="7"/>
    <n v="18"/>
    <n v="0"/>
    <m/>
    <n v="0"/>
    <n v="0"/>
    <n v="0"/>
    <n v="102.92"/>
    <x v="102"/>
    <n v="1151.5999999999999"/>
    <n v="7"/>
    <n v="57.981999052581713"/>
    <n v="0.32045414581978116"/>
    <n v="88.484000000000009"/>
    <n v="0.88484000000000007"/>
    <n v="0.79"/>
    <x v="647"/>
    <x v="1"/>
  </r>
  <r>
    <x v="6"/>
    <x v="103"/>
    <n v="7"/>
    <n v="4.2"/>
    <n v="15.2"/>
    <n v="0"/>
    <m/>
    <n v="0"/>
    <n v="0"/>
    <n v="0"/>
    <n v="62.42"/>
    <x v="103"/>
    <n v="1155.8"/>
    <n v="7"/>
    <n v="48.962576977735672"/>
    <n v="0.27060572313670411"/>
    <n v="88.441999999999993"/>
    <n v="0.88441999999999998"/>
    <n v="0.79"/>
    <x v="648"/>
    <x v="1"/>
  </r>
  <r>
    <x v="7"/>
    <x v="0"/>
    <n v="4"/>
    <n v="11.2"/>
    <n v="46.2"/>
    <n v="0"/>
    <m/>
    <n v="0"/>
    <n v="0"/>
    <n v="0"/>
    <n v="72.400000000000006"/>
    <x v="0"/>
    <n v="11.2"/>
    <n v="0"/>
    <n v="161.71420462608205"/>
    <n v="0.89375992820428629"/>
    <n v="99.888000000000005"/>
    <n v="0.9988800000000001"/>
    <n v="1"/>
    <x v="649"/>
    <x v="0"/>
  </r>
  <r>
    <x v="7"/>
    <x v="1"/>
    <n v="4"/>
    <n v="8.8000000000000007"/>
    <n v="31.7"/>
    <n v="0"/>
    <m/>
    <n v="0"/>
    <n v="0"/>
    <n v="0"/>
    <n v="173.73"/>
    <x v="1"/>
    <n v="20"/>
    <n v="0"/>
    <n v="110.95974646421645"/>
    <n v="0.61325085982848204"/>
    <n v="99.8"/>
    <n v="0.998"/>
    <n v="1"/>
    <x v="650"/>
    <x v="2"/>
  </r>
  <r>
    <x v="7"/>
    <x v="2"/>
    <n v="1"/>
    <n v="5.2"/>
    <n v="10.1"/>
    <n v="0"/>
    <m/>
    <n v="0"/>
    <n v="0"/>
    <n v="0"/>
    <n v="87.97"/>
    <x v="2"/>
    <n v="25.2"/>
    <n v="0"/>
    <n v="35.353105340333947"/>
    <n v="0.19538907521349111"/>
    <n v="99.748000000000005"/>
    <n v="0.99748000000000003"/>
    <n v="1"/>
    <x v="651"/>
    <x v="1"/>
  </r>
  <r>
    <x v="7"/>
    <x v="3"/>
    <n v="4"/>
    <n v="23.2"/>
    <n v="14.5"/>
    <n v="0"/>
    <m/>
    <n v="0"/>
    <n v="0"/>
    <n v="0"/>
    <n v="382.57"/>
    <x v="3"/>
    <n v="48.4"/>
    <n v="0"/>
    <n v="50.754458161865571"/>
    <n v="0.28050906837580408"/>
    <n v="99.516000000000005"/>
    <n v="0.99516000000000004"/>
    <n v="1"/>
    <x v="652"/>
    <x v="1"/>
  </r>
  <r>
    <x v="7"/>
    <x v="4"/>
    <n v="7"/>
    <n v="23.1"/>
    <n v="29.2"/>
    <n v="0"/>
    <m/>
    <n v="0"/>
    <n v="0"/>
    <n v="0"/>
    <n v="238.94"/>
    <x v="4"/>
    <n v="71.5"/>
    <n v="0"/>
    <n v="102.20897781561895"/>
    <n v="0.56488722734989516"/>
    <n v="99.284999999999997"/>
    <n v="0.99285000000000001"/>
    <n v="1"/>
    <x v="653"/>
    <x v="2"/>
  </r>
  <r>
    <x v="7"/>
    <x v="5"/>
    <n v="1"/>
    <n v="2.4"/>
    <n v="25.5"/>
    <n v="0"/>
    <m/>
    <n v="0"/>
    <n v="0"/>
    <n v="0"/>
    <n v="38.11"/>
    <x v="5"/>
    <n v="73.900000000000006"/>
    <n v="0"/>
    <n v="89.257840215694628"/>
    <n v="0.49330905128158653"/>
    <n v="99.260999999999996"/>
    <n v="0.99260999999999999"/>
    <n v="1"/>
    <x v="654"/>
    <x v="2"/>
  </r>
  <r>
    <x v="7"/>
    <x v="6"/>
    <n v="1"/>
    <n v="6"/>
    <n v="16.5"/>
    <n v="0"/>
    <m/>
    <n v="0"/>
    <n v="0"/>
    <n v="0"/>
    <n v="92.06"/>
    <x v="6"/>
    <n v="79.900000000000006"/>
    <n v="0"/>
    <n v="57.755073080743578"/>
    <n v="0.31919997435867359"/>
    <n v="99.200999999999993"/>
    <n v="0.99200999999999995"/>
    <n v="1"/>
    <x v="655"/>
    <x v="2"/>
  </r>
  <r>
    <x v="7"/>
    <x v="7"/>
    <n v="3"/>
    <n v="9.3000000000000007"/>
    <n v="47"/>
    <n v="0"/>
    <m/>
    <n v="0"/>
    <n v="1"/>
    <n v="7"/>
    <n v="100.8"/>
    <x v="7"/>
    <n v="89.2"/>
    <n v="1"/>
    <n v="164.51445059363323"/>
    <n v="0.90923629059743394"/>
    <n v="99.10799999999999"/>
    <n v="0.99107999999999985"/>
    <n v="0.97"/>
    <x v="656"/>
    <x v="0"/>
  </r>
  <r>
    <x v="7"/>
    <x v="8"/>
    <n v="6"/>
    <n v="6.6000000000000014"/>
    <n v="30.5"/>
    <n v="0"/>
    <m/>
    <n v="0"/>
    <n v="0"/>
    <n v="0"/>
    <n v="51.82"/>
    <x v="8"/>
    <n v="95.800000000000011"/>
    <n v="1"/>
    <n v="106.75937751288964"/>
    <n v="0.59003631623876029"/>
    <n v="99.042000000000002"/>
    <n v="0.99041999999999997"/>
    <n v="0.97"/>
    <x v="657"/>
    <x v="2"/>
  </r>
  <r>
    <x v="7"/>
    <x v="9"/>
    <n v="7"/>
    <n v="33.6"/>
    <n v="39.9"/>
    <n v="1"/>
    <s v="Overhaul"/>
    <n v="304.08"/>
    <n v="0"/>
    <n v="0"/>
    <n v="628.09"/>
    <x v="9"/>
    <n v="129.4"/>
    <n v="1"/>
    <n v="139.66226763161629"/>
    <n v="0.77188357435824706"/>
    <n v="98.706000000000003"/>
    <n v="0.98706000000000005"/>
    <n v="0.97"/>
    <x v="658"/>
    <x v="0"/>
  </r>
  <r>
    <x v="7"/>
    <x v="10"/>
    <n v="7"/>
    <n v="25.2"/>
    <n v="28.3"/>
    <n v="0"/>
    <m/>
    <n v="0"/>
    <n v="0"/>
    <n v="0"/>
    <n v="466.19"/>
    <x v="10"/>
    <n v="154.6"/>
    <n v="1"/>
    <n v="99.058701102123834"/>
    <n v="0.54747631965760379"/>
    <n v="98.453999999999994"/>
    <n v="0.98453999999999997"/>
    <n v="0.97"/>
    <x v="659"/>
    <x v="2"/>
  </r>
  <r>
    <x v="7"/>
    <x v="11"/>
    <n v="0"/>
    <n v="0"/>
    <n v="0"/>
    <n v="0"/>
    <m/>
    <n v="0"/>
    <n v="0"/>
    <n v="0"/>
    <n v="0"/>
    <x v="11"/>
    <n v="154.6"/>
    <n v="1"/>
    <n v="0"/>
    <n v="0"/>
    <n v="98.453999999999994"/>
    <n v="0.98453999999999997"/>
    <n v="0.97"/>
    <x v="1"/>
    <x v="1"/>
  </r>
  <r>
    <x v="7"/>
    <x v="12"/>
    <n v="5"/>
    <n v="14"/>
    <n v="43.5"/>
    <n v="0"/>
    <m/>
    <n v="0"/>
    <n v="0"/>
    <n v="0"/>
    <n v="87.9"/>
    <x v="12"/>
    <n v="168.6"/>
    <n v="1"/>
    <n v="152.2633744855967"/>
    <n v="0.84152720512741219"/>
    <n v="98.314000000000007"/>
    <n v="0.98314000000000012"/>
    <n v="0.97"/>
    <x v="660"/>
    <x v="0"/>
  </r>
  <r>
    <x v="7"/>
    <x v="13"/>
    <n v="1"/>
    <n v="3.8"/>
    <n v="32.5"/>
    <n v="0"/>
    <m/>
    <n v="0"/>
    <n v="0"/>
    <n v="0"/>
    <n v="47.18"/>
    <x v="13"/>
    <n v="172.4"/>
    <n v="1"/>
    <n v="113.75999243176767"/>
    <n v="0.62872722222162991"/>
    <n v="98.275999999999996"/>
    <n v="0.98275999999999997"/>
    <n v="0.97"/>
    <x v="661"/>
    <x v="2"/>
  </r>
  <r>
    <x v="7"/>
    <x v="14"/>
    <n v="5"/>
    <n v="6"/>
    <n v="42.4"/>
    <n v="0"/>
    <m/>
    <n v="0"/>
    <n v="0"/>
    <n v="0"/>
    <n v="52.14"/>
    <x v="14"/>
    <n v="178.4"/>
    <n v="1"/>
    <n v="148.41303628021382"/>
    <n v="0.82024720683683405"/>
    <n v="98.216000000000008"/>
    <n v="0.98216000000000003"/>
    <n v="0.97"/>
    <x v="662"/>
    <x v="0"/>
  </r>
  <r>
    <x v="7"/>
    <x v="15"/>
    <n v="6"/>
    <n v="12.6"/>
    <n v="44.3"/>
    <n v="1"/>
    <s v="Emergency"/>
    <n v="698.34"/>
    <n v="0"/>
    <n v="0"/>
    <n v="194.53"/>
    <x v="15"/>
    <n v="191"/>
    <n v="1"/>
    <n v="155.06362045314791"/>
    <n v="0.85700356752055995"/>
    <n v="98.09"/>
    <n v="0.98089999999999999"/>
    <n v="0.97"/>
    <x v="663"/>
    <x v="0"/>
  </r>
  <r>
    <x v="7"/>
    <x v="16"/>
    <n v="6"/>
    <n v="36"/>
    <n v="21.2"/>
    <n v="0"/>
    <m/>
    <n v="0"/>
    <n v="0"/>
    <n v="0"/>
    <n v="706.57"/>
    <x v="16"/>
    <n v="227"/>
    <n v="1"/>
    <n v="74.206518140106908"/>
    <n v="0.41012360341841703"/>
    <n v="97.72999999999999"/>
    <n v="0.97729999999999995"/>
    <n v="0.97"/>
    <x v="664"/>
    <x v="2"/>
  </r>
  <r>
    <x v="7"/>
    <x v="17"/>
    <n v="5"/>
    <n v="4.5"/>
    <n v="22.3"/>
    <n v="0"/>
    <m/>
    <n v="0"/>
    <n v="1"/>
    <n v="3"/>
    <n v="44.62"/>
    <x v="17"/>
    <n v="231.5"/>
    <n v="2"/>
    <n v="78.056856345489805"/>
    <n v="0.43140360170899522"/>
    <n v="97.685000000000002"/>
    <n v="0.97685"/>
    <n v="0.94"/>
    <x v="665"/>
    <x v="2"/>
  </r>
  <r>
    <x v="7"/>
    <x v="18"/>
    <n v="1"/>
    <n v="5.3"/>
    <n v="47.3"/>
    <n v="0"/>
    <m/>
    <n v="0"/>
    <n v="0"/>
    <n v="0"/>
    <n v="55.32"/>
    <x v="18"/>
    <n v="236.8"/>
    <n v="2"/>
    <n v="165.56454283146491"/>
    <n v="0.91503992649486421"/>
    <n v="97.631999999999991"/>
    <n v="0.97631999999999985"/>
    <n v="0.94"/>
    <x v="666"/>
    <x v="0"/>
  </r>
  <r>
    <x v="7"/>
    <x v="19"/>
    <n v="1"/>
    <n v="5.9"/>
    <n v="40.700000000000003"/>
    <n v="0"/>
    <m/>
    <n v="0"/>
    <n v="0"/>
    <n v="0"/>
    <n v="80.510000000000005"/>
    <x v="19"/>
    <n v="242.70000000000002"/>
    <n v="2"/>
    <n v="142.46251359916749"/>
    <n v="0.78735993675139493"/>
    <n v="97.572999999999993"/>
    <n v="0.97572999999999999"/>
    <n v="0.94"/>
    <x v="667"/>
    <x v="0"/>
  </r>
  <r>
    <x v="7"/>
    <x v="20"/>
    <n v="1"/>
    <n v="1.8"/>
    <n v="21.1"/>
    <n v="0"/>
    <m/>
    <n v="0"/>
    <n v="0"/>
    <n v="0"/>
    <n v="23.62"/>
    <x v="20"/>
    <n v="244.50000000000003"/>
    <n v="2"/>
    <n v="73.856487394163011"/>
    <n v="0.40818905811927358"/>
    <n v="97.555000000000007"/>
    <n v="0.97555000000000003"/>
    <n v="0.94"/>
    <x v="668"/>
    <x v="2"/>
  </r>
  <r>
    <x v="7"/>
    <x v="21"/>
    <n v="1"/>
    <n v="5"/>
    <n v="32"/>
    <n v="0"/>
    <m/>
    <n v="0"/>
    <n v="0"/>
    <n v="0"/>
    <n v="47.29"/>
    <x v="21"/>
    <n v="249.50000000000003"/>
    <n v="2"/>
    <n v="112.00983870204814"/>
    <n v="0.61905449572591242"/>
    <n v="97.504999999999995"/>
    <n v="0.97504999999999997"/>
    <n v="0.94"/>
    <x v="669"/>
    <x v="2"/>
  </r>
  <r>
    <x v="7"/>
    <x v="22"/>
    <n v="4"/>
    <n v="4.4000000000000004"/>
    <n v="26.1"/>
    <n v="0"/>
    <m/>
    <n v="0"/>
    <n v="0"/>
    <n v="0"/>
    <n v="79.95"/>
    <x v="22"/>
    <n v="253.90000000000003"/>
    <n v="2"/>
    <n v="91.358024691358025"/>
    <n v="0.50491632307644729"/>
    <n v="97.460999999999999"/>
    <n v="0.97460999999999998"/>
    <n v="0.94"/>
    <x v="670"/>
    <x v="2"/>
  </r>
  <r>
    <x v="7"/>
    <x v="23"/>
    <n v="1"/>
    <n v="4.0999999999999996"/>
    <n v="20.8"/>
    <n v="1"/>
    <s v="Routine"/>
    <n v="184.88"/>
    <n v="0"/>
    <n v="0"/>
    <n v="20.75"/>
    <x v="23"/>
    <n v="258.00000000000006"/>
    <n v="2"/>
    <n v="72.806395156331305"/>
    <n v="0.40238542222184315"/>
    <n v="97.42"/>
    <n v="0.97420000000000007"/>
    <n v="0.94"/>
    <x v="671"/>
    <x v="2"/>
  </r>
  <r>
    <x v="7"/>
    <x v="24"/>
    <n v="7"/>
    <n v="4.8999999999999986"/>
    <n v="42.4"/>
    <n v="0"/>
    <m/>
    <n v="0"/>
    <n v="0"/>
    <n v="0"/>
    <n v="36.17"/>
    <x v="24"/>
    <n v="262.90000000000003"/>
    <n v="2"/>
    <n v="148.41303628021382"/>
    <n v="0.82024720683683405"/>
    <n v="97.370999999999995"/>
    <n v="0.97370999999999996"/>
    <n v="0.94"/>
    <x v="672"/>
    <x v="0"/>
  </r>
  <r>
    <x v="7"/>
    <x v="25"/>
    <n v="3"/>
    <n v="3"/>
    <n v="16.7"/>
    <n v="0"/>
    <m/>
    <n v="0"/>
    <n v="0"/>
    <n v="0"/>
    <n v="54"/>
    <x v="25"/>
    <n v="265.90000000000003"/>
    <n v="2"/>
    <n v="58.455134572631387"/>
    <n v="0.32306906495696058"/>
    <n v="97.340999999999994"/>
    <n v="0.97340999999999989"/>
    <n v="0.94"/>
    <x v="673"/>
    <x v="1"/>
  </r>
  <r>
    <x v="7"/>
    <x v="26"/>
    <n v="0"/>
    <n v="0"/>
    <n v="0"/>
    <n v="0"/>
    <m/>
    <n v="0"/>
    <n v="0"/>
    <n v="0"/>
    <n v="0"/>
    <x v="26"/>
    <n v="265.90000000000003"/>
    <n v="2"/>
    <n v="0"/>
    <n v="0"/>
    <n v="97.340999999999994"/>
    <n v="0.97340999999999989"/>
    <n v="0.94"/>
    <x v="1"/>
    <x v="1"/>
  </r>
  <r>
    <x v="7"/>
    <x v="27"/>
    <n v="3"/>
    <n v="17.7"/>
    <n v="10.199999999999999"/>
    <n v="0"/>
    <m/>
    <n v="0"/>
    <n v="0"/>
    <n v="0"/>
    <n v="299.48"/>
    <x v="27"/>
    <n v="283.60000000000002"/>
    <n v="2"/>
    <n v="35.703136086277851"/>
    <n v="0.19732362051263461"/>
    <n v="97.164000000000001"/>
    <n v="0.97164000000000006"/>
    <n v="0.94"/>
    <x v="674"/>
    <x v="1"/>
  </r>
  <r>
    <x v="7"/>
    <x v="28"/>
    <n v="3"/>
    <n v="9.6000000000000014"/>
    <n v="19.5"/>
    <n v="0"/>
    <m/>
    <n v="0"/>
    <n v="0"/>
    <n v="0"/>
    <n v="103.94"/>
    <x v="28"/>
    <n v="293.20000000000005"/>
    <n v="2"/>
    <n v="68.255995459060586"/>
    <n v="0.37723633333297785"/>
    <n v="97.067999999999998"/>
    <n v="0.97067999999999999"/>
    <n v="0.94"/>
    <x v="675"/>
    <x v="2"/>
  </r>
  <r>
    <x v="7"/>
    <x v="29"/>
    <n v="4"/>
    <n v="9.6"/>
    <n v="26.2"/>
    <n v="0"/>
    <m/>
    <n v="0"/>
    <n v="0"/>
    <n v="0"/>
    <n v="89.42"/>
    <x v="29"/>
    <n v="302.80000000000007"/>
    <n v="2"/>
    <n v="91.708055437301923"/>
    <n v="0.50685086837559079"/>
    <n v="96.972000000000008"/>
    <n v="0.96972000000000014"/>
    <n v="0.94"/>
    <x v="676"/>
    <x v="2"/>
  </r>
  <r>
    <x v="7"/>
    <x v="30"/>
    <n v="3"/>
    <n v="11.7"/>
    <n v="45.6"/>
    <n v="0"/>
    <m/>
    <n v="0"/>
    <n v="0"/>
    <n v="0"/>
    <n v="164.72"/>
    <x v="30"/>
    <n v="314.50000000000006"/>
    <n v="2"/>
    <n v="159.61402015041864"/>
    <n v="0.88215265640942531"/>
    <n v="96.855000000000004"/>
    <n v="0.96855000000000002"/>
    <n v="0.94"/>
    <x v="677"/>
    <x v="0"/>
  </r>
  <r>
    <x v="7"/>
    <x v="31"/>
    <n v="0"/>
    <n v="0"/>
    <n v="0"/>
    <n v="0"/>
    <m/>
    <n v="0"/>
    <n v="0"/>
    <n v="0"/>
    <n v="0"/>
    <x v="31"/>
    <n v="314.50000000000006"/>
    <n v="2"/>
    <n v="0"/>
    <n v="0"/>
    <n v="96.855000000000004"/>
    <n v="0.96855000000000002"/>
    <n v="0.94"/>
    <x v="1"/>
    <x v="1"/>
  </r>
  <r>
    <x v="7"/>
    <x v="32"/>
    <n v="2"/>
    <n v="10"/>
    <n v="33.200000000000003"/>
    <n v="0"/>
    <m/>
    <n v="0"/>
    <n v="0"/>
    <n v="0"/>
    <n v="156.66"/>
    <x v="32"/>
    <n v="324.50000000000006"/>
    <n v="2"/>
    <n v="116.21020765337498"/>
    <n v="0.64226903931563428"/>
    <n v="96.754999999999995"/>
    <n v="0.96754999999999991"/>
    <n v="0.94"/>
    <x v="678"/>
    <x v="2"/>
  </r>
  <r>
    <x v="7"/>
    <x v="33"/>
    <n v="3"/>
    <n v="18"/>
    <n v="39.799999999999997"/>
    <n v="0"/>
    <m/>
    <n v="0"/>
    <n v="0"/>
    <n v="0"/>
    <n v="125.9"/>
    <x v="33"/>
    <n v="342.50000000000006"/>
    <n v="2"/>
    <n v="139.31223688567238"/>
    <n v="0.76994902905910356"/>
    <n v="96.575000000000003"/>
    <n v="0.96575"/>
    <n v="0.94"/>
    <x v="679"/>
    <x v="2"/>
  </r>
  <r>
    <x v="7"/>
    <x v="34"/>
    <n v="3"/>
    <n v="6"/>
    <n v="14.5"/>
    <n v="1"/>
    <s v="Routine"/>
    <n v="745.51"/>
    <n v="0"/>
    <n v="0"/>
    <n v="31.24"/>
    <x v="34"/>
    <n v="348.50000000000006"/>
    <n v="2"/>
    <n v="50.754458161865571"/>
    <n v="0.28050906837580408"/>
    <n v="96.515000000000001"/>
    <n v="0.96514999999999995"/>
    <n v="0.94"/>
    <x v="680"/>
    <x v="1"/>
  </r>
  <r>
    <x v="7"/>
    <x v="35"/>
    <n v="1"/>
    <n v="2.4"/>
    <n v="27.9"/>
    <n v="0"/>
    <m/>
    <n v="0"/>
    <n v="0"/>
    <n v="0"/>
    <n v="16.440000000000001"/>
    <x v="35"/>
    <n v="350.90000000000003"/>
    <n v="2"/>
    <n v="97.658578118348231"/>
    <n v="0.53973813846102991"/>
    <n v="96.491"/>
    <n v="0.96491000000000005"/>
    <n v="0.94"/>
    <x v="681"/>
    <x v="2"/>
  </r>
  <r>
    <x v="7"/>
    <x v="36"/>
    <n v="5"/>
    <n v="11.5"/>
    <n v="26.4"/>
    <n v="0"/>
    <m/>
    <n v="0"/>
    <n v="0"/>
    <n v="0"/>
    <n v="133.99"/>
    <x v="36"/>
    <n v="362.40000000000003"/>
    <n v="2"/>
    <n v="92.408116929189717"/>
    <n v="0.51071995897387767"/>
    <n v="96.375999999999991"/>
    <n v="0.96375999999999995"/>
    <n v="0.94"/>
    <x v="682"/>
    <x v="2"/>
  </r>
  <r>
    <x v="7"/>
    <x v="37"/>
    <n v="3"/>
    <n v="15.6"/>
    <n v="15.8"/>
    <n v="0"/>
    <m/>
    <n v="0"/>
    <n v="0"/>
    <n v="0"/>
    <n v="233.81"/>
    <x v="37"/>
    <n v="378.00000000000006"/>
    <n v="2"/>
    <n v="55.304857859136277"/>
    <n v="0.30565815726466927"/>
    <n v="96.22"/>
    <n v="0.96219999999999994"/>
    <n v="0.94"/>
    <x v="683"/>
    <x v="1"/>
  </r>
  <r>
    <x v="7"/>
    <x v="38"/>
    <n v="3"/>
    <n v="9.6000000000000014"/>
    <n v="48"/>
    <n v="0"/>
    <m/>
    <n v="0"/>
    <n v="0"/>
    <n v="0"/>
    <n v="110.39"/>
    <x v="38"/>
    <n v="387.60000000000008"/>
    <n v="2"/>
    <n v="168.01475805307226"/>
    <n v="0.9285817435888688"/>
    <n v="96.123999999999995"/>
    <n v="0.96123999999999998"/>
    <n v="0.94"/>
    <x v="684"/>
    <x v="0"/>
  </r>
  <r>
    <x v="7"/>
    <x v="39"/>
    <n v="2"/>
    <n v="1.6"/>
    <n v="45.6"/>
    <n v="1"/>
    <s v="Emergency"/>
    <n v="571.85"/>
    <n v="0"/>
    <n v="0"/>
    <n v="10.65"/>
    <x v="39"/>
    <n v="389.2000000000001"/>
    <n v="2"/>
    <n v="159.61402015041864"/>
    <n v="0.88215265640942531"/>
    <n v="96.10799999999999"/>
    <n v="0.96107999999999993"/>
    <n v="0.94"/>
    <x v="685"/>
    <x v="0"/>
  </r>
  <r>
    <x v="7"/>
    <x v="40"/>
    <n v="4"/>
    <n v="5.2"/>
    <n v="21.2"/>
    <n v="0"/>
    <m/>
    <n v="0"/>
    <n v="1"/>
    <n v="7"/>
    <n v="85.49"/>
    <x v="40"/>
    <n v="394.40000000000009"/>
    <n v="3"/>
    <n v="74.206518140106908"/>
    <n v="0.41012360341841703"/>
    <n v="96.055999999999997"/>
    <n v="0.96055999999999997"/>
    <n v="0.91"/>
    <x v="686"/>
    <x v="2"/>
  </r>
  <r>
    <x v="7"/>
    <x v="41"/>
    <n v="1"/>
    <n v="3.7"/>
    <n v="23.9"/>
    <n v="0"/>
    <m/>
    <n v="0"/>
    <n v="0"/>
    <n v="0"/>
    <n v="56.71"/>
    <x v="41"/>
    <n v="398.10000000000008"/>
    <n v="3"/>
    <n v="83.657348280592217"/>
    <n v="0.46235632649529085"/>
    <n v="96.019000000000005"/>
    <n v="0.9601900000000001"/>
    <n v="0.91"/>
    <x v="687"/>
    <x v="2"/>
  </r>
  <r>
    <x v="7"/>
    <x v="42"/>
    <n v="4"/>
    <n v="20.399999999999999"/>
    <n v="48.5"/>
    <n v="0"/>
    <m/>
    <n v="0"/>
    <n v="0"/>
    <n v="0"/>
    <n v="236.07"/>
    <x v="42"/>
    <n v="418.50000000000006"/>
    <n v="3"/>
    <n v="169.76491178279173"/>
    <n v="0.93825447008458607"/>
    <n v="95.814999999999998"/>
    <n v="0.95814999999999995"/>
    <n v="0.91"/>
    <x v="688"/>
    <x v="0"/>
  </r>
  <r>
    <x v="7"/>
    <x v="43"/>
    <n v="2"/>
    <n v="1.2"/>
    <n v="19.399999999999999"/>
    <n v="0"/>
    <m/>
    <n v="0"/>
    <n v="0"/>
    <n v="0"/>
    <n v="23.07"/>
    <x v="43"/>
    <n v="419.70000000000005"/>
    <n v="3"/>
    <n v="67.905964713116703"/>
    <n v="0.37530178803383446"/>
    <n v="95.802999999999997"/>
    <n v="0.95802999999999994"/>
    <n v="0.91"/>
    <x v="689"/>
    <x v="2"/>
  </r>
  <r>
    <x v="7"/>
    <x v="44"/>
    <n v="2"/>
    <n v="2.2000000000000002"/>
    <n v="38.799999999999997"/>
    <n v="0"/>
    <m/>
    <n v="0"/>
    <n v="0"/>
    <n v="0"/>
    <n v="19.97"/>
    <x v="44"/>
    <n v="421.90000000000003"/>
    <n v="3"/>
    <n v="135.81192942623341"/>
    <n v="0.75060357606766892"/>
    <n v="95.781000000000006"/>
    <n v="0.95781000000000005"/>
    <n v="0.91"/>
    <x v="690"/>
    <x v="2"/>
  </r>
  <r>
    <x v="7"/>
    <x v="45"/>
    <n v="4"/>
    <n v="18.399999999999999"/>
    <n v="10.8"/>
    <n v="0"/>
    <m/>
    <n v="0"/>
    <n v="0"/>
    <n v="0"/>
    <n v="158.58000000000001"/>
    <x v="45"/>
    <n v="440.3"/>
    <n v="3"/>
    <n v="37.803320561941256"/>
    <n v="0.20893089230749548"/>
    <n v="95.596999999999994"/>
    <n v="0.95596999999999999"/>
    <n v="0.91"/>
    <x v="691"/>
    <x v="1"/>
  </r>
  <r>
    <x v="7"/>
    <x v="46"/>
    <n v="4"/>
    <n v="7.6"/>
    <n v="19.8"/>
    <n v="0"/>
    <m/>
    <n v="0"/>
    <n v="0"/>
    <n v="0"/>
    <n v="135.57"/>
    <x v="46"/>
    <n v="447.90000000000003"/>
    <n v="3"/>
    <n v="69.306087696892305"/>
    <n v="0.38303996923040839"/>
    <n v="95.521000000000001"/>
    <n v="0.95521"/>
    <n v="0.91"/>
    <x v="692"/>
    <x v="2"/>
  </r>
  <r>
    <x v="7"/>
    <x v="47"/>
    <n v="2"/>
    <n v="8"/>
    <n v="49.1"/>
    <n v="1"/>
    <s v="Routine"/>
    <n v="394.64"/>
    <n v="0"/>
    <n v="0"/>
    <n v="106.46"/>
    <x v="47"/>
    <n v="455.90000000000003"/>
    <n v="3"/>
    <n v="171.86509625845514"/>
    <n v="0.94986174187944694"/>
    <n v="95.441000000000003"/>
    <n v="0.95440999999999998"/>
    <n v="0.91"/>
    <x v="693"/>
    <x v="0"/>
  </r>
  <r>
    <x v="7"/>
    <x v="48"/>
    <n v="5"/>
    <n v="2.5"/>
    <n v="17.7"/>
    <n v="0"/>
    <m/>
    <n v="0"/>
    <n v="0"/>
    <n v="0"/>
    <n v="41.16"/>
    <x v="48"/>
    <n v="458.40000000000003"/>
    <n v="3"/>
    <n v="61.955442032070387"/>
    <n v="0.34241451794839534"/>
    <n v="95.415999999999997"/>
    <n v="0.95416000000000001"/>
    <n v="0.91"/>
    <x v="694"/>
    <x v="1"/>
  </r>
  <r>
    <x v="7"/>
    <x v="49"/>
    <n v="4"/>
    <n v="17.2"/>
    <n v="20.9"/>
    <n v="0"/>
    <m/>
    <n v="0"/>
    <n v="0"/>
    <n v="0"/>
    <n v="303.20999999999998"/>
    <x v="49"/>
    <n v="475.6"/>
    <n v="3"/>
    <n v="73.156425902275203"/>
    <n v="0.40431996752098659"/>
    <n v="95.244"/>
    <n v="0.95243999999999995"/>
    <n v="0.91"/>
    <x v="695"/>
    <x v="2"/>
  </r>
  <r>
    <x v="7"/>
    <x v="50"/>
    <n v="5"/>
    <n v="5"/>
    <n v="28.9"/>
    <n v="0"/>
    <m/>
    <n v="0"/>
    <n v="0"/>
    <n v="0"/>
    <n v="28.44"/>
    <x v="50"/>
    <n v="480.6"/>
    <n v="3"/>
    <n v="101.15888557778723"/>
    <n v="0.55908359145246467"/>
    <n v="95.194000000000003"/>
    <n v="0.95194000000000001"/>
    <n v="0.91"/>
    <x v="696"/>
    <x v="2"/>
  </r>
  <r>
    <x v="7"/>
    <x v="51"/>
    <n v="5"/>
    <n v="12.5"/>
    <n v="40.4"/>
    <n v="0"/>
    <m/>
    <n v="0"/>
    <n v="0"/>
    <n v="0"/>
    <n v="143.28"/>
    <x v="51"/>
    <n v="493.1"/>
    <n v="3"/>
    <n v="141.41242136133579"/>
    <n v="0.78155630085396444"/>
    <n v="95.069000000000003"/>
    <n v="0.95069000000000004"/>
    <n v="0.91"/>
    <x v="697"/>
    <x v="2"/>
  </r>
  <r>
    <x v="7"/>
    <x v="52"/>
    <n v="0"/>
    <n v="0"/>
    <n v="0"/>
    <n v="0"/>
    <m/>
    <n v="0"/>
    <n v="0"/>
    <n v="0"/>
    <n v="0"/>
    <x v="52"/>
    <n v="493.1"/>
    <n v="3"/>
    <n v="0"/>
    <n v="0"/>
    <n v="95.069000000000003"/>
    <n v="0.95069000000000004"/>
    <n v="0.91"/>
    <x v="1"/>
    <x v="1"/>
  </r>
  <r>
    <x v="7"/>
    <x v="53"/>
    <n v="3"/>
    <n v="9.3000000000000007"/>
    <n v="31.4"/>
    <n v="0"/>
    <m/>
    <n v="0"/>
    <n v="0"/>
    <n v="0"/>
    <n v="184.57"/>
    <x v="53"/>
    <n v="502.40000000000003"/>
    <n v="3"/>
    <n v="109.90965422638475"/>
    <n v="0.60744722393105155"/>
    <n v="94.975999999999999"/>
    <n v="0.94975999999999994"/>
    <n v="0.91"/>
    <x v="698"/>
    <x v="2"/>
  </r>
  <r>
    <x v="7"/>
    <x v="54"/>
    <n v="7"/>
    <n v="31.5"/>
    <n v="18.8"/>
    <n v="0"/>
    <m/>
    <n v="0"/>
    <n v="0"/>
    <n v="0"/>
    <n v="174.8"/>
    <x v="54"/>
    <n v="533.90000000000009"/>
    <n v="3"/>
    <n v="65.805780237453291"/>
    <n v="0.36369451623897359"/>
    <n v="94.661000000000001"/>
    <n v="0.94661000000000006"/>
    <n v="0.91"/>
    <x v="699"/>
    <x v="2"/>
  </r>
  <r>
    <x v="7"/>
    <x v="55"/>
    <n v="0"/>
    <n v="0"/>
    <n v="0"/>
    <n v="0"/>
    <m/>
    <n v="0"/>
    <n v="0"/>
    <n v="0"/>
    <n v="0"/>
    <x v="55"/>
    <n v="533.90000000000009"/>
    <n v="3"/>
    <n v="0"/>
    <n v="0"/>
    <n v="94.661000000000001"/>
    <n v="0.94661000000000006"/>
    <n v="0.91"/>
    <x v="1"/>
    <x v="1"/>
  </r>
  <r>
    <x v="7"/>
    <x v="56"/>
    <n v="3"/>
    <n v="3"/>
    <n v="46.9"/>
    <n v="0"/>
    <m/>
    <n v="0"/>
    <n v="0"/>
    <n v="0"/>
    <n v="26.26"/>
    <x v="56"/>
    <n v="536.90000000000009"/>
    <n v="3"/>
    <n v="164.16441984768932"/>
    <n v="0.90730174529829033"/>
    <n v="94.631"/>
    <n v="0.94630999999999998"/>
    <n v="0.91"/>
    <x v="700"/>
    <x v="0"/>
  </r>
  <r>
    <x v="7"/>
    <x v="57"/>
    <n v="3"/>
    <n v="2.1"/>
    <n v="37.6"/>
    <n v="0"/>
    <m/>
    <n v="0"/>
    <n v="0"/>
    <n v="0"/>
    <n v="32.42"/>
    <x v="57"/>
    <n v="539.00000000000011"/>
    <n v="3"/>
    <n v="131.61156047490658"/>
    <n v="0.72738903247794717"/>
    <n v="94.61"/>
    <n v="0.94609999999999994"/>
    <n v="0.91"/>
    <x v="701"/>
    <x v="2"/>
  </r>
  <r>
    <x v="7"/>
    <x v="58"/>
    <n v="0"/>
    <n v="0"/>
    <n v="0"/>
    <n v="0"/>
    <m/>
    <n v="0"/>
    <n v="0"/>
    <n v="0"/>
    <n v="0"/>
    <x v="58"/>
    <n v="539.00000000000011"/>
    <n v="3"/>
    <n v="0"/>
    <n v="0"/>
    <n v="94.61"/>
    <n v="0.94609999999999994"/>
    <n v="0.91"/>
    <x v="1"/>
    <x v="1"/>
  </r>
  <r>
    <x v="7"/>
    <x v="59"/>
    <n v="1"/>
    <n v="1"/>
    <n v="33.299999999999997"/>
    <n v="0"/>
    <m/>
    <n v="0"/>
    <n v="0"/>
    <n v="0"/>
    <n v="11.41"/>
    <x v="59"/>
    <n v="540.00000000000011"/>
    <n v="3"/>
    <n v="116.56023839931886"/>
    <n v="0.64420358461477767"/>
    <n v="94.6"/>
    <n v="0.94599999999999995"/>
    <n v="0.91"/>
    <x v="702"/>
    <x v="2"/>
  </r>
  <r>
    <x v="7"/>
    <x v="60"/>
    <n v="5"/>
    <n v="28"/>
    <n v="40.1"/>
    <n v="0"/>
    <m/>
    <n v="0"/>
    <n v="0"/>
    <n v="0"/>
    <n v="450.34"/>
    <x v="60"/>
    <n v="568.00000000000011"/>
    <n v="3"/>
    <n v="140.36232912350411"/>
    <n v="0.77575266495653417"/>
    <n v="94.320000000000007"/>
    <n v="0.94320000000000004"/>
    <n v="0.91"/>
    <x v="703"/>
    <x v="2"/>
  </r>
  <r>
    <x v="7"/>
    <x v="61"/>
    <n v="0"/>
    <n v="0"/>
    <n v="0"/>
    <n v="0"/>
    <m/>
    <n v="0"/>
    <n v="0"/>
    <n v="0"/>
    <n v="0"/>
    <x v="61"/>
    <n v="568.00000000000011"/>
    <n v="3"/>
    <n v="0"/>
    <n v="0"/>
    <n v="94.320000000000007"/>
    <n v="0.94320000000000004"/>
    <n v="0.91"/>
    <x v="1"/>
    <x v="1"/>
  </r>
  <r>
    <x v="7"/>
    <x v="62"/>
    <n v="2"/>
    <n v="3.2"/>
    <n v="18.399999999999999"/>
    <n v="0"/>
    <m/>
    <n v="0"/>
    <n v="0"/>
    <n v="0"/>
    <n v="47.76"/>
    <x v="62"/>
    <n v="571.20000000000016"/>
    <n v="3"/>
    <n v="64.405657253677688"/>
    <n v="0.35595633504239965"/>
    <n v="94.287999999999997"/>
    <n v="0.94287999999999994"/>
    <n v="0.91"/>
    <x v="704"/>
    <x v="2"/>
  </r>
  <r>
    <x v="7"/>
    <x v="63"/>
    <n v="3"/>
    <n v="11.7"/>
    <n v="11.3"/>
    <n v="0"/>
    <m/>
    <n v="0"/>
    <n v="0"/>
    <n v="0"/>
    <n v="122.85"/>
    <x v="63"/>
    <n v="582.9000000000002"/>
    <n v="3"/>
    <n v="39.553474291660756"/>
    <n v="0.21860361880321283"/>
    <n v="94.170999999999992"/>
    <n v="0.94170999999999994"/>
    <n v="0.91"/>
    <x v="705"/>
    <x v="1"/>
  </r>
  <r>
    <x v="7"/>
    <x v="64"/>
    <n v="4"/>
    <n v="20.399999999999999"/>
    <n v="27.3"/>
    <n v="0"/>
    <m/>
    <n v="0"/>
    <n v="0"/>
    <n v="0"/>
    <n v="150.68"/>
    <x v="64"/>
    <n v="603.30000000000018"/>
    <n v="3"/>
    <n v="95.558393642684834"/>
    <n v="0.52813086666616904"/>
    <n v="93.966999999999999"/>
    <n v="0.93967000000000001"/>
    <n v="0.91"/>
    <x v="706"/>
    <x v="2"/>
  </r>
  <r>
    <x v="7"/>
    <x v="65"/>
    <n v="6"/>
    <n v="3"/>
    <n v="25"/>
    <n v="0"/>
    <m/>
    <n v="0"/>
    <n v="0"/>
    <n v="0"/>
    <n v="55.18"/>
    <x v="65"/>
    <n v="606.30000000000018"/>
    <n v="3"/>
    <n v="87.507686485975128"/>
    <n v="0.48363632478586915"/>
    <n v="93.936999999999998"/>
    <n v="0.93936999999999993"/>
    <n v="0.91"/>
    <x v="707"/>
    <x v="2"/>
  </r>
  <r>
    <x v="7"/>
    <x v="66"/>
    <n v="1"/>
    <n v="1"/>
    <n v="16.3"/>
    <n v="1"/>
    <s v="Emergency"/>
    <n v="197.6"/>
    <n v="0"/>
    <n v="0"/>
    <n v="17.190000000000001"/>
    <x v="66"/>
    <n v="607.30000000000018"/>
    <n v="3"/>
    <n v="57.055011588855784"/>
    <n v="0.3153308837603867"/>
    <n v="93.926999999999992"/>
    <n v="0.93926999999999994"/>
    <n v="0.91"/>
    <x v="708"/>
    <x v="1"/>
  </r>
  <r>
    <x v="7"/>
    <x v="67"/>
    <n v="4"/>
    <n v="17.600000000000001"/>
    <n v="38.5"/>
    <n v="0"/>
    <m/>
    <n v="0"/>
    <n v="0"/>
    <n v="0"/>
    <n v="325.83999999999997"/>
    <x v="67"/>
    <n v="624.9000000000002"/>
    <n v="3"/>
    <n v="134.7618371884017"/>
    <n v="0.74479994017023854"/>
    <n v="93.750999999999991"/>
    <n v="0.93750999999999995"/>
    <n v="0.91"/>
    <x v="709"/>
    <x v="2"/>
  </r>
  <r>
    <x v="7"/>
    <x v="68"/>
    <n v="5"/>
    <n v="27"/>
    <n v="16.3"/>
    <n v="0"/>
    <m/>
    <n v="0"/>
    <n v="0"/>
    <n v="0"/>
    <n v="364.75"/>
    <x v="68"/>
    <n v="651.9000000000002"/>
    <n v="3"/>
    <n v="57.055011588855784"/>
    <n v="0.3153308837603867"/>
    <n v="93.480999999999995"/>
    <n v="0.93480999999999992"/>
    <n v="0.91"/>
    <x v="710"/>
    <x v="1"/>
  </r>
  <r>
    <x v="7"/>
    <x v="69"/>
    <n v="7"/>
    <n v="19.600000000000001"/>
    <n v="34.4"/>
    <n v="0"/>
    <m/>
    <n v="0"/>
    <n v="0"/>
    <n v="0"/>
    <n v="174.51"/>
    <x v="69"/>
    <n v="671.50000000000023"/>
    <n v="3"/>
    <n v="120.41057660470176"/>
    <n v="0.66548358290535581"/>
    <n v="93.284999999999997"/>
    <n v="0.93284999999999996"/>
    <n v="0.91"/>
    <x v="711"/>
    <x v="2"/>
  </r>
  <r>
    <x v="7"/>
    <x v="70"/>
    <n v="3"/>
    <n v="16.8"/>
    <n v="41.9"/>
    <n v="0"/>
    <m/>
    <n v="0"/>
    <n v="0"/>
    <n v="0"/>
    <n v="158.47"/>
    <x v="70"/>
    <n v="688.30000000000018"/>
    <n v="3"/>
    <n v="146.66288255049432"/>
    <n v="0.81057448034111668"/>
    <n v="93.11699999999999"/>
    <n v="0.93116999999999994"/>
    <n v="0.91"/>
    <x v="712"/>
    <x v="2"/>
  </r>
  <r>
    <x v="7"/>
    <x v="71"/>
    <n v="7"/>
    <n v="39.200000000000003"/>
    <n v="45"/>
    <n v="0"/>
    <m/>
    <n v="0"/>
    <n v="0"/>
    <n v="0"/>
    <n v="725.69"/>
    <x v="71"/>
    <n v="727.50000000000023"/>
    <n v="3"/>
    <n v="157.51383567475523"/>
    <n v="0.87054538461456443"/>
    <n v="92.725000000000009"/>
    <n v="0.92725000000000013"/>
    <n v="0.91"/>
    <x v="713"/>
    <x v="0"/>
  </r>
  <r>
    <x v="7"/>
    <x v="72"/>
    <n v="3"/>
    <n v="13.8"/>
    <n v="31.3"/>
    <n v="0"/>
    <m/>
    <n v="0"/>
    <n v="0"/>
    <n v="0"/>
    <n v="150.68"/>
    <x v="72"/>
    <n v="741.30000000000018"/>
    <n v="3"/>
    <n v="109.55962348044086"/>
    <n v="0.60551267863190816"/>
    <n v="92.587000000000003"/>
    <n v="0.92587000000000008"/>
    <n v="0.91"/>
    <x v="714"/>
    <x v="2"/>
  </r>
  <r>
    <x v="7"/>
    <x v="73"/>
    <n v="2"/>
    <n v="1.6"/>
    <n v="17.2"/>
    <n v="0"/>
    <m/>
    <n v="0"/>
    <n v="0"/>
    <n v="0"/>
    <n v="13.77"/>
    <x v="73"/>
    <n v="742.9000000000002"/>
    <n v="3"/>
    <n v="60.20528830235088"/>
    <n v="0.3327417914526779"/>
    <n v="92.570999999999998"/>
    <n v="0.92571000000000003"/>
    <n v="0.91"/>
    <x v="715"/>
    <x v="1"/>
  </r>
  <r>
    <x v="7"/>
    <x v="74"/>
    <n v="0"/>
    <n v="0"/>
    <n v="0"/>
    <n v="0"/>
    <m/>
    <n v="0"/>
    <n v="0"/>
    <n v="0"/>
    <n v="0"/>
    <x v="74"/>
    <n v="742.9000000000002"/>
    <n v="3"/>
    <n v="0"/>
    <n v="0"/>
    <n v="92.570999999999998"/>
    <n v="0.92571000000000003"/>
    <n v="0.91"/>
    <x v="1"/>
    <x v="1"/>
  </r>
  <r>
    <x v="7"/>
    <x v="75"/>
    <n v="5"/>
    <n v="17"/>
    <n v="13.7"/>
    <n v="0"/>
    <m/>
    <n v="0"/>
    <n v="0"/>
    <n v="0"/>
    <n v="296.17"/>
    <x v="75"/>
    <n v="759.9000000000002"/>
    <n v="3"/>
    <n v="47.954212194314366"/>
    <n v="0.26503270598265627"/>
    <n v="92.400999999999996"/>
    <n v="0.92401"/>
    <n v="0.91"/>
    <x v="716"/>
    <x v="1"/>
  </r>
  <r>
    <x v="7"/>
    <x v="76"/>
    <n v="0"/>
    <n v="0"/>
    <n v="0"/>
    <n v="0"/>
    <m/>
    <n v="0"/>
    <n v="0"/>
    <n v="0"/>
    <n v="0"/>
    <x v="76"/>
    <n v="759.9000000000002"/>
    <n v="3"/>
    <n v="0"/>
    <n v="0"/>
    <n v="92.400999999999996"/>
    <n v="0.92401"/>
    <n v="0.91"/>
    <x v="1"/>
    <x v="1"/>
  </r>
  <r>
    <x v="7"/>
    <x v="77"/>
    <n v="1"/>
    <n v="3.3"/>
    <n v="35"/>
    <n v="1"/>
    <s v="Overhaul"/>
    <n v="670.47"/>
    <n v="0"/>
    <n v="0"/>
    <n v="54.13"/>
    <x v="77"/>
    <n v="763.20000000000016"/>
    <n v="3"/>
    <n v="122.51076108036519"/>
    <n v="0.67709085470021679"/>
    <n v="92.367999999999995"/>
    <n v="0.92367999999999995"/>
    <n v="0.91"/>
    <x v="717"/>
    <x v="2"/>
  </r>
  <r>
    <x v="7"/>
    <x v="78"/>
    <n v="7"/>
    <n v="9.7999999999999989"/>
    <n v="21.1"/>
    <n v="0"/>
    <m/>
    <n v="0"/>
    <n v="1"/>
    <n v="7"/>
    <n v="50.69"/>
    <x v="78"/>
    <n v="773.00000000000011"/>
    <n v="4"/>
    <n v="73.856487394163011"/>
    <n v="0.40818905811927358"/>
    <n v="92.27"/>
    <n v="0.92269999999999996"/>
    <n v="0.88"/>
    <x v="718"/>
    <x v="2"/>
  </r>
  <r>
    <x v="7"/>
    <x v="79"/>
    <n v="0"/>
    <n v="0"/>
    <n v="0"/>
    <n v="0"/>
    <m/>
    <n v="0"/>
    <n v="0"/>
    <n v="0"/>
    <n v="0"/>
    <x v="79"/>
    <n v="773.00000000000011"/>
    <n v="4"/>
    <n v="0"/>
    <n v="0"/>
    <n v="92.27"/>
    <n v="0.92269999999999996"/>
    <n v="0.88"/>
    <x v="1"/>
    <x v="1"/>
  </r>
  <r>
    <x v="7"/>
    <x v="80"/>
    <n v="2"/>
    <n v="9.4"/>
    <n v="42.3"/>
    <n v="0"/>
    <m/>
    <n v="0"/>
    <n v="0"/>
    <n v="0"/>
    <n v="73.849999999999994"/>
    <x v="80"/>
    <n v="782.40000000000009"/>
    <n v="4"/>
    <n v="148.06300553426991"/>
    <n v="0.81831266153769056"/>
    <n v="92.176000000000002"/>
    <n v="0.92176000000000002"/>
    <n v="0.88"/>
    <x v="719"/>
    <x v="2"/>
  </r>
  <r>
    <x v="7"/>
    <x v="81"/>
    <n v="1"/>
    <n v="2.9"/>
    <n v="45.8"/>
    <n v="0"/>
    <m/>
    <n v="0"/>
    <n v="0"/>
    <n v="0"/>
    <n v="41.94"/>
    <x v="81"/>
    <n v="785.30000000000007"/>
    <n v="4"/>
    <n v="160.31408164230641"/>
    <n v="0.88602174700771208"/>
    <n v="92.147000000000006"/>
    <n v="0.92147000000000001"/>
    <n v="0.88"/>
    <x v="720"/>
    <x v="0"/>
  </r>
  <r>
    <x v="7"/>
    <x v="82"/>
    <n v="0"/>
    <n v="0"/>
    <n v="0"/>
    <n v="0"/>
    <m/>
    <n v="0"/>
    <n v="0"/>
    <n v="0"/>
    <n v="0"/>
    <x v="82"/>
    <n v="785.30000000000007"/>
    <n v="4"/>
    <n v="0"/>
    <n v="0"/>
    <n v="92.147000000000006"/>
    <n v="0.92147000000000001"/>
    <n v="0.88"/>
    <x v="1"/>
    <x v="1"/>
  </r>
  <r>
    <x v="7"/>
    <x v="83"/>
    <n v="4"/>
    <n v="18.399999999999999"/>
    <n v="20.399999999999999"/>
    <n v="1"/>
    <s v="Routine"/>
    <n v="640.30999999999995"/>
    <n v="0"/>
    <n v="0"/>
    <n v="223.59"/>
    <x v="83"/>
    <n v="803.7"/>
    <n v="4"/>
    <n v="71.406272172555703"/>
    <n v="0.39464724102526921"/>
    <n v="91.962999999999994"/>
    <n v="0.91962999999999995"/>
    <n v="0.88"/>
    <x v="721"/>
    <x v="2"/>
  </r>
  <r>
    <x v="7"/>
    <x v="84"/>
    <n v="7"/>
    <n v="23.8"/>
    <n v="40.700000000000003"/>
    <n v="0"/>
    <m/>
    <n v="0"/>
    <n v="0"/>
    <n v="0"/>
    <n v="222.16"/>
    <x v="84"/>
    <n v="827.5"/>
    <n v="4"/>
    <n v="142.46251359916749"/>
    <n v="0.78735993675139493"/>
    <n v="91.724999999999994"/>
    <n v="0.9172499999999999"/>
    <n v="0.88"/>
    <x v="722"/>
    <x v="2"/>
  </r>
  <r>
    <x v="7"/>
    <x v="85"/>
    <n v="0"/>
    <n v="0"/>
    <n v="0"/>
    <n v="0"/>
    <m/>
    <n v="0"/>
    <n v="0"/>
    <n v="0"/>
    <n v="0"/>
    <x v="85"/>
    <n v="827.5"/>
    <n v="4"/>
    <n v="0"/>
    <n v="0"/>
    <n v="91.724999999999994"/>
    <n v="0.9172499999999999"/>
    <n v="0.88"/>
    <x v="1"/>
    <x v="1"/>
  </r>
  <r>
    <x v="7"/>
    <x v="86"/>
    <n v="0"/>
    <n v="0"/>
    <n v="0"/>
    <n v="0"/>
    <m/>
    <n v="0"/>
    <n v="0"/>
    <n v="0"/>
    <n v="0"/>
    <x v="86"/>
    <n v="827.5"/>
    <n v="4"/>
    <n v="0"/>
    <n v="0"/>
    <n v="91.724999999999994"/>
    <n v="0.9172499999999999"/>
    <n v="0.88"/>
    <x v="1"/>
    <x v="1"/>
  </r>
  <r>
    <x v="7"/>
    <x v="87"/>
    <n v="5"/>
    <n v="22.5"/>
    <n v="21"/>
    <n v="0"/>
    <m/>
    <n v="0"/>
    <n v="0"/>
    <n v="0"/>
    <n v="153.99"/>
    <x v="87"/>
    <n v="850"/>
    <n v="4"/>
    <n v="73.5064566482191"/>
    <n v="0.40625451282013003"/>
    <n v="91.5"/>
    <n v="0.91500000000000004"/>
    <n v="0.88"/>
    <x v="723"/>
    <x v="2"/>
  </r>
  <r>
    <x v="7"/>
    <x v="88"/>
    <n v="6"/>
    <n v="7.8000000000000007"/>
    <n v="20.8"/>
    <n v="0"/>
    <m/>
    <n v="0"/>
    <n v="0"/>
    <n v="0"/>
    <n v="116.37"/>
    <x v="88"/>
    <n v="857.8"/>
    <n v="4"/>
    <n v="72.806395156331305"/>
    <n v="0.40238542222184315"/>
    <n v="91.421999999999997"/>
    <n v="0.91421999999999992"/>
    <n v="0.88"/>
    <x v="724"/>
    <x v="2"/>
  </r>
  <r>
    <x v="7"/>
    <x v="89"/>
    <n v="5"/>
    <n v="11"/>
    <n v="16.8"/>
    <n v="0"/>
    <m/>
    <n v="0"/>
    <n v="0"/>
    <n v="0"/>
    <n v="146.16999999999999"/>
    <x v="89"/>
    <n v="868.8"/>
    <n v="4"/>
    <n v="58.805165318575284"/>
    <n v="0.32500361025610408"/>
    <n v="91.311999999999998"/>
    <n v="0.91311999999999993"/>
    <n v="0.88"/>
    <x v="725"/>
    <x v="1"/>
  </r>
  <r>
    <x v="7"/>
    <x v="90"/>
    <n v="0"/>
    <n v="0"/>
    <n v="0"/>
    <n v="0"/>
    <m/>
    <n v="0"/>
    <n v="0"/>
    <n v="0"/>
    <n v="0"/>
    <x v="90"/>
    <n v="868.8"/>
    <n v="4"/>
    <n v="0"/>
    <n v="0"/>
    <n v="91.311999999999998"/>
    <n v="0.91311999999999993"/>
    <n v="0.88"/>
    <x v="1"/>
    <x v="1"/>
  </r>
  <r>
    <x v="7"/>
    <x v="91"/>
    <n v="7"/>
    <n v="27.3"/>
    <n v="41.5"/>
    <n v="1"/>
    <s v="Overhaul"/>
    <n v="800.75"/>
    <n v="0"/>
    <n v="0"/>
    <n v="487.1"/>
    <x v="91"/>
    <n v="896.09999999999991"/>
    <n v="4"/>
    <n v="145.2627595667187"/>
    <n v="0.80283629914454269"/>
    <n v="91.039000000000001"/>
    <n v="0.91039000000000003"/>
    <n v="0.88"/>
    <x v="726"/>
    <x v="2"/>
  </r>
  <r>
    <x v="7"/>
    <x v="92"/>
    <n v="2"/>
    <n v="2.4"/>
    <n v="12.4"/>
    <n v="0"/>
    <m/>
    <n v="0"/>
    <n v="0"/>
    <n v="0"/>
    <n v="43.15"/>
    <x v="92"/>
    <n v="898.49999999999989"/>
    <n v="4"/>
    <n v="43.403812497043667"/>
    <n v="0.23988361709379111"/>
    <n v="91.015000000000001"/>
    <n v="0.91015000000000001"/>
    <n v="0.88"/>
    <x v="727"/>
    <x v="1"/>
  </r>
  <r>
    <x v="7"/>
    <x v="93"/>
    <n v="4"/>
    <n v="20.399999999999999"/>
    <n v="15"/>
    <n v="0"/>
    <m/>
    <n v="0"/>
    <n v="0"/>
    <n v="0"/>
    <n v="103.52"/>
    <x v="93"/>
    <n v="918.89999999999986"/>
    <n v="4"/>
    <n v="52.504611891585071"/>
    <n v="0.29018179487152146"/>
    <n v="90.810999999999993"/>
    <n v="0.90810999999999997"/>
    <n v="0.88"/>
    <x v="728"/>
    <x v="1"/>
  </r>
  <r>
    <x v="7"/>
    <x v="94"/>
    <n v="4"/>
    <n v="23.2"/>
    <n v="35.799999999999997"/>
    <n v="0"/>
    <m/>
    <n v="0"/>
    <n v="0"/>
    <n v="0"/>
    <n v="422.4"/>
    <x v="94"/>
    <n v="942.09999999999991"/>
    <n v="4"/>
    <n v="125.31100704791636"/>
    <n v="0.69256721709336455"/>
    <n v="90.578999999999994"/>
    <n v="0.90578999999999998"/>
    <n v="0.88"/>
    <x v="729"/>
    <x v="2"/>
  </r>
  <r>
    <x v="7"/>
    <x v="95"/>
    <n v="3"/>
    <n v="9.8999999999999986"/>
    <n v="25.1"/>
    <n v="0"/>
    <m/>
    <n v="0"/>
    <n v="0"/>
    <n v="0"/>
    <n v="59.03"/>
    <x v="95"/>
    <n v="951.99999999999989"/>
    <n v="4"/>
    <n v="87.857717231919025"/>
    <n v="0.4855708700850126"/>
    <n v="90.48"/>
    <n v="0.90480000000000005"/>
    <n v="0.88"/>
    <x v="730"/>
    <x v="2"/>
  </r>
  <r>
    <x v="7"/>
    <x v="96"/>
    <n v="4"/>
    <n v="7.2"/>
    <n v="36.9"/>
    <n v="0"/>
    <m/>
    <n v="0"/>
    <n v="0"/>
    <n v="0"/>
    <n v="109.21"/>
    <x v="96"/>
    <n v="959.19999999999993"/>
    <n v="4"/>
    <n v="129.16134525329929"/>
    <n v="0.7138472153839428"/>
    <n v="90.408000000000001"/>
    <n v="0.90407999999999999"/>
    <n v="0.88"/>
    <x v="731"/>
    <x v="2"/>
  </r>
  <r>
    <x v="7"/>
    <x v="97"/>
    <n v="2"/>
    <n v="6.8"/>
    <n v="35.799999999999997"/>
    <n v="0"/>
    <m/>
    <n v="0"/>
    <n v="0"/>
    <n v="0"/>
    <n v="64.349999999999994"/>
    <x v="97"/>
    <n v="965.99999999999989"/>
    <n v="4"/>
    <n v="125.31100704791636"/>
    <n v="0.69256721709336455"/>
    <n v="90.34"/>
    <n v="0.90339999999999998"/>
    <n v="0.88"/>
    <x v="732"/>
    <x v="2"/>
  </r>
  <r>
    <x v="7"/>
    <x v="98"/>
    <n v="0"/>
    <n v="0"/>
    <n v="0"/>
    <n v="0"/>
    <m/>
    <n v="0"/>
    <n v="0"/>
    <n v="0"/>
    <n v="0"/>
    <x v="98"/>
    <n v="965.99999999999989"/>
    <n v="4"/>
    <n v="0"/>
    <n v="0"/>
    <n v="90.34"/>
    <n v="0.90339999999999998"/>
    <n v="0.88"/>
    <x v="1"/>
    <x v="1"/>
  </r>
  <r>
    <x v="7"/>
    <x v="99"/>
    <n v="6"/>
    <n v="10.199999999999999"/>
    <n v="22.4"/>
    <n v="0"/>
    <m/>
    <n v="0"/>
    <n v="0"/>
    <n v="0"/>
    <n v="184.64"/>
    <x v="99"/>
    <n v="976.19999999999993"/>
    <n v="4"/>
    <n v="78.406887091433703"/>
    <n v="0.43333814700813866"/>
    <n v="90.238"/>
    <n v="0.90237999999999996"/>
    <n v="0.88"/>
    <x v="733"/>
    <x v="2"/>
  </r>
  <r>
    <x v="7"/>
    <x v="100"/>
    <n v="6"/>
    <n v="12.6"/>
    <n v="49.3"/>
    <n v="0"/>
    <m/>
    <n v="0"/>
    <n v="0"/>
    <n v="0"/>
    <n v="204.81"/>
    <x v="100"/>
    <n v="988.8"/>
    <n v="4"/>
    <n v="172.56515775034293"/>
    <n v="0.95373083247773383"/>
    <n v="90.112000000000009"/>
    <n v="0.90112000000000014"/>
    <n v="0.88"/>
    <x v="734"/>
    <x v="0"/>
  </r>
  <r>
    <x v="7"/>
    <x v="101"/>
    <n v="4"/>
    <n v="21.2"/>
    <n v="11.7"/>
    <n v="0"/>
    <m/>
    <n v="0"/>
    <n v="0"/>
    <n v="0"/>
    <n v="320.89"/>
    <x v="101"/>
    <n v="1010"/>
    <n v="4"/>
    <n v="40.953597275436351"/>
    <n v="0.22634179999978671"/>
    <n v="89.9"/>
    <n v="0.89900000000000002"/>
    <n v="0.88"/>
    <x v="735"/>
    <x v="1"/>
  </r>
  <r>
    <x v="7"/>
    <x v="102"/>
    <n v="5"/>
    <n v="17.5"/>
    <n v="17.5"/>
    <n v="0"/>
    <m/>
    <n v="0"/>
    <n v="0"/>
    <n v="0"/>
    <n v="278.93"/>
    <x v="102"/>
    <n v="1027.5"/>
    <n v="4"/>
    <n v="61.255380540182593"/>
    <n v="0.3385454273501084"/>
    <n v="89.724999999999994"/>
    <n v="0.89724999999999999"/>
    <n v="0.88"/>
    <x v="736"/>
    <x v="1"/>
  </r>
  <r>
    <x v="7"/>
    <x v="103"/>
    <n v="1"/>
    <n v="3.1"/>
    <n v="22.3"/>
    <n v="0"/>
    <m/>
    <n v="0"/>
    <n v="0"/>
    <n v="0"/>
    <n v="39.35"/>
    <x v="103"/>
    <n v="1030.5999999999999"/>
    <n v="4"/>
    <n v="78.056856345489805"/>
    <n v="0.43140360170899522"/>
    <n v="89.694000000000003"/>
    <n v="0.89694000000000007"/>
    <n v="0.88"/>
    <x v="737"/>
    <x v="2"/>
  </r>
  <r>
    <x v="8"/>
    <x v="0"/>
    <n v="0"/>
    <n v="0"/>
    <n v="0"/>
    <n v="0"/>
    <m/>
    <n v="0"/>
    <n v="0"/>
    <n v="0"/>
    <n v="0"/>
    <x v="0"/>
    <n v="0"/>
    <n v="0"/>
    <n v="0"/>
    <n v="0"/>
    <n v="100"/>
    <n v="1"/>
    <n v="1"/>
    <x v="1"/>
    <x v="1"/>
  </r>
  <r>
    <x v="8"/>
    <x v="1"/>
    <n v="2"/>
    <n v="10.199999999999999"/>
    <n v="21"/>
    <n v="0"/>
    <m/>
    <n v="0"/>
    <n v="0"/>
    <n v="0"/>
    <n v="144.34"/>
    <x v="1"/>
    <n v="10.199999999999999"/>
    <n v="0"/>
    <n v="68.106004447739039"/>
    <n v="0.37640736499454402"/>
    <n v="99.897999999999996"/>
    <n v="0.99897999999999998"/>
    <n v="1"/>
    <x v="738"/>
    <x v="2"/>
  </r>
  <r>
    <x v="8"/>
    <x v="2"/>
    <n v="0"/>
    <n v="0"/>
    <n v="0"/>
    <n v="0"/>
    <m/>
    <n v="0"/>
    <n v="0"/>
    <n v="0"/>
    <n v="0"/>
    <x v="2"/>
    <n v="10.199999999999999"/>
    <n v="0"/>
    <n v="0"/>
    <n v="0"/>
    <n v="99.897999999999996"/>
    <n v="0.99897999999999998"/>
    <n v="1"/>
    <x v="1"/>
    <x v="1"/>
  </r>
  <r>
    <x v="8"/>
    <x v="3"/>
    <n v="4"/>
    <n v="7.2"/>
    <n v="46.7"/>
    <n v="0"/>
    <m/>
    <n v="0"/>
    <n v="0"/>
    <n v="0"/>
    <n v="74.349999999999994"/>
    <x v="3"/>
    <n v="17.399999999999999"/>
    <n v="0"/>
    <n v="151.45478131949588"/>
    <n v="0.83705828310691466"/>
    <n v="99.826000000000008"/>
    <n v="0.99826000000000004"/>
    <n v="1"/>
    <x v="739"/>
    <x v="0"/>
  </r>
  <r>
    <x v="8"/>
    <x v="4"/>
    <n v="4"/>
    <n v="14.8"/>
    <n v="45.3"/>
    <n v="0"/>
    <m/>
    <n v="0"/>
    <n v="0"/>
    <n v="0"/>
    <n v="253.09"/>
    <x v="4"/>
    <n v="32.200000000000003"/>
    <n v="0"/>
    <n v="146.91438102297994"/>
    <n v="0.81196445877394496"/>
    <n v="99.677999999999997"/>
    <n v="0.99678"/>
    <n v="1"/>
    <x v="740"/>
    <x v="0"/>
  </r>
  <r>
    <x v="8"/>
    <x v="5"/>
    <n v="1"/>
    <n v="1"/>
    <n v="38.5"/>
    <n v="0"/>
    <m/>
    <n v="0"/>
    <n v="0"/>
    <n v="0"/>
    <n v="18.18"/>
    <x v="5"/>
    <n v="33.200000000000003"/>
    <n v="0"/>
    <n v="124.86100815418826"/>
    <n v="0.69008016915666415"/>
    <n v="99.668000000000006"/>
    <n v="0.99668000000000001"/>
    <n v="1"/>
    <x v="741"/>
    <x v="2"/>
  </r>
  <r>
    <x v="8"/>
    <x v="6"/>
    <n v="1"/>
    <n v="3.5"/>
    <n v="34.299999999999997"/>
    <n v="0"/>
    <m/>
    <n v="0"/>
    <n v="0"/>
    <n v="0"/>
    <n v="50.62"/>
    <x v="6"/>
    <n v="36.700000000000003"/>
    <n v="0"/>
    <n v="111.23980726464042"/>
    <n v="0.61479869615775518"/>
    <n v="99.63300000000001"/>
    <n v="0.99633000000000005"/>
    <n v="1"/>
    <x v="742"/>
    <x v="2"/>
  </r>
  <r>
    <x v="8"/>
    <x v="7"/>
    <n v="3"/>
    <n v="9.6000000000000014"/>
    <n v="15.4"/>
    <n v="0"/>
    <m/>
    <n v="0"/>
    <n v="0"/>
    <n v="0"/>
    <n v="53.65"/>
    <x v="7"/>
    <n v="46.300000000000004"/>
    <n v="0"/>
    <n v="49.944403261675305"/>
    <n v="0.27603206766266564"/>
    <n v="99.536999999999992"/>
    <n v="0.99536999999999987"/>
    <n v="1"/>
    <x v="743"/>
    <x v="1"/>
  </r>
  <r>
    <x v="8"/>
    <x v="8"/>
    <n v="6"/>
    <n v="31.2"/>
    <n v="38.9"/>
    <n v="0"/>
    <m/>
    <n v="0"/>
    <n v="0"/>
    <n v="0"/>
    <n v="442.36"/>
    <x v="8"/>
    <n v="77.5"/>
    <n v="0"/>
    <n v="126.15826538176422"/>
    <n v="0.69724983325179823"/>
    <n v="99.224999999999994"/>
    <n v="0.99224999999999997"/>
    <n v="1"/>
    <x v="744"/>
    <x v="2"/>
  </r>
  <r>
    <x v="8"/>
    <x v="9"/>
    <n v="7"/>
    <n v="32.9"/>
    <n v="23.1"/>
    <n v="0"/>
    <m/>
    <n v="0"/>
    <n v="0"/>
    <n v="0"/>
    <n v="411.59"/>
    <x v="9"/>
    <n v="110.4"/>
    <n v="0"/>
    <n v="74.91660489251295"/>
    <n v="0.41404810149399845"/>
    <n v="98.896000000000001"/>
    <n v="0.98896000000000006"/>
    <n v="1"/>
    <x v="745"/>
    <x v="2"/>
  </r>
  <r>
    <x v="8"/>
    <x v="10"/>
    <n v="6"/>
    <n v="28.8"/>
    <n v="38.799999999999997"/>
    <n v="0"/>
    <m/>
    <n v="0"/>
    <n v="1"/>
    <n v="2"/>
    <n v="234.16"/>
    <x v="10"/>
    <n v="139.20000000000002"/>
    <n v="1"/>
    <n v="125.83395107487023"/>
    <n v="0.69545741722801468"/>
    <n v="98.60799999999999"/>
    <n v="0.98607999999999985"/>
    <n v="0.97"/>
    <x v="746"/>
    <x v="2"/>
  </r>
  <r>
    <x v="8"/>
    <x v="11"/>
    <n v="0"/>
    <n v="0"/>
    <n v="0"/>
    <n v="0"/>
    <m/>
    <n v="0"/>
    <n v="0"/>
    <n v="0"/>
    <n v="0"/>
    <x v="11"/>
    <n v="139.20000000000002"/>
    <n v="1"/>
    <n v="0"/>
    <n v="0"/>
    <n v="98.60799999999999"/>
    <n v="0.98607999999999985"/>
    <n v="0.97"/>
    <x v="1"/>
    <x v="1"/>
  </r>
  <r>
    <x v="8"/>
    <x v="12"/>
    <n v="2"/>
    <n v="10.199999999999999"/>
    <n v="31"/>
    <n v="1"/>
    <s v="Overhaul"/>
    <n v="439.56"/>
    <n v="0"/>
    <n v="0"/>
    <n v="158.53"/>
    <x v="12"/>
    <n v="149.4"/>
    <n v="1"/>
    <n v="100.5374351371386"/>
    <n v="0.55564896737289837"/>
    <n v="98.506"/>
    <n v="0.98506000000000005"/>
    <n v="0.97"/>
    <x v="747"/>
    <x v="2"/>
  </r>
  <r>
    <x v="8"/>
    <x v="13"/>
    <n v="4"/>
    <n v="18"/>
    <n v="42.9"/>
    <n v="0"/>
    <m/>
    <n v="0"/>
    <n v="0"/>
    <n v="0"/>
    <n v="335.14"/>
    <x v="13"/>
    <n v="167.4"/>
    <n v="1"/>
    <n v="139.13083765752404"/>
    <n v="0.76894647420313988"/>
    <n v="98.326000000000008"/>
    <n v="0.98326000000000002"/>
    <n v="0.97"/>
    <x v="748"/>
    <x v="0"/>
  </r>
  <r>
    <x v="8"/>
    <x v="14"/>
    <n v="0"/>
    <n v="0"/>
    <n v="0"/>
    <n v="0"/>
    <m/>
    <n v="0"/>
    <n v="0"/>
    <n v="0"/>
    <n v="0"/>
    <x v="14"/>
    <n v="167.4"/>
    <n v="1"/>
    <n v="0"/>
    <n v="0"/>
    <n v="98.326000000000008"/>
    <n v="0.98326000000000002"/>
    <n v="0.97"/>
    <x v="1"/>
    <x v="1"/>
  </r>
  <r>
    <x v="8"/>
    <x v="15"/>
    <n v="0"/>
    <n v="0"/>
    <n v="0"/>
    <n v="0"/>
    <m/>
    <n v="0"/>
    <n v="0"/>
    <n v="0"/>
    <n v="0"/>
    <x v="15"/>
    <n v="167.4"/>
    <n v="1"/>
    <n v="0"/>
    <n v="0"/>
    <n v="98.326000000000008"/>
    <n v="0.98326000000000002"/>
    <n v="0.97"/>
    <x v="1"/>
    <x v="1"/>
  </r>
  <r>
    <x v="8"/>
    <x v="16"/>
    <n v="4"/>
    <n v="4.4000000000000004"/>
    <n v="21.7"/>
    <n v="0"/>
    <m/>
    <n v="0"/>
    <n v="0"/>
    <n v="0"/>
    <n v="44.63"/>
    <x v="16"/>
    <n v="171.8"/>
    <n v="1"/>
    <n v="70.37620459599701"/>
    <n v="0.38895427716102882"/>
    <n v="98.281999999999996"/>
    <n v="0.98281999999999992"/>
    <n v="0.97"/>
    <x v="749"/>
    <x v="2"/>
  </r>
  <r>
    <x v="8"/>
    <x v="17"/>
    <n v="0"/>
    <n v="0"/>
    <n v="0"/>
    <n v="0"/>
    <m/>
    <n v="0"/>
    <n v="0"/>
    <n v="0"/>
    <n v="0"/>
    <x v="17"/>
    <n v="171.8"/>
    <n v="1"/>
    <n v="0"/>
    <n v="0"/>
    <n v="98.281999999999996"/>
    <n v="0.98281999999999992"/>
    <n v="0.97"/>
    <x v="1"/>
    <x v="1"/>
  </r>
  <r>
    <x v="8"/>
    <x v="18"/>
    <n v="3"/>
    <n v="11.4"/>
    <n v="30.2"/>
    <n v="1"/>
    <s v="Emergency"/>
    <n v="347.52"/>
    <n v="0"/>
    <n v="0"/>
    <n v="70.12"/>
    <x v="18"/>
    <n v="183.20000000000002"/>
    <n v="1"/>
    <n v="97.942920681986621"/>
    <n v="0.54130963918262998"/>
    <n v="98.168000000000006"/>
    <n v="0.98168000000000011"/>
    <n v="0.97"/>
    <x v="750"/>
    <x v="2"/>
  </r>
  <r>
    <x v="8"/>
    <x v="19"/>
    <n v="4"/>
    <n v="22.4"/>
    <n v="37.799999999999997"/>
    <n v="0"/>
    <m/>
    <n v="0"/>
    <n v="0"/>
    <n v="0"/>
    <n v="286.61"/>
    <x v="19"/>
    <n v="205.60000000000002"/>
    <n v="1"/>
    <n v="122.59080800593027"/>
    <n v="0.67753325699017919"/>
    <n v="97.944000000000003"/>
    <n v="0.97943999999999998"/>
    <n v="0.97"/>
    <x v="751"/>
    <x v="2"/>
  </r>
  <r>
    <x v="8"/>
    <x v="20"/>
    <n v="6"/>
    <n v="34.200000000000003"/>
    <n v="11.7"/>
    <n v="0"/>
    <m/>
    <n v="0"/>
    <n v="1"/>
    <n v="7"/>
    <n v="344.13"/>
    <x v="20"/>
    <n v="239.8"/>
    <n v="2"/>
    <n v="37.944773906597469"/>
    <n v="0.20971267478267455"/>
    <n v="97.602000000000004"/>
    <n v="0.97602"/>
    <n v="0.94"/>
    <x v="752"/>
    <x v="1"/>
  </r>
  <r>
    <x v="8"/>
    <x v="21"/>
    <n v="7"/>
    <n v="39.200000000000003"/>
    <n v="27.1"/>
    <n v="0"/>
    <m/>
    <n v="0"/>
    <n v="0"/>
    <n v="0"/>
    <n v="501.37"/>
    <x v="21"/>
    <n v="279"/>
    <n v="2"/>
    <n v="87.889177168272766"/>
    <n v="0.48574474244534016"/>
    <n v="97.21"/>
    <n v="0.97209999999999996"/>
    <n v="0.94"/>
    <x v="753"/>
    <x v="2"/>
  </r>
  <r>
    <x v="8"/>
    <x v="22"/>
    <n v="1"/>
    <n v="1.1000000000000001"/>
    <n v="15.2"/>
    <n v="0"/>
    <m/>
    <n v="0"/>
    <n v="1"/>
    <n v="1"/>
    <n v="21.07"/>
    <x v="22"/>
    <n v="280.10000000000002"/>
    <n v="3"/>
    <n v="49.295774647887306"/>
    <n v="0.27244723561509854"/>
    <n v="97.198999999999998"/>
    <n v="0.97199000000000002"/>
    <n v="0.91"/>
    <x v="754"/>
    <x v="1"/>
  </r>
  <r>
    <x v="8"/>
    <x v="23"/>
    <n v="0"/>
    <n v="0"/>
    <n v="0"/>
    <n v="0"/>
    <m/>
    <n v="0"/>
    <n v="0"/>
    <n v="0"/>
    <n v="0"/>
    <x v="23"/>
    <n v="280.10000000000002"/>
    <n v="3"/>
    <n v="0"/>
    <n v="0"/>
    <n v="97.198999999999998"/>
    <n v="0.97199000000000002"/>
    <n v="0.91"/>
    <x v="1"/>
    <x v="1"/>
  </r>
  <r>
    <x v="8"/>
    <x v="24"/>
    <n v="0"/>
    <n v="0"/>
    <n v="0"/>
    <n v="1"/>
    <s v="Overhaul"/>
    <n v="291.57"/>
    <n v="0"/>
    <n v="0"/>
    <n v="0"/>
    <x v="24"/>
    <n v="280.10000000000002"/>
    <n v="3"/>
    <n v="0"/>
    <n v="0"/>
    <n v="97.198999999999998"/>
    <n v="0.97199000000000002"/>
    <n v="0.91"/>
    <x v="1"/>
    <x v="1"/>
  </r>
  <r>
    <x v="8"/>
    <x v="25"/>
    <n v="4"/>
    <n v="21.6"/>
    <n v="24.2"/>
    <n v="0"/>
    <m/>
    <n v="0"/>
    <n v="0"/>
    <n v="0"/>
    <n v="167.42"/>
    <x v="25"/>
    <n v="301.70000000000005"/>
    <n v="3"/>
    <n v="78.484062268346904"/>
    <n v="0.43376467775561744"/>
    <n v="96.983000000000004"/>
    <n v="0.96983000000000008"/>
    <n v="0.91"/>
    <x v="755"/>
    <x v="2"/>
  </r>
  <r>
    <x v="8"/>
    <x v="26"/>
    <n v="1"/>
    <n v="3.2"/>
    <n v="43.9"/>
    <n v="0"/>
    <m/>
    <n v="0"/>
    <n v="0"/>
    <n v="0"/>
    <n v="59.32"/>
    <x v="26"/>
    <n v="304.90000000000003"/>
    <n v="3"/>
    <n v="142.373980726464"/>
    <n v="0.78687063444097538"/>
    <n v="96.950999999999993"/>
    <n v="0.96950999999999998"/>
    <n v="0.91"/>
    <x v="756"/>
    <x v="2"/>
  </r>
  <r>
    <x v="8"/>
    <x v="27"/>
    <n v="3"/>
    <n v="17.7"/>
    <n v="43.3"/>
    <n v="0"/>
    <m/>
    <n v="0"/>
    <n v="0"/>
    <n v="0"/>
    <n v="119.25"/>
    <x v="27"/>
    <n v="322.60000000000002"/>
    <n v="3"/>
    <n v="140.42809488510002"/>
    <n v="0.77611613829827408"/>
    <n v="96.774000000000001"/>
    <n v="0.96774000000000004"/>
    <n v="0.91"/>
    <x v="757"/>
    <x v="2"/>
  </r>
  <r>
    <x v="8"/>
    <x v="28"/>
    <n v="4"/>
    <n v="21.6"/>
    <n v="10.199999999999999"/>
    <n v="0"/>
    <m/>
    <n v="0"/>
    <n v="0"/>
    <n v="0"/>
    <n v="170.88"/>
    <x v="28"/>
    <n v="344.20000000000005"/>
    <n v="3"/>
    <n v="33.080059303187539"/>
    <n v="0.18282643442592142"/>
    <n v="96.557999999999993"/>
    <n v="0.96557999999999988"/>
    <n v="0.91"/>
    <x v="758"/>
    <x v="1"/>
  </r>
  <r>
    <x v="8"/>
    <x v="29"/>
    <n v="4"/>
    <n v="7.2"/>
    <n v="44.5"/>
    <n v="0"/>
    <m/>
    <n v="0"/>
    <n v="0"/>
    <n v="0"/>
    <n v="93.09"/>
    <x v="29"/>
    <n v="351.40000000000003"/>
    <n v="3"/>
    <n v="144.31986656782797"/>
    <n v="0.79762513058367668"/>
    <n v="96.486000000000004"/>
    <n v="0.96486000000000005"/>
    <n v="0.91"/>
    <x v="759"/>
    <x v="0"/>
  </r>
  <r>
    <x v="8"/>
    <x v="30"/>
    <n v="6"/>
    <n v="4.8000000000000007"/>
    <n v="19.3"/>
    <n v="0"/>
    <m/>
    <n v="0"/>
    <n v="0"/>
    <n v="0"/>
    <n v="27.84"/>
    <x v="30"/>
    <n v="356.20000000000005"/>
    <n v="3"/>
    <n v="62.592661230541125"/>
    <n v="0.34593629259022385"/>
    <n v="96.438000000000002"/>
    <n v="0.96438000000000001"/>
    <n v="0.91"/>
    <x v="760"/>
    <x v="2"/>
  </r>
  <r>
    <x v="8"/>
    <x v="31"/>
    <n v="5"/>
    <n v="15"/>
    <n v="37.799999999999997"/>
    <n v="0"/>
    <m/>
    <n v="0"/>
    <n v="1"/>
    <n v="3"/>
    <n v="298.47000000000003"/>
    <x v="31"/>
    <n v="371.20000000000005"/>
    <n v="4"/>
    <n v="122.59080800593027"/>
    <n v="0.67753325699017919"/>
    <n v="96.287999999999997"/>
    <n v="0.96287999999999996"/>
    <n v="0.88"/>
    <x v="761"/>
    <x v="2"/>
  </r>
  <r>
    <x v="8"/>
    <x v="32"/>
    <n v="1"/>
    <n v="4.9000000000000004"/>
    <n v="21.4"/>
    <n v="0"/>
    <m/>
    <n v="0"/>
    <n v="1"/>
    <n v="4"/>
    <n v="97.4"/>
    <x v="32"/>
    <n v="376.1"/>
    <n v="5"/>
    <n v="69.403261675315022"/>
    <n v="0.38357702908967817"/>
    <n v="96.23899999999999"/>
    <n v="0.96238999999999986"/>
    <n v="0.85"/>
    <x v="762"/>
    <x v="2"/>
  </r>
  <r>
    <x v="8"/>
    <x v="33"/>
    <n v="2"/>
    <n v="5.4"/>
    <n v="33.9"/>
    <n v="0"/>
    <m/>
    <n v="0"/>
    <n v="0"/>
    <n v="0"/>
    <n v="61.08"/>
    <x v="33"/>
    <n v="381.5"/>
    <n v="5"/>
    <n v="109.94255003706445"/>
    <n v="0.60762903206262109"/>
    <n v="96.185000000000002"/>
    <n v="0.96184999999999998"/>
    <n v="0.85"/>
    <x v="763"/>
    <x v="2"/>
  </r>
  <r>
    <x v="8"/>
    <x v="34"/>
    <n v="6"/>
    <n v="31.8"/>
    <n v="36.299999999999997"/>
    <n v="0"/>
    <m/>
    <n v="0"/>
    <n v="0"/>
    <n v="0"/>
    <n v="521.28"/>
    <x v="34"/>
    <n v="413.3"/>
    <n v="5"/>
    <n v="117.72609340252033"/>
    <n v="0.65064701663342606"/>
    <n v="95.867000000000004"/>
    <n v="0.95867000000000002"/>
    <n v="0.85"/>
    <x v="764"/>
    <x v="2"/>
  </r>
  <r>
    <x v="8"/>
    <x v="35"/>
    <n v="7"/>
    <n v="7"/>
    <n v="30.9"/>
    <n v="0"/>
    <m/>
    <n v="0"/>
    <n v="0"/>
    <n v="0"/>
    <n v="95.82"/>
    <x v="35"/>
    <n v="420.3"/>
    <n v="5"/>
    <n v="100.21312083024458"/>
    <n v="0.55385655134911471"/>
    <n v="95.796999999999997"/>
    <n v="0.95796999999999999"/>
    <n v="0.85"/>
    <x v="765"/>
    <x v="2"/>
  </r>
  <r>
    <x v="8"/>
    <x v="36"/>
    <n v="3"/>
    <n v="3.9"/>
    <n v="32.6"/>
    <n v="0"/>
    <m/>
    <n v="0"/>
    <n v="0"/>
    <n v="0"/>
    <n v="71.41"/>
    <x v="36"/>
    <n v="424.2"/>
    <n v="5"/>
    <n v="105.72646404744252"/>
    <n v="0.58432762375343505"/>
    <n v="95.757999999999996"/>
    <n v="0.95757999999999999"/>
    <n v="0.85"/>
    <x v="766"/>
    <x v="2"/>
  </r>
  <r>
    <x v="8"/>
    <x v="37"/>
    <n v="3"/>
    <n v="17.100000000000001"/>
    <n v="45.6"/>
    <n v="0"/>
    <m/>
    <n v="0"/>
    <n v="0"/>
    <n v="0"/>
    <n v="292.52"/>
    <x v="37"/>
    <n v="441.3"/>
    <n v="5"/>
    <n v="147.88732394366193"/>
    <n v="0.81734170684529561"/>
    <n v="95.587000000000003"/>
    <n v="0.95587"/>
    <n v="0.85"/>
    <x v="767"/>
    <x v="2"/>
  </r>
  <r>
    <x v="8"/>
    <x v="38"/>
    <n v="3"/>
    <n v="6.3000000000000007"/>
    <n v="15.7"/>
    <n v="0"/>
    <m/>
    <n v="0"/>
    <n v="0"/>
    <n v="0"/>
    <n v="84.41"/>
    <x v="38"/>
    <n v="447.6"/>
    <n v="5"/>
    <n v="50.917346182357278"/>
    <n v="0.28140931573401623"/>
    <n v="95.524000000000001"/>
    <n v="0.95523999999999998"/>
    <n v="0.85"/>
    <x v="768"/>
    <x v="1"/>
  </r>
  <r>
    <x v="8"/>
    <x v="39"/>
    <n v="0"/>
    <n v="0"/>
    <n v="0"/>
    <n v="0"/>
    <m/>
    <n v="0"/>
    <n v="0"/>
    <n v="0"/>
    <n v="0"/>
    <x v="39"/>
    <n v="447.6"/>
    <n v="5"/>
    <n v="0"/>
    <n v="0"/>
    <n v="95.524000000000001"/>
    <n v="0.95523999999999998"/>
    <n v="0.85"/>
    <x v="1"/>
    <x v="1"/>
  </r>
  <r>
    <x v="8"/>
    <x v="40"/>
    <n v="1"/>
    <n v="3"/>
    <n v="26.7"/>
    <n v="0"/>
    <m/>
    <n v="0"/>
    <n v="0"/>
    <n v="0"/>
    <n v="22.83"/>
    <x v="40"/>
    <n v="450.6"/>
    <n v="5"/>
    <n v="86.591919940696783"/>
    <n v="0.47857507835020596"/>
    <n v="95.494"/>
    <n v="0.95494000000000001"/>
    <n v="0.85"/>
    <x v="769"/>
    <x v="2"/>
  </r>
  <r>
    <x v="8"/>
    <x v="41"/>
    <n v="3"/>
    <n v="6.6000000000000014"/>
    <n v="47.7"/>
    <n v="0"/>
    <m/>
    <n v="0"/>
    <n v="0"/>
    <n v="0"/>
    <n v="54.82"/>
    <x v="41"/>
    <n v="457.20000000000005"/>
    <n v="5"/>
    <n v="154.69792438843584"/>
    <n v="0.85498244334475004"/>
    <n v="95.427999999999997"/>
    <n v="0.95428000000000002"/>
    <n v="0.85"/>
    <x v="770"/>
    <x v="2"/>
  </r>
  <r>
    <x v="8"/>
    <x v="42"/>
    <n v="5"/>
    <n v="20.5"/>
    <n v="45.9"/>
    <n v="0"/>
    <m/>
    <n v="0"/>
    <n v="0"/>
    <n v="0"/>
    <n v="275.05"/>
    <x v="42"/>
    <n v="477.70000000000005"/>
    <n v="5"/>
    <n v="148.86026686434391"/>
    <n v="0.82271895491664626"/>
    <n v="95.222999999999999"/>
    <n v="0.95223000000000002"/>
    <n v="0.85"/>
    <x v="771"/>
    <x v="2"/>
  </r>
  <r>
    <x v="8"/>
    <x v="43"/>
    <n v="0"/>
    <n v="0"/>
    <n v="0"/>
    <n v="0"/>
    <m/>
    <n v="0"/>
    <n v="0"/>
    <n v="0"/>
    <n v="0"/>
    <x v="43"/>
    <n v="477.70000000000005"/>
    <n v="5"/>
    <n v="0"/>
    <n v="0"/>
    <n v="95.222999999999999"/>
    <n v="0.95223000000000002"/>
    <n v="0.85"/>
    <x v="1"/>
    <x v="1"/>
  </r>
  <r>
    <x v="8"/>
    <x v="44"/>
    <n v="1"/>
    <n v="5.9"/>
    <n v="46.1"/>
    <n v="0"/>
    <m/>
    <n v="0"/>
    <n v="0"/>
    <n v="0"/>
    <n v="32.15"/>
    <x v="44"/>
    <n v="483.6"/>
    <n v="5"/>
    <n v="149.5088954781319"/>
    <n v="0.82630378696421336"/>
    <n v="95.164000000000001"/>
    <n v="0.95164000000000004"/>
    <n v="0.85"/>
    <x v="772"/>
    <x v="2"/>
  </r>
  <r>
    <x v="8"/>
    <x v="45"/>
    <n v="2"/>
    <n v="5.4"/>
    <n v="40.5"/>
    <n v="0"/>
    <m/>
    <n v="0"/>
    <n v="0"/>
    <n v="0"/>
    <n v="80.53"/>
    <x v="45"/>
    <n v="489"/>
    <n v="5"/>
    <n v="131.34729429206814"/>
    <n v="0.72592848963233481"/>
    <n v="95.11"/>
    <n v="0.95109999999999995"/>
    <n v="0.85"/>
    <x v="773"/>
    <x v="2"/>
  </r>
  <r>
    <x v="8"/>
    <x v="46"/>
    <n v="1"/>
    <n v="4.8"/>
    <n v="25.3"/>
    <n v="0"/>
    <m/>
    <n v="0"/>
    <n v="0"/>
    <n v="0"/>
    <n v="29.24"/>
    <x v="46"/>
    <n v="493.8"/>
    <n v="5"/>
    <n v="82.051519644180843"/>
    <n v="0.45348125401723638"/>
    <n v="95.061999999999998"/>
    <n v="0.95062000000000002"/>
    <n v="0.85"/>
    <x v="774"/>
    <x v="2"/>
  </r>
  <r>
    <x v="8"/>
    <x v="47"/>
    <n v="3"/>
    <n v="1.8"/>
    <n v="29.3"/>
    <n v="0"/>
    <m/>
    <n v="0"/>
    <n v="0"/>
    <n v="0"/>
    <n v="27.51"/>
    <x v="47"/>
    <n v="495.6"/>
    <n v="5"/>
    <n v="95.024091919940673"/>
    <n v="0.52517789496857814"/>
    <n v="95.043999999999997"/>
    <n v="0.95043999999999995"/>
    <n v="0.85"/>
    <x v="775"/>
    <x v="2"/>
  </r>
  <r>
    <x v="8"/>
    <x v="48"/>
    <n v="2"/>
    <n v="9.4"/>
    <n v="42.3"/>
    <n v="0"/>
    <m/>
    <n v="0"/>
    <n v="0"/>
    <n v="0"/>
    <n v="177.26"/>
    <x v="48"/>
    <n v="505"/>
    <n v="5"/>
    <n v="137.18495181616007"/>
    <n v="0.7581919780604387"/>
    <n v="94.95"/>
    <n v="0.94950000000000001"/>
    <n v="0.85"/>
    <x v="776"/>
    <x v="2"/>
  </r>
  <r>
    <x v="8"/>
    <x v="49"/>
    <n v="1"/>
    <n v="1.9"/>
    <n v="17.7"/>
    <n v="0"/>
    <m/>
    <n v="0"/>
    <n v="0"/>
    <n v="0"/>
    <n v="16.36"/>
    <x v="49"/>
    <n v="506.9"/>
    <n v="5"/>
    <n v="57.403632320237193"/>
    <n v="0.31725763620968711"/>
    <n v="94.930999999999997"/>
    <n v="0.94930999999999999"/>
    <n v="0.85"/>
    <x v="777"/>
    <x v="1"/>
  </r>
  <r>
    <x v="8"/>
    <x v="50"/>
    <n v="4"/>
    <n v="20.8"/>
    <n v="20.9"/>
    <n v="0"/>
    <m/>
    <n v="0"/>
    <n v="0"/>
    <n v="0"/>
    <n v="363.75"/>
    <x v="50"/>
    <n v="527.69999999999993"/>
    <n v="5"/>
    <n v="67.781690140845043"/>
    <n v="0.37461494897076048"/>
    <n v="94.722999999999999"/>
    <n v="0.94723000000000002"/>
    <n v="0.85"/>
    <x v="778"/>
    <x v="2"/>
  </r>
  <r>
    <x v="8"/>
    <x v="51"/>
    <n v="2"/>
    <n v="6.2"/>
    <n v="18.899999999999999"/>
    <n v="1"/>
    <s v="Overhaul"/>
    <n v="490.82"/>
    <n v="0"/>
    <n v="0"/>
    <n v="113.33"/>
    <x v="51"/>
    <n v="533.9"/>
    <n v="5"/>
    <n v="61.295404002965135"/>
    <n v="0.33876662849508959"/>
    <n v="94.661000000000001"/>
    <n v="0.94661000000000006"/>
    <n v="0.85"/>
    <x v="779"/>
    <x v="1"/>
  </r>
  <r>
    <x v="8"/>
    <x v="52"/>
    <n v="1"/>
    <n v="6"/>
    <n v="14.7"/>
    <n v="0"/>
    <m/>
    <n v="0"/>
    <n v="0"/>
    <n v="0"/>
    <n v="48.19"/>
    <x v="52"/>
    <n v="539.9"/>
    <n v="5"/>
    <n v="47.674203113417327"/>
    <n v="0.26348515549618079"/>
    <n v="94.600999999999999"/>
    <n v="0.94601000000000002"/>
    <n v="0.85"/>
    <x v="780"/>
    <x v="1"/>
  </r>
  <r>
    <x v="8"/>
    <x v="53"/>
    <n v="1"/>
    <n v="4.2"/>
    <n v="42.6"/>
    <n v="0"/>
    <m/>
    <n v="0"/>
    <n v="0"/>
    <n v="0"/>
    <n v="74.83"/>
    <x v="53"/>
    <n v="544.1"/>
    <n v="5"/>
    <n v="138.15789473684208"/>
    <n v="0.76356922613178946"/>
    <n v="94.558999999999997"/>
    <n v="0.94558999999999993"/>
    <n v="0.85"/>
    <x v="781"/>
    <x v="2"/>
  </r>
  <r>
    <x v="8"/>
    <x v="54"/>
    <n v="0"/>
    <n v="0"/>
    <n v="0"/>
    <n v="1"/>
    <s v="Overhaul"/>
    <n v="351.32"/>
    <n v="0"/>
    <n v="0"/>
    <n v="0"/>
    <x v="54"/>
    <n v="544.1"/>
    <n v="5"/>
    <n v="0"/>
    <n v="0"/>
    <n v="94.558999999999997"/>
    <n v="0.94558999999999993"/>
    <n v="0.85"/>
    <x v="1"/>
    <x v="1"/>
  </r>
  <r>
    <x v="8"/>
    <x v="55"/>
    <n v="5"/>
    <n v="4"/>
    <n v="26.3"/>
    <n v="0"/>
    <m/>
    <n v="0"/>
    <n v="0"/>
    <n v="0"/>
    <n v="31.75"/>
    <x v="55"/>
    <n v="548.1"/>
    <n v="5"/>
    <n v="85.2946627131208"/>
    <n v="0.47140541425507182"/>
    <n v="94.518999999999991"/>
    <n v="0.94518999999999986"/>
    <n v="0.85"/>
    <x v="782"/>
    <x v="2"/>
  </r>
  <r>
    <x v="8"/>
    <x v="56"/>
    <n v="7"/>
    <n v="28"/>
    <n v="35.1"/>
    <n v="1"/>
    <s v="Emergency"/>
    <n v="298.45999999999998"/>
    <n v="0"/>
    <n v="0"/>
    <n v="147.06"/>
    <x v="56"/>
    <n v="576.1"/>
    <n v="5"/>
    <n v="113.83432171979241"/>
    <n v="0.62913802434802368"/>
    <n v="94.23899999999999"/>
    <n v="0.94238999999999995"/>
    <n v="0.85"/>
    <x v="783"/>
    <x v="2"/>
  </r>
  <r>
    <x v="8"/>
    <x v="57"/>
    <n v="7"/>
    <n v="20.3"/>
    <n v="34"/>
    <n v="0"/>
    <m/>
    <n v="0"/>
    <n v="0"/>
    <n v="0"/>
    <n v="388.62"/>
    <x v="57"/>
    <n v="596.4"/>
    <n v="5"/>
    <n v="110.26686434395845"/>
    <n v="0.60942144808640464"/>
    <n v="94.036000000000001"/>
    <n v="0.94035999999999997"/>
    <n v="0.85"/>
    <x v="784"/>
    <x v="2"/>
  </r>
  <r>
    <x v="8"/>
    <x v="58"/>
    <n v="2"/>
    <n v="9"/>
    <n v="40.5"/>
    <n v="0"/>
    <m/>
    <n v="0"/>
    <n v="0"/>
    <n v="0"/>
    <n v="63.52"/>
    <x v="58"/>
    <n v="605.4"/>
    <n v="5"/>
    <n v="131.34729429206814"/>
    <n v="0.72592848963233481"/>
    <n v="93.945999999999998"/>
    <n v="0.93945999999999996"/>
    <n v="0.85"/>
    <x v="785"/>
    <x v="2"/>
  </r>
  <r>
    <x v="8"/>
    <x v="59"/>
    <n v="0"/>
    <n v="0"/>
    <n v="0"/>
    <n v="0"/>
    <m/>
    <n v="0"/>
    <n v="0"/>
    <n v="0"/>
    <n v="0"/>
    <x v="59"/>
    <n v="605.4"/>
    <n v="5"/>
    <n v="0"/>
    <n v="0"/>
    <n v="93.945999999999998"/>
    <n v="0.93945999999999996"/>
    <n v="0.85"/>
    <x v="1"/>
    <x v="1"/>
  </r>
  <r>
    <x v="8"/>
    <x v="60"/>
    <n v="6"/>
    <n v="33.599999999999987"/>
    <n v="49.3"/>
    <n v="0"/>
    <m/>
    <n v="0"/>
    <n v="0"/>
    <n v="0"/>
    <n v="201.66"/>
    <x v="60"/>
    <n v="639"/>
    <n v="5"/>
    <n v="159.88695329873974"/>
    <n v="0.88366109972528661"/>
    <n v="93.61"/>
    <n v="0.93610000000000004"/>
    <n v="0.85"/>
    <x v="786"/>
    <x v="0"/>
  </r>
  <r>
    <x v="8"/>
    <x v="61"/>
    <n v="4"/>
    <n v="2.4"/>
    <n v="47.5"/>
    <n v="0"/>
    <m/>
    <n v="0"/>
    <n v="0"/>
    <n v="0"/>
    <n v="46.93"/>
    <x v="61"/>
    <n v="641.4"/>
    <n v="5"/>
    <n v="154.04929577464785"/>
    <n v="0.85139761129718294"/>
    <n v="93.585999999999999"/>
    <n v="0.93586000000000003"/>
    <n v="0.85"/>
    <x v="787"/>
    <x v="2"/>
  </r>
  <r>
    <x v="8"/>
    <x v="62"/>
    <n v="3"/>
    <n v="4.8000000000000007"/>
    <n v="19.3"/>
    <n v="0"/>
    <m/>
    <n v="0"/>
    <n v="0"/>
    <n v="0"/>
    <n v="46.62"/>
    <x v="62"/>
    <n v="646.19999999999993"/>
    <n v="5"/>
    <n v="62.592661230541125"/>
    <n v="0.34593629259022385"/>
    <n v="93.537999999999997"/>
    <n v="0.93537999999999999"/>
    <n v="0.85"/>
    <x v="788"/>
    <x v="1"/>
  </r>
  <r>
    <x v="8"/>
    <x v="63"/>
    <n v="2"/>
    <n v="3.2"/>
    <n v="46.6"/>
    <n v="0"/>
    <m/>
    <n v="0"/>
    <n v="0"/>
    <n v="0"/>
    <n v="60.5"/>
    <x v="63"/>
    <n v="649.4"/>
    <n v="5"/>
    <n v="151.13046701260188"/>
    <n v="0.83526586708313111"/>
    <n v="93.506"/>
    <n v="0.93506"/>
    <n v="0.85"/>
    <x v="789"/>
    <x v="2"/>
  </r>
  <r>
    <x v="8"/>
    <x v="64"/>
    <n v="7"/>
    <n v="4.2"/>
    <n v="44"/>
    <n v="0"/>
    <m/>
    <n v="0"/>
    <n v="0"/>
    <n v="0"/>
    <n v="27.4"/>
    <x v="64"/>
    <n v="653.6"/>
    <n v="5"/>
    <n v="142.69829503335799"/>
    <n v="0.78866305046475893"/>
    <n v="93.463999999999999"/>
    <n v="0.93464000000000003"/>
    <n v="0.85"/>
    <x v="790"/>
    <x v="2"/>
  </r>
  <r>
    <x v="8"/>
    <x v="65"/>
    <n v="2"/>
    <n v="1"/>
    <n v="14.5"/>
    <n v="0"/>
    <m/>
    <n v="0"/>
    <n v="0"/>
    <n v="0"/>
    <n v="12.7"/>
    <x v="65"/>
    <n v="654.6"/>
    <n v="5"/>
    <n v="47.025574499629343"/>
    <n v="0.25990032344861375"/>
    <n v="93.454000000000008"/>
    <n v="0.93454000000000004"/>
    <n v="0.85"/>
    <x v="791"/>
    <x v="1"/>
  </r>
  <r>
    <x v="8"/>
    <x v="66"/>
    <n v="5"/>
    <n v="6"/>
    <n v="29.8"/>
    <n v="0"/>
    <m/>
    <n v="0"/>
    <n v="0"/>
    <n v="0"/>
    <n v="40.909999999999997"/>
    <x v="66"/>
    <n v="660.6"/>
    <n v="5"/>
    <n v="96.645663454410652"/>
    <n v="0.53413997508749589"/>
    <n v="93.394000000000005"/>
    <n v="0.9339400000000001"/>
    <n v="0.85"/>
    <x v="792"/>
    <x v="2"/>
  </r>
  <r>
    <x v="8"/>
    <x v="67"/>
    <n v="3"/>
    <n v="9"/>
    <n v="45.7"/>
    <n v="0"/>
    <m/>
    <n v="0"/>
    <n v="0"/>
    <n v="0"/>
    <n v="124.99"/>
    <x v="67"/>
    <n v="669.6"/>
    <n v="5"/>
    <n v="148.21163825055595"/>
    <n v="0.81913412286907938"/>
    <n v="93.304000000000002"/>
    <n v="0.93303999999999998"/>
    <n v="0.85"/>
    <x v="793"/>
    <x v="2"/>
  </r>
  <r>
    <x v="8"/>
    <x v="68"/>
    <n v="2"/>
    <n v="10.6"/>
    <n v="22.9"/>
    <n v="0"/>
    <m/>
    <n v="0"/>
    <n v="0"/>
    <n v="0"/>
    <n v="134.13"/>
    <x v="68"/>
    <n v="680.2"/>
    <n v="5"/>
    <n v="74.267976278724959"/>
    <n v="0.41046326944643136"/>
    <n v="93.198000000000008"/>
    <n v="0.93198000000000003"/>
    <n v="0.85"/>
    <x v="794"/>
    <x v="2"/>
  </r>
  <r>
    <x v="8"/>
    <x v="69"/>
    <n v="1"/>
    <n v="2.9"/>
    <n v="21.4"/>
    <n v="1"/>
    <s v="Emergency"/>
    <n v="284.39999999999998"/>
    <n v="0"/>
    <n v="0"/>
    <n v="18.920000000000002"/>
    <x v="69"/>
    <n v="683.1"/>
    <n v="5"/>
    <n v="69.403261675315022"/>
    <n v="0.38357702908967817"/>
    <n v="93.168999999999997"/>
    <n v="0.93169000000000002"/>
    <n v="0.85"/>
    <x v="795"/>
    <x v="2"/>
  </r>
  <r>
    <x v="8"/>
    <x v="70"/>
    <n v="7"/>
    <n v="23.8"/>
    <n v="47.1"/>
    <n v="0"/>
    <m/>
    <n v="0"/>
    <n v="0"/>
    <n v="0"/>
    <n v="297.38"/>
    <x v="70"/>
    <n v="706.9"/>
    <n v="5"/>
    <n v="152.75203854707186"/>
    <n v="0.84422794720204886"/>
    <n v="92.930999999999997"/>
    <n v="0.92930999999999997"/>
    <n v="0.85"/>
    <x v="796"/>
    <x v="2"/>
  </r>
  <r>
    <x v="8"/>
    <x v="71"/>
    <n v="2"/>
    <n v="11"/>
    <n v="13"/>
    <n v="0"/>
    <m/>
    <n v="0"/>
    <n v="0"/>
    <n v="0"/>
    <n v="199.9"/>
    <x v="71"/>
    <n v="717.9"/>
    <n v="5"/>
    <n v="42.160859896219414"/>
    <n v="0.23301408309186061"/>
    <n v="92.820999999999998"/>
    <n v="0.92820999999999998"/>
    <n v="0.85"/>
    <x v="797"/>
    <x v="1"/>
  </r>
  <r>
    <x v="8"/>
    <x v="72"/>
    <n v="2"/>
    <n v="2.2000000000000002"/>
    <n v="17.7"/>
    <n v="0"/>
    <m/>
    <n v="0"/>
    <n v="0"/>
    <n v="0"/>
    <n v="16.66"/>
    <x v="72"/>
    <n v="720.1"/>
    <n v="5"/>
    <n v="57.403632320237193"/>
    <n v="0.31725763620968711"/>
    <n v="92.798999999999992"/>
    <n v="0.92798999999999987"/>
    <n v="0.85"/>
    <x v="798"/>
    <x v="1"/>
  </r>
  <r>
    <x v="8"/>
    <x v="73"/>
    <n v="5"/>
    <n v="22.5"/>
    <n v="29.7"/>
    <n v="0"/>
    <m/>
    <n v="0"/>
    <n v="0"/>
    <n v="0"/>
    <n v="191.43"/>
    <x v="73"/>
    <n v="742.6"/>
    <n v="5"/>
    <n v="96.321349147516642"/>
    <n v="0.53234755906371223"/>
    <n v="92.573999999999998"/>
    <n v="0.92574000000000001"/>
    <n v="0.85"/>
    <x v="799"/>
    <x v="2"/>
  </r>
  <r>
    <x v="8"/>
    <x v="74"/>
    <n v="6"/>
    <n v="31.8"/>
    <n v="19.3"/>
    <n v="0"/>
    <m/>
    <n v="0"/>
    <n v="0"/>
    <n v="0"/>
    <n v="213.85"/>
    <x v="74"/>
    <n v="774.4"/>
    <n v="5"/>
    <n v="62.592661230541125"/>
    <n v="0.34593629259022385"/>
    <n v="92.256"/>
    <n v="0.92256000000000005"/>
    <n v="0.85"/>
    <x v="800"/>
    <x v="1"/>
  </r>
  <r>
    <x v="8"/>
    <x v="75"/>
    <n v="2"/>
    <n v="7"/>
    <n v="49.8"/>
    <n v="0"/>
    <m/>
    <n v="0"/>
    <n v="0"/>
    <n v="0"/>
    <n v="95.1"/>
    <x v="75"/>
    <n v="781.4"/>
    <n v="5"/>
    <n v="161.50852483320972"/>
    <n v="0.89262317984420436"/>
    <n v="92.186000000000007"/>
    <n v="0.92186000000000012"/>
    <n v="0.85"/>
    <x v="801"/>
    <x v="2"/>
  </r>
  <r>
    <x v="8"/>
    <x v="76"/>
    <n v="7"/>
    <n v="40.6"/>
    <n v="10.9"/>
    <n v="0"/>
    <m/>
    <n v="0"/>
    <n v="0"/>
    <n v="0"/>
    <n v="640.98"/>
    <x v="76"/>
    <n v="822"/>
    <n v="5"/>
    <n v="35.350259451445503"/>
    <n v="0.19537334659240618"/>
    <n v="91.78"/>
    <n v="0.91780000000000006"/>
    <n v="0.85"/>
    <x v="802"/>
    <x v="1"/>
  </r>
  <r>
    <x v="8"/>
    <x v="77"/>
    <n v="6"/>
    <n v="16.2"/>
    <n v="47.1"/>
    <n v="0"/>
    <m/>
    <n v="0"/>
    <n v="0"/>
    <n v="0"/>
    <n v="95.84"/>
    <x v="77"/>
    <n v="838.2"/>
    <n v="5"/>
    <n v="152.75203854707186"/>
    <n v="0.84422794720204886"/>
    <n v="91.617999999999995"/>
    <n v="0.91617999999999999"/>
    <n v="0.85"/>
    <x v="803"/>
    <x v="2"/>
  </r>
  <r>
    <x v="8"/>
    <x v="78"/>
    <n v="7"/>
    <n v="12.6"/>
    <n v="26.2"/>
    <n v="0"/>
    <m/>
    <n v="0"/>
    <n v="0"/>
    <n v="0"/>
    <n v="212.76"/>
    <x v="78"/>
    <n v="850.80000000000007"/>
    <n v="5"/>
    <n v="84.970348406226805"/>
    <n v="0.46961299823128827"/>
    <n v="91.49199999999999"/>
    <n v="0.91491999999999996"/>
    <n v="0.85"/>
    <x v="804"/>
    <x v="2"/>
  </r>
  <r>
    <x v="8"/>
    <x v="79"/>
    <n v="5"/>
    <n v="23.5"/>
    <n v="25"/>
    <n v="0"/>
    <m/>
    <n v="0"/>
    <n v="0"/>
    <n v="0"/>
    <n v="177.76"/>
    <x v="79"/>
    <n v="874.30000000000007"/>
    <n v="5"/>
    <n v="81.07857672349887"/>
    <n v="0.44810400594588579"/>
    <n v="91.257000000000005"/>
    <n v="0.9125700000000001"/>
    <n v="0.85"/>
    <x v="805"/>
    <x v="2"/>
  </r>
  <r>
    <x v="8"/>
    <x v="80"/>
    <n v="3"/>
    <n v="12"/>
    <n v="23.1"/>
    <n v="0"/>
    <m/>
    <n v="0"/>
    <n v="0"/>
    <n v="0"/>
    <n v="182.17"/>
    <x v="80"/>
    <n v="886.30000000000007"/>
    <n v="5"/>
    <n v="74.91660489251295"/>
    <n v="0.41404810149399845"/>
    <n v="91.137"/>
    <n v="0.91137000000000001"/>
    <n v="0.85"/>
    <x v="806"/>
    <x v="2"/>
  </r>
  <r>
    <x v="8"/>
    <x v="81"/>
    <n v="5"/>
    <n v="3"/>
    <n v="23.4"/>
    <n v="0"/>
    <m/>
    <n v="0"/>
    <n v="0"/>
    <n v="0"/>
    <n v="45.9"/>
    <x v="81"/>
    <n v="889.30000000000007"/>
    <n v="5"/>
    <n v="75.889547813194937"/>
    <n v="0.4194253495653491"/>
    <n v="91.106999999999999"/>
    <n v="0.91107000000000005"/>
    <n v="0.85"/>
    <x v="807"/>
    <x v="2"/>
  </r>
  <r>
    <x v="8"/>
    <x v="82"/>
    <n v="6"/>
    <n v="21.6"/>
    <n v="39.299999999999997"/>
    <n v="0"/>
    <m/>
    <n v="0"/>
    <n v="0"/>
    <n v="0"/>
    <n v="164.45"/>
    <x v="82"/>
    <n v="910.90000000000009"/>
    <n v="5"/>
    <n v="127.45552260934021"/>
    <n v="0.70441949734693243"/>
    <n v="90.891000000000005"/>
    <n v="0.90891000000000011"/>
    <n v="0.85"/>
    <x v="808"/>
    <x v="2"/>
  </r>
  <r>
    <x v="8"/>
    <x v="83"/>
    <n v="2"/>
    <n v="4.5999999999999996"/>
    <n v="25.9"/>
    <n v="0"/>
    <m/>
    <n v="0"/>
    <n v="0"/>
    <n v="0"/>
    <n v="25.72"/>
    <x v="83"/>
    <n v="915.50000000000011"/>
    <n v="5"/>
    <n v="83.997405485544817"/>
    <n v="0.46423575015993762"/>
    <n v="90.844999999999999"/>
    <n v="0.90844999999999998"/>
    <n v="0.85"/>
    <x v="809"/>
    <x v="2"/>
  </r>
  <r>
    <x v="8"/>
    <x v="84"/>
    <n v="4"/>
    <n v="7.2"/>
    <n v="34.9"/>
    <n v="0"/>
    <m/>
    <n v="0"/>
    <n v="0"/>
    <n v="0"/>
    <n v="129.75"/>
    <x v="84"/>
    <n v="922.70000000000016"/>
    <n v="5"/>
    <n v="113.18569310600441"/>
    <n v="0.62555319230045647"/>
    <n v="90.772999999999996"/>
    <n v="0.90772999999999993"/>
    <n v="0.85"/>
    <x v="810"/>
    <x v="2"/>
  </r>
  <r>
    <x v="8"/>
    <x v="85"/>
    <n v="2"/>
    <n v="2.4"/>
    <n v="46.7"/>
    <n v="0"/>
    <m/>
    <n v="0"/>
    <n v="0"/>
    <n v="0"/>
    <n v="46.25"/>
    <x v="85"/>
    <n v="925.10000000000014"/>
    <n v="5"/>
    <n v="151.45478131949588"/>
    <n v="0.83705828310691466"/>
    <n v="90.748999999999995"/>
    <n v="0.90748999999999991"/>
    <n v="0.85"/>
    <x v="811"/>
    <x v="2"/>
  </r>
  <r>
    <x v="8"/>
    <x v="86"/>
    <n v="3"/>
    <n v="12.3"/>
    <n v="31.7"/>
    <n v="0"/>
    <m/>
    <n v="0"/>
    <n v="0"/>
    <n v="0"/>
    <n v="189.06"/>
    <x v="86"/>
    <n v="937.40000000000009"/>
    <n v="5"/>
    <n v="102.80763528539656"/>
    <n v="0.56819587953938311"/>
    <n v="90.625999999999991"/>
    <n v="0.90625999999999995"/>
    <n v="0.85"/>
    <x v="812"/>
    <x v="2"/>
  </r>
  <r>
    <x v="8"/>
    <x v="87"/>
    <n v="4"/>
    <n v="16.399999999999999"/>
    <n v="21.9"/>
    <n v="0"/>
    <m/>
    <n v="0"/>
    <n v="0"/>
    <n v="0"/>
    <n v="231.99"/>
    <x v="87"/>
    <n v="953.80000000000007"/>
    <n v="5"/>
    <n v="71.024833209785001"/>
    <n v="0.39253910920859592"/>
    <n v="90.462000000000003"/>
    <n v="0.90461999999999998"/>
    <n v="0.85"/>
    <x v="813"/>
    <x v="2"/>
  </r>
  <r>
    <x v="8"/>
    <x v="88"/>
    <n v="1"/>
    <n v="4.0999999999999996"/>
    <n v="21.3"/>
    <n v="0"/>
    <m/>
    <n v="0"/>
    <n v="0"/>
    <n v="0"/>
    <n v="48.66"/>
    <x v="88"/>
    <n v="957.90000000000009"/>
    <n v="5"/>
    <n v="69.078947368421041"/>
    <n v="0.38178461306589473"/>
    <n v="90.420999999999992"/>
    <n v="0.90420999999999996"/>
    <n v="0.85"/>
    <x v="814"/>
    <x v="1"/>
  </r>
  <r>
    <x v="8"/>
    <x v="89"/>
    <n v="0"/>
    <n v="0"/>
    <n v="0"/>
    <n v="0"/>
    <m/>
    <n v="0"/>
    <n v="0"/>
    <n v="0"/>
    <n v="0"/>
    <x v="89"/>
    <n v="957.90000000000009"/>
    <n v="5"/>
    <n v="0"/>
    <n v="0"/>
    <n v="90.420999999999992"/>
    <n v="0.90420999999999996"/>
    <n v="0.85"/>
    <x v="1"/>
    <x v="1"/>
  </r>
  <r>
    <x v="8"/>
    <x v="90"/>
    <n v="6"/>
    <n v="18"/>
    <n v="29.1"/>
    <n v="0"/>
    <m/>
    <n v="0"/>
    <n v="0"/>
    <n v="0"/>
    <n v="140.43"/>
    <x v="90"/>
    <n v="975.90000000000009"/>
    <n v="5"/>
    <n v="94.375463306152682"/>
    <n v="0.52159306292101104"/>
    <n v="90.241"/>
    <n v="0.90241000000000005"/>
    <n v="0.85"/>
    <x v="815"/>
    <x v="2"/>
  </r>
  <r>
    <x v="8"/>
    <x v="91"/>
    <n v="7"/>
    <n v="14"/>
    <n v="41.2"/>
    <n v="0"/>
    <m/>
    <n v="0"/>
    <n v="0"/>
    <n v="0"/>
    <n v="201.84"/>
    <x v="91"/>
    <n v="989.90000000000009"/>
    <n v="5"/>
    <n v="133.61749444032614"/>
    <n v="0.73847540179881987"/>
    <n v="90.100999999999999"/>
    <n v="0.90100999999999998"/>
    <n v="0.85"/>
    <x v="816"/>
    <x v="2"/>
  </r>
  <r>
    <x v="8"/>
    <x v="92"/>
    <n v="7"/>
    <n v="22.4"/>
    <n v="31.3"/>
    <n v="0"/>
    <m/>
    <n v="0"/>
    <n v="0"/>
    <n v="0"/>
    <n v="321.54000000000002"/>
    <x v="92"/>
    <n v="1012.3000000000001"/>
    <n v="5"/>
    <n v="101.51037805782057"/>
    <n v="0.56102621544424902"/>
    <n v="89.876999999999995"/>
    <n v="0.89876999999999996"/>
    <n v="0.85"/>
    <x v="817"/>
    <x v="2"/>
  </r>
  <r>
    <x v="8"/>
    <x v="93"/>
    <n v="6"/>
    <n v="19.8"/>
    <n v="38.700000000000003"/>
    <n v="0"/>
    <m/>
    <n v="0"/>
    <n v="0"/>
    <n v="0"/>
    <n v="194.07"/>
    <x v="93"/>
    <n v="1032.1000000000001"/>
    <n v="5"/>
    <n v="125.50963676797625"/>
    <n v="0.69366500120423125"/>
    <n v="89.679000000000002"/>
    <n v="0.89678999999999998"/>
    <n v="0.85"/>
    <x v="818"/>
    <x v="2"/>
  </r>
  <r>
    <x v="8"/>
    <x v="94"/>
    <n v="3"/>
    <n v="9.6000000000000014"/>
    <n v="40"/>
    <n v="0"/>
    <m/>
    <n v="0"/>
    <n v="0"/>
    <n v="0"/>
    <n v="146.15"/>
    <x v="94"/>
    <n v="1041.7"/>
    <n v="5"/>
    <n v="129.72572275759816"/>
    <n v="0.71696640951341717"/>
    <n v="89.582999999999998"/>
    <n v="0.89583000000000002"/>
    <n v="0.85"/>
    <x v="819"/>
    <x v="2"/>
  </r>
  <r>
    <x v="8"/>
    <x v="95"/>
    <n v="0"/>
    <n v="0"/>
    <n v="0"/>
    <n v="0"/>
    <m/>
    <n v="0"/>
    <n v="0"/>
    <n v="0"/>
    <n v="0"/>
    <x v="95"/>
    <n v="1041.7"/>
    <n v="5"/>
    <n v="0"/>
    <n v="0"/>
    <n v="89.582999999999998"/>
    <n v="0.89583000000000002"/>
    <n v="0.85"/>
    <x v="1"/>
    <x v="1"/>
  </r>
  <r>
    <x v="8"/>
    <x v="96"/>
    <n v="4"/>
    <n v="21.6"/>
    <n v="36.5"/>
    <n v="0"/>
    <m/>
    <n v="0"/>
    <n v="0"/>
    <n v="0"/>
    <n v="234.41"/>
    <x v="96"/>
    <n v="1063.3"/>
    <n v="5"/>
    <n v="118.37472201630834"/>
    <n v="0.65423184868099327"/>
    <n v="89.36699999999999"/>
    <n v="0.89366999999999985"/>
    <n v="0.85"/>
    <x v="820"/>
    <x v="2"/>
  </r>
  <r>
    <x v="8"/>
    <x v="97"/>
    <n v="5"/>
    <n v="21.5"/>
    <n v="32.799999999999997"/>
    <n v="1"/>
    <s v="Routine"/>
    <n v="251.13"/>
    <n v="0"/>
    <n v="0"/>
    <n v="164.23"/>
    <x v="97"/>
    <n v="1084.8"/>
    <n v="5"/>
    <n v="106.37509266123051"/>
    <n v="0.58791245580100215"/>
    <n v="89.152000000000001"/>
    <n v="0.89151999999999998"/>
    <n v="0.85"/>
    <x v="821"/>
    <x v="2"/>
  </r>
  <r>
    <x v="8"/>
    <x v="98"/>
    <n v="5"/>
    <n v="26"/>
    <n v="20.7"/>
    <n v="0"/>
    <m/>
    <n v="0"/>
    <n v="0"/>
    <n v="0"/>
    <n v="309.67"/>
    <x v="98"/>
    <n v="1110.8"/>
    <n v="5"/>
    <n v="67.133061527057052"/>
    <n v="0.37103011692319338"/>
    <n v="88.89200000000001"/>
    <n v="0.88892000000000015"/>
    <n v="0.85"/>
    <x v="822"/>
    <x v="1"/>
  </r>
  <r>
    <x v="8"/>
    <x v="99"/>
    <n v="6"/>
    <n v="9.6000000000000014"/>
    <n v="24.1"/>
    <n v="0"/>
    <m/>
    <n v="0"/>
    <n v="0"/>
    <n v="0"/>
    <n v="139.91999999999999"/>
    <x v="99"/>
    <n v="1120.3999999999999"/>
    <n v="5"/>
    <n v="78.159747961452908"/>
    <n v="0.4319722617318339"/>
    <n v="88.795999999999992"/>
    <n v="0.88795999999999997"/>
    <n v="0.85"/>
    <x v="823"/>
    <x v="2"/>
  </r>
  <r>
    <x v="8"/>
    <x v="100"/>
    <n v="2"/>
    <n v="8.6"/>
    <n v="39.6"/>
    <n v="0"/>
    <m/>
    <n v="0"/>
    <n v="0"/>
    <n v="0"/>
    <n v="150.11000000000001"/>
    <x v="100"/>
    <n v="1128.9999999999998"/>
    <n v="5"/>
    <n v="128.42846553002221"/>
    <n v="0.70979674541828308"/>
    <n v="88.71"/>
    <n v="0.88709999999999989"/>
    <n v="0.85"/>
    <x v="824"/>
    <x v="2"/>
  </r>
  <r>
    <x v="8"/>
    <x v="101"/>
    <n v="3"/>
    <n v="15.9"/>
    <n v="17.8"/>
    <n v="0"/>
    <m/>
    <n v="0"/>
    <n v="0"/>
    <n v="0"/>
    <n v="302.39"/>
    <x v="101"/>
    <n v="1144.8999999999999"/>
    <n v="5"/>
    <n v="57.727946627131189"/>
    <n v="0.31905005223347066"/>
    <n v="88.551000000000002"/>
    <n v="0.88551000000000002"/>
    <n v="0.85"/>
    <x v="825"/>
    <x v="1"/>
  </r>
  <r>
    <x v="8"/>
    <x v="102"/>
    <n v="5"/>
    <n v="13.5"/>
    <n v="20.399999999999999"/>
    <n v="0"/>
    <m/>
    <n v="0"/>
    <n v="0"/>
    <n v="0"/>
    <n v="105.29"/>
    <x v="102"/>
    <n v="1158.3999999999999"/>
    <n v="5"/>
    <n v="66.160118606375079"/>
    <n v="0.36565286885184284"/>
    <n v="88.416000000000011"/>
    <n v="0.88416000000000006"/>
    <n v="0.85"/>
    <x v="826"/>
    <x v="1"/>
  </r>
  <r>
    <x v="8"/>
    <x v="103"/>
    <n v="5"/>
    <n v="22.5"/>
    <n v="47.3"/>
    <n v="0"/>
    <m/>
    <n v="0"/>
    <n v="0"/>
    <n v="0"/>
    <n v="243.81"/>
    <x v="103"/>
    <n v="1180.8999999999999"/>
    <n v="5"/>
    <n v="153.40066716085985"/>
    <n v="0.84781277924961584"/>
    <n v="88.191000000000003"/>
    <n v="0.88190999999999997"/>
    <n v="0.85"/>
    <x v="827"/>
    <x v="2"/>
  </r>
  <r>
    <x v="9"/>
    <x v="0"/>
    <n v="2"/>
    <n v="5.4"/>
    <n v="33.6"/>
    <n v="0"/>
    <m/>
    <n v="0"/>
    <n v="0"/>
    <n v="0"/>
    <n v="69.91"/>
    <x v="0"/>
    <n v="5.4"/>
    <n v="0"/>
    <n v="109.93938743764416"/>
    <n v="0.60761155304995573"/>
    <n v="99.945999999999998"/>
    <n v="0.99946000000000002"/>
    <n v="1"/>
    <x v="828"/>
    <x v="2"/>
  </r>
  <r>
    <x v="9"/>
    <x v="1"/>
    <n v="5"/>
    <n v="5.5"/>
    <n v="44.4"/>
    <n v="0"/>
    <m/>
    <n v="0"/>
    <n v="0"/>
    <n v="0"/>
    <n v="86.13"/>
    <x v="1"/>
    <n v="10.9"/>
    <n v="0"/>
    <n v="145.27704768545834"/>
    <n v="0.80291526653029865"/>
    <n v="99.890999999999991"/>
    <n v="0.99890999999999996"/>
    <n v="1"/>
    <x v="829"/>
    <x v="0"/>
  </r>
  <r>
    <x v="9"/>
    <x v="2"/>
    <n v="5"/>
    <n v="12.5"/>
    <n v="48.1"/>
    <n v="0"/>
    <m/>
    <n v="0"/>
    <n v="0"/>
    <n v="0"/>
    <n v="134.93"/>
    <x v="2"/>
    <n v="23.4"/>
    <n v="0"/>
    <n v="157.38346832591321"/>
    <n v="0.86982487207449022"/>
    <n v="99.766000000000005"/>
    <n v="0.9976600000000001"/>
    <n v="1"/>
    <x v="830"/>
    <x v="0"/>
  </r>
  <r>
    <x v="9"/>
    <x v="3"/>
    <n v="5"/>
    <n v="3"/>
    <n v="22.8"/>
    <n v="0"/>
    <m/>
    <n v="0"/>
    <n v="0"/>
    <n v="0"/>
    <n v="52.12"/>
    <x v="3"/>
    <n v="26.4"/>
    <n v="0"/>
    <n v="74.601727189829958"/>
    <n v="0.41230783956961281"/>
    <n v="99.736000000000004"/>
    <n v="0.99736000000000002"/>
    <n v="1"/>
    <x v="831"/>
    <x v="2"/>
  </r>
  <r>
    <x v="9"/>
    <x v="4"/>
    <n v="3"/>
    <n v="1.5"/>
    <n v="22.3"/>
    <n v="0"/>
    <m/>
    <n v="0"/>
    <n v="0"/>
    <n v="0"/>
    <n v="27.61"/>
    <x v="4"/>
    <n v="27.9"/>
    <n v="0"/>
    <n v="72.965724400579305"/>
    <n v="0.40326600098255988"/>
    <n v="99.721000000000004"/>
    <n v="0.99721000000000004"/>
    <n v="1"/>
    <x v="832"/>
    <x v="2"/>
  </r>
  <r>
    <x v="9"/>
    <x v="5"/>
    <n v="1"/>
    <n v="5.6"/>
    <n v="14.5"/>
    <n v="0"/>
    <m/>
    <n v="0"/>
    <n v="0"/>
    <n v="0"/>
    <n v="31.94"/>
    <x v="5"/>
    <n v="33.5"/>
    <n v="0"/>
    <n v="47.444080888269049"/>
    <n v="0.26221331902453443"/>
    <n v="99.665000000000006"/>
    <n v="0.99665000000000004"/>
    <n v="1"/>
    <x v="833"/>
    <x v="1"/>
  </r>
  <r>
    <x v="9"/>
    <x v="6"/>
    <n v="5"/>
    <n v="18.5"/>
    <n v="20.8"/>
    <n v="1"/>
    <s v="Emergency"/>
    <n v="289.17"/>
    <n v="0"/>
    <n v="0"/>
    <n v="182.76"/>
    <x v="6"/>
    <n v="52"/>
    <n v="0"/>
    <n v="68.057716032827329"/>
    <n v="0.37614048522140114"/>
    <n v="99.48"/>
    <n v="0.99480000000000002"/>
    <n v="1"/>
    <x v="834"/>
    <x v="2"/>
  </r>
  <r>
    <x v="9"/>
    <x v="7"/>
    <n v="7"/>
    <n v="7.7000000000000011"/>
    <n v="43.1"/>
    <n v="0"/>
    <m/>
    <n v="0"/>
    <n v="0"/>
    <n v="0"/>
    <n v="58.54"/>
    <x v="7"/>
    <n v="59.7"/>
    <n v="0"/>
    <n v="141.02344043340665"/>
    <n v="0.77940648620396114"/>
    <n v="99.402999999999992"/>
    <n v="0.99402999999999997"/>
    <n v="1"/>
    <x v="835"/>
    <x v="0"/>
  </r>
  <r>
    <x v="9"/>
    <x v="8"/>
    <n v="3"/>
    <n v="15"/>
    <n v="29"/>
    <n v="0"/>
    <m/>
    <n v="0"/>
    <n v="0"/>
    <n v="0"/>
    <n v="128.58000000000001"/>
    <x v="8"/>
    <n v="74.7"/>
    <n v="0"/>
    <n v="94.888161776538098"/>
    <n v="0.52442663804906886"/>
    <n v="99.253"/>
    <n v="0.99253000000000002"/>
    <n v="1"/>
    <x v="836"/>
    <x v="2"/>
  </r>
  <r>
    <x v="9"/>
    <x v="9"/>
    <n v="6"/>
    <n v="18"/>
    <n v="22.7"/>
    <n v="1"/>
    <s v="Overhaul"/>
    <n v="339.18"/>
    <n v="0"/>
    <n v="0"/>
    <n v="278.22000000000003"/>
    <x v="9"/>
    <n v="92.7"/>
    <n v="0"/>
    <n v="74.274526631979825"/>
    <n v="0.4104994718522022"/>
    <n v="99.072999999999993"/>
    <n v="0.99072999999999989"/>
    <n v="1"/>
    <x v="837"/>
    <x v="2"/>
  </r>
  <r>
    <x v="9"/>
    <x v="10"/>
    <n v="1"/>
    <n v="2.1"/>
    <n v="40.799999999999997"/>
    <n v="1"/>
    <s v="Emergency"/>
    <n v="259.58999999999997"/>
    <n v="0"/>
    <n v="0"/>
    <n v="27.17"/>
    <x v="10"/>
    <n v="94.8"/>
    <n v="0"/>
    <n v="133.49782760285359"/>
    <n v="0.73781402870351753"/>
    <n v="99.051999999999992"/>
    <n v="0.99051999999999996"/>
    <n v="1"/>
    <x v="838"/>
    <x v="0"/>
  </r>
  <r>
    <x v="9"/>
    <x v="11"/>
    <n v="1"/>
    <n v="4.3"/>
    <n v="30.9"/>
    <n v="0"/>
    <m/>
    <n v="0"/>
    <n v="0"/>
    <n v="0"/>
    <n v="75.349999999999994"/>
    <x v="11"/>
    <n v="99.1"/>
    <n v="0"/>
    <n v="101.10497237569061"/>
    <n v="0.55878562467987003"/>
    <n v="99.009"/>
    <n v="0.99009000000000003"/>
    <n v="1"/>
    <x v="839"/>
    <x v="2"/>
  </r>
  <r>
    <x v="9"/>
    <x v="12"/>
    <n v="7"/>
    <n v="3.5"/>
    <n v="24.4"/>
    <n v="0"/>
    <m/>
    <n v="0"/>
    <n v="0"/>
    <n v="0"/>
    <n v="46.78"/>
    <x v="12"/>
    <n v="102.6"/>
    <n v="0"/>
    <n v="79.836936115432053"/>
    <n v="0.44124172304818204"/>
    <n v="98.97399999999999"/>
    <n v="0.98973999999999984"/>
    <n v="1"/>
    <x v="840"/>
    <x v="2"/>
  </r>
  <r>
    <x v="9"/>
    <x v="13"/>
    <n v="5"/>
    <n v="13.5"/>
    <n v="45.6"/>
    <n v="0"/>
    <m/>
    <n v="0"/>
    <n v="0"/>
    <n v="0"/>
    <n v="252.36"/>
    <x v="13"/>
    <n v="116.1"/>
    <n v="0"/>
    <n v="149.20345437965992"/>
    <n v="0.82461567913922562"/>
    <n v="98.838999999999999"/>
    <n v="0.98838999999999999"/>
    <n v="1"/>
    <x v="841"/>
    <x v="0"/>
  </r>
  <r>
    <x v="9"/>
    <x v="14"/>
    <n v="6"/>
    <n v="16.8"/>
    <n v="48.2"/>
    <n v="0"/>
    <m/>
    <n v="0"/>
    <n v="0"/>
    <n v="0"/>
    <n v="188.71"/>
    <x v="14"/>
    <n v="132.9"/>
    <n v="0"/>
    <n v="157.71066888376336"/>
    <n v="0.87163323979190088"/>
    <n v="98.670999999999992"/>
    <n v="0.98670999999999998"/>
    <n v="1"/>
    <x v="842"/>
    <x v="0"/>
  </r>
  <r>
    <x v="9"/>
    <x v="15"/>
    <n v="7"/>
    <n v="24.5"/>
    <n v="21.2"/>
    <n v="0"/>
    <m/>
    <n v="0"/>
    <n v="0"/>
    <n v="0"/>
    <n v="381.99"/>
    <x v="15"/>
    <n v="157.4"/>
    <n v="0"/>
    <n v="69.366518264227864"/>
    <n v="0.38337395609104352"/>
    <n v="98.426000000000002"/>
    <n v="0.98426000000000002"/>
    <n v="1"/>
    <x v="843"/>
    <x v="2"/>
  </r>
  <r>
    <x v="9"/>
    <x v="16"/>
    <n v="5"/>
    <n v="29.5"/>
    <n v="45.7"/>
    <n v="0"/>
    <m/>
    <n v="0"/>
    <n v="0"/>
    <n v="0"/>
    <n v="471.8"/>
    <x v="16"/>
    <n v="186.9"/>
    <n v="0"/>
    <n v="149.53065493751006"/>
    <n v="0.82642404685663629"/>
    <n v="98.131"/>
    <n v="0.98131000000000002"/>
    <n v="1"/>
    <x v="844"/>
    <x v="0"/>
  </r>
  <r>
    <x v="9"/>
    <x v="17"/>
    <n v="6"/>
    <n v="34.799999999999997"/>
    <n v="41.9"/>
    <n v="0"/>
    <m/>
    <n v="0"/>
    <n v="0"/>
    <n v="0"/>
    <n v="494.32"/>
    <x v="17"/>
    <n v="221.7"/>
    <n v="0"/>
    <n v="137.09703373920505"/>
    <n v="0.75770607359503395"/>
    <n v="97.783000000000001"/>
    <n v="0.97782999999999998"/>
    <n v="1"/>
    <x v="845"/>
    <x v="0"/>
  </r>
  <r>
    <x v="9"/>
    <x v="18"/>
    <n v="2"/>
    <n v="6.6"/>
    <n v="22.2"/>
    <n v="0"/>
    <m/>
    <n v="0"/>
    <n v="0"/>
    <n v="0"/>
    <n v="41.21"/>
    <x v="18"/>
    <n v="228.29999999999998"/>
    <n v="0"/>
    <n v="72.638523842729171"/>
    <n v="0.40145763326514933"/>
    <n v="97.716999999999999"/>
    <n v="0.97716999999999998"/>
    <n v="1"/>
    <x v="846"/>
    <x v="2"/>
  </r>
  <r>
    <x v="9"/>
    <x v="19"/>
    <n v="6"/>
    <n v="35.400000000000013"/>
    <n v="11"/>
    <n v="0"/>
    <m/>
    <n v="0"/>
    <n v="1"/>
    <n v="1"/>
    <n v="199.77"/>
    <x v="19"/>
    <n v="263.7"/>
    <n v="1"/>
    <n v="35.992061363514452"/>
    <n v="0.19892044891516406"/>
    <n v="97.363"/>
    <n v="0.97363"/>
    <n v="0.97"/>
    <x v="847"/>
    <x v="1"/>
  </r>
  <r>
    <x v="9"/>
    <x v="20"/>
    <n v="4"/>
    <n v="10"/>
    <n v="19.2"/>
    <n v="0"/>
    <m/>
    <n v="0"/>
    <n v="0"/>
    <n v="0"/>
    <n v="193.77"/>
    <x v="20"/>
    <n v="273.7"/>
    <n v="1"/>
    <n v="62.822507107225221"/>
    <n v="0.3472066017428318"/>
    <n v="97.263000000000005"/>
    <n v="0.97263000000000011"/>
    <n v="0.97"/>
    <x v="848"/>
    <x v="2"/>
  </r>
  <r>
    <x v="9"/>
    <x v="21"/>
    <n v="2"/>
    <n v="8"/>
    <n v="43"/>
    <n v="0"/>
    <m/>
    <n v="0"/>
    <n v="0"/>
    <n v="0"/>
    <n v="79.12"/>
    <x v="21"/>
    <n v="281.7"/>
    <n v="1"/>
    <n v="140.6962398755565"/>
    <n v="0.77759811848655047"/>
    <n v="97.182999999999993"/>
    <n v="0.97182999999999997"/>
    <n v="0.97"/>
    <x v="849"/>
    <x v="0"/>
  </r>
  <r>
    <x v="9"/>
    <x v="22"/>
    <n v="5"/>
    <n v="4.5"/>
    <n v="10.199999999999999"/>
    <n v="0"/>
    <m/>
    <n v="0"/>
    <n v="1"/>
    <n v="2"/>
    <n v="65.260000000000005"/>
    <x v="22"/>
    <n v="286.2"/>
    <n v="2"/>
    <n v="33.374456900713398"/>
    <n v="0.18445350717587938"/>
    <n v="97.138000000000005"/>
    <n v="0.97138000000000002"/>
    <n v="0.94"/>
    <x v="850"/>
    <x v="1"/>
  </r>
  <r>
    <x v="9"/>
    <x v="23"/>
    <n v="6"/>
    <n v="21.6"/>
    <n v="17.3"/>
    <n v="0"/>
    <m/>
    <n v="0"/>
    <n v="0"/>
    <n v="0"/>
    <n v="383.76"/>
    <x v="23"/>
    <n v="307.8"/>
    <n v="2"/>
    <n v="56.605696508072732"/>
    <n v="0.31284761511203074"/>
    <n v="96.921999999999997"/>
    <n v="0.96921999999999997"/>
    <n v="0.94"/>
    <x v="851"/>
    <x v="1"/>
  </r>
  <r>
    <x v="9"/>
    <x v="24"/>
    <n v="6"/>
    <n v="15.6"/>
    <n v="34.799999999999997"/>
    <n v="0"/>
    <m/>
    <n v="0"/>
    <n v="0"/>
    <n v="0"/>
    <n v="303.36"/>
    <x v="24"/>
    <n v="323.40000000000003"/>
    <n v="2"/>
    <n v="113.86579413184572"/>
    <n v="0.62931196565888259"/>
    <n v="96.765999999999991"/>
    <n v="0.96765999999999996"/>
    <n v="0.94"/>
    <x v="852"/>
    <x v="2"/>
  </r>
  <r>
    <x v="9"/>
    <x v="25"/>
    <n v="3"/>
    <n v="8.3999999999999986"/>
    <n v="46"/>
    <n v="0"/>
    <m/>
    <n v="0"/>
    <n v="0"/>
    <n v="0"/>
    <n v="78.88"/>
    <x v="25"/>
    <n v="331.8"/>
    <n v="2"/>
    <n v="150.51225661106045"/>
    <n v="0.83184915000886794"/>
    <n v="96.682000000000002"/>
    <n v="0.96682000000000001"/>
    <n v="0.94"/>
    <x v="853"/>
    <x v="0"/>
  </r>
  <r>
    <x v="9"/>
    <x v="26"/>
    <n v="6"/>
    <n v="7.8000000000000007"/>
    <n v="10.3"/>
    <n v="0"/>
    <m/>
    <n v="0"/>
    <n v="0"/>
    <n v="0"/>
    <n v="125.43"/>
    <x v="26"/>
    <n v="339.6"/>
    <n v="2"/>
    <n v="33.701657458563538"/>
    <n v="0.18626187489329002"/>
    <n v="96.603999999999999"/>
    <n v="0.96604000000000001"/>
    <n v="0.94"/>
    <x v="854"/>
    <x v="1"/>
  </r>
  <r>
    <x v="9"/>
    <x v="27"/>
    <n v="2"/>
    <n v="11.2"/>
    <n v="21.5"/>
    <n v="0"/>
    <m/>
    <n v="0"/>
    <n v="0"/>
    <n v="0"/>
    <n v="92.7"/>
    <x v="27"/>
    <n v="350.8"/>
    <n v="2"/>
    <n v="70.34811993777825"/>
    <n v="0.38879905924327524"/>
    <n v="96.492000000000004"/>
    <n v="0.96492"/>
    <n v="0.94"/>
    <x v="855"/>
    <x v="2"/>
  </r>
  <r>
    <x v="9"/>
    <x v="28"/>
    <n v="2"/>
    <n v="8.8000000000000007"/>
    <n v="42.3"/>
    <n v="0"/>
    <m/>
    <n v="0"/>
    <n v="0"/>
    <n v="0"/>
    <n v="154.4"/>
    <x v="28"/>
    <n v="359.6"/>
    <n v="2"/>
    <n v="138.40583597060558"/>
    <n v="0.76493954446467638"/>
    <n v="96.403999999999996"/>
    <n v="0.96404000000000001"/>
    <n v="0.94"/>
    <x v="856"/>
    <x v="2"/>
  </r>
  <r>
    <x v="9"/>
    <x v="29"/>
    <n v="2"/>
    <n v="3.2"/>
    <n v="15.7"/>
    <n v="0"/>
    <m/>
    <n v="0"/>
    <n v="1"/>
    <n v="3"/>
    <n v="45.96"/>
    <x v="29"/>
    <n v="362.8"/>
    <n v="3"/>
    <n v="51.370487582470624"/>
    <n v="0.2839137316334614"/>
    <n v="96.372"/>
    <n v="0.96372000000000002"/>
    <n v="0.91"/>
    <x v="857"/>
    <x v="1"/>
  </r>
  <r>
    <x v="9"/>
    <x v="30"/>
    <n v="0"/>
    <n v="0"/>
    <n v="0"/>
    <n v="1"/>
    <s v="Routine"/>
    <n v="473.83"/>
    <n v="0"/>
    <n v="0"/>
    <n v="0"/>
    <x v="30"/>
    <n v="362.8"/>
    <n v="3"/>
    <n v="0"/>
    <n v="0"/>
    <n v="96.372"/>
    <n v="0.96372000000000002"/>
    <n v="0.91"/>
    <x v="1"/>
    <x v="1"/>
  </r>
  <r>
    <x v="9"/>
    <x v="31"/>
    <n v="7"/>
    <n v="16.8"/>
    <n v="31.3"/>
    <n v="0"/>
    <m/>
    <n v="0"/>
    <n v="0"/>
    <n v="0"/>
    <n v="261.95"/>
    <x v="31"/>
    <n v="379.6"/>
    <n v="3"/>
    <n v="102.41377460709114"/>
    <n v="0.56601909554951235"/>
    <n v="96.204000000000008"/>
    <n v="0.96204000000000012"/>
    <n v="0.91"/>
    <x v="858"/>
    <x v="2"/>
  </r>
  <r>
    <x v="9"/>
    <x v="32"/>
    <n v="7"/>
    <n v="10.5"/>
    <n v="17.2"/>
    <n v="0"/>
    <m/>
    <n v="0"/>
    <n v="0"/>
    <n v="0"/>
    <n v="93.5"/>
    <x v="32"/>
    <n v="390.1"/>
    <n v="3"/>
    <n v="56.278495950222599"/>
    <n v="0.31103924739462019"/>
    <n v="96.099000000000004"/>
    <n v="0.96099000000000001"/>
    <n v="0.91"/>
    <x v="859"/>
    <x v="1"/>
  </r>
  <r>
    <x v="9"/>
    <x v="33"/>
    <n v="5"/>
    <n v="18"/>
    <n v="20.6"/>
    <n v="0"/>
    <m/>
    <n v="0"/>
    <n v="0"/>
    <n v="0"/>
    <n v="244.23"/>
    <x v="33"/>
    <n v="408.1"/>
    <n v="3"/>
    <n v="67.403314917127076"/>
    <n v="0.37252374978658004"/>
    <n v="95.918999999999997"/>
    <n v="0.95918999999999999"/>
    <n v="0.91"/>
    <x v="860"/>
    <x v="2"/>
  </r>
  <r>
    <x v="9"/>
    <x v="34"/>
    <n v="0"/>
    <n v="0"/>
    <n v="0"/>
    <n v="0"/>
    <m/>
    <n v="0"/>
    <n v="0"/>
    <n v="0"/>
    <n v="0"/>
    <x v="34"/>
    <n v="408.1"/>
    <n v="3"/>
    <n v="0"/>
    <n v="0"/>
    <n v="95.918999999999997"/>
    <n v="0.95918999999999999"/>
    <n v="0.91"/>
    <x v="1"/>
    <x v="1"/>
  </r>
  <r>
    <x v="9"/>
    <x v="35"/>
    <n v="7"/>
    <n v="18.2"/>
    <n v="36.299999999999997"/>
    <n v="0"/>
    <m/>
    <n v="0"/>
    <n v="0"/>
    <n v="0"/>
    <n v="105.5"/>
    <x v="35"/>
    <n v="426.3"/>
    <n v="3"/>
    <n v="118.77380249959768"/>
    <n v="0.65643748142004132"/>
    <n v="95.737000000000009"/>
    <n v="0.95737000000000005"/>
    <n v="0.91"/>
    <x v="861"/>
    <x v="2"/>
  </r>
  <r>
    <x v="9"/>
    <x v="36"/>
    <n v="2"/>
    <n v="9"/>
    <n v="48.4"/>
    <n v="0"/>
    <m/>
    <n v="0"/>
    <n v="0"/>
    <n v="0"/>
    <n v="106.72"/>
    <x v="36"/>
    <n v="435.3"/>
    <n v="3"/>
    <n v="158.3650699994636"/>
    <n v="0.87524997522672188"/>
    <n v="95.647000000000006"/>
    <n v="0.95647000000000004"/>
    <n v="0.91"/>
    <x v="862"/>
    <x v="0"/>
  </r>
  <r>
    <x v="9"/>
    <x v="37"/>
    <n v="3"/>
    <n v="4.8000000000000007"/>
    <n v="41.5"/>
    <n v="0"/>
    <m/>
    <n v="0"/>
    <n v="0"/>
    <n v="0"/>
    <n v="71.19"/>
    <x v="37"/>
    <n v="440.1"/>
    <n v="3"/>
    <n v="135.78823150780451"/>
    <n v="0.75047260272539162"/>
    <n v="95.599000000000004"/>
    <n v="0.95599000000000001"/>
    <n v="0.91"/>
    <x v="863"/>
    <x v="2"/>
  </r>
  <r>
    <x v="9"/>
    <x v="38"/>
    <n v="2"/>
    <n v="11.6"/>
    <n v="47"/>
    <n v="0"/>
    <m/>
    <n v="0"/>
    <n v="0"/>
    <n v="0"/>
    <n v="158.34"/>
    <x v="38"/>
    <n v="451.70000000000005"/>
    <n v="3"/>
    <n v="153.78426218956176"/>
    <n v="0.8499328271829738"/>
    <n v="95.48299999999999"/>
    <n v="0.95482999999999985"/>
    <n v="0.91"/>
    <x v="864"/>
    <x v="0"/>
  </r>
  <r>
    <x v="9"/>
    <x v="39"/>
    <n v="3"/>
    <n v="13.8"/>
    <n v="45.3"/>
    <n v="0"/>
    <m/>
    <n v="0"/>
    <n v="0"/>
    <n v="0"/>
    <n v="234.48"/>
    <x v="39"/>
    <n v="465.50000000000006"/>
    <n v="3"/>
    <n v="148.22185270610953"/>
    <n v="0.81919057598699385"/>
    <n v="95.344999999999999"/>
    <n v="0.95345000000000002"/>
    <n v="0.91"/>
    <x v="865"/>
    <x v="0"/>
  </r>
  <r>
    <x v="9"/>
    <x v="40"/>
    <n v="1"/>
    <n v="4"/>
    <n v="19.5"/>
    <n v="0"/>
    <m/>
    <n v="0"/>
    <n v="0"/>
    <n v="0"/>
    <n v="29.99"/>
    <x v="40"/>
    <n v="469.50000000000006"/>
    <n v="3"/>
    <n v="63.804108780775628"/>
    <n v="0.35263170489506362"/>
    <n v="95.304999999999993"/>
    <n v="0.95304999999999995"/>
    <n v="0.91"/>
    <x v="866"/>
    <x v="2"/>
  </r>
  <r>
    <x v="9"/>
    <x v="41"/>
    <n v="5"/>
    <n v="22"/>
    <n v="19.8"/>
    <n v="0"/>
    <m/>
    <n v="0"/>
    <n v="0"/>
    <n v="0"/>
    <n v="177.05"/>
    <x v="41"/>
    <n v="491.50000000000006"/>
    <n v="3"/>
    <n v="64.785710454326022"/>
    <n v="0.35805680804729534"/>
    <n v="95.084999999999994"/>
    <n v="0.95084999999999997"/>
    <n v="0.91"/>
    <x v="867"/>
    <x v="2"/>
  </r>
  <r>
    <x v="9"/>
    <x v="42"/>
    <n v="4"/>
    <n v="8"/>
    <n v="14.9"/>
    <n v="0"/>
    <m/>
    <n v="0"/>
    <n v="0"/>
    <n v="0"/>
    <n v="129.24"/>
    <x v="42"/>
    <n v="499.50000000000006"/>
    <n v="3"/>
    <n v="48.752883119669583"/>
    <n v="0.26944678989417681"/>
    <n v="95.004999999999995"/>
    <n v="0.95004999999999995"/>
    <n v="0.91"/>
    <x v="868"/>
    <x v="1"/>
  </r>
  <r>
    <x v="9"/>
    <x v="43"/>
    <n v="7"/>
    <n v="11.9"/>
    <n v="42.3"/>
    <n v="0"/>
    <m/>
    <n v="0"/>
    <n v="0"/>
    <n v="0"/>
    <n v="161.43"/>
    <x v="43"/>
    <n v="511.40000000000003"/>
    <n v="3"/>
    <n v="138.40583597060558"/>
    <n v="0.76493954446467638"/>
    <n v="94.88600000000001"/>
    <n v="0.94886000000000015"/>
    <n v="0.91"/>
    <x v="869"/>
    <x v="2"/>
  </r>
  <r>
    <x v="9"/>
    <x v="44"/>
    <n v="4"/>
    <n v="21.2"/>
    <n v="33.1"/>
    <n v="0"/>
    <m/>
    <n v="0"/>
    <n v="0"/>
    <n v="0"/>
    <n v="333.53"/>
    <x v="44"/>
    <n v="532.6"/>
    <n v="3"/>
    <n v="108.3033846483935"/>
    <n v="0.59856971446290286"/>
    <n v="94.674000000000007"/>
    <n v="0.94674000000000003"/>
    <n v="0.91"/>
    <x v="870"/>
    <x v="2"/>
  </r>
  <r>
    <x v="9"/>
    <x v="45"/>
    <n v="1"/>
    <n v="1.5"/>
    <n v="27.9"/>
    <n v="0"/>
    <m/>
    <n v="0"/>
    <n v="0"/>
    <n v="0"/>
    <n v="17.37"/>
    <x v="45"/>
    <n v="534.1"/>
    <n v="3"/>
    <n v="91.288955640186657"/>
    <n v="0.50453459315755245"/>
    <n v="94.659000000000006"/>
    <n v="0.94659000000000004"/>
    <n v="0.91"/>
    <x v="871"/>
    <x v="2"/>
  </r>
  <r>
    <x v="9"/>
    <x v="46"/>
    <n v="2"/>
    <n v="7.2"/>
    <n v="27.6"/>
    <n v="0"/>
    <m/>
    <n v="0"/>
    <n v="0"/>
    <n v="0"/>
    <n v="108.01"/>
    <x v="46"/>
    <n v="541.30000000000007"/>
    <n v="3"/>
    <n v="90.307353966636271"/>
    <n v="0.49910949000532079"/>
    <n v="94.587000000000003"/>
    <n v="0.94586999999999999"/>
    <n v="0.91"/>
    <x v="872"/>
    <x v="2"/>
  </r>
  <r>
    <x v="9"/>
    <x v="47"/>
    <n v="7"/>
    <n v="32.9"/>
    <n v="46.4"/>
    <n v="0"/>
    <m/>
    <n v="0"/>
    <n v="0"/>
    <n v="0"/>
    <n v="513.86"/>
    <x v="47"/>
    <n v="574.20000000000005"/>
    <n v="3"/>
    <n v="151.82105884246099"/>
    <n v="0.83908262087851038"/>
    <n v="94.257999999999996"/>
    <n v="0.94257999999999997"/>
    <n v="0.91"/>
    <x v="873"/>
    <x v="0"/>
  </r>
  <r>
    <x v="9"/>
    <x v="48"/>
    <n v="5"/>
    <n v="6.5"/>
    <n v="48"/>
    <n v="0"/>
    <m/>
    <n v="0"/>
    <n v="0"/>
    <n v="0"/>
    <n v="45.24"/>
    <x v="48"/>
    <n v="580.70000000000005"/>
    <n v="3"/>
    <n v="157.05626776806307"/>
    <n v="0.86801650435707955"/>
    <n v="94.192999999999998"/>
    <n v="0.94192999999999993"/>
    <n v="0.91"/>
    <x v="874"/>
    <x v="0"/>
  </r>
  <r>
    <x v="9"/>
    <x v="49"/>
    <n v="0"/>
    <n v="0"/>
    <n v="0"/>
    <n v="1"/>
    <s v="Emergency"/>
    <n v="457.42"/>
    <n v="0"/>
    <n v="0"/>
    <n v="0"/>
    <x v="49"/>
    <n v="580.70000000000005"/>
    <n v="3"/>
    <n v="0"/>
    <n v="0"/>
    <n v="94.192999999999998"/>
    <n v="0.94192999999999993"/>
    <n v="0.91"/>
    <x v="1"/>
    <x v="1"/>
  </r>
  <r>
    <x v="9"/>
    <x v="50"/>
    <n v="3"/>
    <n v="4.5"/>
    <n v="45.3"/>
    <n v="0"/>
    <m/>
    <n v="0"/>
    <n v="0"/>
    <n v="0"/>
    <n v="63.44"/>
    <x v="50"/>
    <n v="585.20000000000005"/>
    <n v="3"/>
    <n v="148.22185270610953"/>
    <n v="0.81919057598699385"/>
    <n v="94.147999999999996"/>
    <n v="0.94147999999999998"/>
    <n v="0.91"/>
    <x v="875"/>
    <x v="0"/>
  </r>
  <r>
    <x v="9"/>
    <x v="51"/>
    <n v="7"/>
    <n v="23.8"/>
    <n v="30.2"/>
    <n v="0"/>
    <m/>
    <n v="0"/>
    <n v="0"/>
    <n v="0"/>
    <n v="194.18"/>
    <x v="51"/>
    <n v="609"/>
    <n v="3"/>
    <n v="98.814568470739687"/>
    <n v="0.54612705065799594"/>
    <n v="93.910000000000011"/>
    <n v="0.93910000000000016"/>
    <n v="0.91"/>
    <x v="876"/>
    <x v="2"/>
  </r>
  <r>
    <x v="9"/>
    <x v="52"/>
    <n v="5"/>
    <n v="21"/>
    <n v="24.3"/>
    <n v="0"/>
    <m/>
    <n v="0"/>
    <n v="0"/>
    <n v="0"/>
    <n v="396.16"/>
    <x v="52"/>
    <n v="630"/>
    <n v="3"/>
    <n v="79.509735557581934"/>
    <n v="0.43943335533077155"/>
    <n v="93.7"/>
    <n v="0.93700000000000006"/>
    <n v="0.91"/>
    <x v="877"/>
    <x v="2"/>
  </r>
  <r>
    <x v="9"/>
    <x v="53"/>
    <n v="0"/>
    <n v="0"/>
    <n v="0"/>
    <n v="0"/>
    <m/>
    <n v="0"/>
    <n v="0"/>
    <n v="0"/>
    <n v="0"/>
    <x v="53"/>
    <n v="630"/>
    <n v="3"/>
    <n v="0"/>
    <n v="0"/>
    <n v="93.7"/>
    <n v="0.93700000000000006"/>
    <n v="0.91"/>
    <x v="1"/>
    <x v="1"/>
  </r>
  <r>
    <x v="9"/>
    <x v="54"/>
    <n v="5"/>
    <n v="5.5"/>
    <n v="12.7"/>
    <n v="0"/>
    <m/>
    <n v="0"/>
    <n v="0"/>
    <n v="0"/>
    <n v="44.83"/>
    <x v="54"/>
    <n v="635.5"/>
    <n v="3"/>
    <n v="41.554470846966687"/>
    <n v="0.22966270011114398"/>
    <n v="93.644999999999996"/>
    <n v="0.93645"/>
    <n v="0.91"/>
    <x v="878"/>
    <x v="1"/>
  </r>
  <r>
    <x v="9"/>
    <x v="55"/>
    <n v="1"/>
    <n v="0.6"/>
    <n v="16"/>
    <n v="0"/>
    <m/>
    <n v="0"/>
    <n v="0"/>
    <n v="0"/>
    <n v="9.57"/>
    <x v="55"/>
    <n v="636.1"/>
    <n v="3"/>
    <n v="52.352089256021031"/>
    <n v="0.28933883478569322"/>
    <n v="93.63900000000001"/>
    <n v="0.93639000000000006"/>
    <n v="0.91"/>
    <x v="879"/>
    <x v="1"/>
  </r>
  <r>
    <x v="9"/>
    <x v="56"/>
    <n v="5"/>
    <n v="21"/>
    <n v="13.7"/>
    <n v="0"/>
    <m/>
    <n v="0"/>
    <n v="0"/>
    <n v="0"/>
    <n v="378.37"/>
    <x v="56"/>
    <n v="657.1"/>
    <n v="3"/>
    <n v="44.826476425468002"/>
    <n v="0.24774637728524979"/>
    <n v="93.429000000000002"/>
    <n v="0.93429000000000006"/>
    <n v="0.91"/>
    <x v="880"/>
    <x v="1"/>
  </r>
  <r>
    <x v="9"/>
    <x v="57"/>
    <n v="3"/>
    <n v="2.4"/>
    <n v="42.9"/>
    <n v="0"/>
    <m/>
    <n v="0"/>
    <n v="0"/>
    <n v="0"/>
    <n v="47.72"/>
    <x v="57"/>
    <n v="659.5"/>
    <n v="3"/>
    <n v="140.36903931770638"/>
    <n v="0.77578975076913992"/>
    <n v="93.405000000000001"/>
    <n v="0.93405000000000005"/>
    <n v="0.91"/>
    <x v="881"/>
    <x v="2"/>
  </r>
  <r>
    <x v="9"/>
    <x v="58"/>
    <n v="1"/>
    <n v="1.7"/>
    <n v="33.700000000000003"/>
    <n v="1"/>
    <s v="Routine"/>
    <n v="230.67"/>
    <n v="1"/>
    <n v="2"/>
    <n v="27.16"/>
    <x v="58"/>
    <n v="661.2"/>
    <n v="4"/>
    <n v="110.26658799549429"/>
    <n v="0.60941992076736629"/>
    <n v="93.388000000000005"/>
    <n v="0.93388000000000004"/>
    <n v="0.88"/>
    <x v="882"/>
    <x v="2"/>
  </r>
  <r>
    <x v="9"/>
    <x v="59"/>
    <n v="1"/>
    <n v="1.6"/>
    <n v="14.7"/>
    <n v="0"/>
    <m/>
    <n v="0"/>
    <n v="0"/>
    <n v="0"/>
    <n v="19.05"/>
    <x v="59"/>
    <n v="662.80000000000007"/>
    <n v="4"/>
    <n v="48.098482003969309"/>
    <n v="0.26583005445935559"/>
    <n v="93.372"/>
    <n v="0.93371999999999999"/>
    <n v="0.88"/>
    <x v="883"/>
    <x v="1"/>
  </r>
  <r>
    <x v="9"/>
    <x v="60"/>
    <n v="7"/>
    <n v="32.200000000000003"/>
    <n v="15.6"/>
    <n v="0"/>
    <m/>
    <n v="0"/>
    <n v="0"/>
    <n v="0"/>
    <n v="486.27"/>
    <x v="60"/>
    <n v="695.00000000000011"/>
    <n v="4"/>
    <n v="51.043287024620497"/>
    <n v="0.28210536391605084"/>
    <n v="93.05"/>
    <n v="0.93049999999999999"/>
    <n v="0.88"/>
    <x v="884"/>
    <x v="1"/>
  </r>
  <r>
    <x v="9"/>
    <x v="61"/>
    <n v="1"/>
    <n v="1.1000000000000001"/>
    <n v="26.1"/>
    <n v="0"/>
    <m/>
    <n v="0"/>
    <n v="0"/>
    <n v="0"/>
    <n v="7.5"/>
    <x v="61"/>
    <n v="696.10000000000014"/>
    <n v="4"/>
    <n v="85.399345598884295"/>
    <n v="0.471983974244162"/>
    <n v="93.038999999999987"/>
    <n v="0.93038999999999983"/>
    <n v="0.88"/>
    <x v="885"/>
    <x v="2"/>
  </r>
  <r>
    <x v="9"/>
    <x v="62"/>
    <n v="0"/>
    <n v="0"/>
    <n v="0"/>
    <n v="0"/>
    <m/>
    <n v="0"/>
    <n v="0"/>
    <n v="0"/>
    <n v="0"/>
    <x v="62"/>
    <n v="696.10000000000014"/>
    <n v="4"/>
    <n v="0"/>
    <n v="0"/>
    <n v="93.038999999999987"/>
    <n v="0.93038999999999983"/>
    <n v="0.88"/>
    <x v="1"/>
    <x v="1"/>
  </r>
  <r>
    <x v="9"/>
    <x v="63"/>
    <n v="3"/>
    <n v="4.8000000000000007"/>
    <n v="34.9"/>
    <n v="0"/>
    <m/>
    <n v="0"/>
    <n v="1"/>
    <n v="5"/>
    <n v="37.86"/>
    <x v="63"/>
    <n v="700.90000000000009"/>
    <n v="5"/>
    <n v="114.19299468969587"/>
    <n v="0.63112033337629336"/>
    <n v="92.991"/>
    <n v="0.92991000000000001"/>
    <n v="0.85"/>
    <x v="886"/>
    <x v="2"/>
  </r>
  <r>
    <x v="9"/>
    <x v="64"/>
    <n v="6"/>
    <n v="14.4"/>
    <n v="31.4"/>
    <n v="0"/>
    <m/>
    <n v="0"/>
    <n v="0"/>
    <n v="0"/>
    <n v="261.39999999999998"/>
    <x v="64"/>
    <n v="715.30000000000007"/>
    <n v="5"/>
    <n v="102.74097516494125"/>
    <n v="0.56782746326692279"/>
    <n v="92.847000000000008"/>
    <n v="0.92847000000000013"/>
    <n v="0.85"/>
    <x v="887"/>
    <x v="2"/>
  </r>
  <r>
    <x v="9"/>
    <x v="65"/>
    <n v="4"/>
    <n v="19.2"/>
    <n v="14.1"/>
    <n v="0"/>
    <m/>
    <n v="0"/>
    <n v="0"/>
    <n v="0"/>
    <n v="124.93"/>
    <x v="65"/>
    <n v="734.50000000000011"/>
    <n v="5"/>
    <n v="46.135278656868529"/>
    <n v="0.25497984815489211"/>
    <n v="92.655000000000001"/>
    <n v="0.92654999999999998"/>
    <n v="0.85"/>
    <x v="888"/>
    <x v="1"/>
  </r>
  <r>
    <x v="9"/>
    <x v="66"/>
    <n v="4"/>
    <n v="2.4"/>
    <n v="32.299999999999997"/>
    <n v="0"/>
    <m/>
    <n v="0"/>
    <n v="0"/>
    <n v="0"/>
    <n v="45.19"/>
    <x v="66"/>
    <n v="736.90000000000009"/>
    <n v="5"/>
    <n v="105.68578018559242"/>
    <n v="0.58410277272361799"/>
    <n v="92.631"/>
    <n v="0.92630999999999997"/>
    <n v="0.85"/>
    <x v="889"/>
    <x v="2"/>
  </r>
  <r>
    <x v="9"/>
    <x v="67"/>
    <n v="0"/>
    <n v="0"/>
    <n v="0"/>
    <n v="0"/>
    <m/>
    <n v="0"/>
    <n v="0"/>
    <n v="0"/>
    <n v="0"/>
    <x v="67"/>
    <n v="736.90000000000009"/>
    <n v="5"/>
    <n v="0"/>
    <n v="0"/>
    <n v="92.631"/>
    <n v="0.92630999999999997"/>
    <n v="0.85"/>
    <x v="1"/>
    <x v="1"/>
  </r>
  <r>
    <x v="9"/>
    <x v="68"/>
    <n v="0"/>
    <n v="0"/>
    <n v="0"/>
    <n v="0"/>
    <m/>
    <n v="0"/>
    <n v="0"/>
    <n v="0"/>
    <n v="0"/>
    <x v="68"/>
    <n v="736.90000000000009"/>
    <n v="5"/>
    <n v="0"/>
    <n v="0"/>
    <n v="92.631"/>
    <n v="0.92630999999999997"/>
    <n v="0.85"/>
    <x v="1"/>
    <x v="1"/>
  </r>
  <r>
    <x v="9"/>
    <x v="69"/>
    <n v="6"/>
    <n v="30.6"/>
    <n v="12.6"/>
    <n v="0"/>
    <m/>
    <n v="0"/>
    <n v="0"/>
    <n v="0"/>
    <n v="522.66"/>
    <x v="69"/>
    <n v="767.50000000000011"/>
    <n v="5"/>
    <n v="41.227270289116561"/>
    <n v="0.22785433239373343"/>
    <n v="92.325000000000003"/>
    <n v="0.92325000000000002"/>
    <n v="0.85"/>
    <x v="890"/>
    <x v="1"/>
  </r>
  <r>
    <x v="9"/>
    <x v="70"/>
    <n v="3"/>
    <n v="13.2"/>
    <n v="32.799999999999997"/>
    <n v="0"/>
    <m/>
    <n v="0"/>
    <n v="0"/>
    <n v="0"/>
    <n v="181.52"/>
    <x v="70"/>
    <n v="780.70000000000016"/>
    <n v="5"/>
    <n v="107.32178297484309"/>
    <n v="0.59314461131067098"/>
    <n v="92.192999999999998"/>
    <n v="0.92193000000000003"/>
    <n v="0.85"/>
    <x v="891"/>
    <x v="2"/>
  </r>
  <r>
    <x v="9"/>
    <x v="71"/>
    <n v="0"/>
    <n v="0"/>
    <n v="0"/>
    <n v="0"/>
    <m/>
    <n v="0"/>
    <n v="0"/>
    <n v="0"/>
    <n v="0"/>
    <x v="71"/>
    <n v="780.70000000000016"/>
    <n v="5"/>
    <n v="0"/>
    <n v="0"/>
    <n v="92.192999999999998"/>
    <n v="0.92193000000000003"/>
    <n v="0.85"/>
    <x v="1"/>
    <x v="1"/>
  </r>
  <r>
    <x v="9"/>
    <x v="72"/>
    <n v="5"/>
    <n v="17.5"/>
    <n v="31.6"/>
    <n v="0"/>
    <m/>
    <n v="0"/>
    <n v="0"/>
    <n v="0"/>
    <n v="121.71"/>
    <x v="72"/>
    <n v="798.20000000000016"/>
    <n v="5"/>
    <n v="103.39537628064153"/>
    <n v="0.57144419870174412"/>
    <n v="92.018000000000001"/>
    <n v="0.92018"/>
    <n v="0.85"/>
    <x v="892"/>
    <x v="2"/>
  </r>
  <r>
    <x v="9"/>
    <x v="73"/>
    <n v="0"/>
    <n v="0"/>
    <n v="0"/>
    <n v="0"/>
    <m/>
    <n v="0"/>
    <n v="0"/>
    <n v="0"/>
    <n v="0"/>
    <x v="73"/>
    <n v="798.20000000000016"/>
    <n v="5"/>
    <n v="0"/>
    <n v="0"/>
    <n v="92.018000000000001"/>
    <n v="0.92018"/>
    <n v="0.85"/>
    <x v="1"/>
    <x v="1"/>
  </r>
  <r>
    <x v="9"/>
    <x v="74"/>
    <n v="7"/>
    <n v="39.200000000000003"/>
    <n v="26.9"/>
    <n v="0"/>
    <m/>
    <n v="0"/>
    <n v="0"/>
    <n v="0"/>
    <n v="331.71"/>
    <x v="74"/>
    <n v="837.4000000000002"/>
    <n v="5"/>
    <n v="88.016950061685336"/>
    <n v="0.48645091598344664"/>
    <n v="91.625999999999991"/>
    <n v="0.91625999999999985"/>
    <n v="0.85"/>
    <x v="893"/>
    <x v="2"/>
  </r>
  <r>
    <x v="9"/>
    <x v="75"/>
    <n v="7"/>
    <n v="14"/>
    <n v="16.7"/>
    <n v="0"/>
    <m/>
    <n v="0"/>
    <n v="0"/>
    <n v="0"/>
    <n v="221.52"/>
    <x v="75"/>
    <n v="851.4000000000002"/>
    <n v="5"/>
    <n v="54.642493160971938"/>
    <n v="0.30199740880756726"/>
    <n v="91.486000000000004"/>
    <n v="0.91486000000000001"/>
    <n v="0.85"/>
    <x v="894"/>
    <x v="1"/>
  </r>
  <r>
    <x v="9"/>
    <x v="76"/>
    <n v="1"/>
    <n v="2.9"/>
    <n v="44.5"/>
    <n v="1"/>
    <s v="Routine"/>
    <n v="216.99"/>
    <n v="0"/>
    <n v="0"/>
    <n v="37.6"/>
    <x v="76"/>
    <n v="854.30000000000018"/>
    <n v="5"/>
    <n v="145.60424824330846"/>
    <n v="0.8047236342477091"/>
    <n v="91.456999999999994"/>
    <n v="0.91456999999999988"/>
    <n v="0.85"/>
    <x v="895"/>
    <x v="2"/>
  </r>
  <r>
    <x v="9"/>
    <x v="77"/>
    <n v="1"/>
    <n v="2.4"/>
    <n v="20.399999999999999"/>
    <n v="0"/>
    <m/>
    <n v="0"/>
    <n v="0"/>
    <n v="0"/>
    <n v="36.64"/>
    <x v="77"/>
    <n v="856.70000000000016"/>
    <n v="5"/>
    <n v="66.748913801426795"/>
    <n v="0.36890701435175877"/>
    <n v="91.432999999999993"/>
    <n v="0.91432999999999998"/>
    <n v="0.85"/>
    <x v="896"/>
    <x v="1"/>
  </r>
  <r>
    <x v="9"/>
    <x v="78"/>
    <n v="0"/>
    <n v="0"/>
    <n v="0"/>
    <n v="0"/>
    <m/>
    <n v="0"/>
    <n v="0"/>
    <n v="0"/>
    <n v="0"/>
    <x v="78"/>
    <n v="856.70000000000016"/>
    <n v="5"/>
    <n v="0"/>
    <n v="0"/>
    <n v="91.432999999999993"/>
    <n v="0.91432999999999998"/>
    <n v="0.85"/>
    <x v="1"/>
    <x v="1"/>
  </r>
  <r>
    <x v="9"/>
    <x v="79"/>
    <n v="5"/>
    <n v="27.5"/>
    <n v="26.2"/>
    <n v="0"/>
    <m/>
    <n v="0"/>
    <n v="0"/>
    <n v="0"/>
    <n v="401.43"/>
    <x v="79"/>
    <n v="884.20000000000016"/>
    <n v="5"/>
    <n v="85.726546156734429"/>
    <n v="0.47379234196157261"/>
    <n v="91.158000000000001"/>
    <n v="0.91158000000000006"/>
    <n v="0.85"/>
    <x v="897"/>
    <x v="2"/>
  </r>
  <r>
    <x v="9"/>
    <x v="80"/>
    <n v="5"/>
    <n v="14"/>
    <n v="41.5"/>
    <n v="0"/>
    <m/>
    <n v="0"/>
    <n v="0"/>
    <n v="0"/>
    <n v="193.93"/>
    <x v="80"/>
    <n v="898.20000000000016"/>
    <n v="5"/>
    <n v="135.78823150780451"/>
    <n v="0.75047260272539162"/>
    <n v="91.018000000000001"/>
    <n v="0.91017999999999999"/>
    <n v="0.85"/>
    <x v="898"/>
    <x v="2"/>
  </r>
  <r>
    <x v="9"/>
    <x v="81"/>
    <n v="5"/>
    <n v="12.5"/>
    <n v="27"/>
    <n v="0"/>
    <m/>
    <n v="0"/>
    <n v="0"/>
    <n v="0"/>
    <n v="152.41999999999999"/>
    <x v="81"/>
    <n v="910.70000000000016"/>
    <n v="5"/>
    <n v="88.344150619535483"/>
    <n v="0.48825928370085731"/>
    <n v="90.893000000000001"/>
    <n v="0.90893000000000002"/>
    <n v="0.85"/>
    <x v="899"/>
    <x v="2"/>
  </r>
  <r>
    <x v="9"/>
    <x v="82"/>
    <n v="1"/>
    <n v="1.3"/>
    <n v="42.4"/>
    <n v="0"/>
    <m/>
    <n v="0"/>
    <n v="1"/>
    <n v="1"/>
    <n v="17.32"/>
    <x v="82"/>
    <n v="912.00000000000011"/>
    <n v="6"/>
    <n v="138.73303652845573"/>
    <n v="0.76674791218208704"/>
    <n v="90.88"/>
    <n v="0.90879999999999994"/>
    <n v="0.82000000000000006"/>
    <x v="900"/>
    <x v="2"/>
  </r>
  <r>
    <x v="9"/>
    <x v="83"/>
    <n v="1"/>
    <n v="4.9000000000000004"/>
    <n v="30.6"/>
    <n v="1"/>
    <s v="Routine"/>
    <n v="825.49"/>
    <n v="0"/>
    <n v="0"/>
    <n v="54.82"/>
    <x v="83"/>
    <n v="916.90000000000009"/>
    <n v="6"/>
    <n v="100.12337070214021"/>
    <n v="0.55336052152763826"/>
    <n v="90.830999999999989"/>
    <n v="0.90830999999999984"/>
    <n v="0.82000000000000006"/>
    <x v="901"/>
    <x v="2"/>
  </r>
  <r>
    <x v="9"/>
    <x v="84"/>
    <n v="3"/>
    <n v="3.3"/>
    <n v="25.9"/>
    <n v="0"/>
    <m/>
    <n v="0"/>
    <n v="0"/>
    <n v="0"/>
    <n v="24.51"/>
    <x v="84"/>
    <n v="920.2"/>
    <n v="6"/>
    <n v="84.744944483184028"/>
    <n v="0.46836723880934084"/>
    <n v="90.798000000000002"/>
    <n v="0.90798000000000001"/>
    <n v="0.82000000000000006"/>
    <x v="902"/>
    <x v="2"/>
  </r>
  <r>
    <x v="9"/>
    <x v="85"/>
    <n v="0"/>
    <n v="0"/>
    <n v="0"/>
    <n v="0"/>
    <m/>
    <n v="0"/>
    <n v="0"/>
    <n v="0"/>
    <n v="0"/>
    <x v="85"/>
    <n v="920.2"/>
    <n v="6"/>
    <n v="0"/>
    <n v="0"/>
    <n v="90.798000000000002"/>
    <n v="0.90798000000000001"/>
    <n v="0.82000000000000006"/>
    <x v="1"/>
    <x v="1"/>
  </r>
  <r>
    <x v="9"/>
    <x v="86"/>
    <n v="2"/>
    <n v="7.6"/>
    <n v="44.7"/>
    <n v="0"/>
    <m/>
    <n v="0"/>
    <n v="0"/>
    <n v="0"/>
    <n v="44.93"/>
    <x v="86"/>
    <n v="927.80000000000007"/>
    <n v="6"/>
    <n v="146.25864935900873"/>
    <n v="0.80834036968253031"/>
    <n v="90.722000000000008"/>
    <n v="0.90722000000000014"/>
    <n v="0.82000000000000006"/>
    <x v="903"/>
    <x v="2"/>
  </r>
  <r>
    <x v="9"/>
    <x v="87"/>
    <n v="1"/>
    <n v="1.6"/>
    <n v="11.7"/>
    <n v="0"/>
    <m/>
    <n v="0"/>
    <n v="0"/>
    <n v="0"/>
    <n v="19.09"/>
    <x v="87"/>
    <n v="929.40000000000009"/>
    <n v="6"/>
    <n v="38.282465268465373"/>
    <n v="0.21157902293703815"/>
    <n v="90.706000000000003"/>
    <n v="0.90705999999999998"/>
    <n v="0.82000000000000006"/>
    <x v="904"/>
    <x v="1"/>
  </r>
  <r>
    <x v="9"/>
    <x v="88"/>
    <n v="3"/>
    <n v="6.8999999999999986"/>
    <n v="48.8"/>
    <n v="0"/>
    <m/>
    <n v="0"/>
    <n v="0"/>
    <n v="0"/>
    <n v="134.88999999999999"/>
    <x v="88"/>
    <n v="936.30000000000007"/>
    <n v="6"/>
    <n v="159.67387223086411"/>
    <n v="0.88248344609636409"/>
    <n v="90.637"/>
    <n v="0.90637000000000001"/>
    <n v="0.82000000000000006"/>
    <x v="905"/>
    <x v="2"/>
  </r>
  <r>
    <x v="9"/>
    <x v="89"/>
    <n v="4"/>
    <n v="12.8"/>
    <n v="18"/>
    <n v="0"/>
    <m/>
    <n v="0"/>
    <n v="0"/>
    <n v="0"/>
    <n v="101.74"/>
    <x v="89"/>
    <n v="949.1"/>
    <n v="6"/>
    <n v="58.896100413023653"/>
    <n v="0.32550618913390483"/>
    <n v="90.509"/>
    <n v="0.90508999999999995"/>
    <n v="0.82000000000000006"/>
    <x v="906"/>
    <x v="1"/>
  </r>
  <r>
    <x v="9"/>
    <x v="90"/>
    <n v="0"/>
    <n v="0"/>
    <n v="0"/>
    <n v="0"/>
    <m/>
    <n v="0"/>
    <n v="0"/>
    <n v="0"/>
    <n v="0"/>
    <x v="90"/>
    <n v="949.1"/>
    <n v="6"/>
    <n v="0"/>
    <n v="0"/>
    <n v="90.509"/>
    <n v="0.90508999999999995"/>
    <n v="0.82000000000000006"/>
    <x v="1"/>
    <x v="1"/>
  </r>
  <r>
    <x v="9"/>
    <x v="91"/>
    <n v="6"/>
    <n v="26.4"/>
    <n v="33.799999999999997"/>
    <n v="0"/>
    <m/>
    <n v="0"/>
    <n v="0"/>
    <n v="0"/>
    <n v="354.26"/>
    <x v="91"/>
    <n v="975.5"/>
    <n v="6"/>
    <n v="110.59378855334441"/>
    <n v="0.61122828848477684"/>
    <n v="90.245000000000005"/>
    <n v="0.90245000000000009"/>
    <n v="0.82000000000000006"/>
    <x v="907"/>
    <x v="2"/>
  </r>
  <r>
    <x v="9"/>
    <x v="92"/>
    <n v="5"/>
    <n v="8"/>
    <n v="36.799999999999997"/>
    <n v="0"/>
    <m/>
    <n v="0"/>
    <n v="0"/>
    <n v="0"/>
    <n v="88.31"/>
    <x v="92"/>
    <n v="983.5"/>
    <n v="6"/>
    <n v="120.40980528884835"/>
    <n v="0.66547932000709431"/>
    <n v="90.164999999999992"/>
    <n v="0.90164999999999995"/>
    <n v="0.82000000000000006"/>
    <x v="908"/>
    <x v="2"/>
  </r>
  <r>
    <x v="9"/>
    <x v="93"/>
    <n v="7"/>
    <n v="39.200000000000003"/>
    <n v="43.5"/>
    <n v="0"/>
    <m/>
    <n v="0"/>
    <n v="0"/>
    <n v="0"/>
    <n v="283.56"/>
    <x v="93"/>
    <n v="1022.7"/>
    <n v="6"/>
    <n v="142.33224266480715"/>
    <n v="0.78663995707360335"/>
    <n v="89.772999999999996"/>
    <n v="0.89772999999999992"/>
    <n v="0.82000000000000006"/>
    <x v="909"/>
    <x v="2"/>
  </r>
  <r>
    <x v="9"/>
    <x v="94"/>
    <n v="5"/>
    <n v="18.5"/>
    <n v="31"/>
    <n v="0"/>
    <m/>
    <n v="0"/>
    <n v="0"/>
    <n v="0"/>
    <n v="224.31"/>
    <x v="94"/>
    <n v="1041.2"/>
    <n v="6"/>
    <n v="101.43217293354074"/>
    <n v="0.56059399239728058"/>
    <n v="89.587999999999994"/>
    <n v="0.8958799999999999"/>
    <n v="0.82000000000000006"/>
    <x v="910"/>
    <x v="2"/>
  </r>
  <r>
    <x v="9"/>
    <x v="95"/>
    <n v="0"/>
    <n v="0"/>
    <n v="0"/>
    <n v="0"/>
    <m/>
    <n v="0"/>
    <n v="0"/>
    <n v="0"/>
    <n v="0"/>
    <x v="95"/>
    <n v="1041.2"/>
    <n v="6"/>
    <n v="0"/>
    <n v="0"/>
    <n v="89.587999999999994"/>
    <n v="0.8958799999999999"/>
    <n v="0.82000000000000006"/>
    <x v="1"/>
    <x v="1"/>
  </r>
  <r>
    <x v="9"/>
    <x v="96"/>
    <n v="0"/>
    <n v="0"/>
    <n v="0"/>
    <n v="1"/>
    <s v="Overhaul"/>
    <n v="537.09"/>
    <n v="0"/>
    <n v="0"/>
    <n v="0"/>
    <x v="96"/>
    <n v="1041.2"/>
    <n v="6"/>
    <n v="0"/>
    <n v="0"/>
    <n v="89.587999999999994"/>
    <n v="0.8958799999999999"/>
    <n v="0.82000000000000006"/>
    <x v="1"/>
    <x v="1"/>
  </r>
  <r>
    <x v="9"/>
    <x v="97"/>
    <n v="0"/>
    <n v="0"/>
    <n v="0"/>
    <n v="0"/>
    <m/>
    <n v="0"/>
    <n v="0"/>
    <n v="0"/>
    <n v="0"/>
    <x v="97"/>
    <n v="1041.2"/>
    <n v="6"/>
    <n v="0"/>
    <n v="0"/>
    <n v="89.587999999999994"/>
    <n v="0.8958799999999999"/>
    <n v="0.82000000000000006"/>
    <x v="1"/>
    <x v="1"/>
  </r>
  <r>
    <x v="9"/>
    <x v="98"/>
    <n v="1"/>
    <n v="5"/>
    <n v="32.5"/>
    <n v="0"/>
    <m/>
    <n v="0"/>
    <n v="0"/>
    <n v="0"/>
    <n v="77.23"/>
    <x v="98"/>
    <n v="1046.2"/>
    <n v="6"/>
    <n v="106.3401813012927"/>
    <n v="0.58771950815843932"/>
    <n v="89.537999999999997"/>
    <n v="0.89537999999999995"/>
    <n v="0.82000000000000006"/>
    <x v="911"/>
    <x v="2"/>
  </r>
  <r>
    <x v="9"/>
    <x v="99"/>
    <n v="0"/>
    <n v="0"/>
    <n v="0"/>
    <n v="0"/>
    <m/>
    <n v="0"/>
    <n v="0"/>
    <n v="0"/>
    <n v="0"/>
    <x v="99"/>
    <n v="1046.2"/>
    <n v="6"/>
    <n v="0"/>
    <n v="0"/>
    <n v="89.537999999999997"/>
    <n v="0.89537999999999995"/>
    <n v="0.82000000000000006"/>
    <x v="1"/>
    <x v="1"/>
  </r>
  <r>
    <x v="9"/>
    <x v="100"/>
    <n v="4"/>
    <n v="15.6"/>
    <n v="30.1"/>
    <n v="0"/>
    <m/>
    <n v="0"/>
    <n v="0"/>
    <n v="0"/>
    <n v="272.25"/>
    <x v="100"/>
    <n v="1061.8"/>
    <n v="6"/>
    <n v="98.487367912889553"/>
    <n v="0.54431868294058527"/>
    <n v="89.382000000000005"/>
    <n v="0.89382000000000006"/>
    <n v="0.82000000000000006"/>
    <x v="912"/>
    <x v="2"/>
  </r>
  <r>
    <x v="9"/>
    <x v="101"/>
    <n v="7"/>
    <n v="39.200000000000003"/>
    <n v="25.8"/>
    <n v="0"/>
    <m/>
    <n v="0"/>
    <n v="0"/>
    <n v="0"/>
    <n v="571.66"/>
    <x v="101"/>
    <n v="1101"/>
    <n v="6"/>
    <n v="84.417743925333909"/>
    <n v="0.46655887109193034"/>
    <n v="88.990000000000009"/>
    <n v="0.88990000000000014"/>
    <n v="0.82000000000000006"/>
    <x v="913"/>
    <x v="2"/>
  </r>
  <r>
    <x v="9"/>
    <x v="102"/>
    <n v="1"/>
    <n v="1.6"/>
    <n v="33.6"/>
    <n v="0"/>
    <m/>
    <n v="0"/>
    <n v="0"/>
    <n v="0"/>
    <n v="17.170000000000002"/>
    <x v="102"/>
    <n v="1102.5999999999999"/>
    <n v="6"/>
    <n v="109.93938743764416"/>
    <n v="0.60761155304995573"/>
    <n v="88.974000000000004"/>
    <n v="0.88974000000000009"/>
    <n v="0.82000000000000006"/>
    <x v="914"/>
    <x v="2"/>
  </r>
  <r>
    <x v="9"/>
    <x v="103"/>
    <n v="4"/>
    <n v="4.4000000000000004"/>
    <n v="46.3"/>
    <n v="0"/>
    <m/>
    <n v="0"/>
    <n v="0"/>
    <n v="0"/>
    <n v="54.01"/>
    <x v="103"/>
    <n v="1107"/>
    <n v="6"/>
    <n v="151.49385828461084"/>
    <n v="0.83727425316109971"/>
    <n v="88.929999999999993"/>
    <n v="0.88929999999999998"/>
    <n v="0.82000000000000006"/>
    <x v="915"/>
    <x v="2"/>
  </r>
  <r>
    <x v="10"/>
    <x v="0"/>
    <n v="0"/>
    <n v="0"/>
    <n v="0"/>
    <n v="0"/>
    <m/>
    <n v="0"/>
    <n v="0"/>
    <n v="0"/>
    <n v="0"/>
    <x v="0"/>
    <n v="0"/>
    <n v="0"/>
    <n v="0"/>
    <n v="0"/>
    <n v="100"/>
    <n v="1"/>
    <n v="1"/>
    <x v="1"/>
    <x v="1"/>
  </r>
  <r>
    <x v="10"/>
    <x v="1"/>
    <n v="6"/>
    <n v="9"/>
    <n v="39.5"/>
    <n v="0"/>
    <m/>
    <n v="0"/>
    <n v="0"/>
    <n v="0"/>
    <n v="125.34"/>
    <x v="1"/>
    <n v="9"/>
    <n v="0"/>
    <n v="130.41520760380186"/>
    <n v="0.72077704524616448"/>
    <n v="99.91"/>
    <n v="0.99909999999999999"/>
    <n v="1"/>
    <x v="916"/>
    <x v="0"/>
  </r>
  <r>
    <x v="10"/>
    <x v="2"/>
    <n v="1"/>
    <n v="6"/>
    <n v="27.8"/>
    <n v="1"/>
    <s v="Overhaul"/>
    <n v="840.29"/>
    <n v="0"/>
    <n v="0"/>
    <n v="109.51"/>
    <x v="2"/>
    <n v="15"/>
    <n v="0"/>
    <n v="91.785892946473197"/>
    <n v="0.50728105969223725"/>
    <n v="99.850000000000009"/>
    <n v="0.99850000000000005"/>
    <n v="1"/>
    <x v="917"/>
    <x v="2"/>
  </r>
  <r>
    <x v="10"/>
    <x v="3"/>
    <n v="2"/>
    <n v="1.2"/>
    <n v="28.7"/>
    <n v="0"/>
    <m/>
    <n v="0"/>
    <n v="0"/>
    <n v="0"/>
    <n v="15.73"/>
    <x v="3"/>
    <n v="16.2"/>
    <n v="0"/>
    <n v="94.757378689344634"/>
    <n v="0.52370382781177005"/>
    <n v="99.838000000000008"/>
    <n v="0.99838000000000005"/>
    <n v="1"/>
    <x v="918"/>
    <x v="2"/>
  </r>
  <r>
    <x v="10"/>
    <x v="4"/>
    <n v="2"/>
    <n v="2.2000000000000002"/>
    <n v="26.4"/>
    <n v="0"/>
    <m/>
    <n v="0"/>
    <n v="0"/>
    <n v="0"/>
    <n v="32.76"/>
    <x v="4"/>
    <n v="18.399999999999999"/>
    <n v="0"/>
    <n v="87.163581790895407"/>
    <n v="0.48173453150629719"/>
    <n v="99.816000000000003"/>
    <n v="0.99816000000000005"/>
    <n v="1"/>
    <x v="919"/>
    <x v="2"/>
  </r>
  <r>
    <x v="10"/>
    <x v="5"/>
    <n v="4"/>
    <n v="4"/>
    <n v="47.2"/>
    <n v="0"/>
    <m/>
    <n v="0"/>
    <n v="0"/>
    <n v="0"/>
    <n v="67.95"/>
    <x v="5"/>
    <n v="22.4"/>
    <n v="0"/>
    <n v="155.83791895947968"/>
    <n v="0.86128295026883439"/>
    <n v="99.775999999999996"/>
    <n v="0.99775999999999998"/>
    <n v="1"/>
    <x v="920"/>
    <x v="0"/>
  </r>
  <r>
    <x v="10"/>
    <x v="6"/>
    <n v="3"/>
    <n v="7.5"/>
    <n v="38.1"/>
    <n v="0"/>
    <m/>
    <n v="0"/>
    <n v="0"/>
    <n v="0"/>
    <n v="94.25"/>
    <x v="6"/>
    <n v="29.9"/>
    <n v="0"/>
    <n v="125.79289644822407"/>
    <n v="0.69523051706022443"/>
    <n v="99.700999999999993"/>
    <n v="0.99700999999999995"/>
    <n v="1"/>
    <x v="921"/>
    <x v="2"/>
  </r>
  <r>
    <x v="10"/>
    <x v="7"/>
    <n v="7"/>
    <n v="38.5"/>
    <n v="45.9"/>
    <n v="1"/>
    <s v="Emergency"/>
    <n v="966.27"/>
    <n v="0"/>
    <n v="0"/>
    <n v="502.91"/>
    <x v="7"/>
    <n v="68.400000000000006"/>
    <n v="0"/>
    <n v="151.54577288644316"/>
    <n v="0.83756117409617581"/>
    <n v="99.316000000000003"/>
    <n v="0.99316000000000004"/>
    <n v="1"/>
    <x v="922"/>
    <x v="0"/>
  </r>
  <r>
    <x v="10"/>
    <x v="8"/>
    <n v="4"/>
    <n v="22.4"/>
    <n v="30.3"/>
    <n v="0"/>
    <m/>
    <n v="0"/>
    <n v="0"/>
    <n v="0"/>
    <n v="438.09"/>
    <x v="8"/>
    <n v="90.800000000000011"/>
    <n v="0"/>
    <n v="100.04002001000497"/>
    <n v="0.55289986002427294"/>
    <n v="99.091999999999999"/>
    <n v="0.99092000000000002"/>
    <n v="1"/>
    <x v="923"/>
    <x v="2"/>
  </r>
  <r>
    <x v="10"/>
    <x v="9"/>
    <n v="6"/>
    <n v="32.400000000000013"/>
    <n v="22.2"/>
    <n v="0"/>
    <m/>
    <n v="0"/>
    <n v="0"/>
    <n v="0"/>
    <n v="381.33"/>
    <x v="9"/>
    <n v="123.20000000000002"/>
    <n v="0"/>
    <n v="73.296648324162049"/>
    <n v="0.4050949469484772"/>
    <n v="98.768000000000001"/>
    <n v="0.98768"/>
    <n v="1"/>
    <x v="924"/>
    <x v="2"/>
  </r>
  <r>
    <x v="10"/>
    <x v="10"/>
    <n v="5"/>
    <n v="17"/>
    <n v="39.5"/>
    <n v="0"/>
    <m/>
    <n v="0"/>
    <n v="0"/>
    <n v="0"/>
    <n v="332.99"/>
    <x v="10"/>
    <n v="140.20000000000002"/>
    <n v="0"/>
    <n v="130.41520760380186"/>
    <n v="0.72077704524616448"/>
    <n v="98.597999999999999"/>
    <n v="0.98597999999999997"/>
    <n v="1"/>
    <x v="925"/>
    <x v="0"/>
  </r>
  <r>
    <x v="10"/>
    <x v="11"/>
    <n v="5"/>
    <n v="14.5"/>
    <n v="10.5"/>
    <n v="0"/>
    <m/>
    <n v="0"/>
    <n v="0"/>
    <n v="0"/>
    <n v="128.94"/>
    <x v="11"/>
    <n v="154.70000000000002"/>
    <n v="0"/>
    <n v="34.667333666833407"/>
    <n v="0.19159896139455004"/>
    <n v="98.453000000000003"/>
    <n v="0.98453000000000002"/>
    <n v="1"/>
    <x v="926"/>
    <x v="1"/>
  </r>
  <r>
    <x v="10"/>
    <x v="12"/>
    <n v="0"/>
    <n v="0"/>
    <n v="0"/>
    <n v="0"/>
    <m/>
    <n v="0"/>
    <n v="0"/>
    <n v="0"/>
    <n v="0"/>
    <x v="12"/>
    <n v="154.70000000000002"/>
    <n v="0"/>
    <n v="0"/>
    <n v="0"/>
    <n v="98.453000000000003"/>
    <n v="0.98453000000000002"/>
    <n v="1"/>
    <x v="1"/>
    <x v="1"/>
  </r>
  <r>
    <x v="10"/>
    <x v="13"/>
    <n v="3"/>
    <n v="7.8000000000000007"/>
    <n v="13.4"/>
    <n v="0"/>
    <m/>
    <n v="0"/>
    <n v="0"/>
    <n v="0"/>
    <n v="114.81"/>
    <x v="13"/>
    <n v="162.50000000000003"/>
    <n v="0"/>
    <n v="44.242121060530252"/>
    <n v="0.24451676977971148"/>
    <n v="98.375"/>
    <n v="0.98375000000000001"/>
    <n v="1"/>
    <x v="927"/>
    <x v="1"/>
  </r>
  <r>
    <x v="10"/>
    <x v="14"/>
    <n v="1"/>
    <n v="5.6"/>
    <n v="30.4"/>
    <n v="0"/>
    <m/>
    <n v="0"/>
    <n v="0"/>
    <n v="0"/>
    <n v="50.71"/>
    <x v="14"/>
    <n v="168.10000000000002"/>
    <n v="0"/>
    <n v="100.37018509254622"/>
    <n v="0.5547246120375543"/>
    <n v="98.319000000000003"/>
    <n v="0.98319000000000001"/>
    <n v="1"/>
    <x v="928"/>
    <x v="2"/>
  </r>
  <r>
    <x v="10"/>
    <x v="15"/>
    <n v="2"/>
    <n v="7.6"/>
    <n v="26.9"/>
    <n v="0"/>
    <m/>
    <n v="0"/>
    <n v="0"/>
    <n v="0"/>
    <n v="120.79"/>
    <x v="15"/>
    <n v="175.70000000000002"/>
    <n v="0"/>
    <n v="88.81440720360176"/>
    <n v="0.49085829157270433"/>
    <n v="98.243000000000009"/>
    <n v="0.98243000000000014"/>
    <n v="1"/>
    <x v="929"/>
    <x v="2"/>
  </r>
  <r>
    <x v="10"/>
    <x v="16"/>
    <n v="6"/>
    <n v="22.2"/>
    <n v="50"/>
    <n v="0"/>
    <m/>
    <n v="0"/>
    <n v="0"/>
    <n v="0"/>
    <n v="322.58"/>
    <x v="16"/>
    <n v="197.9"/>
    <n v="0"/>
    <n v="165.08254127063526"/>
    <n v="0.9123760066407145"/>
    <n v="98.021000000000001"/>
    <n v="0.98021000000000003"/>
    <n v="1"/>
    <x v="930"/>
    <x v="0"/>
  </r>
  <r>
    <x v="10"/>
    <x v="17"/>
    <n v="4"/>
    <n v="2.8"/>
    <n v="24.2"/>
    <n v="0"/>
    <m/>
    <n v="0"/>
    <n v="0"/>
    <n v="0"/>
    <n v="47.2"/>
    <x v="17"/>
    <n v="200.70000000000002"/>
    <n v="0"/>
    <n v="79.899949974987464"/>
    <n v="0.44158998721410581"/>
    <n v="97.992999999999995"/>
    <n v="0.97992999999999997"/>
    <n v="1"/>
    <x v="931"/>
    <x v="2"/>
  </r>
  <r>
    <x v="10"/>
    <x v="18"/>
    <n v="6"/>
    <n v="6.6000000000000014"/>
    <n v="27.1"/>
    <n v="0"/>
    <m/>
    <n v="0"/>
    <n v="0"/>
    <n v="0"/>
    <n v="57.56"/>
    <x v="18"/>
    <n v="207.3"/>
    <n v="0"/>
    <n v="89.474737368684316"/>
    <n v="0.49450779559926727"/>
    <n v="97.926999999999992"/>
    <n v="0.97926999999999997"/>
    <n v="1"/>
    <x v="932"/>
    <x v="2"/>
  </r>
  <r>
    <x v="10"/>
    <x v="19"/>
    <n v="7"/>
    <n v="14.7"/>
    <n v="45.8"/>
    <n v="0"/>
    <m/>
    <n v="0"/>
    <n v="0"/>
    <n v="0"/>
    <n v="146.99"/>
    <x v="19"/>
    <n v="222"/>
    <n v="0"/>
    <n v="151.21560780390189"/>
    <n v="0.83573642208289434"/>
    <n v="97.78"/>
    <n v="0.9778"/>
    <n v="1"/>
    <x v="933"/>
    <x v="0"/>
  </r>
  <r>
    <x v="10"/>
    <x v="20"/>
    <n v="6"/>
    <n v="14.4"/>
    <n v="41.2"/>
    <n v="0"/>
    <m/>
    <n v="0"/>
    <n v="0"/>
    <n v="0"/>
    <n v="245.84"/>
    <x v="20"/>
    <n v="236.4"/>
    <n v="0"/>
    <n v="136.02801400700346"/>
    <n v="0.75179782947194873"/>
    <n v="97.635999999999996"/>
    <n v="0.97636000000000001"/>
    <n v="1"/>
    <x v="934"/>
    <x v="0"/>
  </r>
  <r>
    <x v="10"/>
    <x v="21"/>
    <n v="6"/>
    <n v="9"/>
    <n v="35.6"/>
    <n v="0"/>
    <m/>
    <n v="0"/>
    <n v="0"/>
    <n v="0"/>
    <n v="139.77000000000001"/>
    <x v="21"/>
    <n v="245.4"/>
    <n v="0"/>
    <n v="117.5387693846923"/>
    <n v="0.64961171672818863"/>
    <n v="97.545999999999992"/>
    <n v="0.97545999999999988"/>
    <n v="1"/>
    <x v="935"/>
    <x v="2"/>
  </r>
  <r>
    <x v="10"/>
    <x v="22"/>
    <n v="4"/>
    <n v="20.399999999999999"/>
    <n v="25.1"/>
    <n v="0"/>
    <m/>
    <n v="0"/>
    <n v="0"/>
    <n v="0"/>
    <n v="388.28"/>
    <x v="22"/>
    <n v="265.8"/>
    <n v="0"/>
    <n v="82.871435717858901"/>
    <n v="0.45801275533363867"/>
    <n v="97.341999999999999"/>
    <n v="0.97341999999999995"/>
    <n v="1"/>
    <x v="936"/>
    <x v="2"/>
  </r>
  <r>
    <x v="10"/>
    <x v="23"/>
    <n v="6"/>
    <n v="3.6"/>
    <n v="28.1"/>
    <n v="0"/>
    <m/>
    <n v="0"/>
    <n v="0"/>
    <n v="0"/>
    <n v="18.63"/>
    <x v="23"/>
    <n v="269.40000000000003"/>
    <n v="0"/>
    <n v="92.776388194097009"/>
    <n v="0.51275531573208144"/>
    <n v="97.305999999999997"/>
    <n v="0.97305999999999993"/>
    <n v="1"/>
    <x v="937"/>
    <x v="2"/>
  </r>
  <r>
    <x v="10"/>
    <x v="24"/>
    <n v="5"/>
    <n v="5.5"/>
    <n v="15.7"/>
    <n v="0"/>
    <m/>
    <n v="0"/>
    <n v="0"/>
    <n v="0"/>
    <n v="90.2"/>
    <x v="24"/>
    <n v="274.90000000000003"/>
    <n v="0"/>
    <n v="51.835917958979472"/>
    <n v="0.28648606608518434"/>
    <n v="97.251000000000005"/>
    <n v="0.9725100000000001"/>
    <n v="1"/>
    <x v="938"/>
    <x v="1"/>
  </r>
  <r>
    <x v="10"/>
    <x v="25"/>
    <n v="6"/>
    <n v="12"/>
    <n v="31.9"/>
    <n v="1"/>
    <s v="Overhaul"/>
    <n v="964.14"/>
    <n v="0"/>
    <n v="0"/>
    <n v="107.87"/>
    <x v="25"/>
    <n v="286.90000000000003"/>
    <n v="0"/>
    <n v="105.32266133066528"/>
    <n v="0.58209589223677571"/>
    <n v="97.131"/>
    <n v="0.97131000000000001"/>
    <n v="1"/>
    <x v="939"/>
    <x v="2"/>
  </r>
  <r>
    <x v="10"/>
    <x v="26"/>
    <n v="6"/>
    <n v="20.399999999999999"/>
    <n v="30.1"/>
    <n v="0"/>
    <m/>
    <n v="0"/>
    <n v="0"/>
    <n v="0"/>
    <n v="144.06"/>
    <x v="26"/>
    <n v="307.3"/>
    <n v="0"/>
    <n v="99.379689844922424"/>
    <n v="0.5492503559977101"/>
    <n v="96.926999999999992"/>
    <n v="0.96926999999999996"/>
    <n v="1"/>
    <x v="940"/>
    <x v="2"/>
  </r>
  <r>
    <x v="10"/>
    <x v="27"/>
    <n v="4"/>
    <n v="10.8"/>
    <n v="16.100000000000001"/>
    <n v="0"/>
    <m/>
    <n v="0"/>
    <n v="0"/>
    <n v="0"/>
    <n v="151.51"/>
    <x v="27"/>
    <n v="318.10000000000002"/>
    <n v="0"/>
    <n v="53.156578289144548"/>
    <n v="0.29378507413831001"/>
    <n v="96.819000000000003"/>
    <n v="0.96819"/>
    <n v="1"/>
    <x v="941"/>
    <x v="1"/>
  </r>
  <r>
    <x v="10"/>
    <x v="28"/>
    <n v="1"/>
    <n v="2.8"/>
    <n v="34.9"/>
    <n v="1"/>
    <s v="Emergency"/>
    <n v="166.47"/>
    <n v="0"/>
    <n v="0"/>
    <n v="18.739999999999998"/>
    <x v="28"/>
    <n v="320.90000000000003"/>
    <n v="0"/>
    <n v="115.22761380690341"/>
    <n v="0.63683845263521865"/>
    <n v="96.791000000000011"/>
    <n v="0.96791000000000016"/>
    <n v="1"/>
    <x v="942"/>
    <x v="2"/>
  </r>
  <r>
    <x v="10"/>
    <x v="29"/>
    <n v="3"/>
    <n v="7.5"/>
    <n v="40.200000000000003"/>
    <n v="0"/>
    <m/>
    <n v="0"/>
    <n v="0"/>
    <n v="0"/>
    <n v="149.84"/>
    <x v="29"/>
    <n v="328.40000000000003"/>
    <n v="0"/>
    <n v="132.72636318159076"/>
    <n v="0.73355030933913445"/>
    <n v="96.716000000000008"/>
    <n v="0.96716000000000013"/>
    <n v="1"/>
    <x v="943"/>
    <x v="0"/>
  </r>
  <r>
    <x v="10"/>
    <x v="30"/>
    <n v="3"/>
    <n v="13.2"/>
    <n v="14.3"/>
    <n v="0"/>
    <m/>
    <n v="0"/>
    <n v="0"/>
    <n v="0"/>
    <n v="243.1"/>
    <x v="30"/>
    <n v="341.6"/>
    <n v="0"/>
    <n v="47.213606803401689"/>
    <n v="0.26093953789924434"/>
    <n v="96.584000000000003"/>
    <n v="0.96584000000000003"/>
    <n v="1"/>
    <x v="944"/>
    <x v="1"/>
  </r>
  <r>
    <x v="10"/>
    <x v="31"/>
    <n v="5"/>
    <n v="7.5"/>
    <n v="19.899999999999999"/>
    <n v="0"/>
    <m/>
    <n v="0"/>
    <n v="0"/>
    <n v="0"/>
    <n v="94.99"/>
    <x v="31"/>
    <n v="349.1"/>
    <n v="0"/>
    <n v="65.702851425712822"/>
    <n v="0.36312565064300428"/>
    <n v="96.509"/>
    <n v="0.96509"/>
    <n v="1"/>
    <x v="945"/>
    <x v="2"/>
  </r>
  <r>
    <x v="10"/>
    <x v="32"/>
    <n v="6"/>
    <n v="13.8"/>
    <n v="43.2"/>
    <n v="1"/>
    <s v="Routine"/>
    <n v="424.28"/>
    <n v="0"/>
    <n v="0"/>
    <n v="224.35"/>
    <x v="32"/>
    <n v="362.90000000000003"/>
    <n v="0"/>
    <n v="142.63131565782888"/>
    <n v="0.7882928697375774"/>
    <n v="96.370999999999995"/>
    <n v="0.96370999999999996"/>
    <n v="1"/>
    <x v="946"/>
    <x v="0"/>
  </r>
  <r>
    <x v="10"/>
    <x v="33"/>
    <n v="7"/>
    <n v="9.1"/>
    <n v="15"/>
    <n v="1"/>
    <s v="Emergency"/>
    <n v="685.26"/>
    <n v="0"/>
    <n v="0"/>
    <n v="140.63999999999999"/>
    <x v="33"/>
    <n v="372.00000000000006"/>
    <n v="0"/>
    <n v="49.524762381190577"/>
    <n v="0.27371280199221432"/>
    <n v="96.28"/>
    <n v="0.96279999999999999"/>
    <n v="1"/>
    <x v="947"/>
    <x v="1"/>
  </r>
  <r>
    <x v="10"/>
    <x v="34"/>
    <n v="4"/>
    <n v="2.8"/>
    <n v="32.700000000000003"/>
    <n v="0"/>
    <m/>
    <n v="0"/>
    <n v="0"/>
    <n v="0"/>
    <n v="45.74"/>
    <x v="34"/>
    <n v="374.80000000000007"/>
    <n v="0"/>
    <n v="107.96398199099546"/>
    <n v="0.59669390834302727"/>
    <n v="96.25200000000001"/>
    <n v="0.96252000000000004"/>
    <n v="1"/>
    <x v="948"/>
    <x v="2"/>
  </r>
  <r>
    <x v="10"/>
    <x v="35"/>
    <n v="7"/>
    <n v="37.799999999999997"/>
    <n v="47.3"/>
    <n v="1"/>
    <s v="Overhaul"/>
    <n v="214.1"/>
    <n v="0"/>
    <n v="0"/>
    <n v="494.18"/>
    <x v="35"/>
    <n v="412.60000000000008"/>
    <n v="0"/>
    <n v="156.16808404202095"/>
    <n v="0.86310770228211586"/>
    <n v="95.874000000000009"/>
    <n v="0.95874000000000015"/>
    <n v="1"/>
    <x v="949"/>
    <x v="0"/>
  </r>
  <r>
    <x v="10"/>
    <x v="36"/>
    <n v="0"/>
    <n v="0"/>
    <n v="0"/>
    <n v="0"/>
    <m/>
    <n v="0"/>
    <n v="0"/>
    <n v="0"/>
    <n v="0"/>
    <x v="36"/>
    <n v="412.60000000000008"/>
    <n v="0"/>
    <n v="0"/>
    <n v="0"/>
    <n v="95.874000000000009"/>
    <n v="0.95874000000000015"/>
    <n v="1"/>
    <x v="1"/>
    <x v="1"/>
  </r>
  <r>
    <x v="10"/>
    <x v="37"/>
    <n v="2"/>
    <n v="2"/>
    <n v="13.2"/>
    <n v="0"/>
    <m/>
    <n v="0"/>
    <n v="0"/>
    <n v="0"/>
    <n v="39.86"/>
    <x v="37"/>
    <n v="414.60000000000008"/>
    <n v="0"/>
    <n v="43.581790895447703"/>
    <n v="0.2408672657531486"/>
    <n v="95.853999999999999"/>
    <n v="0.95853999999999995"/>
    <n v="1"/>
    <x v="950"/>
    <x v="1"/>
  </r>
  <r>
    <x v="10"/>
    <x v="38"/>
    <n v="3"/>
    <n v="15.3"/>
    <n v="34.9"/>
    <n v="0"/>
    <m/>
    <n v="0"/>
    <n v="0"/>
    <n v="0"/>
    <n v="293.88"/>
    <x v="38"/>
    <n v="429.90000000000009"/>
    <n v="0"/>
    <n v="115.22761380690341"/>
    <n v="0.63683845263521865"/>
    <n v="95.701000000000008"/>
    <n v="0.95701000000000003"/>
    <n v="1"/>
    <x v="951"/>
    <x v="2"/>
  </r>
  <r>
    <x v="10"/>
    <x v="39"/>
    <n v="6"/>
    <n v="23.4"/>
    <n v="31.5"/>
    <n v="0"/>
    <m/>
    <n v="0"/>
    <n v="0"/>
    <n v="0"/>
    <n v="459.31"/>
    <x v="39"/>
    <n v="453.30000000000007"/>
    <n v="0"/>
    <n v="104.00200100050021"/>
    <n v="0.57479688418365016"/>
    <n v="95.466999999999999"/>
    <n v="0.95467000000000002"/>
    <n v="1"/>
    <x v="952"/>
    <x v="2"/>
  </r>
  <r>
    <x v="10"/>
    <x v="40"/>
    <n v="6"/>
    <n v="25.8"/>
    <n v="32"/>
    <n v="0"/>
    <m/>
    <n v="0"/>
    <n v="0"/>
    <n v="0"/>
    <n v="348.51"/>
    <x v="40"/>
    <n v="479.10000000000008"/>
    <n v="0"/>
    <n v="105.65282641320657"/>
    <n v="0.5839206442500573"/>
    <n v="95.209000000000003"/>
    <n v="0.95208999999999999"/>
    <n v="1"/>
    <x v="953"/>
    <x v="2"/>
  </r>
  <r>
    <x v="10"/>
    <x v="41"/>
    <n v="1"/>
    <n v="2.2999999999999998"/>
    <n v="33.5"/>
    <n v="0"/>
    <m/>
    <n v="0"/>
    <n v="0"/>
    <n v="0"/>
    <n v="13.2"/>
    <x v="41"/>
    <n v="481.40000000000009"/>
    <n v="0"/>
    <n v="110.60530265132562"/>
    <n v="0.6112919244492786"/>
    <n v="95.186000000000007"/>
    <n v="0.95186000000000004"/>
    <n v="1"/>
    <x v="954"/>
    <x v="2"/>
  </r>
  <r>
    <x v="10"/>
    <x v="42"/>
    <n v="1"/>
    <n v="3.9"/>
    <n v="38.9"/>
    <n v="0"/>
    <m/>
    <n v="0"/>
    <n v="0"/>
    <n v="0"/>
    <n v="59.72"/>
    <x v="42"/>
    <n v="485.30000000000007"/>
    <n v="0"/>
    <n v="128.43421710855424"/>
    <n v="0.70982853316647587"/>
    <n v="95.147000000000006"/>
    <n v="0.95147000000000004"/>
    <n v="1"/>
    <x v="955"/>
    <x v="2"/>
  </r>
  <r>
    <x v="10"/>
    <x v="43"/>
    <n v="7"/>
    <n v="42"/>
    <n v="19.899999999999999"/>
    <n v="0"/>
    <m/>
    <n v="0"/>
    <n v="0"/>
    <n v="0"/>
    <n v="238.03"/>
    <x v="43"/>
    <n v="527.30000000000007"/>
    <n v="0"/>
    <n v="65.702851425712822"/>
    <n v="0.36312565064300428"/>
    <n v="94.72699999999999"/>
    <n v="0.94726999999999995"/>
    <n v="1"/>
    <x v="956"/>
    <x v="2"/>
  </r>
  <r>
    <x v="10"/>
    <x v="44"/>
    <n v="1"/>
    <n v="0.9"/>
    <n v="13.1"/>
    <n v="0"/>
    <m/>
    <n v="0"/>
    <n v="0"/>
    <n v="0"/>
    <n v="15.74"/>
    <x v="44"/>
    <n v="528.20000000000005"/>
    <n v="0"/>
    <n v="43.251625812906433"/>
    <n v="0.23904251373986715"/>
    <n v="94.718000000000004"/>
    <n v="0.94718000000000002"/>
    <n v="1"/>
    <x v="957"/>
    <x v="1"/>
  </r>
  <r>
    <x v="10"/>
    <x v="45"/>
    <n v="6"/>
    <n v="9.6000000000000014"/>
    <n v="22.6"/>
    <n v="0"/>
    <m/>
    <n v="0"/>
    <n v="0"/>
    <n v="0"/>
    <n v="66.11"/>
    <x v="45"/>
    <n v="537.80000000000007"/>
    <n v="0"/>
    <n v="74.617308654327147"/>
    <n v="0.41239395500160297"/>
    <n v="94.622"/>
    <n v="0.94621999999999995"/>
    <n v="1"/>
    <x v="958"/>
    <x v="2"/>
  </r>
  <r>
    <x v="10"/>
    <x v="46"/>
    <n v="4"/>
    <n v="9.1999999999999993"/>
    <n v="34"/>
    <n v="0"/>
    <m/>
    <n v="0"/>
    <n v="1"/>
    <n v="1"/>
    <n v="127.99"/>
    <x v="46"/>
    <n v="547.00000000000011"/>
    <n v="1"/>
    <n v="112.25612806403198"/>
    <n v="0.62041568451568585"/>
    <n v="94.53"/>
    <n v="0.94530000000000003"/>
    <n v="0.97"/>
    <x v="959"/>
    <x v="2"/>
  </r>
  <r>
    <x v="10"/>
    <x v="47"/>
    <n v="4"/>
    <n v="19.600000000000001"/>
    <n v="21.9"/>
    <n v="0"/>
    <m/>
    <n v="0"/>
    <n v="0"/>
    <n v="0"/>
    <n v="111.81"/>
    <x v="47"/>
    <n v="566.60000000000014"/>
    <n v="1"/>
    <n v="72.306153076538237"/>
    <n v="0.39962069090863289"/>
    <n v="94.333999999999989"/>
    <n v="0.94333999999999985"/>
    <n v="0.97"/>
    <x v="960"/>
    <x v="2"/>
  </r>
  <r>
    <x v="10"/>
    <x v="48"/>
    <n v="6"/>
    <n v="36"/>
    <n v="37.299999999999997"/>
    <n v="0"/>
    <m/>
    <n v="0"/>
    <n v="0"/>
    <n v="0"/>
    <n v="645.24"/>
    <x v="48"/>
    <n v="602.60000000000014"/>
    <n v="1"/>
    <n v="123.15157578789389"/>
    <n v="0.68063250095397287"/>
    <n v="93.974000000000004"/>
    <n v="0.93974000000000002"/>
    <n v="0.97"/>
    <x v="961"/>
    <x v="2"/>
  </r>
  <r>
    <x v="10"/>
    <x v="49"/>
    <n v="6"/>
    <n v="17.399999999999999"/>
    <n v="26.4"/>
    <n v="0"/>
    <m/>
    <n v="0"/>
    <n v="0"/>
    <n v="0"/>
    <n v="129.24"/>
    <x v="49"/>
    <n v="620.00000000000011"/>
    <n v="1"/>
    <n v="87.163581790895407"/>
    <n v="0.48173453150629719"/>
    <n v="93.8"/>
    <n v="0.93799999999999994"/>
    <n v="0.97"/>
    <x v="962"/>
    <x v="2"/>
  </r>
  <r>
    <x v="10"/>
    <x v="50"/>
    <n v="4"/>
    <n v="8.8000000000000007"/>
    <n v="44.6"/>
    <n v="0"/>
    <m/>
    <n v="0"/>
    <n v="0"/>
    <n v="0"/>
    <n v="114.95"/>
    <x v="50"/>
    <n v="628.80000000000007"/>
    <n v="1"/>
    <n v="147.25362681340667"/>
    <n v="0.81383939792351734"/>
    <n v="93.711999999999989"/>
    <n v="0.93711999999999984"/>
    <n v="0.97"/>
    <x v="963"/>
    <x v="0"/>
  </r>
  <r>
    <x v="10"/>
    <x v="51"/>
    <n v="0"/>
    <n v="0"/>
    <n v="0"/>
    <n v="0"/>
    <m/>
    <n v="0"/>
    <n v="0"/>
    <n v="0"/>
    <n v="0"/>
    <x v="51"/>
    <n v="628.80000000000007"/>
    <n v="1"/>
    <n v="0"/>
    <n v="0"/>
    <n v="93.711999999999989"/>
    <n v="0.93711999999999984"/>
    <n v="0.97"/>
    <x v="1"/>
    <x v="1"/>
  </r>
  <r>
    <x v="10"/>
    <x v="52"/>
    <n v="0"/>
    <n v="0"/>
    <n v="0"/>
    <n v="0"/>
    <m/>
    <n v="0"/>
    <n v="0"/>
    <n v="0"/>
    <n v="0"/>
    <x v="52"/>
    <n v="628.80000000000007"/>
    <n v="1"/>
    <n v="0"/>
    <n v="0"/>
    <n v="93.711999999999989"/>
    <n v="0.93711999999999984"/>
    <n v="0.97"/>
    <x v="1"/>
    <x v="1"/>
  </r>
  <r>
    <x v="10"/>
    <x v="53"/>
    <n v="6"/>
    <n v="28.8"/>
    <n v="44.2"/>
    <n v="0"/>
    <m/>
    <n v="0"/>
    <n v="0"/>
    <n v="0"/>
    <n v="446.66"/>
    <x v="53"/>
    <n v="657.6"/>
    <n v="1"/>
    <n v="145.93296648324156"/>
    <n v="0.80654038987039156"/>
    <n v="93.423999999999992"/>
    <n v="0.93423999999999996"/>
    <n v="0.97"/>
    <x v="964"/>
    <x v="0"/>
  </r>
  <r>
    <x v="10"/>
    <x v="54"/>
    <n v="0"/>
    <n v="0"/>
    <n v="0"/>
    <n v="0"/>
    <m/>
    <n v="0"/>
    <n v="0"/>
    <n v="0"/>
    <n v="0"/>
    <x v="54"/>
    <n v="657.6"/>
    <n v="1"/>
    <n v="0"/>
    <n v="0"/>
    <n v="93.423999999999992"/>
    <n v="0.93423999999999996"/>
    <n v="0.97"/>
    <x v="1"/>
    <x v="1"/>
  </r>
  <r>
    <x v="10"/>
    <x v="55"/>
    <n v="0"/>
    <n v="0"/>
    <n v="0"/>
    <n v="0"/>
    <m/>
    <n v="0"/>
    <n v="0"/>
    <n v="0"/>
    <n v="0"/>
    <x v="55"/>
    <n v="657.6"/>
    <n v="1"/>
    <n v="0"/>
    <n v="0"/>
    <n v="93.423999999999992"/>
    <n v="0.93423999999999996"/>
    <n v="0.97"/>
    <x v="1"/>
    <x v="1"/>
  </r>
  <r>
    <x v="10"/>
    <x v="56"/>
    <n v="4"/>
    <n v="6"/>
    <n v="40.5"/>
    <n v="0"/>
    <m/>
    <n v="0"/>
    <n v="0"/>
    <n v="0"/>
    <n v="73.05"/>
    <x v="56"/>
    <n v="663.6"/>
    <n v="1"/>
    <n v="133.71685842921454"/>
    <n v="0.73902456537897854"/>
    <n v="93.364000000000004"/>
    <n v="0.93364000000000003"/>
    <n v="0.97"/>
    <x v="965"/>
    <x v="2"/>
  </r>
  <r>
    <x v="10"/>
    <x v="57"/>
    <n v="7"/>
    <n v="15.4"/>
    <n v="15.4"/>
    <n v="0"/>
    <m/>
    <n v="0"/>
    <n v="0"/>
    <n v="0"/>
    <n v="83.41"/>
    <x v="57"/>
    <n v="679"/>
    <n v="1"/>
    <n v="50.84542271135566"/>
    <n v="0.28101181004534004"/>
    <n v="93.210000000000008"/>
    <n v="0.93210000000000004"/>
    <n v="0.97"/>
    <x v="966"/>
    <x v="1"/>
  </r>
  <r>
    <x v="10"/>
    <x v="58"/>
    <n v="1"/>
    <n v="1.5"/>
    <n v="38.4"/>
    <n v="1"/>
    <s v="Emergency"/>
    <n v="919.65"/>
    <n v="0"/>
    <n v="0"/>
    <n v="25.84"/>
    <x v="58"/>
    <n v="680.5"/>
    <n v="1"/>
    <n v="126.78339169584787"/>
    <n v="0.70070477310006862"/>
    <n v="93.195000000000007"/>
    <n v="0.93195000000000006"/>
    <n v="0.97"/>
    <x v="967"/>
    <x v="2"/>
  </r>
  <r>
    <x v="10"/>
    <x v="59"/>
    <n v="4"/>
    <n v="13.6"/>
    <n v="30.7"/>
    <n v="0"/>
    <m/>
    <n v="0"/>
    <n v="0"/>
    <n v="0"/>
    <n v="223.14"/>
    <x v="59"/>
    <n v="694.1"/>
    <n v="1"/>
    <n v="101.36068034017005"/>
    <n v="0.56019886807739872"/>
    <n v="93.058999999999997"/>
    <n v="0.93059000000000003"/>
    <n v="0.97"/>
    <x v="968"/>
    <x v="2"/>
  </r>
  <r>
    <x v="10"/>
    <x v="60"/>
    <n v="0"/>
    <n v="0"/>
    <n v="0"/>
    <n v="0"/>
    <m/>
    <n v="0"/>
    <n v="0"/>
    <n v="0"/>
    <n v="0"/>
    <x v="60"/>
    <n v="694.1"/>
    <n v="1"/>
    <n v="0"/>
    <n v="0"/>
    <n v="93.058999999999997"/>
    <n v="0.93059000000000003"/>
    <n v="0.97"/>
    <x v="1"/>
    <x v="1"/>
  </r>
  <r>
    <x v="10"/>
    <x v="61"/>
    <n v="2"/>
    <n v="3.2"/>
    <n v="13.2"/>
    <n v="0"/>
    <m/>
    <n v="0"/>
    <n v="0"/>
    <n v="0"/>
    <n v="33.200000000000003"/>
    <x v="61"/>
    <n v="697.30000000000007"/>
    <n v="1"/>
    <n v="43.581790895447703"/>
    <n v="0.2408672657531486"/>
    <n v="93.027000000000001"/>
    <n v="0.93027000000000004"/>
    <n v="0.97"/>
    <x v="969"/>
    <x v="1"/>
  </r>
  <r>
    <x v="10"/>
    <x v="62"/>
    <n v="0"/>
    <n v="0"/>
    <n v="0"/>
    <n v="0"/>
    <m/>
    <n v="0"/>
    <n v="0"/>
    <n v="0"/>
    <n v="0"/>
    <x v="62"/>
    <n v="697.30000000000007"/>
    <n v="1"/>
    <n v="0"/>
    <n v="0"/>
    <n v="93.027000000000001"/>
    <n v="0.93027000000000004"/>
    <n v="0.97"/>
    <x v="1"/>
    <x v="1"/>
  </r>
  <r>
    <x v="10"/>
    <x v="63"/>
    <n v="2"/>
    <n v="8"/>
    <n v="27"/>
    <n v="0"/>
    <m/>
    <n v="0"/>
    <n v="0"/>
    <n v="0"/>
    <n v="59.75"/>
    <x v="63"/>
    <n v="705.30000000000007"/>
    <n v="1"/>
    <n v="89.144572286143045"/>
    <n v="0.49268304358598586"/>
    <n v="92.947000000000003"/>
    <n v="0.92947000000000002"/>
    <n v="0.97"/>
    <x v="970"/>
    <x v="2"/>
  </r>
  <r>
    <x v="10"/>
    <x v="64"/>
    <n v="3"/>
    <n v="10.199999999999999"/>
    <n v="19.2"/>
    <n v="0"/>
    <m/>
    <n v="0"/>
    <n v="0"/>
    <n v="0"/>
    <n v="85.88"/>
    <x v="64"/>
    <n v="715.50000000000011"/>
    <n v="1"/>
    <n v="63.391695847923934"/>
    <n v="0.35035238655003431"/>
    <n v="92.844999999999999"/>
    <n v="0.92845"/>
    <n v="0.97"/>
    <x v="971"/>
    <x v="2"/>
  </r>
  <r>
    <x v="10"/>
    <x v="65"/>
    <n v="5"/>
    <n v="21.5"/>
    <n v="39.200000000000003"/>
    <n v="0"/>
    <m/>
    <n v="0"/>
    <n v="0"/>
    <n v="0"/>
    <n v="256.24"/>
    <x v="65"/>
    <n v="737.00000000000011"/>
    <n v="1"/>
    <n v="129.42471235617805"/>
    <n v="0.71530278920632018"/>
    <n v="92.63"/>
    <n v="0.9262999999999999"/>
    <n v="0.97"/>
    <x v="972"/>
    <x v="2"/>
  </r>
  <r>
    <x v="10"/>
    <x v="66"/>
    <n v="5"/>
    <n v="29.5"/>
    <n v="35.4"/>
    <n v="0"/>
    <m/>
    <n v="0"/>
    <n v="0"/>
    <n v="0"/>
    <n v="374.97"/>
    <x v="66"/>
    <n v="766.50000000000011"/>
    <n v="1"/>
    <n v="116.87843921960976"/>
    <n v="0.64596221270162579"/>
    <n v="92.334999999999994"/>
    <n v="0.92334999999999989"/>
    <n v="0.97"/>
    <x v="973"/>
    <x v="2"/>
  </r>
  <r>
    <x v="10"/>
    <x v="67"/>
    <n v="4"/>
    <n v="4.8"/>
    <n v="36.9"/>
    <n v="0"/>
    <m/>
    <n v="0"/>
    <n v="0"/>
    <n v="0"/>
    <n v="47.35"/>
    <x v="67"/>
    <n v="771.30000000000007"/>
    <n v="1"/>
    <n v="121.83091545772882"/>
    <n v="0.67333349290084721"/>
    <n v="92.286999999999992"/>
    <n v="0.92286999999999997"/>
    <n v="0.97"/>
    <x v="974"/>
    <x v="2"/>
  </r>
  <r>
    <x v="10"/>
    <x v="68"/>
    <n v="4"/>
    <n v="10"/>
    <n v="40.1"/>
    <n v="0"/>
    <m/>
    <n v="0"/>
    <n v="1"/>
    <n v="6"/>
    <n v="191.69"/>
    <x v="68"/>
    <n v="781.30000000000007"/>
    <n v="2"/>
    <n v="132.39619809904949"/>
    <n v="0.73172555732585298"/>
    <n v="92.186999999999998"/>
    <n v="0.92186999999999997"/>
    <n v="0.94"/>
    <x v="975"/>
    <x v="2"/>
  </r>
  <r>
    <x v="10"/>
    <x v="69"/>
    <n v="4"/>
    <n v="8.8000000000000007"/>
    <n v="24.7"/>
    <n v="0"/>
    <m/>
    <n v="0"/>
    <n v="0"/>
    <n v="0"/>
    <n v="63.22"/>
    <x v="69"/>
    <n v="790.1"/>
    <n v="2"/>
    <n v="81.550775387693804"/>
    <n v="0.45071374728051283"/>
    <n v="92.099000000000004"/>
    <n v="0.92099000000000009"/>
    <n v="0.94"/>
    <x v="976"/>
    <x v="2"/>
  </r>
  <r>
    <x v="10"/>
    <x v="70"/>
    <n v="3"/>
    <n v="15.6"/>
    <n v="13.1"/>
    <n v="0"/>
    <m/>
    <n v="0"/>
    <n v="0"/>
    <n v="0"/>
    <n v="296.70999999999998"/>
    <x v="70"/>
    <n v="805.7"/>
    <n v="2"/>
    <n v="43.251625812906433"/>
    <n v="0.23904251373986715"/>
    <n v="91.942999999999998"/>
    <n v="0.91942999999999997"/>
    <n v="0.94"/>
    <x v="977"/>
    <x v="1"/>
  </r>
  <r>
    <x v="10"/>
    <x v="71"/>
    <n v="7"/>
    <n v="14.7"/>
    <n v="31.5"/>
    <n v="0"/>
    <m/>
    <n v="0"/>
    <n v="0"/>
    <n v="0"/>
    <n v="181.82"/>
    <x v="71"/>
    <n v="820.40000000000009"/>
    <n v="2"/>
    <n v="104.00200100050021"/>
    <n v="0.57479688418365016"/>
    <n v="91.796000000000006"/>
    <n v="0.91796000000000011"/>
    <n v="0.94"/>
    <x v="978"/>
    <x v="2"/>
  </r>
  <r>
    <x v="10"/>
    <x v="72"/>
    <n v="1"/>
    <n v="3"/>
    <n v="46"/>
    <n v="0"/>
    <m/>
    <n v="0"/>
    <n v="0"/>
    <n v="0"/>
    <n v="44.9"/>
    <x v="72"/>
    <n v="823.40000000000009"/>
    <n v="2"/>
    <n v="151.87593796898443"/>
    <n v="0.83938592610945728"/>
    <n v="91.766000000000005"/>
    <n v="0.91766000000000003"/>
    <n v="0.94"/>
    <x v="979"/>
    <x v="0"/>
  </r>
  <r>
    <x v="10"/>
    <x v="73"/>
    <n v="2"/>
    <n v="6.4"/>
    <n v="11.2"/>
    <n v="0"/>
    <m/>
    <n v="0"/>
    <n v="0"/>
    <n v="0"/>
    <n v="68.430000000000007"/>
    <x v="73"/>
    <n v="829.80000000000007"/>
    <n v="2"/>
    <n v="36.978489244622295"/>
    <n v="0.20437222548752002"/>
    <n v="91.701999999999998"/>
    <n v="0.91701999999999995"/>
    <n v="0.94"/>
    <x v="980"/>
    <x v="1"/>
  </r>
  <r>
    <x v="10"/>
    <x v="74"/>
    <n v="2"/>
    <n v="10"/>
    <n v="45.9"/>
    <n v="0"/>
    <m/>
    <n v="0"/>
    <n v="1"/>
    <n v="5"/>
    <n v="59.12"/>
    <x v="74"/>
    <n v="839.80000000000007"/>
    <n v="3"/>
    <n v="151.54577288644316"/>
    <n v="0.83756117409617581"/>
    <n v="91.60199999999999"/>
    <n v="0.91601999999999995"/>
    <n v="0.91"/>
    <x v="981"/>
    <x v="2"/>
  </r>
  <r>
    <x v="10"/>
    <x v="75"/>
    <n v="1"/>
    <n v="3.8"/>
    <n v="25.5"/>
    <n v="0"/>
    <m/>
    <n v="0"/>
    <n v="1"/>
    <n v="3"/>
    <n v="59.74"/>
    <x v="75"/>
    <n v="843.6"/>
    <n v="4"/>
    <n v="84.192096048023984"/>
    <n v="0.46531176338676439"/>
    <n v="91.564000000000007"/>
    <n v="0.91564000000000012"/>
    <n v="0.88"/>
    <x v="982"/>
    <x v="2"/>
  </r>
  <r>
    <x v="10"/>
    <x v="76"/>
    <n v="3"/>
    <n v="2.1"/>
    <n v="34.4"/>
    <n v="0"/>
    <m/>
    <n v="0"/>
    <n v="0"/>
    <n v="0"/>
    <n v="33.15"/>
    <x v="76"/>
    <n v="845.7"/>
    <n v="4"/>
    <n v="113.57678839419705"/>
    <n v="0.62771469256881152"/>
    <n v="91.542999999999992"/>
    <n v="0.91542999999999997"/>
    <n v="0.88"/>
    <x v="983"/>
    <x v="2"/>
  </r>
  <r>
    <x v="10"/>
    <x v="77"/>
    <n v="2"/>
    <n v="4"/>
    <n v="45.8"/>
    <n v="0"/>
    <m/>
    <n v="0"/>
    <n v="0"/>
    <n v="0"/>
    <n v="38.340000000000003"/>
    <x v="77"/>
    <n v="849.7"/>
    <n v="4"/>
    <n v="151.21560780390189"/>
    <n v="0.83573642208289434"/>
    <n v="91.503"/>
    <n v="0.91503000000000001"/>
    <n v="0.88"/>
    <x v="984"/>
    <x v="2"/>
  </r>
  <r>
    <x v="10"/>
    <x v="78"/>
    <n v="0"/>
    <n v="0"/>
    <n v="0"/>
    <n v="0"/>
    <m/>
    <n v="0"/>
    <n v="0"/>
    <n v="0"/>
    <n v="0"/>
    <x v="78"/>
    <n v="849.7"/>
    <n v="4"/>
    <n v="0"/>
    <n v="0"/>
    <n v="91.503"/>
    <n v="0.91503000000000001"/>
    <n v="0.88"/>
    <x v="1"/>
    <x v="1"/>
  </r>
  <r>
    <x v="10"/>
    <x v="79"/>
    <n v="6"/>
    <n v="17.399999999999999"/>
    <n v="30.2"/>
    <n v="0"/>
    <m/>
    <n v="0"/>
    <n v="0"/>
    <n v="0"/>
    <n v="197.92"/>
    <x v="79"/>
    <n v="867.1"/>
    <n v="4"/>
    <n v="99.709854927463695"/>
    <n v="0.55107510801099147"/>
    <n v="91.329000000000008"/>
    <n v="0.91329000000000005"/>
    <n v="0.88"/>
    <x v="985"/>
    <x v="2"/>
  </r>
  <r>
    <x v="10"/>
    <x v="80"/>
    <n v="2"/>
    <n v="4"/>
    <n v="20.2"/>
    <n v="0"/>
    <m/>
    <n v="0"/>
    <n v="0"/>
    <n v="0"/>
    <n v="35.71"/>
    <x v="80"/>
    <n v="871.1"/>
    <n v="4"/>
    <n v="66.693346673336634"/>
    <n v="0.36859990668284859"/>
    <n v="91.289000000000001"/>
    <n v="0.91288999999999998"/>
    <n v="0.88"/>
    <x v="986"/>
    <x v="1"/>
  </r>
  <r>
    <x v="10"/>
    <x v="81"/>
    <n v="0"/>
    <n v="0"/>
    <n v="0"/>
    <n v="0"/>
    <m/>
    <n v="0"/>
    <n v="0"/>
    <n v="0"/>
    <n v="0"/>
    <x v="81"/>
    <n v="871.1"/>
    <n v="4"/>
    <n v="0"/>
    <n v="0"/>
    <n v="91.289000000000001"/>
    <n v="0.91288999999999998"/>
    <n v="0.88"/>
    <x v="1"/>
    <x v="1"/>
  </r>
  <r>
    <x v="10"/>
    <x v="82"/>
    <n v="3"/>
    <n v="9"/>
    <n v="41.4"/>
    <n v="0"/>
    <m/>
    <n v="0"/>
    <n v="0"/>
    <n v="0"/>
    <n v="132.87"/>
    <x v="82"/>
    <n v="880.1"/>
    <n v="4"/>
    <n v="136.688344172086"/>
    <n v="0.75544733349851168"/>
    <n v="91.198999999999998"/>
    <n v="0.91198999999999997"/>
    <n v="0.88"/>
    <x v="987"/>
    <x v="2"/>
  </r>
  <r>
    <x v="10"/>
    <x v="83"/>
    <n v="5"/>
    <n v="9"/>
    <n v="33.799999999999997"/>
    <n v="0"/>
    <m/>
    <n v="0"/>
    <n v="0"/>
    <n v="0"/>
    <n v="112.82"/>
    <x v="83"/>
    <n v="889.1"/>
    <n v="4"/>
    <n v="111.59579789894943"/>
    <n v="0.61676618048912291"/>
    <n v="91.108999999999995"/>
    <n v="0.91108999999999996"/>
    <n v="0.88"/>
    <x v="988"/>
    <x v="2"/>
  </r>
  <r>
    <x v="10"/>
    <x v="84"/>
    <n v="4"/>
    <n v="21.2"/>
    <n v="39.4"/>
    <n v="0"/>
    <m/>
    <n v="0"/>
    <n v="0"/>
    <n v="0"/>
    <n v="241.34"/>
    <x v="84"/>
    <n v="910.30000000000007"/>
    <n v="4"/>
    <n v="130.08504252126059"/>
    <n v="0.71895229323288301"/>
    <n v="90.896999999999991"/>
    <n v="0.90896999999999994"/>
    <n v="0.88"/>
    <x v="989"/>
    <x v="2"/>
  </r>
  <r>
    <x v="10"/>
    <x v="85"/>
    <n v="2"/>
    <n v="10.8"/>
    <n v="40.6"/>
    <n v="0"/>
    <m/>
    <n v="0"/>
    <n v="0"/>
    <n v="0"/>
    <n v="213.62"/>
    <x v="85"/>
    <n v="921.1"/>
    <n v="4"/>
    <n v="134.04702351175584"/>
    <n v="0.74084931739226023"/>
    <n v="90.789000000000001"/>
    <n v="0.90788999999999997"/>
    <n v="0.88"/>
    <x v="990"/>
    <x v="2"/>
  </r>
  <r>
    <x v="10"/>
    <x v="86"/>
    <n v="7"/>
    <n v="25.9"/>
    <n v="15.3"/>
    <n v="0"/>
    <m/>
    <n v="0"/>
    <n v="0"/>
    <n v="0"/>
    <n v="304.10000000000002"/>
    <x v="86"/>
    <n v="947"/>
    <n v="4"/>
    <n v="50.515257628814389"/>
    <n v="0.27918705803205862"/>
    <n v="90.53"/>
    <n v="0.90529999999999999"/>
    <n v="0.88"/>
    <x v="991"/>
    <x v="1"/>
  </r>
  <r>
    <x v="10"/>
    <x v="87"/>
    <n v="2"/>
    <n v="3.8"/>
    <n v="19.3"/>
    <n v="0"/>
    <m/>
    <n v="0"/>
    <n v="0"/>
    <n v="0"/>
    <n v="75.23"/>
    <x v="87"/>
    <n v="950.8"/>
    <n v="4"/>
    <n v="63.721860930465212"/>
    <n v="0.35217713856331578"/>
    <n v="90.49199999999999"/>
    <n v="0.90491999999999995"/>
    <n v="0.88"/>
    <x v="992"/>
    <x v="1"/>
  </r>
  <r>
    <x v="10"/>
    <x v="88"/>
    <n v="6"/>
    <n v="26.4"/>
    <n v="17"/>
    <n v="0"/>
    <m/>
    <n v="0"/>
    <n v="0"/>
    <n v="0"/>
    <n v="352.47"/>
    <x v="88"/>
    <n v="977.19999999999993"/>
    <n v="4"/>
    <n v="56.128064032015992"/>
    <n v="0.31020784225784293"/>
    <n v="90.227999999999994"/>
    <n v="0.90227999999999997"/>
    <n v="0.88"/>
    <x v="993"/>
    <x v="1"/>
  </r>
  <r>
    <x v="10"/>
    <x v="89"/>
    <n v="3"/>
    <n v="11.4"/>
    <n v="16.5"/>
    <n v="0"/>
    <m/>
    <n v="0"/>
    <n v="0"/>
    <n v="0"/>
    <n v="74.650000000000006"/>
    <x v="89"/>
    <n v="988.59999999999991"/>
    <n v="4"/>
    <n v="54.477238619309631"/>
    <n v="0.30108408219143573"/>
    <n v="90.114000000000004"/>
    <n v="0.90114000000000005"/>
    <n v="0.88"/>
    <x v="994"/>
    <x v="1"/>
  </r>
  <r>
    <x v="10"/>
    <x v="90"/>
    <n v="1"/>
    <n v="5.9"/>
    <n v="36.4"/>
    <n v="0"/>
    <m/>
    <n v="0"/>
    <n v="0"/>
    <n v="0"/>
    <n v="101.8"/>
    <x v="90"/>
    <n v="994.49999999999989"/>
    <n v="4"/>
    <n v="120.18009004502245"/>
    <n v="0.66420973283444007"/>
    <n v="90.054999999999993"/>
    <n v="0.90054999999999996"/>
    <n v="0.88"/>
    <x v="995"/>
    <x v="2"/>
  </r>
  <r>
    <x v="10"/>
    <x v="91"/>
    <n v="3"/>
    <n v="17.7"/>
    <n v="30.7"/>
    <n v="0"/>
    <m/>
    <n v="0"/>
    <n v="1"/>
    <n v="5"/>
    <n v="236.4"/>
    <x v="91"/>
    <n v="1012.1999999999999"/>
    <n v="5"/>
    <n v="101.36068034017005"/>
    <n v="0.56019886807739872"/>
    <n v="89.878"/>
    <n v="0.89878000000000002"/>
    <n v="0.85"/>
    <x v="996"/>
    <x v="2"/>
  </r>
  <r>
    <x v="10"/>
    <x v="92"/>
    <n v="3"/>
    <n v="4.1999999999999993"/>
    <n v="14.8"/>
    <n v="0"/>
    <m/>
    <n v="0"/>
    <n v="1"/>
    <n v="2"/>
    <n v="32.07"/>
    <x v="92"/>
    <n v="1016.4"/>
    <n v="6"/>
    <n v="48.864432216108042"/>
    <n v="0.27006329796565148"/>
    <n v="89.835999999999999"/>
    <n v="0.89835999999999994"/>
    <n v="0.82000000000000006"/>
    <x v="997"/>
    <x v="1"/>
  </r>
  <r>
    <x v="10"/>
    <x v="93"/>
    <n v="0"/>
    <n v="0"/>
    <n v="0"/>
    <n v="0"/>
    <m/>
    <n v="0"/>
    <n v="0"/>
    <n v="0"/>
    <n v="0"/>
    <x v="93"/>
    <n v="1016.4"/>
    <n v="6"/>
    <n v="0"/>
    <n v="0"/>
    <n v="89.835999999999999"/>
    <n v="0.89835999999999994"/>
    <n v="0.82000000000000006"/>
    <x v="1"/>
    <x v="1"/>
  </r>
  <r>
    <x v="10"/>
    <x v="94"/>
    <n v="0"/>
    <n v="0"/>
    <n v="0"/>
    <n v="0"/>
    <m/>
    <n v="0"/>
    <n v="0"/>
    <n v="0"/>
    <n v="0"/>
    <x v="94"/>
    <n v="1016.4"/>
    <n v="6"/>
    <n v="0"/>
    <n v="0"/>
    <n v="89.835999999999999"/>
    <n v="0.89835999999999994"/>
    <n v="0.82000000000000006"/>
    <x v="1"/>
    <x v="1"/>
  </r>
  <r>
    <x v="10"/>
    <x v="95"/>
    <n v="7"/>
    <n v="30.8"/>
    <n v="14.9"/>
    <n v="0"/>
    <m/>
    <n v="0"/>
    <n v="0"/>
    <n v="0"/>
    <n v="241.48"/>
    <x v="95"/>
    <n v="1047.2"/>
    <n v="6"/>
    <n v="49.194597298649306"/>
    <n v="0.2718880499789329"/>
    <n v="89.527999999999992"/>
    <n v="0.89527999999999996"/>
    <n v="0.82000000000000006"/>
    <x v="998"/>
    <x v="1"/>
  </r>
  <r>
    <x v="10"/>
    <x v="96"/>
    <n v="6"/>
    <n v="29.4"/>
    <n v="21.6"/>
    <n v="0"/>
    <m/>
    <n v="0"/>
    <n v="0"/>
    <n v="0"/>
    <n v="390.89"/>
    <x v="96"/>
    <n v="1076.6000000000001"/>
    <n v="6"/>
    <n v="71.315657828914439"/>
    <n v="0.3941464348687887"/>
    <n v="89.234000000000009"/>
    <n v="0.89234000000000013"/>
    <n v="0.82000000000000006"/>
    <x v="999"/>
    <x v="1"/>
  </r>
  <r>
    <x v="10"/>
    <x v="97"/>
    <n v="5"/>
    <n v="20.5"/>
    <n v="35.6"/>
    <n v="1"/>
    <s v="Overhaul"/>
    <n v="779.61"/>
    <n v="0"/>
    <n v="0"/>
    <n v="187.48"/>
    <x v="97"/>
    <n v="1097.1000000000001"/>
    <n v="6"/>
    <n v="117.5387693846923"/>
    <n v="0.64961171672818863"/>
    <n v="89.028999999999996"/>
    <n v="0.89028999999999991"/>
    <n v="0.82000000000000006"/>
    <x v="1000"/>
    <x v="2"/>
  </r>
  <r>
    <x v="10"/>
    <x v="98"/>
    <n v="2"/>
    <n v="3.2"/>
    <n v="22.4"/>
    <n v="0"/>
    <m/>
    <n v="0"/>
    <n v="0"/>
    <n v="0"/>
    <n v="55.94"/>
    <x v="98"/>
    <n v="1100.3000000000002"/>
    <n v="6"/>
    <n v="73.956978489244591"/>
    <n v="0.40874445097504003"/>
    <n v="88.996999999999986"/>
    <n v="0.88996999999999982"/>
    <n v="0.82000000000000006"/>
    <x v="1001"/>
    <x v="1"/>
  </r>
  <r>
    <x v="10"/>
    <x v="99"/>
    <n v="1"/>
    <n v="0.7"/>
    <n v="17.899999999999999"/>
    <n v="0"/>
    <m/>
    <n v="0"/>
    <n v="1"/>
    <n v="7"/>
    <n v="11.39"/>
    <x v="99"/>
    <n v="1101.0000000000002"/>
    <n v="7"/>
    <n v="59.099549774887414"/>
    <n v="0.32663061037737573"/>
    <n v="88.990000000000009"/>
    <n v="0.88990000000000014"/>
    <n v="0.79"/>
    <x v="1002"/>
    <x v="1"/>
  </r>
  <r>
    <x v="10"/>
    <x v="100"/>
    <n v="2"/>
    <n v="1"/>
    <n v="42.7"/>
    <n v="0"/>
    <m/>
    <n v="0"/>
    <n v="0"/>
    <n v="0"/>
    <n v="16.13"/>
    <x v="100"/>
    <n v="1102.0000000000002"/>
    <n v="7"/>
    <n v="140.98049024512252"/>
    <n v="0.77916910967117026"/>
    <n v="88.97999999999999"/>
    <n v="0.88979999999999992"/>
    <n v="0.79"/>
    <x v="1003"/>
    <x v="2"/>
  </r>
  <r>
    <x v="10"/>
    <x v="101"/>
    <n v="6"/>
    <n v="17.399999999999999"/>
    <n v="13"/>
    <n v="1"/>
    <s v="Overhaul"/>
    <n v="141.47"/>
    <n v="0"/>
    <n v="0"/>
    <n v="321.08999999999997"/>
    <x v="101"/>
    <n v="1119.4000000000003"/>
    <n v="7"/>
    <n v="42.921460730365169"/>
    <n v="0.23721776172658576"/>
    <n v="88.805999999999997"/>
    <n v="0.88805999999999996"/>
    <n v="0.79"/>
    <x v="1004"/>
    <x v="1"/>
  </r>
  <r>
    <x v="10"/>
    <x v="102"/>
    <n v="6"/>
    <n v="16.8"/>
    <n v="13.7"/>
    <n v="1"/>
    <s v="Overhaul"/>
    <n v="453.69"/>
    <n v="0"/>
    <n v="0"/>
    <n v="302.61"/>
    <x v="102"/>
    <n v="1136.2000000000003"/>
    <n v="7"/>
    <n v="45.232616308154057"/>
    <n v="0.24999102581955573"/>
    <n v="88.637999999999991"/>
    <n v="0.88637999999999995"/>
    <n v="0.79"/>
    <x v="1005"/>
    <x v="1"/>
  </r>
  <r>
    <x v="10"/>
    <x v="103"/>
    <n v="1"/>
    <n v="4.4000000000000004"/>
    <n v="45.7"/>
    <n v="0"/>
    <m/>
    <n v="0"/>
    <n v="0"/>
    <n v="0"/>
    <n v="22.1"/>
    <x v="103"/>
    <n v="1140.6000000000004"/>
    <n v="7"/>
    <n v="150.88544272136065"/>
    <n v="0.83391167006961309"/>
    <n v="88.593999999999994"/>
    <n v="0.88593999999999995"/>
    <n v="0.79"/>
    <x v="1006"/>
    <x v="2"/>
  </r>
  <r>
    <x v="11"/>
    <x v="0"/>
    <n v="7"/>
    <n v="24.5"/>
    <n v="14"/>
    <n v="0"/>
    <m/>
    <n v="0"/>
    <n v="0"/>
    <n v="0"/>
    <n v="339.87"/>
    <x v="0"/>
    <n v="24.5"/>
    <n v="0"/>
    <n v="45.26808551710824"/>
    <n v="0.25018705657468732"/>
    <n v="99.75500000000001"/>
    <n v="0.99755000000000005"/>
    <n v="1"/>
    <x v="1007"/>
    <x v="1"/>
  </r>
  <r>
    <x v="11"/>
    <x v="1"/>
    <n v="7"/>
    <n v="4.8999999999999986"/>
    <n v="34.6"/>
    <n v="0"/>
    <m/>
    <n v="0"/>
    <n v="0"/>
    <n v="0"/>
    <n v="38.81"/>
    <x v="1"/>
    <n v="29.4"/>
    <n v="0"/>
    <n v="111.87683992085323"/>
    <n v="0.61831943982029869"/>
    <n v="99.705999999999989"/>
    <n v="0.99705999999999984"/>
    <n v="1"/>
    <x v="1008"/>
    <x v="2"/>
  </r>
  <r>
    <x v="11"/>
    <x v="2"/>
    <n v="6"/>
    <n v="21"/>
    <n v="21.8"/>
    <n v="0"/>
    <m/>
    <n v="0"/>
    <n v="0"/>
    <n v="0"/>
    <n v="283.75"/>
    <x v="2"/>
    <n v="50.4"/>
    <n v="0"/>
    <n v="70.488876019497113"/>
    <n v="0.38957698809487024"/>
    <n v="99.495999999999995"/>
    <n v="0.99495999999999996"/>
    <n v="1"/>
    <x v="1009"/>
    <x v="2"/>
  </r>
  <r>
    <x v="11"/>
    <x v="3"/>
    <n v="6"/>
    <n v="8.3999999999999986"/>
    <n v="34.299999999999997"/>
    <n v="0"/>
    <m/>
    <n v="0"/>
    <n v="0"/>
    <n v="0"/>
    <n v="110.03"/>
    <x v="3"/>
    <n v="58.8"/>
    <n v="0"/>
    <n v="110.90680951691519"/>
    <n v="0.61295828860798396"/>
    <n v="99.412000000000006"/>
    <n v="0.99412000000000011"/>
    <n v="1"/>
    <x v="1010"/>
    <x v="2"/>
  </r>
  <r>
    <x v="11"/>
    <x v="4"/>
    <n v="1"/>
    <n v="3.1"/>
    <n v="49.8"/>
    <n v="0"/>
    <m/>
    <n v="0"/>
    <n v="0"/>
    <n v="0"/>
    <n v="44.07"/>
    <x v="4"/>
    <n v="61.9"/>
    <n v="0"/>
    <n v="161.02504705371359"/>
    <n v="0.88995110124424481"/>
    <n v="99.381"/>
    <n v="0.99380999999999997"/>
    <n v="1"/>
    <x v="1011"/>
    <x v="0"/>
  </r>
  <r>
    <x v="11"/>
    <x v="5"/>
    <n v="5"/>
    <n v="3.5"/>
    <n v="42.1"/>
    <n v="0"/>
    <m/>
    <n v="0"/>
    <n v="0"/>
    <n v="0"/>
    <n v="61.8"/>
    <x v="5"/>
    <n v="65.400000000000006"/>
    <n v="0"/>
    <n v="136.12760001930405"/>
    <n v="0.75234822012816682"/>
    <n v="99.346000000000004"/>
    <n v="0.99346000000000001"/>
    <n v="1"/>
    <x v="1012"/>
    <x v="0"/>
  </r>
  <r>
    <x v="11"/>
    <x v="6"/>
    <n v="7"/>
    <n v="37.799999999999997"/>
    <n v="10.9"/>
    <n v="0"/>
    <m/>
    <n v="0"/>
    <n v="0"/>
    <n v="0"/>
    <n v="723.83"/>
    <x v="6"/>
    <n v="103.2"/>
    <n v="0"/>
    <n v="35.244438009748556"/>
    <n v="0.19478849404743512"/>
    <n v="98.968000000000004"/>
    <n v="0.98968"/>
    <n v="1"/>
    <x v="1013"/>
    <x v="1"/>
  </r>
  <r>
    <x v="11"/>
    <x v="7"/>
    <n v="2"/>
    <n v="5.8"/>
    <n v="38.1"/>
    <n v="0"/>
    <m/>
    <n v="0"/>
    <n v="0"/>
    <n v="0"/>
    <n v="112.82"/>
    <x v="7"/>
    <n v="109"/>
    <n v="0"/>
    <n v="123.19386130013028"/>
    <n v="0.68086620396397046"/>
    <n v="98.91"/>
    <n v="0.98909999999999998"/>
    <n v="1"/>
    <x v="1014"/>
    <x v="2"/>
  </r>
  <r>
    <x v="11"/>
    <x v="8"/>
    <n v="2"/>
    <n v="5.2"/>
    <n v="22.1"/>
    <n v="1"/>
    <s v="Routine"/>
    <n v="784.95"/>
    <n v="0"/>
    <n v="0"/>
    <n v="70.59"/>
    <x v="8"/>
    <n v="114.2"/>
    <n v="0"/>
    <n v="71.458906423435153"/>
    <n v="0.39493813930718497"/>
    <n v="98.858000000000004"/>
    <n v="0.98858000000000001"/>
    <n v="1"/>
    <x v="1015"/>
    <x v="2"/>
  </r>
  <r>
    <x v="11"/>
    <x v="9"/>
    <n v="2"/>
    <n v="11.4"/>
    <n v="41.4"/>
    <n v="0"/>
    <m/>
    <n v="0"/>
    <n v="0"/>
    <n v="0"/>
    <n v="223.13"/>
    <x v="9"/>
    <n v="125.60000000000001"/>
    <n v="0"/>
    <n v="133.86419574344865"/>
    <n v="0.73983886729943249"/>
    <n v="98.744"/>
    <n v="0.98743999999999998"/>
    <n v="1"/>
    <x v="1016"/>
    <x v="0"/>
  </r>
  <r>
    <x v="11"/>
    <x v="10"/>
    <n v="1"/>
    <n v="3"/>
    <n v="28.3"/>
    <n v="0"/>
    <m/>
    <n v="0"/>
    <n v="0"/>
    <n v="0"/>
    <n v="21.21"/>
    <x v="10"/>
    <n v="128.60000000000002"/>
    <n v="0"/>
    <n v="91.50620143815452"/>
    <n v="0.50573526436168936"/>
    <n v="98.713999999999999"/>
    <n v="0.98714000000000002"/>
    <n v="1"/>
    <x v="1017"/>
    <x v="2"/>
  </r>
  <r>
    <x v="11"/>
    <x v="11"/>
    <n v="4"/>
    <n v="10.4"/>
    <n v="17.399999999999999"/>
    <n v="1"/>
    <s v="Overhaul"/>
    <n v="705.68"/>
    <n v="0"/>
    <n v="0"/>
    <n v="138.02000000000001"/>
    <x v="11"/>
    <n v="139.00000000000003"/>
    <n v="0"/>
    <n v="56.261763428405956"/>
    <n v="0.31094677031425422"/>
    <n v="98.61"/>
    <n v="0.98609999999999998"/>
    <n v="1"/>
    <x v="1018"/>
    <x v="2"/>
  </r>
  <r>
    <x v="11"/>
    <x v="12"/>
    <n v="4"/>
    <n v="4"/>
    <n v="38.5"/>
    <n v="0"/>
    <m/>
    <n v="0"/>
    <n v="0"/>
    <n v="0"/>
    <n v="35.979999999999997"/>
    <x v="12"/>
    <n v="143.00000000000003"/>
    <n v="0"/>
    <n v="124.48723517204768"/>
    <n v="0.68801440558039018"/>
    <n v="98.570000000000007"/>
    <n v="0.98570000000000002"/>
    <n v="1"/>
    <x v="1019"/>
    <x v="2"/>
  </r>
  <r>
    <x v="11"/>
    <x v="13"/>
    <n v="2"/>
    <n v="2.6"/>
    <n v="47.7"/>
    <n v="0"/>
    <m/>
    <n v="0"/>
    <n v="0"/>
    <n v="0"/>
    <n v="30.52"/>
    <x v="13"/>
    <n v="145.60000000000002"/>
    <n v="0"/>
    <n v="154.23483422614737"/>
    <n v="0.85242304275804182"/>
    <n v="98.543999999999997"/>
    <n v="0.98543999999999998"/>
    <n v="1"/>
    <x v="1020"/>
    <x v="0"/>
  </r>
  <r>
    <x v="11"/>
    <x v="14"/>
    <n v="4"/>
    <n v="18"/>
    <n v="24.7"/>
    <n v="0"/>
    <m/>
    <n v="0"/>
    <n v="0"/>
    <n v="0"/>
    <n v="239.46"/>
    <x v="14"/>
    <n v="163.60000000000002"/>
    <n v="0"/>
    <n v="79.865836590898112"/>
    <n v="0.44140144981391266"/>
    <n v="98.36399999999999"/>
    <n v="0.98363999999999985"/>
    <n v="1"/>
    <x v="1021"/>
    <x v="2"/>
  </r>
  <r>
    <x v="11"/>
    <x v="15"/>
    <n v="4"/>
    <n v="10.4"/>
    <n v="43.3"/>
    <n v="1"/>
    <s v="Emergency"/>
    <n v="801.55"/>
    <n v="0"/>
    <n v="0"/>
    <n v="183.81"/>
    <x v="15"/>
    <n v="174.00000000000003"/>
    <n v="0"/>
    <n v="140.00772163505619"/>
    <n v="0.77379282497742574"/>
    <n v="98.26"/>
    <n v="0.98260000000000003"/>
    <n v="1"/>
    <x v="1022"/>
    <x v="0"/>
  </r>
  <r>
    <x v="11"/>
    <x v="16"/>
    <n v="2"/>
    <n v="2.4"/>
    <n v="44.8"/>
    <n v="0"/>
    <m/>
    <n v="0"/>
    <n v="1"/>
    <n v="5"/>
    <n v="12.65"/>
    <x v="16"/>
    <n v="176.40000000000003"/>
    <n v="1"/>
    <n v="144.85787365474636"/>
    <n v="0.80059858103899939"/>
    <n v="98.236000000000004"/>
    <n v="0.98236000000000001"/>
    <n v="0.97"/>
    <x v="1023"/>
    <x v="0"/>
  </r>
  <r>
    <x v="11"/>
    <x v="17"/>
    <n v="0"/>
    <n v="0"/>
    <n v="0"/>
    <n v="0"/>
    <m/>
    <n v="0"/>
    <n v="0"/>
    <n v="0"/>
    <n v="0"/>
    <x v="17"/>
    <n v="176.40000000000003"/>
    <n v="1"/>
    <n v="0"/>
    <n v="0"/>
    <n v="98.236000000000004"/>
    <n v="0.98236000000000001"/>
    <n v="0.97"/>
    <x v="1"/>
    <x v="1"/>
  </r>
  <r>
    <x v="11"/>
    <x v="18"/>
    <n v="0"/>
    <n v="0"/>
    <n v="0"/>
    <n v="0"/>
    <m/>
    <n v="0"/>
    <n v="0"/>
    <n v="0"/>
    <n v="0"/>
    <x v="18"/>
    <n v="176.40000000000003"/>
    <n v="1"/>
    <n v="0"/>
    <n v="0"/>
    <n v="98.236000000000004"/>
    <n v="0.98236000000000001"/>
    <n v="0.97"/>
    <x v="1"/>
    <x v="1"/>
  </r>
  <r>
    <x v="11"/>
    <x v="19"/>
    <n v="2"/>
    <n v="6.6"/>
    <n v="46.8"/>
    <n v="0"/>
    <m/>
    <n v="0"/>
    <n v="0"/>
    <n v="0"/>
    <n v="120.66"/>
    <x v="19"/>
    <n v="183.00000000000003"/>
    <n v="1"/>
    <n v="151.32474301433325"/>
    <n v="0.83633958912109752"/>
    <n v="98.17"/>
    <n v="0.98170000000000002"/>
    <n v="0.97"/>
    <x v="1024"/>
    <x v="0"/>
  </r>
  <r>
    <x v="11"/>
    <x v="20"/>
    <n v="4"/>
    <n v="2"/>
    <n v="13.6"/>
    <n v="0"/>
    <m/>
    <n v="0"/>
    <n v="0"/>
    <n v="0"/>
    <n v="34.5"/>
    <x v="20"/>
    <n v="185.00000000000003"/>
    <n v="1"/>
    <n v="43.974711645190858"/>
    <n v="0.24303885495826766"/>
    <n v="98.15"/>
    <n v="0.98150000000000004"/>
    <n v="0.97"/>
    <x v="1025"/>
    <x v="1"/>
  </r>
  <r>
    <x v="11"/>
    <x v="21"/>
    <n v="2"/>
    <n v="2.8"/>
    <n v="20.5"/>
    <n v="0"/>
    <m/>
    <n v="0"/>
    <n v="0"/>
    <n v="0"/>
    <n v="55.73"/>
    <x v="21"/>
    <n v="187.80000000000004"/>
    <n v="1"/>
    <n v="66.28541093576564"/>
    <n v="0.36634533284150644"/>
    <n v="98.122"/>
    <n v="0.98121999999999998"/>
    <n v="0.97"/>
    <x v="1026"/>
    <x v="2"/>
  </r>
  <r>
    <x v="11"/>
    <x v="22"/>
    <n v="1"/>
    <n v="2.6"/>
    <n v="47.4"/>
    <n v="0"/>
    <m/>
    <n v="0"/>
    <n v="0"/>
    <n v="0"/>
    <n v="27.55"/>
    <x v="22"/>
    <n v="190.40000000000003"/>
    <n v="1"/>
    <n v="153.26480382220933"/>
    <n v="0.84706189154572709"/>
    <n v="98.095999999999989"/>
    <n v="0.98095999999999994"/>
    <n v="0.97"/>
    <x v="1027"/>
    <x v="0"/>
  </r>
  <r>
    <x v="11"/>
    <x v="23"/>
    <n v="7"/>
    <n v="6.3"/>
    <n v="41.5"/>
    <n v="0"/>
    <m/>
    <n v="0"/>
    <n v="0"/>
    <n v="0"/>
    <n v="102.66"/>
    <x v="23"/>
    <n v="196.70000000000005"/>
    <n v="1"/>
    <n v="134.187539211428"/>
    <n v="0.74162591770353747"/>
    <n v="98.033000000000001"/>
    <n v="0.98033000000000003"/>
    <n v="0.97"/>
    <x v="1028"/>
    <x v="0"/>
  </r>
  <r>
    <x v="11"/>
    <x v="24"/>
    <n v="0"/>
    <n v="0"/>
    <n v="0"/>
    <n v="0"/>
    <m/>
    <n v="0"/>
    <n v="0"/>
    <n v="0"/>
    <n v="0"/>
    <x v="24"/>
    <n v="196.70000000000005"/>
    <n v="1"/>
    <n v="0"/>
    <n v="0"/>
    <n v="98.033000000000001"/>
    <n v="0.98033000000000003"/>
    <n v="0.97"/>
    <x v="1"/>
    <x v="1"/>
  </r>
  <r>
    <x v="11"/>
    <x v="25"/>
    <n v="1"/>
    <n v="5.9"/>
    <n v="36.299999999999997"/>
    <n v="0"/>
    <m/>
    <n v="0"/>
    <n v="0"/>
    <n v="0"/>
    <n v="95.66"/>
    <x v="25"/>
    <n v="202.60000000000005"/>
    <n v="1"/>
    <n v="117.37367887650207"/>
    <n v="0.64869929669008208"/>
    <n v="97.97399999999999"/>
    <n v="0.97973999999999994"/>
    <n v="0.97"/>
    <x v="1029"/>
    <x v="2"/>
  </r>
  <r>
    <x v="11"/>
    <x v="26"/>
    <n v="0"/>
    <n v="0"/>
    <n v="0"/>
    <n v="0"/>
    <m/>
    <n v="0"/>
    <n v="0"/>
    <n v="0"/>
    <n v="0"/>
    <x v="26"/>
    <n v="202.60000000000005"/>
    <n v="1"/>
    <n v="0"/>
    <n v="0"/>
    <n v="97.97399999999999"/>
    <n v="0.97973999999999994"/>
    <n v="0.97"/>
    <x v="1"/>
    <x v="1"/>
  </r>
  <r>
    <x v="11"/>
    <x v="27"/>
    <n v="2"/>
    <n v="3.2"/>
    <n v="11.3"/>
    <n v="1"/>
    <s v="Emergency"/>
    <n v="634.28"/>
    <n v="0"/>
    <n v="0"/>
    <n v="16.22"/>
    <x v="27"/>
    <n v="205.80000000000004"/>
    <n v="1"/>
    <n v="36.537811881665938"/>
    <n v="0.20193669566385478"/>
    <n v="97.941999999999993"/>
    <n v="0.97941999999999996"/>
    <n v="0.97"/>
    <x v="1030"/>
    <x v="1"/>
  </r>
  <r>
    <x v="11"/>
    <x v="28"/>
    <n v="7"/>
    <n v="13.3"/>
    <n v="38"/>
    <n v="0"/>
    <m/>
    <n v="0"/>
    <n v="0"/>
    <n v="0"/>
    <n v="167.08"/>
    <x v="28"/>
    <n v="219.10000000000005"/>
    <n v="1"/>
    <n v="122.87051783215095"/>
    <n v="0.6790791535598657"/>
    <n v="97.808999999999997"/>
    <n v="0.97809000000000001"/>
    <n v="0.97"/>
    <x v="1031"/>
    <x v="2"/>
  </r>
  <r>
    <x v="11"/>
    <x v="29"/>
    <n v="4"/>
    <n v="14.4"/>
    <n v="23.1"/>
    <n v="0"/>
    <m/>
    <n v="0"/>
    <n v="0"/>
    <n v="0"/>
    <n v="102.42"/>
    <x v="29"/>
    <n v="233.50000000000006"/>
    <n v="1"/>
    <n v="74.6923411032286"/>
    <n v="0.41280864334823408"/>
    <n v="97.665000000000006"/>
    <n v="0.97665000000000002"/>
    <n v="0.97"/>
    <x v="1032"/>
    <x v="2"/>
  </r>
  <r>
    <x v="11"/>
    <x v="30"/>
    <n v="7"/>
    <n v="19.600000000000001"/>
    <n v="32.200000000000003"/>
    <n v="0"/>
    <m/>
    <n v="0"/>
    <n v="0"/>
    <n v="0"/>
    <n v="199.32"/>
    <x v="30"/>
    <n v="253.10000000000005"/>
    <n v="1"/>
    <n v="104.11659668934897"/>
    <n v="0.57543023012178085"/>
    <n v="97.468999999999994"/>
    <n v="0.97468999999999995"/>
    <n v="0.97"/>
    <x v="1033"/>
    <x v="2"/>
  </r>
  <r>
    <x v="11"/>
    <x v="31"/>
    <n v="4"/>
    <n v="8"/>
    <n v="28.9"/>
    <n v="0"/>
    <m/>
    <n v="0"/>
    <n v="0"/>
    <n v="0"/>
    <n v="50.57"/>
    <x v="31"/>
    <n v="261.10000000000002"/>
    <n v="1"/>
    <n v="93.446262246030571"/>
    <n v="0.51645756678631871"/>
    <n v="97.38900000000001"/>
    <n v="0.97389000000000014"/>
    <n v="0.97"/>
    <x v="1034"/>
    <x v="2"/>
  </r>
  <r>
    <x v="11"/>
    <x v="32"/>
    <n v="2"/>
    <n v="11.8"/>
    <n v="18.100000000000001"/>
    <n v="0"/>
    <m/>
    <n v="0"/>
    <n v="0"/>
    <n v="0"/>
    <n v="96.74"/>
    <x v="32"/>
    <n v="272.90000000000003"/>
    <n v="1"/>
    <n v="58.525167704261371"/>
    <n v="0.32345612314298861"/>
    <n v="97.271000000000001"/>
    <n v="0.97270999999999996"/>
    <n v="0.97"/>
    <x v="1035"/>
    <x v="2"/>
  </r>
  <r>
    <x v="11"/>
    <x v="33"/>
    <n v="1"/>
    <n v="0.7"/>
    <n v="23.3"/>
    <n v="0"/>
    <m/>
    <n v="0"/>
    <n v="0"/>
    <n v="0"/>
    <n v="10.47"/>
    <x v="33"/>
    <n v="273.60000000000002"/>
    <n v="1"/>
    <n v="75.339028039187284"/>
    <n v="0.41638274415644388"/>
    <n v="97.263999999999996"/>
    <n v="0.97263999999999995"/>
    <n v="0.97"/>
    <x v="1036"/>
    <x v="2"/>
  </r>
  <r>
    <x v="11"/>
    <x v="34"/>
    <n v="6"/>
    <n v="10.199999999999999"/>
    <n v="17.3"/>
    <n v="0"/>
    <m/>
    <n v="0"/>
    <n v="0"/>
    <n v="0"/>
    <n v="199.54"/>
    <x v="34"/>
    <n v="283.8"/>
    <n v="1"/>
    <n v="55.938419960426614"/>
    <n v="0.30915971991014934"/>
    <n v="97.162000000000006"/>
    <n v="0.97162000000000004"/>
    <n v="0.97"/>
    <x v="1037"/>
    <x v="1"/>
  </r>
  <r>
    <x v="11"/>
    <x v="35"/>
    <n v="5"/>
    <n v="14.5"/>
    <n v="31"/>
    <n v="0"/>
    <m/>
    <n v="0"/>
    <n v="0"/>
    <n v="0"/>
    <n v="262.02"/>
    <x v="35"/>
    <n v="298.3"/>
    <n v="1"/>
    <n v="100.23647507359681"/>
    <n v="0.55398562527252182"/>
    <n v="97.016999999999996"/>
    <n v="0.97016999999999998"/>
    <n v="0.97"/>
    <x v="1038"/>
    <x v="2"/>
  </r>
  <r>
    <x v="11"/>
    <x v="36"/>
    <n v="2"/>
    <n v="5.6"/>
    <n v="12.4"/>
    <n v="0"/>
    <m/>
    <n v="0"/>
    <n v="0"/>
    <n v="0"/>
    <n v="64.58"/>
    <x v="36"/>
    <n v="303.90000000000003"/>
    <n v="1"/>
    <n v="40.094590029438734"/>
    <n v="0.22159425010900879"/>
    <n v="96.960999999999999"/>
    <n v="0.96960999999999997"/>
    <n v="0.97"/>
    <x v="1039"/>
    <x v="1"/>
  </r>
  <r>
    <x v="11"/>
    <x v="37"/>
    <n v="6"/>
    <n v="18"/>
    <n v="33.5"/>
    <n v="0"/>
    <m/>
    <n v="0"/>
    <n v="0"/>
    <n v="0"/>
    <n v="157.87"/>
    <x v="37"/>
    <n v="321.90000000000003"/>
    <n v="1"/>
    <n v="108.32006177308043"/>
    <n v="0.59866188537514464"/>
    <n v="96.780999999999992"/>
    <n v="0.96780999999999995"/>
    <n v="0.97"/>
    <x v="1040"/>
    <x v="2"/>
  </r>
  <r>
    <x v="11"/>
    <x v="38"/>
    <n v="4"/>
    <n v="22.4"/>
    <n v="30.1"/>
    <n v="0"/>
    <m/>
    <n v="0"/>
    <n v="0"/>
    <n v="0"/>
    <n v="218.82"/>
    <x v="38"/>
    <n v="344.3"/>
    <n v="1"/>
    <n v="97.326383861782716"/>
    <n v="0.53790217163557774"/>
    <n v="96.557000000000002"/>
    <n v="0.96557000000000004"/>
    <n v="0.97"/>
    <x v="1041"/>
    <x v="2"/>
  </r>
  <r>
    <x v="11"/>
    <x v="39"/>
    <n v="3"/>
    <n v="7.8000000000000007"/>
    <n v="49.3"/>
    <n v="0"/>
    <m/>
    <n v="0"/>
    <n v="0"/>
    <n v="0"/>
    <n v="73.86"/>
    <x v="39"/>
    <n v="352.1"/>
    <n v="1"/>
    <n v="159.40832971381687"/>
    <n v="0.88101584922372034"/>
    <n v="96.478999999999999"/>
    <n v="0.96479000000000004"/>
    <n v="0.97"/>
    <x v="1042"/>
    <x v="0"/>
  </r>
  <r>
    <x v="11"/>
    <x v="40"/>
    <n v="2"/>
    <n v="7"/>
    <n v="23.2"/>
    <n v="1"/>
    <s v="Emergency"/>
    <n v="934.31"/>
    <n v="0"/>
    <n v="0"/>
    <n v="76.31"/>
    <x v="40"/>
    <n v="359.1"/>
    <n v="1"/>
    <n v="75.015684571207942"/>
    <n v="0.41459569375233901"/>
    <n v="96.409000000000006"/>
    <n v="0.96409000000000011"/>
    <n v="0.97"/>
    <x v="1043"/>
    <x v="2"/>
  </r>
  <r>
    <x v="11"/>
    <x v="41"/>
    <n v="7"/>
    <n v="27.3"/>
    <n v="24.1"/>
    <n v="0"/>
    <m/>
    <n v="0"/>
    <n v="0"/>
    <n v="0"/>
    <n v="220.85"/>
    <x v="41"/>
    <n v="386.40000000000003"/>
    <n v="1"/>
    <n v="77.925775783022047"/>
    <n v="0.4306791473892832"/>
    <n v="96.135999999999996"/>
    <n v="0.96135999999999999"/>
    <n v="0.97"/>
    <x v="1044"/>
    <x v="2"/>
  </r>
  <r>
    <x v="11"/>
    <x v="42"/>
    <n v="2"/>
    <n v="9"/>
    <n v="10.4"/>
    <n v="1"/>
    <s v="Emergency"/>
    <n v="912.08"/>
    <n v="0"/>
    <n v="0"/>
    <n v="50.74"/>
    <x v="42"/>
    <n v="395.40000000000003"/>
    <n v="1"/>
    <n v="33.627720669851833"/>
    <n v="0.18585324202691056"/>
    <n v="96.045999999999992"/>
    <n v="0.96045999999999987"/>
    <n v="0.97"/>
    <x v="1045"/>
    <x v="1"/>
  </r>
  <r>
    <x v="11"/>
    <x v="43"/>
    <n v="4"/>
    <n v="18"/>
    <n v="36.6"/>
    <n v="0"/>
    <m/>
    <n v="0"/>
    <n v="0"/>
    <n v="0"/>
    <n v="116.93"/>
    <x v="43"/>
    <n v="413.40000000000003"/>
    <n v="1"/>
    <n v="118.34370928044011"/>
    <n v="0.65406044790239681"/>
    <n v="95.866"/>
    <n v="0.95865999999999996"/>
    <n v="0.97"/>
    <x v="1046"/>
    <x v="2"/>
  </r>
  <r>
    <x v="11"/>
    <x v="44"/>
    <n v="1"/>
    <n v="6"/>
    <n v="28.5"/>
    <n v="0"/>
    <m/>
    <n v="0"/>
    <n v="0"/>
    <n v="0"/>
    <n v="84.09"/>
    <x v="44"/>
    <n v="419.40000000000003"/>
    <n v="1"/>
    <n v="92.152888374113203"/>
    <n v="0.50930936516989922"/>
    <n v="95.805999999999997"/>
    <n v="0.95806000000000002"/>
    <n v="0.97"/>
    <x v="1047"/>
    <x v="2"/>
  </r>
  <r>
    <x v="11"/>
    <x v="45"/>
    <n v="0"/>
    <n v="0"/>
    <n v="0"/>
    <n v="0"/>
    <m/>
    <n v="0"/>
    <n v="0"/>
    <n v="0"/>
    <n v="0"/>
    <x v="45"/>
    <n v="419.40000000000003"/>
    <n v="1"/>
    <n v="0"/>
    <n v="0"/>
    <n v="95.805999999999997"/>
    <n v="0.95806000000000002"/>
    <n v="0.97"/>
    <x v="1"/>
    <x v="1"/>
  </r>
  <r>
    <x v="11"/>
    <x v="46"/>
    <n v="2"/>
    <n v="2.8"/>
    <n v="11"/>
    <n v="0"/>
    <m/>
    <n v="0"/>
    <n v="0"/>
    <n v="0"/>
    <n v="23.82"/>
    <x v="46"/>
    <n v="422.20000000000005"/>
    <n v="1"/>
    <n v="35.567781477727905"/>
    <n v="0.19657554445154005"/>
    <n v="95.777999999999992"/>
    <n v="0.95777999999999996"/>
    <n v="0.97"/>
    <x v="1048"/>
    <x v="1"/>
  </r>
  <r>
    <x v="11"/>
    <x v="47"/>
    <n v="4"/>
    <n v="17.2"/>
    <n v="13.3"/>
    <n v="0"/>
    <m/>
    <n v="0"/>
    <n v="1"/>
    <n v="1"/>
    <n v="258.05"/>
    <x v="47"/>
    <n v="439.40000000000003"/>
    <n v="2"/>
    <n v="43.004681241252825"/>
    <n v="0.23767770374595293"/>
    <n v="95.606000000000009"/>
    <n v="0.95606000000000013"/>
    <n v="0.94"/>
    <x v="1049"/>
    <x v="1"/>
  </r>
  <r>
    <x v="11"/>
    <x v="48"/>
    <n v="2"/>
    <n v="5.8"/>
    <n v="22.5"/>
    <n v="0"/>
    <m/>
    <n v="0"/>
    <n v="0"/>
    <n v="0"/>
    <n v="104.86"/>
    <x v="48"/>
    <n v="445.20000000000005"/>
    <n v="2"/>
    <n v="72.752280295352534"/>
    <n v="0.40208634092360462"/>
    <n v="95.548000000000002"/>
    <n v="0.95548"/>
    <n v="0.94"/>
    <x v="1050"/>
    <x v="2"/>
  </r>
  <r>
    <x v="11"/>
    <x v="49"/>
    <n v="0"/>
    <n v="0"/>
    <n v="0"/>
    <n v="0"/>
    <m/>
    <n v="0"/>
    <n v="0"/>
    <n v="0"/>
    <n v="0"/>
    <x v="49"/>
    <n v="445.20000000000005"/>
    <n v="2"/>
    <n v="0"/>
    <n v="0"/>
    <n v="95.548000000000002"/>
    <n v="0.95548"/>
    <n v="0.94"/>
    <x v="1"/>
    <x v="1"/>
  </r>
  <r>
    <x v="11"/>
    <x v="50"/>
    <n v="5"/>
    <n v="5.5"/>
    <n v="18.600000000000001"/>
    <n v="0"/>
    <m/>
    <n v="0"/>
    <n v="0"/>
    <n v="0"/>
    <n v="99.98"/>
    <x v="50"/>
    <n v="450.70000000000005"/>
    <n v="2"/>
    <n v="60.141885044158094"/>
    <n v="0.33239137516351319"/>
    <n v="95.492999999999995"/>
    <n v="0.95492999999999995"/>
    <n v="0.94"/>
    <x v="1051"/>
    <x v="1"/>
  </r>
  <r>
    <x v="11"/>
    <x v="51"/>
    <n v="4"/>
    <n v="11.6"/>
    <n v="45.6"/>
    <n v="0"/>
    <m/>
    <n v="0"/>
    <n v="0"/>
    <n v="0"/>
    <n v="65.63"/>
    <x v="51"/>
    <n v="462.30000000000007"/>
    <n v="2"/>
    <n v="147.44462139858112"/>
    <n v="0.81489498427183871"/>
    <n v="95.376999999999995"/>
    <n v="0.95377000000000001"/>
    <n v="0.94"/>
    <x v="1052"/>
    <x v="0"/>
  </r>
  <r>
    <x v="11"/>
    <x v="52"/>
    <n v="7"/>
    <n v="7"/>
    <n v="27.7"/>
    <n v="0"/>
    <m/>
    <n v="0"/>
    <n v="0"/>
    <n v="0"/>
    <n v="97.47"/>
    <x v="52"/>
    <n v="469.30000000000007"/>
    <n v="2"/>
    <n v="89.56614063027844"/>
    <n v="0.49501296193705985"/>
    <n v="95.307000000000002"/>
    <n v="0.95306999999999997"/>
    <n v="0.94"/>
    <x v="1053"/>
    <x v="2"/>
  </r>
  <r>
    <x v="11"/>
    <x v="53"/>
    <n v="0"/>
    <n v="0"/>
    <n v="0"/>
    <n v="0"/>
    <m/>
    <n v="0"/>
    <n v="0"/>
    <n v="0"/>
    <n v="0"/>
    <x v="53"/>
    <n v="469.30000000000007"/>
    <n v="2"/>
    <n v="0"/>
    <n v="0"/>
    <n v="95.307000000000002"/>
    <n v="0.95306999999999997"/>
    <n v="0.94"/>
    <x v="1"/>
    <x v="1"/>
  </r>
  <r>
    <x v="11"/>
    <x v="54"/>
    <n v="3"/>
    <n v="12.6"/>
    <n v="43.2"/>
    <n v="1"/>
    <s v="Emergency"/>
    <n v="359.06"/>
    <n v="0"/>
    <n v="0"/>
    <n v="103.87"/>
    <x v="54"/>
    <n v="481.90000000000009"/>
    <n v="2"/>
    <n v="139.68437816707686"/>
    <n v="0.77200577457332087"/>
    <n v="95.181000000000012"/>
    <n v="0.95181000000000016"/>
    <n v="0.94"/>
    <x v="1054"/>
    <x v="2"/>
  </r>
  <r>
    <x v="11"/>
    <x v="55"/>
    <n v="4"/>
    <n v="19.2"/>
    <n v="10.5"/>
    <n v="0"/>
    <m/>
    <n v="0"/>
    <n v="0"/>
    <n v="0"/>
    <n v="96.87"/>
    <x v="55"/>
    <n v="501.10000000000008"/>
    <n v="2"/>
    <n v="33.951064137831182"/>
    <n v="0.18764029243101549"/>
    <n v="94.989000000000004"/>
    <n v="0.94989000000000001"/>
    <n v="0.94"/>
    <x v="1055"/>
    <x v="1"/>
  </r>
  <r>
    <x v="11"/>
    <x v="56"/>
    <n v="5"/>
    <n v="6"/>
    <n v="11.3"/>
    <n v="0"/>
    <m/>
    <n v="0"/>
    <n v="1"/>
    <n v="5"/>
    <n v="92.89"/>
    <x v="56"/>
    <n v="507.10000000000008"/>
    <n v="3"/>
    <n v="36.537811881665938"/>
    <n v="0.20193669566385478"/>
    <n v="94.929000000000002"/>
    <n v="0.94928999999999997"/>
    <n v="0.91"/>
    <x v="1056"/>
    <x v="1"/>
  </r>
  <r>
    <x v="11"/>
    <x v="57"/>
    <n v="4"/>
    <n v="3.6"/>
    <n v="31.7"/>
    <n v="0"/>
    <m/>
    <n v="0"/>
    <n v="0"/>
    <n v="0"/>
    <n v="69.59"/>
    <x v="57"/>
    <n v="510.7000000000001"/>
    <n v="3"/>
    <n v="102.49987934945224"/>
    <n v="0.56649497810125637"/>
    <n v="94.893000000000001"/>
    <n v="0.94893000000000005"/>
    <n v="0.91"/>
    <x v="1057"/>
    <x v="2"/>
  </r>
  <r>
    <x v="11"/>
    <x v="58"/>
    <n v="5"/>
    <n v="26.5"/>
    <n v="34.700000000000003"/>
    <n v="0"/>
    <m/>
    <n v="0"/>
    <n v="0"/>
    <n v="0"/>
    <n v="270.08"/>
    <x v="58"/>
    <n v="537.20000000000005"/>
    <n v="3"/>
    <n v="112.20018338883257"/>
    <n v="0.62010649022440356"/>
    <n v="94.628"/>
    <n v="0.94628000000000001"/>
    <n v="0.91"/>
    <x v="1058"/>
    <x v="2"/>
  </r>
  <r>
    <x v="11"/>
    <x v="59"/>
    <n v="3"/>
    <n v="16.5"/>
    <n v="37.4"/>
    <n v="0"/>
    <m/>
    <n v="0"/>
    <n v="1"/>
    <n v="4"/>
    <n v="99.99"/>
    <x v="59"/>
    <n v="553.70000000000005"/>
    <n v="4"/>
    <n v="120.93045702427487"/>
    <n v="0.66835685113523613"/>
    <n v="94.462999999999994"/>
    <n v="0.94462999999999997"/>
    <n v="0.88"/>
    <x v="1059"/>
    <x v="2"/>
  </r>
  <r>
    <x v="11"/>
    <x v="60"/>
    <n v="0"/>
    <n v="0"/>
    <n v="0"/>
    <n v="0"/>
    <m/>
    <n v="0"/>
    <n v="1"/>
    <n v="1"/>
    <n v="0"/>
    <x v="60"/>
    <n v="553.70000000000005"/>
    <n v="4"/>
    <n v="0"/>
    <n v="0"/>
    <n v="94.462999999999994"/>
    <n v="0.94462999999999997"/>
    <n v="0.88"/>
    <x v="1"/>
    <x v="1"/>
  </r>
  <r>
    <x v="11"/>
    <x v="61"/>
    <n v="6"/>
    <n v="34.200000000000003"/>
    <n v="46.4"/>
    <n v="0"/>
    <m/>
    <n v="0"/>
    <n v="0"/>
    <n v="0"/>
    <n v="369.46"/>
    <x v="61"/>
    <n v="587.90000000000009"/>
    <n v="4"/>
    <n v="150.03136914241588"/>
    <n v="0.82919138750467802"/>
    <n v="94.120999999999995"/>
    <n v="0.94120999999999999"/>
    <n v="0.88"/>
    <x v="1060"/>
    <x v="2"/>
  </r>
  <r>
    <x v="11"/>
    <x v="62"/>
    <n v="7"/>
    <n v="21.7"/>
    <n v="11.8"/>
    <n v="0"/>
    <m/>
    <n v="0"/>
    <n v="0"/>
    <n v="0"/>
    <n v="264.41000000000003"/>
    <x v="62"/>
    <n v="609.60000000000014"/>
    <n v="4"/>
    <n v="38.154529221562662"/>
    <n v="0.21087194768437931"/>
    <n v="93.903999999999996"/>
    <n v="0.93903999999999999"/>
    <n v="0.88"/>
    <x v="1061"/>
    <x v="1"/>
  </r>
  <r>
    <x v="11"/>
    <x v="63"/>
    <n v="4"/>
    <n v="17.2"/>
    <n v="15"/>
    <n v="0"/>
    <m/>
    <n v="0"/>
    <n v="0"/>
    <n v="0"/>
    <n v="136.01"/>
    <x v="63"/>
    <n v="626.80000000000018"/>
    <n v="4"/>
    <n v="48.501520196901687"/>
    <n v="0.26805756061573643"/>
    <n v="93.731999999999999"/>
    <n v="0.93732000000000004"/>
    <n v="0.88"/>
    <x v="1062"/>
    <x v="1"/>
  </r>
  <r>
    <x v="11"/>
    <x v="64"/>
    <n v="4"/>
    <n v="8.8000000000000007"/>
    <n v="38"/>
    <n v="0"/>
    <m/>
    <n v="0"/>
    <n v="0"/>
    <n v="0"/>
    <n v="46.71"/>
    <x v="64"/>
    <n v="635.60000000000014"/>
    <n v="4"/>
    <n v="122.87051783215095"/>
    <n v="0.6790791535598657"/>
    <n v="93.643999999999991"/>
    <n v="0.93643999999999994"/>
    <n v="0.88"/>
    <x v="1063"/>
    <x v="2"/>
  </r>
  <r>
    <x v="11"/>
    <x v="65"/>
    <n v="6"/>
    <n v="19.2"/>
    <n v="25.1"/>
    <n v="0"/>
    <m/>
    <n v="0"/>
    <n v="0"/>
    <n v="0"/>
    <n v="190.49"/>
    <x v="65"/>
    <n v="654.80000000000018"/>
    <n v="4"/>
    <n v="81.159210462815494"/>
    <n v="0.44854965143033232"/>
    <n v="93.451999999999998"/>
    <n v="0.93452000000000002"/>
    <n v="0.88"/>
    <x v="1064"/>
    <x v="2"/>
  </r>
  <r>
    <x v="11"/>
    <x v="66"/>
    <n v="3"/>
    <n v="4.1999999999999993"/>
    <n v="23.9"/>
    <n v="1"/>
    <s v="Emergency"/>
    <n v="291.26"/>
    <n v="0"/>
    <n v="0"/>
    <n v="37.07"/>
    <x v="66"/>
    <n v="659.00000000000023"/>
    <n v="4"/>
    <n v="77.279088847063349"/>
    <n v="0.42710504658107334"/>
    <n v="93.41"/>
    <n v="0.93409999999999993"/>
    <n v="0.88"/>
    <x v="1065"/>
    <x v="2"/>
  </r>
  <r>
    <x v="11"/>
    <x v="67"/>
    <n v="6"/>
    <n v="9"/>
    <n v="14.2"/>
    <n v="0"/>
    <m/>
    <n v="0"/>
    <n v="0"/>
    <n v="0"/>
    <n v="53.26"/>
    <x v="67"/>
    <n v="668.00000000000023"/>
    <n v="4"/>
    <n v="45.914772453066924"/>
    <n v="0.25376115738289712"/>
    <n v="93.320000000000007"/>
    <n v="0.93320000000000003"/>
    <n v="0.88"/>
    <x v="1066"/>
    <x v="1"/>
  </r>
  <r>
    <x v="11"/>
    <x v="68"/>
    <n v="2"/>
    <n v="8.1999999999999993"/>
    <n v="32.9"/>
    <n v="0"/>
    <m/>
    <n v="0"/>
    <n v="0"/>
    <n v="0"/>
    <n v="68.22"/>
    <x v="68"/>
    <n v="676.20000000000027"/>
    <n v="4"/>
    <n v="106.38000096520437"/>
    <n v="0.58793958295051529"/>
    <n v="93.238"/>
    <n v="0.93237999999999999"/>
    <n v="0.88"/>
    <x v="1067"/>
    <x v="2"/>
  </r>
  <r>
    <x v="11"/>
    <x v="69"/>
    <n v="5"/>
    <n v="26"/>
    <n v="12.8"/>
    <n v="0"/>
    <m/>
    <n v="0"/>
    <n v="1"/>
    <n v="1"/>
    <n v="380.83"/>
    <x v="69"/>
    <n v="702.20000000000027"/>
    <n v="5"/>
    <n v="41.387963901356109"/>
    <n v="0.22874245172542843"/>
    <n v="92.977999999999994"/>
    <n v="0.92977999999999994"/>
    <n v="0.85"/>
    <x v="1068"/>
    <x v="1"/>
  </r>
  <r>
    <x v="11"/>
    <x v="70"/>
    <n v="6"/>
    <n v="30.6"/>
    <n v="11.9"/>
    <n v="0"/>
    <m/>
    <n v="0"/>
    <n v="0"/>
    <n v="0"/>
    <n v="593.22"/>
    <x v="70"/>
    <n v="732.8000000000003"/>
    <n v="5"/>
    <n v="38.477872689542004"/>
    <n v="0.21265899808848421"/>
    <n v="92.671999999999997"/>
    <n v="0.92671999999999999"/>
    <n v="0.85"/>
    <x v="1069"/>
    <x v="1"/>
  </r>
  <r>
    <x v="11"/>
    <x v="71"/>
    <n v="6"/>
    <n v="19.8"/>
    <n v="19.7"/>
    <n v="0"/>
    <m/>
    <n v="0"/>
    <n v="0"/>
    <n v="0"/>
    <n v="125.25"/>
    <x v="71"/>
    <n v="752.60000000000025"/>
    <n v="5"/>
    <n v="63.698663191930883"/>
    <n v="0.35204892960866718"/>
    <n v="92.474000000000004"/>
    <n v="0.92474000000000001"/>
    <n v="0.85"/>
    <x v="1070"/>
    <x v="1"/>
  </r>
  <r>
    <x v="11"/>
    <x v="72"/>
    <n v="6"/>
    <n v="17.399999999999999"/>
    <n v="41.8"/>
    <n v="0"/>
    <m/>
    <n v="0"/>
    <n v="1"/>
    <n v="6"/>
    <n v="174.31"/>
    <x v="72"/>
    <n v="770.00000000000023"/>
    <n v="6"/>
    <n v="135.15756961536601"/>
    <n v="0.74698706891585198"/>
    <n v="92.3"/>
    <n v="0.92299999999999993"/>
    <n v="0.82000000000000006"/>
    <x v="1071"/>
    <x v="2"/>
  </r>
  <r>
    <x v="11"/>
    <x v="73"/>
    <n v="7"/>
    <n v="16.100000000000001"/>
    <n v="45.1"/>
    <n v="0"/>
    <m/>
    <n v="0"/>
    <n v="0"/>
    <n v="0"/>
    <n v="211.64"/>
    <x v="73"/>
    <n v="786.10000000000025"/>
    <n v="6"/>
    <n v="145.8279040586844"/>
    <n v="0.80595973225131412"/>
    <n v="92.138999999999996"/>
    <n v="0.92138999999999993"/>
    <n v="0.82000000000000006"/>
    <x v="1072"/>
    <x v="2"/>
  </r>
  <r>
    <x v="11"/>
    <x v="74"/>
    <n v="5"/>
    <n v="26"/>
    <n v="44.4"/>
    <n v="1"/>
    <s v="Overhaul"/>
    <n v="763.25"/>
    <n v="0"/>
    <n v="0"/>
    <n v="251.56"/>
    <x v="74"/>
    <n v="812.10000000000025"/>
    <n v="6"/>
    <n v="143.56449978282899"/>
    <n v="0.79345037942257979"/>
    <n v="91.879000000000005"/>
    <n v="0.91879"/>
    <n v="0.82000000000000006"/>
    <x v="1073"/>
    <x v="2"/>
  </r>
  <r>
    <x v="11"/>
    <x v="75"/>
    <n v="6"/>
    <n v="4.8000000000000007"/>
    <n v="48.1"/>
    <n v="0"/>
    <m/>
    <n v="0"/>
    <n v="0"/>
    <n v="0"/>
    <n v="87.53"/>
    <x v="75"/>
    <n v="816.9000000000002"/>
    <n v="6"/>
    <n v="155.52820809806474"/>
    <n v="0.85957124437446142"/>
    <n v="91.830999999999989"/>
    <n v="0.91830999999999985"/>
    <n v="0.82000000000000006"/>
    <x v="1074"/>
    <x v="2"/>
  </r>
  <r>
    <x v="11"/>
    <x v="76"/>
    <n v="0"/>
    <n v="0"/>
    <n v="0"/>
    <n v="0"/>
    <m/>
    <n v="0"/>
    <n v="0"/>
    <n v="0"/>
    <n v="0"/>
    <x v="76"/>
    <n v="816.9000000000002"/>
    <n v="6"/>
    <n v="0"/>
    <n v="0"/>
    <n v="91.830999999999989"/>
    <n v="0.91830999999999985"/>
    <n v="0.82000000000000006"/>
    <x v="1"/>
    <x v="1"/>
  </r>
  <r>
    <x v="11"/>
    <x v="77"/>
    <n v="7"/>
    <n v="41.3"/>
    <n v="45.6"/>
    <n v="0"/>
    <m/>
    <n v="0"/>
    <n v="0"/>
    <n v="0"/>
    <n v="768.59"/>
    <x v="77"/>
    <n v="858.20000000000016"/>
    <n v="6"/>
    <n v="147.44462139858112"/>
    <n v="0.81489498427183871"/>
    <n v="91.418000000000006"/>
    <n v="0.9141800000000001"/>
    <n v="0.82000000000000006"/>
    <x v="1075"/>
    <x v="2"/>
  </r>
  <r>
    <x v="11"/>
    <x v="78"/>
    <n v="1"/>
    <n v="1"/>
    <n v="23.8"/>
    <n v="0"/>
    <m/>
    <n v="0"/>
    <n v="0"/>
    <n v="0"/>
    <n v="13.26"/>
    <x v="78"/>
    <n v="859.20000000000016"/>
    <n v="6"/>
    <n v="76.955745379084007"/>
    <n v="0.42531799617696842"/>
    <n v="91.408000000000001"/>
    <n v="0.91408"/>
    <n v="0.82000000000000006"/>
    <x v="1076"/>
    <x v="2"/>
  </r>
  <r>
    <x v="11"/>
    <x v="79"/>
    <n v="2"/>
    <n v="3"/>
    <n v="38"/>
    <n v="0"/>
    <m/>
    <n v="0"/>
    <n v="0"/>
    <n v="0"/>
    <n v="42.36"/>
    <x v="79"/>
    <n v="862.20000000000016"/>
    <n v="6"/>
    <n v="122.87051783215095"/>
    <n v="0.6790791535598657"/>
    <n v="91.378"/>
    <n v="0.91378000000000004"/>
    <n v="0.82000000000000006"/>
    <x v="1077"/>
    <x v="2"/>
  </r>
  <r>
    <x v="11"/>
    <x v="80"/>
    <n v="2"/>
    <n v="1.8"/>
    <n v="46.3"/>
    <n v="0"/>
    <m/>
    <n v="0"/>
    <n v="0"/>
    <n v="0"/>
    <n v="24.47"/>
    <x v="80"/>
    <n v="864.00000000000011"/>
    <n v="6"/>
    <n v="149.70802567443653"/>
    <n v="0.82740433710057304"/>
    <n v="91.36"/>
    <n v="0.91359999999999997"/>
    <n v="0.82000000000000006"/>
    <x v="1078"/>
    <x v="2"/>
  </r>
  <r>
    <x v="11"/>
    <x v="81"/>
    <n v="7"/>
    <n v="31.5"/>
    <n v="37.5"/>
    <n v="0"/>
    <m/>
    <n v="0"/>
    <n v="0"/>
    <n v="0"/>
    <n v="522.65"/>
    <x v="81"/>
    <n v="895.50000000000011"/>
    <n v="6"/>
    <n v="121.25380049225423"/>
    <n v="0.67014390153934111"/>
    <n v="91.045000000000002"/>
    <n v="0.91044999999999998"/>
    <n v="0.82000000000000006"/>
    <x v="1079"/>
    <x v="2"/>
  </r>
  <r>
    <x v="11"/>
    <x v="82"/>
    <n v="6"/>
    <n v="10.199999999999999"/>
    <n v="24.9"/>
    <n v="0"/>
    <m/>
    <n v="0"/>
    <n v="0"/>
    <n v="0"/>
    <n v="141.05000000000001"/>
    <x v="82"/>
    <n v="905.70000000000016"/>
    <n v="6"/>
    <n v="80.512523526856796"/>
    <n v="0.44497555062212241"/>
    <n v="90.942999999999998"/>
    <n v="0.90942999999999996"/>
    <n v="0.82000000000000006"/>
    <x v="1080"/>
    <x v="2"/>
  </r>
  <r>
    <x v="11"/>
    <x v="83"/>
    <n v="5"/>
    <n v="18"/>
    <n v="28.6"/>
    <n v="0"/>
    <m/>
    <n v="0"/>
    <n v="0"/>
    <n v="0"/>
    <n v="276.5"/>
    <x v="83"/>
    <n v="923.70000000000016"/>
    <n v="6"/>
    <n v="92.476231842092545"/>
    <n v="0.51109641557400409"/>
    <n v="90.762999999999991"/>
    <n v="0.90762999999999994"/>
    <n v="0.82000000000000006"/>
    <x v="1081"/>
    <x v="2"/>
  </r>
  <r>
    <x v="11"/>
    <x v="84"/>
    <n v="6"/>
    <n v="21.6"/>
    <n v="11.8"/>
    <n v="1"/>
    <s v="Emergency"/>
    <n v="925.45"/>
    <n v="0"/>
    <n v="0"/>
    <n v="356.05"/>
    <x v="84"/>
    <n v="945.30000000000018"/>
    <n v="6"/>
    <n v="38.154529221562662"/>
    <n v="0.21087194768437931"/>
    <n v="90.546999999999997"/>
    <n v="0.90547"/>
    <n v="0.82000000000000006"/>
    <x v="1082"/>
    <x v="1"/>
  </r>
  <r>
    <x v="11"/>
    <x v="85"/>
    <n v="3"/>
    <n v="2.7"/>
    <n v="49.2"/>
    <n v="0"/>
    <m/>
    <n v="0"/>
    <n v="0"/>
    <n v="0"/>
    <n v="50.3"/>
    <x v="85"/>
    <n v="948.00000000000023"/>
    <n v="6"/>
    <n v="159.08498624583754"/>
    <n v="0.87922879881961546"/>
    <n v="90.52"/>
    <n v="0.9052"/>
    <n v="0.82000000000000006"/>
    <x v="1083"/>
    <x v="2"/>
  </r>
  <r>
    <x v="11"/>
    <x v="86"/>
    <n v="7"/>
    <n v="37.799999999999997"/>
    <n v="42.1"/>
    <n v="0"/>
    <m/>
    <n v="0"/>
    <n v="0"/>
    <n v="0"/>
    <n v="365.33"/>
    <x v="86"/>
    <n v="985.80000000000018"/>
    <n v="6"/>
    <n v="136.12760001930405"/>
    <n v="0.75234822012816682"/>
    <n v="90.141999999999996"/>
    <n v="0.90142"/>
    <n v="0.82000000000000006"/>
    <x v="1084"/>
    <x v="2"/>
  </r>
  <r>
    <x v="11"/>
    <x v="87"/>
    <n v="0"/>
    <n v="0"/>
    <n v="0"/>
    <n v="0"/>
    <m/>
    <n v="0"/>
    <n v="0"/>
    <n v="0"/>
    <n v="0"/>
    <x v="87"/>
    <n v="985.80000000000018"/>
    <n v="6"/>
    <n v="0"/>
    <n v="0"/>
    <n v="90.141999999999996"/>
    <n v="0.90142"/>
    <n v="0.82000000000000006"/>
    <x v="1"/>
    <x v="1"/>
  </r>
  <r>
    <x v="11"/>
    <x v="88"/>
    <n v="0"/>
    <n v="0"/>
    <n v="0"/>
    <n v="0"/>
    <m/>
    <n v="0"/>
    <n v="0"/>
    <n v="0"/>
    <n v="0"/>
    <x v="88"/>
    <n v="985.80000000000018"/>
    <n v="6"/>
    <n v="0"/>
    <n v="0"/>
    <n v="90.141999999999996"/>
    <n v="0.90142"/>
    <n v="0.82000000000000006"/>
    <x v="1"/>
    <x v="1"/>
  </r>
  <r>
    <x v="11"/>
    <x v="89"/>
    <n v="3"/>
    <n v="3.6"/>
    <n v="47.8"/>
    <n v="1"/>
    <s v="Routine"/>
    <n v="349.68"/>
    <n v="0"/>
    <n v="0"/>
    <n v="33.049999999999997"/>
    <x v="89"/>
    <n v="989.4000000000002"/>
    <n v="6"/>
    <n v="154.5581776941267"/>
    <n v="0.85421009316214669"/>
    <n v="90.105999999999995"/>
    <n v="0.90105999999999997"/>
    <n v="0.82000000000000006"/>
    <x v="1085"/>
    <x v="2"/>
  </r>
  <r>
    <x v="11"/>
    <x v="90"/>
    <n v="3"/>
    <n v="13.5"/>
    <n v="47"/>
    <n v="0"/>
    <m/>
    <n v="0"/>
    <n v="0"/>
    <n v="0"/>
    <n v="80.87"/>
    <x v="90"/>
    <n v="1002.9000000000002"/>
    <n v="6"/>
    <n v="151.97142995029196"/>
    <n v="0.83991368992930748"/>
    <n v="89.971000000000004"/>
    <n v="0.89971000000000001"/>
    <n v="0.82000000000000006"/>
    <x v="1086"/>
    <x v="2"/>
  </r>
  <r>
    <x v="11"/>
    <x v="91"/>
    <n v="5"/>
    <n v="18.5"/>
    <n v="38.4"/>
    <n v="0"/>
    <m/>
    <n v="0"/>
    <n v="0"/>
    <n v="0"/>
    <n v="296.66000000000003"/>
    <x v="91"/>
    <n v="1021.4000000000002"/>
    <n v="6"/>
    <n v="124.16389170406832"/>
    <n v="0.68622735517628519"/>
    <n v="89.786000000000001"/>
    <n v="0.89785999999999999"/>
    <n v="0.82000000000000006"/>
    <x v="1087"/>
    <x v="2"/>
  </r>
  <r>
    <x v="11"/>
    <x v="92"/>
    <n v="0"/>
    <n v="0"/>
    <n v="0"/>
    <n v="0"/>
    <m/>
    <n v="0"/>
    <n v="0"/>
    <n v="0"/>
    <n v="0"/>
    <x v="92"/>
    <n v="1021.4000000000002"/>
    <n v="6"/>
    <n v="0"/>
    <n v="0"/>
    <n v="89.786000000000001"/>
    <n v="0.89785999999999999"/>
    <n v="0.82000000000000006"/>
    <x v="1"/>
    <x v="1"/>
  </r>
  <r>
    <x v="11"/>
    <x v="93"/>
    <n v="2"/>
    <n v="3.4"/>
    <n v="15.2"/>
    <n v="0"/>
    <m/>
    <n v="0"/>
    <n v="0"/>
    <n v="0"/>
    <n v="60.37"/>
    <x v="93"/>
    <n v="1024.8000000000002"/>
    <n v="6"/>
    <n v="49.148207132860371"/>
    <n v="0.27163166142394618"/>
    <n v="89.751999999999995"/>
    <n v="0.89751999999999998"/>
    <n v="0.82000000000000006"/>
    <x v="1088"/>
    <x v="1"/>
  </r>
  <r>
    <x v="11"/>
    <x v="94"/>
    <n v="2"/>
    <n v="8.6"/>
    <n v="14.1"/>
    <n v="0"/>
    <m/>
    <n v="0"/>
    <n v="0"/>
    <n v="0"/>
    <n v="158.91"/>
    <x v="94"/>
    <n v="1033.4000000000001"/>
    <n v="6"/>
    <n v="45.591428985087582"/>
    <n v="0.25197410697879219"/>
    <n v="89.665999999999997"/>
    <n v="0.89666000000000001"/>
    <n v="0.82000000000000006"/>
    <x v="1089"/>
    <x v="1"/>
  </r>
  <r>
    <x v="11"/>
    <x v="95"/>
    <n v="2"/>
    <n v="6.6"/>
    <n v="26.7"/>
    <n v="0"/>
    <m/>
    <n v="0"/>
    <n v="0"/>
    <n v="0"/>
    <n v="72.19"/>
    <x v="95"/>
    <n v="1040"/>
    <n v="6"/>
    <n v="86.332705950485007"/>
    <n v="0.47714245789601084"/>
    <n v="89.600000000000009"/>
    <n v="0.89600000000000013"/>
    <n v="0.82000000000000006"/>
    <x v="1090"/>
    <x v="2"/>
  </r>
  <r>
    <x v="11"/>
    <x v="96"/>
    <n v="0"/>
    <n v="0"/>
    <n v="0"/>
    <n v="0"/>
    <m/>
    <n v="0"/>
    <n v="0"/>
    <n v="0"/>
    <n v="0"/>
    <x v="96"/>
    <n v="1040"/>
    <n v="6"/>
    <n v="0"/>
    <n v="0"/>
    <n v="89.600000000000009"/>
    <n v="0.89600000000000013"/>
    <n v="0.82000000000000006"/>
    <x v="1"/>
    <x v="1"/>
  </r>
  <r>
    <x v="11"/>
    <x v="97"/>
    <n v="7"/>
    <n v="21"/>
    <n v="24.2"/>
    <n v="0"/>
    <m/>
    <n v="0"/>
    <n v="0"/>
    <n v="0"/>
    <n v="274.24"/>
    <x v="97"/>
    <n v="1061"/>
    <n v="6"/>
    <n v="78.249119251001389"/>
    <n v="0.43246619779338807"/>
    <n v="89.39"/>
    <n v="0.89390000000000003"/>
    <n v="0.82000000000000006"/>
    <x v="1091"/>
    <x v="2"/>
  </r>
  <r>
    <x v="11"/>
    <x v="98"/>
    <n v="2"/>
    <n v="9.4"/>
    <n v="37.4"/>
    <n v="0"/>
    <m/>
    <n v="0"/>
    <n v="0"/>
    <n v="0"/>
    <n v="59.64"/>
    <x v="98"/>
    <n v="1070.4000000000001"/>
    <n v="6"/>
    <n v="120.93045702427487"/>
    <n v="0.66835685113523613"/>
    <n v="89.295999999999992"/>
    <n v="0.89295999999999998"/>
    <n v="0.82000000000000006"/>
    <x v="1092"/>
    <x v="2"/>
  </r>
  <r>
    <x v="11"/>
    <x v="99"/>
    <n v="1"/>
    <n v="3.1"/>
    <n v="25.1"/>
    <n v="0"/>
    <m/>
    <n v="0"/>
    <n v="0"/>
    <n v="0"/>
    <n v="22.9"/>
    <x v="99"/>
    <n v="1073.5"/>
    <n v="6"/>
    <n v="81.159210462815494"/>
    <n v="0.44854965143033232"/>
    <n v="89.265000000000001"/>
    <n v="0.89265000000000005"/>
    <n v="0.82000000000000006"/>
    <x v="1093"/>
    <x v="2"/>
  </r>
  <r>
    <x v="11"/>
    <x v="100"/>
    <n v="3"/>
    <n v="3.6"/>
    <n v="41.4"/>
    <n v="0"/>
    <m/>
    <n v="0"/>
    <n v="0"/>
    <n v="0"/>
    <n v="58.06"/>
    <x v="100"/>
    <n v="1077.0999999999999"/>
    <n v="6"/>
    <n v="133.86419574344865"/>
    <n v="0.73983886729943249"/>
    <n v="89.228999999999999"/>
    <n v="0.89229000000000003"/>
    <n v="0.82000000000000006"/>
    <x v="1094"/>
    <x v="2"/>
  </r>
  <r>
    <x v="11"/>
    <x v="101"/>
    <n v="4"/>
    <n v="3.6"/>
    <n v="25.5"/>
    <n v="0"/>
    <m/>
    <n v="0"/>
    <n v="0"/>
    <n v="0"/>
    <n v="61.28"/>
    <x v="101"/>
    <n v="1080.6999999999998"/>
    <n v="6"/>
    <n v="82.452584334732876"/>
    <n v="0.45569785304675198"/>
    <n v="89.192999999999998"/>
    <n v="0.89193"/>
    <n v="0.82000000000000006"/>
    <x v="1095"/>
    <x v="2"/>
  </r>
  <r>
    <x v="11"/>
    <x v="102"/>
    <n v="3"/>
    <n v="17.100000000000001"/>
    <n v="26.8"/>
    <n v="1"/>
    <s v="Routine"/>
    <n v="430.2"/>
    <n v="0"/>
    <n v="0"/>
    <n v="180.04"/>
    <x v="102"/>
    <n v="1097.7999999999997"/>
    <n v="6"/>
    <n v="86.656049418464349"/>
    <n v="0.47892950830011571"/>
    <n v="89.022000000000006"/>
    <n v="0.89022000000000001"/>
    <n v="0.82000000000000006"/>
    <x v="1096"/>
    <x v="2"/>
  </r>
  <r>
    <x v="11"/>
    <x v="103"/>
    <n v="6"/>
    <n v="30.6"/>
    <n v="46.3"/>
    <n v="0"/>
    <m/>
    <n v="0"/>
    <n v="0"/>
    <n v="0"/>
    <n v="561.92999999999995"/>
    <x v="103"/>
    <n v="1128.3999999999996"/>
    <n v="6"/>
    <n v="149.70802567443653"/>
    <n v="0.82740433710057304"/>
    <n v="88.716000000000008"/>
    <n v="0.88716000000000006"/>
    <n v="0.82000000000000006"/>
    <x v="1097"/>
    <x v="2"/>
  </r>
  <r>
    <x v="12"/>
    <x v="0"/>
    <n v="6"/>
    <n v="10.8"/>
    <n v="25.8"/>
    <n v="0"/>
    <m/>
    <n v="0"/>
    <n v="0"/>
    <n v="0"/>
    <n v="184.28"/>
    <x v="0"/>
    <n v="10.8"/>
    <n v="0"/>
    <n v="87.290586630286498"/>
    <n v="0.48243646017359171"/>
    <n v="99.891999999999996"/>
    <n v="0.99891999999999992"/>
    <n v="1"/>
    <x v="1098"/>
    <x v="2"/>
  </r>
  <r>
    <x v="12"/>
    <x v="1"/>
    <n v="5"/>
    <n v="12.5"/>
    <n v="22.1"/>
    <n v="0"/>
    <m/>
    <n v="0"/>
    <n v="0"/>
    <n v="0"/>
    <n v="110.26"/>
    <x v="1"/>
    <n v="23.3"/>
    <n v="0"/>
    <n v="74.772169167803554"/>
    <n v="0.41324983604016963"/>
    <n v="99.766999999999996"/>
    <n v="0.99766999999999995"/>
    <n v="1"/>
    <x v="1099"/>
    <x v="2"/>
  </r>
  <r>
    <x v="12"/>
    <x v="2"/>
    <n v="0"/>
    <n v="0"/>
    <n v="0"/>
    <n v="0"/>
    <m/>
    <n v="0"/>
    <n v="0"/>
    <n v="0"/>
    <n v="0"/>
    <x v="2"/>
    <n v="23.3"/>
    <n v="0"/>
    <n v="0"/>
    <n v="0"/>
    <n v="99.766999999999996"/>
    <n v="0.99766999999999995"/>
    <n v="1"/>
    <x v="1"/>
    <x v="1"/>
  </r>
  <r>
    <x v="12"/>
    <x v="3"/>
    <n v="3"/>
    <n v="13.2"/>
    <n v="32.700000000000003"/>
    <n v="0"/>
    <m/>
    <n v="0"/>
    <n v="0"/>
    <n v="0"/>
    <n v="185.69"/>
    <x v="3"/>
    <n v="36.5"/>
    <n v="0"/>
    <n v="110.63574351978174"/>
    <n v="0.61146016463862207"/>
    <n v="99.634999999999991"/>
    <n v="0.99634999999999996"/>
    <n v="1"/>
    <x v="1100"/>
    <x v="2"/>
  </r>
  <r>
    <x v="12"/>
    <x v="4"/>
    <n v="2"/>
    <n v="6"/>
    <n v="15.2"/>
    <n v="0"/>
    <m/>
    <n v="0"/>
    <n v="0"/>
    <n v="0"/>
    <n v="109.39"/>
    <x v="4"/>
    <n v="42.5"/>
    <n v="0"/>
    <n v="51.427012278308325"/>
    <n v="0.28422613157513932"/>
    <n v="99.575000000000003"/>
    <n v="0.99575000000000002"/>
    <n v="1"/>
    <x v="1101"/>
    <x v="1"/>
  </r>
  <r>
    <x v="12"/>
    <x v="5"/>
    <n v="1"/>
    <n v="1"/>
    <n v="48.7"/>
    <n v="0"/>
    <m/>
    <n v="0"/>
    <n v="0"/>
    <n v="0"/>
    <n v="14.98"/>
    <x v="5"/>
    <n v="43.5"/>
    <n v="0"/>
    <n v="164.76944065484312"/>
    <n v="0.91064556629666338"/>
    <n v="99.564999999999998"/>
    <n v="0.99564999999999992"/>
    <n v="1"/>
    <x v="1102"/>
    <x v="0"/>
  </r>
  <r>
    <x v="12"/>
    <x v="6"/>
    <n v="5"/>
    <n v="28.5"/>
    <n v="32.200000000000003"/>
    <n v="0"/>
    <m/>
    <n v="0"/>
    <n v="0"/>
    <n v="0"/>
    <n v="185.85"/>
    <x v="6"/>
    <n v="72"/>
    <n v="0"/>
    <n v="108.94406548431105"/>
    <n v="0.60211062083680822"/>
    <n v="99.28"/>
    <n v="0.99280000000000002"/>
    <n v="1"/>
    <x v="1103"/>
    <x v="2"/>
  </r>
  <r>
    <x v="12"/>
    <x v="7"/>
    <n v="0"/>
    <n v="0"/>
    <n v="0"/>
    <n v="0"/>
    <m/>
    <n v="0"/>
    <n v="0"/>
    <n v="0"/>
    <n v="0"/>
    <x v="7"/>
    <n v="72"/>
    <n v="0"/>
    <n v="0"/>
    <n v="0"/>
    <n v="99.28"/>
    <n v="0.99280000000000002"/>
    <n v="1"/>
    <x v="1"/>
    <x v="1"/>
  </r>
  <r>
    <x v="12"/>
    <x v="8"/>
    <n v="6"/>
    <n v="7.8000000000000007"/>
    <n v="19.600000000000001"/>
    <n v="0"/>
    <m/>
    <n v="0"/>
    <n v="0"/>
    <n v="0"/>
    <n v="48.9"/>
    <x v="8"/>
    <n v="79.8"/>
    <n v="0"/>
    <n v="66.313778990450217"/>
    <n v="0.36650211703110069"/>
    <n v="99.201999999999998"/>
    <n v="0.99202000000000001"/>
    <n v="1"/>
    <x v="1104"/>
    <x v="2"/>
  </r>
  <r>
    <x v="12"/>
    <x v="9"/>
    <n v="6"/>
    <n v="12"/>
    <n v="18"/>
    <n v="0"/>
    <m/>
    <n v="0"/>
    <n v="0"/>
    <n v="0"/>
    <n v="84.12"/>
    <x v="9"/>
    <n v="91.8"/>
    <n v="0"/>
    <n v="60.900409276944067"/>
    <n v="0.3365835768652965"/>
    <n v="99.082000000000008"/>
    <n v="0.99082000000000003"/>
    <n v="1"/>
    <x v="1105"/>
    <x v="2"/>
  </r>
  <r>
    <x v="12"/>
    <x v="10"/>
    <n v="4"/>
    <n v="22.8"/>
    <n v="49"/>
    <n v="0"/>
    <m/>
    <n v="0"/>
    <n v="0"/>
    <n v="0"/>
    <n v="133.69999999999999"/>
    <x v="10"/>
    <n v="114.6"/>
    <n v="0"/>
    <n v="165.78444747612554"/>
    <n v="0.91625529257775173"/>
    <n v="98.853999999999999"/>
    <n v="0.98853999999999997"/>
    <n v="1"/>
    <x v="1106"/>
    <x v="0"/>
  </r>
  <r>
    <x v="12"/>
    <x v="11"/>
    <n v="3"/>
    <n v="5.0999999999999996"/>
    <n v="20.399999999999999"/>
    <n v="0"/>
    <m/>
    <n v="0"/>
    <n v="0"/>
    <n v="0"/>
    <n v="87.38"/>
    <x v="11"/>
    <n v="119.69999999999999"/>
    <n v="0"/>
    <n v="69.020463847203274"/>
    <n v="0.38146138711400274"/>
    <n v="98.802999999999997"/>
    <n v="0.98802999999999996"/>
    <n v="1"/>
    <x v="1107"/>
    <x v="2"/>
  </r>
  <r>
    <x v="12"/>
    <x v="12"/>
    <n v="3"/>
    <n v="2.7"/>
    <n v="38.299999999999997"/>
    <n v="0"/>
    <m/>
    <n v="0"/>
    <n v="0"/>
    <n v="0"/>
    <n v="33.729999999999997"/>
    <x v="12"/>
    <n v="122.39999999999999"/>
    <n v="0"/>
    <n v="129.5825375170532"/>
    <n v="0.71617505521893643"/>
    <n v="98.775999999999996"/>
    <n v="0.98775999999999997"/>
    <n v="1"/>
    <x v="1108"/>
    <x v="0"/>
  </r>
  <r>
    <x v="12"/>
    <x v="13"/>
    <n v="0"/>
    <n v="0"/>
    <n v="0"/>
    <n v="0"/>
    <m/>
    <n v="0"/>
    <n v="0"/>
    <n v="0"/>
    <n v="0"/>
    <x v="13"/>
    <n v="122.39999999999999"/>
    <n v="0"/>
    <n v="0"/>
    <n v="0"/>
    <n v="98.775999999999996"/>
    <n v="0.98775999999999997"/>
    <n v="1"/>
    <x v="1"/>
    <x v="1"/>
  </r>
  <r>
    <x v="12"/>
    <x v="14"/>
    <n v="4"/>
    <n v="12.8"/>
    <n v="41.8"/>
    <n v="0"/>
    <m/>
    <n v="0"/>
    <n v="0"/>
    <n v="0"/>
    <n v="202.35"/>
    <x v="14"/>
    <n v="135.19999999999999"/>
    <n v="0"/>
    <n v="141.42428376534787"/>
    <n v="0.78162186183163296"/>
    <n v="98.647999999999996"/>
    <n v="0.98647999999999991"/>
    <n v="1"/>
    <x v="1109"/>
    <x v="0"/>
  </r>
  <r>
    <x v="12"/>
    <x v="15"/>
    <n v="4"/>
    <n v="18"/>
    <n v="47.7"/>
    <n v="0"/>
    <m/>
    <n v="0"/>
    <n v="0"/>
    <n v="0"/>
    <n v="143.83000000000001"/>
    <x v="15"/>
    <n v="153.19999999999999"/>
    <n v="0"/>
    <n v="161.38608458390181"/>
    <n v="0.89194647869303589"/>
    <n v="98.468000000000004"/>
    <n v="0.98468"/>
    <n v="1"/>
    <x v="1110"/>
    <x v="0"/>
  </r>
  <r>
    <x v="12"/>
    <x v="16"/>
    <n v="3"/>
    <n v="8.6999999999999993"/>
    <n v="32.6"/>
    <n v="0"/>
    <m/>
    <n v="0"/>
    <n v="0"/>
    <n v="0"/>
    <n v="93.96"/>
    <x v="16"/>
    <n v="161.89999999999998"/>
    <n v="0"/>
    <n v="110.2974079126876"/>
    <n v="0.60959025587825932"/>
    <n v="98.381"/>
    <n v="0.98380999999999996"/>
    <n v="1"/>
    <x v="1111"/>
    <x v="2"/>
  </r>
  <r>
    <x v="12"/>
    <x v="17"/>
    <n v="6"/>
    <n v="34.799999999999997"/>
    <n v="12.5"/>
    <n v="0"/>
    <m/>
    <n v="0"/>
    <n v="0"/>
    <n v="0"/>
    <n v="215.28"/>
    <x v="17"/>
    <n v="196.7"/>
    <n v="0"/>
    <n v="42.291950886766713"/>
    <n v="0.2337385950453448"/>
    <n v="98.033000000000001"/>
    <n v="0.98033000000000003"/>
    <n v="1"/>
    <x v="1112"/>
    <x v="1"/>
  </r>
  <r>
    <x v="12"/>
    <x v="18"/>
    <n v="5"/>
    <n v="10.5"/>
    <n v="10.9"/>
    <n v="0"/>
    <m/>
    <n v="0"/>
    <n v="1"/>
    <n v="3"/>
    <n v="198.23"/>
    <x v="18"/>
    <n v="207.2"/>
    <n v="1"/>
    <n v="36.878581173260578"/>
    <n v="0.20382005487954069"/>
    <n v="97.927999999999997"/>
    <n v="0.97927999999999993"/>
    <n v="0.97"/>
    <x v="1113"/>
    <x v="1"/>
  </r>
  <r>
    <x v="12"/>
    <x v="19"/>
    <n v="4"/>
    <n v="13.2"/>
    <n v="42.6"/>
    <n v="0"/>
    <m/>
    <n v="0"/>
    <n v="0"/>
    <n v="0"/>
    <n v="94.23"/>
    <x v="19"/>
    <n v="220.39999999999998"/>
    <n v="1"/>
    <n v="144.13096862210097"/>
    <n v="0.79658113191453517"/>
    <n v="97.796000000000006"/>
    <n v="0.97796000000000005"/>
    <n v="0.97"/>
    <x v="1114"/>
    <x v="0"/>
  </r>
  <r>
    <x v="12"/>
    <x v="20"/>
    <n v="5"/>
    <n v="18.5"/>
    <n v="25.9"/>
    <n v="0"/>
    <m/>
    <n v="0"/>
    <n v="0"/>
    <n v="0"/>
    <n v="329.33"/>
    <x v="20"/>
    <n v="238.89999999999998"/>
    <n v="1"/>
    <n v="87.628922237380621"/>
    <n v="0.4843063689339544"/>
    <n v="97.611000000000004"/>
    <n v="0.97611000000000003"/>
    <n v="0.97"/>
    <x v="1115"/>
    <x v="2"/>
  </r>
  <r>
    <x v="12"/>
    <x v="21"/>
    <n v="3"/>
    <n v="1.8"/>
    <n v="44.8"/>
    <n v="0"/>
    <m/>
    <n v="0"/>
    <n v="0"/>
    <n v="0"/>
    <n v="29.98"/>
    <x v="21"/>
    <n v="240.7"/>
    <n v="1"/>
    <n v="151.57435197817188"/>
    <n v="0.83771912464251563"/>
    <n v="97.592999999999989"/>
    <n v="0.97592999999999985"/>
    <n v="0.97"/>
    <x v="1116"/>
    <x v="0"/>
  </r>
  <r>
    <x v="12"/>
    <x v="22"/>
    <n v="1"/>
    <n v="2"/>
    <n v="25.4"/>
    <n v="0"/>
    <m/>
    <n v="0"/>
    <n v="0"/>
    <n v="0"/>
    <n v="39.93"/>
    <x v="22"/>
    <n v="242.7"/>
    <n v="1"/>
    <n v="85.937244201909962"/>
    <n v="0.47495682513214066"/>
    <n v="97.572999999999993"/>
    <n v="0.97572999999999999"/>
    <n v="0.97"/>
    <x v="1117"/>
    <x v="2"/>
  </r>
  <r>
    <x v="12"/>
    <x v="23"/>
    <n v="4"/>
    <n v="16.399999999999999"/>
    <n v="33.299999999999997"/>
    <n v="0"/>
    <m/>
    <n v="0"/>
    <n v="0"/>
    <n v="0"/>
    <n v="313.48"/>
    <x v="23"/>
    <n v="259.09999999999997"/>
    <n v="1"/>
    <n v="112.66575716234652"/>
    <n v="0.62267961720079856"/>
    <n v="97.409000000000006"/>
    <n v="0.97409000000000001"/>
    <n v="0.97"/>
    <x v="1118"/>
    <x v="2"/>
  </r>
  <r>
    <x v="12"/>
    <x v="24"/>
    <n v="1"/>
    <n v="2.2000000000000002"/>
    <n v="22.7"/>
    <n v="0"/>
    <m/>
    <n v="0"/>
    <n v="0"/>
    <n v="0"/>
    <n v="12.84"/>
    <x v="24"/>
    <n v="261.29999999999995"/>
    <n v="1"/>
    <n v="76.80218281036835"/>
    <n v="0.42446928860234617"/>
    <n v="97.387"/>
    <n v="0.97387000000000001"/>
    <n v="0.97"/>
    <x v="1119"/>
    <x v="2"/>
  </r>
  <r>
    <x v="12"/>
    <x v="25"/>
    <n v="6"/>
    <n v="10.199999999999999"/>
    <n v="40.799999999999997"/>
    <n v="0"/>
    <m/>
    <n v="0"/>
    <n v="0"/>
    <n v="0"/>
    <n v="155.13999999999999"/>
    <x v="25"/>
    <n v="271.49999999999994"/>
    <n v="1"/>
    <n v="138.04092769440655"/>
    <n v="0.76292277422800547"/>
    <n v="97.284999999999997"/>
    <n v="0.97284999999999999"/>
    <n v="0.97"/>
    <x v="1120"/>
    <x v="0"/>
  </r>
  <r>
    <x v="12"/>
    <x v="26"/>
    <n v="0"/>
    <n v="0"/>
    <n v="0"/>
    <n v="0"/>
    <m/>
    <n v="0"/>
    <n v="0"/>
    <n v="0"/>
    <n v="0"/>
    <x v="26"/>
    <n v="271.49999999999994"/>
    <n v="1"/>
    <n v="0"/>
    <n v="0"/>
    <n v="97.284999999999997"/>
    <n v="0.97284999999999999"/>
    <n v="0.97"/>
    <x v="1"/>
    <x v="1"/>
  </r>
  <r>
    <x v="12"/>
    <x v="27"/>
    <n v="5"/>
    <n v="28"/>
    <n v="15.7"/>
    <n v="0"/>
    <m/>
    <n v="0"/>
    <n v="0"/>
    <n v="0"/>
    <n v="370.57"/>
    <x v="27"/>
    <n v="299.49999999999994"/>
    <n v="1"/>
    <n v="53.118690313778991"/>
    <n v="0.29357567537695306"/>
    <n v="97.004999999999995"/>
    <n v="0.97004999999999997"/>
    <n v="0.97"/>
    <x v="1121"/>
    <x v="1"/>
  </r>
  <r>
    <x v="12"/>
    <x v="28"/>
    <n v="1"/>
    <n v="5.5"/>
    <n v="32.299999999999997"/>
    <n v="0"/>
    <m/>
    <n v="0"/>
    <n v="0"/>
    <n v="0"/>
    <n v="94.79"/>
    <x v="28"/>
    <n v="304.99999999999994"/>
    <n v="1"/>
    <n v="109.28240109140519"/>
    <n v="0.60398052959717097"/>
    <n v="96.95"/>
    <n v="0.96950000000000003"/>
    <n v="0.97"/>
    <x v="1122"/>
    <x v="2"/>
  </r>
  <r>
    <x v="12"/>
    <x v="29"/>
    <n v="4"/>
    <n v="18.399999999999999"/>
    <n v="17"/>
    <n v="0"/>
    <m/>
    <n v="0"/>
    <n v="0"/>
    <n v="0"/>
    <n v="219.14"/>
    <x v="29"/>
    <n v="323.39999999999992"/>
    <n v="1"/>
    <n v="57.517053206002736"/>
    <n v="0.31788448926166896"/>
    <n v="96.765999999999991"/>
    <n v="0.96765999999999996"/>
    <n v="0.97"/>
    <x v="1123"/>
    <x v="1"/>
  </r>
  <r>
    <x v="12"/>
    <x v="30"/>
    <n v="4"/>
    <n v="20.399999999999999"/>
    <n v="36"/>
    <n v="0"/>
    <m/>
    <n v="0"/>
    <n v="1"/>
    <n v="4"/>
    <n v="161.36000000000001"/>
    <x v="30"/>
    <n v="343.7999999999999"/>
    <n v="2"/>
    <n v="121.80081855388813"/>
    <n v="0.67316715373059299"/>
    <n v="96.561999999999998"/>
    <n v="0.96561999999999992"/>
    <n v="0.94"/>
    <x v="1124"/>
    <x v="2"/>
  </r>
  <r>
    <x v="12"/>
    <x v="31"/>
    <n v="2"/>
    <n v="10.6"/>
    <n v="47.4"/>
    <n v="0"/>
    <m/>
    <n v="0"/>
    <n v="0"/>
    <n v="0"/>
    <n v="118.34"/>
    <x v="31"/>
    <n v="354.39999999999992"/>
    <n v="2"/>
    <n v="160.37107776261939"/>
    <n v="0.88633675241194765"/>
    <n v="96.456000000000003"/>
    <n v="0.96456000000000008"/>
    <n v="0.94"/>
    <x v="1125"/>
    <x v="0"/>
  </r>
  <r>
    <x v="12"/>
    <x v="32"/>
    <n v="5"/>
    <n v="26.5"/>
    <n v="42.8"/>
    <n v="0"/>
    <m/>
    <n v="0"/>
    <n v="0"/>
    <n v="0"/>
    <n v="312.55"/>
    <x v="32"/>
    <n v="380.89999999999992"/>
    <n v="2"/>
    <n v="144.80763983628921"/>
    <n v="0.80032094943526055"/>
    <n v="96.191000000000003"/>
    <n v="0.96191000000000004"/>
    <n v="0.94"/>
    <x v="1126"/>
    <x v="0"/>
  </r>
  <r>
    <x v="12"/>
    <x v="33"/>
    <n v="6"/>
    <n v="16.2"/>
    <n v="23"/>
    <n v="0"/>
    <m/>
    <n v="0"/>
    <n v="0"/>
    <n v="0"/>
    <n v="108.09"/>
    <x v="33"/>
    <n v="397.09999999999991"/>
    <n v="2"/>
    <n v="77.817189631650749"/>
    <n v="0.43007901488343442"/>
    <n v="96.028999999999996"/>
    <n v="0.96028999999999998"/>
    <n v="0.94"/>
    <x v="1127"/>
    <x v="2"/>
  </r>
  <r>
    <x v="12"/>
    <x v="34"/>
    <n v="0"/>
    <n v="0"/>
    <n v="0"/>
    <n v="0"/>
    <m/>
    <n v="0"/>
    <n v="0"/>
    <n v="0"/>
    <n v="0"/>
    <x v="34"/>
    <n v="397.09999999999991"/>
    <n v="2"/>
    <n v="0"/>
    <n v="0"/>
    <n v="96.028999999999996"/>
    <n v="0.96028999999999998"/>
    <n v="0.94"/>
    <x v="1"/>
    <x v="1"/>
  </r>
  <r>
    <x v="12"/>
    <x v="35"/>
    <n v="7"/>
    <n v="39.200000000000003"/>
    <n v="12.5"/>
    <n v="0"/>
    <m/>
    <n v="0"/>
    <n v="0"/>
    <n v="0"/>
    <n v="577.66"/>
    <x v="35"/>
    <n v="436.2999999999999"/>
    <n v="2"/>
    <n v="42.291950886766713"/>
    <n v="0.2337385950453448"/>
    <n v="95.637"/>
    <n v="0.95637000000000005"/>
    <n v="0.94"/>
    <x v="1128"/>
    <x v="1"/>
  </r>
  <r>
    <x v="12"/>
    <x v="36"/>
    <n v="0"/>
    <n v="0"/>
    <n v="0"/>
    <n v="0"/>
    <m/>
    <n v="0"/>
    <n v="0"/>
    <n v="0"/>
    <n v="0"/>
    <x v="36"/>
    <n v="436.2999999999999"/>
    <n v="2"/>
    <n v="0"/>
    <n v="0"/>
    <n v="95.637"/>
    <n v="0.95637000000000005"/>
    <n v="0.94"/>
    <x v="1"/>
    <x v="1"/>
  </r>
  <r>
    <x v="12"/>
    <x v="37"/>
    <n v="1"/>
    <n v="2.2000000000000002"/>
    <n v="22.8"/>
    <n v="0"/>
    <m/>
    <n v="0"/>
    <n v="0"/>
    <n v="0"/>
    <n v="14.96"/>
    <x v="37"/>
    <n v="438.49999999999989"/>
    <n v="2"/>
    <n v="77.140518417462488"/>
    <n v="0.42633919736270892"/>
    <n v="95.615000000000009"/>
    <n v="0.95615000000000006"/>
    <n v="0.94"/>
    <x v="1129"/>
    <x v="2"/>
  </r>
  <r>
    <x v="12"/>
    <x v="38"/>
    <n v="0"/>
    <n v="0"/>
    <n v="0"/>
    <n v="0"/>
    <m/>
    <n v="0"/>
    <n v="0"/>
    <n v="0"/>
    <n v="0"/>
    <x v="38"/>
    <n v="438.49999999999989"/>
    <n v="2"/>
    <n v="0"/>
    <n v="0"/>
    <n v="95.615000000000009"/>
    <n v="0.95615000000000006"/>
    <n v="0.94"/>
    <x v="1"/>
    <x v="1"/>
  </r>
  <r>
    <x v="12"/>
    <x v="39"/>
    <n v="3"/>
    <n v="14.1"/>
    <n v="31.2"/>
    <n v="0"/>
    <m/>
    <n v="0"/>
    <n v="0"/>
    <n v="0"/>
    <n v="280.62"/>
    <x v="39"/>
    <n v="452.59999999999991"/>
    <n v="2"/>
    <n v="105.56070941336972"/>
    <n v="0.58341153323318062"/>
    <n v="95.474000000000004"/>
    <n v="0.95474000000000003"/>
    <n v="0.94"/>
    <x v="1130"/>
    <x v="2"/>
  </r>
  <r>
    <x v="12"/>
    <x v="40"/>
    <n v="0"/>
    <n v="0"/>
    <n v="0"/>
    <n v="0"/>
    <m/>
    <n v="0"/>
    <n v="0"/>
    <n v="0"/>
    <n v="0"/>
    <x v="40"/>
    <n v="452.59999999999991"/>
    <n v="2"/>
    <n v="0"/>
    <n v="0"/>
    <n v="95.474000000000004"/>
    <n v="0.95474000000000003"/>
    <n v="0.94"/>
    <x v="1"/>
    <x v="1"/>
  </r>
  <r>
    <x v="12"/>
    <x v="41"/>
    <n v="6"/>
    <n v="9"/>
    <n v="38.799999999999997"/>
    <n v="0"/>
    <m/>
    <n v="0"/>
    <n v="0"/>
    <n v="0"/>
    <n v="143.04"/>
    <x v="41"/>
    <n v="461.59999999999991"/>
    <n v="2"/>
    <n v="131.27421555252388"/>
    <n v="0.72552459902075028"/>
    <n v="95.384"/>
    <n v="0.95384000000000002"/>
    <n v="0.94"/>
    <x v="1131"/>
    <x v="2"/>
  </r>
  <r>
    <x v="12"/>
    <x v="42"/>
    <n v="7"/>
    <n v="33.6"/>
    <n v="23.8"/>
    <n v="0"/>
    <m/>
    <n v="0"/>
    <n v="0"/>
    <n v="0"/>
    <n v="345.53"/>
    <x v="42"/>
    <n v="495.19999999999993"/>
    <n v="2"/>
    <n v="80.52387448840382"/>
    <n v="0.44503828496633652"/>
    <n v="95.048000000000002"/>
    <n v="0.95047999999999999"/>
    <n v="0.94"/>
    <x v="1132"/>
    <x v="2"/>
  </r>
  <r>
    <x v="12"/>
    <x v="43"/>
    <n v="3"/>
    <n v="16.5"/>
    <n v="15.9"/>
    <n v="0"/>
    <m/>
    <n v="0"/>
    <n v="0"/>
    <n v="0"/>
    <n v="284.13"/>
    <x v="43"/>
    <n v="511.69999999999993"/>
    <n v="2"/>
    <n v="53.795361527967266"/>
    <n v="0.29731549289767861"/>
    <n v="94.88300000000001"/>
    <n v="0.94883000000000006"/>
    <n v="0.94"/>
    <x v="1133"/>
    <x v="1"/>
  </r>
  <r>
    <x v="12"/>
    <x v="44"/>
    <n v="3"/>
    <n v="12.9"/>
    <n v="17.600000000000001"/>
    <n v="0"/>
    <m/>
    <n v="0"/>
    <n v="0"/>
    <n v="0"/>
    <n v="64.78"/>
    <x v="44"/>
    <n v="524.59999999999991"/>
    <n v="2"/>
    <n v="59.547066848567539"/>
    <n v="0.3291039418238455"/>
    <n v="94.754000000000005"/>
    <n v="0.94754000000000005"/>
    <n v="0.94"/>
    <x v="1134"/>
    <x v="1"/>
  </r>
  <r>
    <x v="12"/>
    <x v="45"/>
    <n v="5"/>
    <n v="26"/>
    <n v="37.6"/>
    <n v="0"/>
    <m/>
    <n v="0"/>
    <n v="0"/>
    <n v="0"/>
    <n v="216.6"/>
    <x v="45"/>
    <n v="550.59999999999991"/>
    <n v="2"/>
    <n v="127.21418826739428"/>
    <n v="0.70308569389639719"/>
    <n v="94.494"/>
    <n v="0.94494"/>
    <n v="0.94"/>
    <x v="1135"/>
    <x v="2"/>
  </r>
  <r>
    <x v="12"/>
    <x v="46"/>
    <n v="5"/>
    <n v="8.5"/>
    <n v="19.100000000000001"/>
    <n v="0"/>
    <m/>
    <n v="0"/>
    <n v="0"/>
    <n v="0"/>
    <n v="166.43"/>
    <x v="46"/>
    <n v="559.09999999999991"/>
    <n v="2"/>
    <n v="64.622100954979544"/>
    <n v="0.3571525732292869"/>
    <n v="94.408999999999992"/>
    <n v="0.94408999999999987"/>
    <n v="0.94"/>
    <x v="1136"/>
    <x v="2"/>
  </r>
  <r>
    <x v="12"/>
    <x v="47"/>
    <n v="7"/>
    <n v="18.899999999999999"/>
    <n v="46.3"/>
    <n v="0"/>
    <m/>
    <n v="0"/>
    <n v="0"/>
    <n v="0"/>
    <n v="239.5"/>
    <x v="47"/>
    <n v="577.99999999999989"/>
    <n v="2"/>
    <n v="156.64938608458391"/>
    <n v="0.86576775604795719"/>
    <n v="94.22"/>
    <n v="0.94220000000000004"/>
    <n v="0.94"/>
    <x v="1137"/>
    <x v="0"/>
  </r>
  <r>
    <x v="12"/>
    <x v="48"/>
    <n v="6"/>
    <n v="22.8"/>
    <n v="41.5"/>
    <n v="0"/>
    <m/>
    <n v="0"/>
    <n v="0"/>
    <n v="0"/>
    <n v="168.17"/>
    <x v="48"/>
    <n v="600.79999999999984"/>
    <n v="2"/>
    <n v="140.40927694406548"/>
    <n v="0.77601213555054471"/>
    <n v="93.992000000000004"/>
    <n v="0.93992000000000009"/>
    <n v="0.94"/>
    <x v="1138"/>
    <x v="2"/>
  </r>
  <r>
    <x v="12"/>
    <x v="49"/>
    <n v="3"/>
    <n v="7.8000000000000007"/>
    <n v="13.9"/>
    <n v="0"/>
    <m/>
    <n v="0"/>
    <n v="0"/>
    <n v="0"/>
    <n v="50.67"/>
    <x v="49"/>
    <n v="608.5999999999998"/>
    <n v="2"/>
    <n v="47.028649386084588"/>
    <n v="0.25991731769042342"/>
    <n v="93.914000000000001"/>
    <n v="0.93913999999999997"/>
    <n v="0.94"/>
    <x v="1139"/>
    <x v="1"/>
  </r>
  <r>
    <x v="12"/>
    <x v="50"/>
    <n v="3"/>
    <n v="16.2"/>
    <n v="32.299999999999997"/>
    <n v="0"/>
    <m/>
    <n v="0"/>
    <n v="0"/>
    <n v="0"/>
    <n v="252.58"/>
    <x v="50"/>
    <n v="624.79999999999984"/>
    <n v="2"/>
    <n v="109.28240109140519"/>
    <n v="0.60398052959717097"/>
    <n v="93.751999999999995"/>
    <n v="0.93751999999999991"/>
    <n v="0.94"/>
    <x v="1140"/>
    <x v="2"/>
  </r>
  <r>
    <x v="12"/>
    <x v="51"/>
    <n v="7"/>
    <n v="29.4"/>
    <n v="43.7"/>
    <n v="0"/>
    <m/>
    <n v="0"/>
    <n v="0"/>
    <n v="0"/>
    <n v="262.60000000000002"/>
    <x v="51"/>
    <n v="654.19999999999982"/>
    <n v="2"/>
    <n v="147.85266030013645"/>
    <n v="0.81715012827852551"/>
    <n v="93.457999999999998"/>
    <n v="0.93457999999999997"/>
    <n v="0.94"/>
    <x v="1141"/>
    <x v="0"/>
  </r>
  <r>
    <x v="12"/>
    <x v="52"/>
    <n v="4"/>
    <n v="19.2"/>
    <n v="29.1"/>
    <n v="0"/>
    <m/>
    <n v="0"/>
    <n v="0"/>
    <n v="0"/>
    <n v="133.72999999999999"/>
    <x v="52"/>
    <n v="673.39999999999986"/>
    <n v="2"/>
    <n v="98.455661664392906"/>
    <n v="0.54414344926556268"/>
    <n v="93.266000000000005"/>
    <n v="0.93266000000000004"/>
    <n v="0.94"/>
    <x v="1142"/>
    <x v="2"/>
  </r>
  <r>
    <x v="12"/>
    <x v="53"/>
    <n v="3"/>
    <n v="17.7"/>
    <n v="48.6"/>
    <n v="0"/>
    <m/>
    <n v="0"/>
    <n v="0"/>
    <n v="0"/>
    <n v="126.1"/>
    <x v="53"/>
    <n v="691.09999999999991"/>
    <n v="2"/>
    <n v="164.43110504774899"/>
    <n v="0.90877565753630063"/>
    <n v="93.088999999999999"/>
    <n v="0.93089"/>
    <n v="0.94"/>
    <x v="1143"/>
    <x v="0"/>
  </r>
  <r>
    <x v="12"/>
    <x v="54"/>
    <n v="2"/>
    <n v="11.2"/>
    <n v="30.3"/>
    <n v="0"/>
    <m/>
    <n v="0"/>
    <n v="0"/>
    <n v="0"/>
    <n v="105.06"/>
    <x v="54"/>
    <n v="702.3"/>
    <n v="2"/>
    <n v="102.51568894952253"/>
    <n v="0.56658235438991589"/>
    <n v="92.977000000000004"/>
    <n v="0.92976999999999999"/>
    <n v="0.94"/>
    <x v="1144"/>
    <x v="2"/>
  </r>
  <r>
    <x v="12"/>
    <x v="55"/>
    <n v="2"/>
    <n v="4.8"/>
    <n v="49.6"/>
    <n v="0"/>
    <m/>
    <n v="0"/>
    <n v="0"/>
    <n v="0"/>
    <n v="75.650000000000006"/>
    <x v="55"/>
    <n v="707.09999999999991"/>
    <n v="2"/>
    <n v="167.8144611186903"/>
    <n v="0.92747474513992811"/>
    <n v="92.929000000000002"/>
    <n v="0.92929000000000006"/>
    <n v="0.94"/>
    <x v="1145"/>
    <x v="0"/>
  </r>
  <r>
    <x v="12"/>
    <x v="56"/>
    <n v="2"/>
    <n v="3"/>
    <n v="48.3"/>
    <n v="0"/>
    <m/>
    <n v="0"/>
    <n v="0"/>
    <n v="0"/>
    <n v="51.95"/>
    <x v="56"/>
    <n v="710.09999999999991"/>
    <n v="2"/>
    <n v="163.41609822646657"/>
    <n v="0.90316593125521227"/>
    <n v="92.899000000000001"/>
    <n v="0.92898999999999998"/>
    <n v="0.94"/>
    <x v="1146"/>
    <x v="0"/>
  </r>
  <r>
    <x v="12"/>
    <x v="57"/>
    <n v="5"/>
    <n v="8.5"/>
    <n v="36.200000000000003"/>
    <n v="0"/>
    <m/>
    <n v="0"/>
    <n v="0"/>
    <n v="0"/>
    <n v="156.88"/>
    <x v="57"/>
    <n v="718.59999999999991"/>
    <n v="2"/>
    <n v="122.47748976807642"/>
    <n v="0.67690697125131871"/>
    <n v="92.813999999999993"/>
    <n v="0.92813999999999997"/>
    <n v="0.94"/>
    <x v="1147"/>
    <x v="2"/>
  </r>
  <r>
    <x v="12"/>
    <x v="58"/>
    <n v="7"/>
    <n v="37.1"/>
    <n v="19.8"/>
    <n v="0"/>
    <m/>
    <n v="0"/>
    <n v="0"/>
    <n v="0"/>
    <n v="216.34"/>
    <x v="58"/>
    <n v="755.69999999999993"/>
    <n v="2"/>
    <n v="66.990450204638478"/>
    <n v="0.37024193455182619"/>
    <n v="92.442999999999998"/>
    <n v="0.92442999999999997"/>
    <n v="0.94"/>
    <x v="1148"/>
    <x v="2"/>
  </r>
  <r>
    <x v="12"/>
    <x v="59"/>
    <n v="6"/>
    <n v="25.8"/>
    <n v="29.7"/>
    <n v="0"/>
    <m/>
    <n v="0"/>
    <n v="0"/>
    <n v="0"/>
    <n v="316.91000000000003"/>
    <x v="59"/>
    <n v="781.49999999999989"/>
    <n v="2"/>
    <n v="100.48567530695772"/>
    <n v="0.55536290182773929"/>
    <n v="92.185000000000002"/>
    <n v="0.92185000000000006"/>
    <n v="0.94"/>
    <x v="1149"/>
    <x v="2"/>
  </r>
  <r>
    <x v="12"/>
    <x v="60"/>
    <n v="5"/>
    <n v="9"/>
    <n v="32.4"/>
    <n v="0"/>
    <m/>
    <n v="0"/>
    <n v="0"/>
    <n v="0"/>
    <n v="120.83"/>
    <x v="60"/>
    <n v="790.49999999999989"/>
    <n v="2"/>
    <n v="109.62073669849931"/>
    <n v="0.60585043835753372"/>
    <n v="92.094999999999999"/>
    <n v="0.92094999999999994"/>
    <n v="0.94"/>
    <x v="1150"/>
    <x v="2"/>
  </r>
  <r>
    <x v="12"/>
    <x v="61"/>
    <n v="2"/>
    <n v="1.2"/>
    <n v="36.4"/>
    <n v="0"/>
    <m/>
    <n v="0"/>
    <n v="0"/>
    <n v="0"/>
    <n v="13.22"/>
    <x v="61"/>
    <n v="791.69999999999993"/>
    <n v="2"/>
    <n v="123.15416098226466"/>
    <n v="0.68064678877204399"/>
    <n v="92.082999999999998"/>
    <n v="0.92083000000000004"/>
    <n v="0.94"/>
    <x v="1151"/>
    <x v="2"/>
  </r>
  <r>
    <x v="12"/>
    <x v="62"/>
    <n v="0"/>
    <n v="0"/>
    <n v="0"/>
    <n v="0"/>
    <m/>
    <n v="0"/>
    <n v="0"/>
    <n v="0"/>
    <n v="0"/>
    <x v="62"/>
    <n v="791.69999999999993"/>
    <n v="2"/>
    <n v="0"/>
    <n v="0"/>
    <n v="92.082999999999998"/>
    <n v="0.92083000000000004"/>
    <n v="0.94"/>
    <x v="1"/>
    <x v="1"/>
  </r>
  <r>
    <x v="12"/>
    <x v="63"/>
    <n v="5"/>
    <n v="13"/>
    <n v="22.6"/>
    <n v="0"/>
    <m/>
    <n v="0"/>
    <n v="0"/>
    <n v="0"/>
    <n v="135.5"/>
    <x v="63"/>
    <n v="804.69999999999993"/>
    <n v="2"/>
    <n v="76.463847203274227"/>
    <n v="0.42259937984198348"/>
    <n v="91.953000000000003"/>
    <n v="0.91953000000000007"/>
    <n v="0.94"/>
    <x v="1152"/>
    <x v="2"/>
  </r>
  <r>
    <x v="12"/>
    <x v="64"/>
    <n v="4"/>
    <n v="14.4"/>
    <n v="42"/>
    <n v="0"/>
    <m/>
    <n v="0"/>
    <n v="0"/>
    <n v="0"/>
    <n v="151.55000000000001"/>
    <x v="64"/>
    <n v="819.09999999999991"/>
    <n v="2"/>
    <n v="142.10095497953617"/>
    <n v="0.78536167935235857"/>
    <n v="91.808999999999997"/>
    <n v="0.91808999999999996"/>
    <n v="0.94"/>
    <x v="1153"/>
    <x v="2"/>
  </r>
  <r>
    <x v="12"/>
    <x v="65"/>
    <n v="6"/>
    <n v="35.400000000000013"/>
    <n v="20.7"/>
    <n v="1"/>
    <s v="Overhaul"/>
    <n v="408"/>
    <n v="0"/>
    <n v="0"/>
    <n v="185.98"/>
    <x v="65"/>
    <n v="854.49999999999989"/>
    <n v="2"/>
    <n v="70.035470668485672"/>
    <n v="0.38707111339509098"/>
    <n v="91.454999999999998"/>
    <n v="0.91454999999999997"/>
    <n v="0.94"/>
    <x v="1154"/>
    <x v="2"/>
  </r>
  <r>
    <x v="12"/>
    <x v="66"/>
    <n v="1"/>
    <n v="3.7"/>
    <n v="25"/>
    <n v="0"/>
    <m/>
    <n v="0"/>
    <n v="0"/>
    <n v="0"/>
    <n v="43.52"/>
    <x v="66"/>
    <n v="858.19999999999993"/>
    <n v="2"/>
    <n v="84.583901773533427"/>
    <n v="0.46747719009068961"/>
    <n v="91.418000000000006"/>
    <n v="0.9141800000000001"/>
    <n v="0.94"/>
    <x v="1155"/>
    <x v="2"/>
  </r>
  <r>
    <x v="12"/>
    <x v="67"/>
    <n v="7"/>
    <n v="17.5"/>
    <n v="17.399999999999999"/>
    <n v="0"/>
    <m/>
    <n v="0"/>
    <n v="1"/>
    <n v="2"/>
    <n v="92.27"/>
    <x v="67"/>
    <n v="875.69999999999993"/>
    <n v="3"/>
    <n v="58.870395634379257"/>
    <n v="0.32536412430311995"/>
    <n v="91.242999999999995"/>
    <n v="0.91242999999999996"/>
    <n v="0.91"/>
    <x v="1156"/>
    <x v="1"/>
  </r>
  <r>
    <x v="12"/>
    <x v="68"/>
    <n v="2"/>
    <n v="5.8"/>
    <n v="16.3"/>
    <n v="1"/>
    <s v="Overhaul"/>
    <n v="880.19"/>
    <n v="0"/>
    <n v="0"/>
    <n v="40.83"/>
    <x v="68"/>
    <n v="881.49999999999989"/>
    <n v="3"/>
    <n v="55.148703956343802"/>
    <n v="0.30479512793912966"/>
    <n v="91.185000000000002"/>
    <n v="0.91185000000000005"/>
    <n v="0.91"/>
    <x v="1157"/>
    <x v="1"/>
  </r>
  <r>
    <x v="12"/>
    <x v="69"/>
    <n v="1"/>
    <n v="1.3"/>
    <n v="12.9"/>
    <n v="0"/>
    <m/>
    <n v="0"/>
    <n v="0"/>
    <n v="0"/>
    <n v="20.47"/>
    <x v="69"/>
    <n v="882.79999999999984"/>
    <n v="3"/>
    <n v="43.645293315143249"/>
    <n v="0.24121823008679585"/>
    <n v="91.171999999999997"/>
    <n v="0.91171999999999997"/>
    <n v="0.91"/>
    <x v="1158"/>
    <x v="1"/>
  </r>
  <r>
    <x v="12"/>
    <x v="70"/>
    <n v="6"/>
    <n v="18"/>
    <n v="32.700000000000003"/>
    <n v="0"/>
    <m/>
    <n v="0"/>
    <n v="1"/>
    <n v="5"/>
    <n v="218.13"/>
    <x v="70"/>
    <n v="900.79999999999984"/>
    <n v="4"/>
    <n v="110.63574351978174"/>
    <n v="0.61146016463862207"/>
    <n v="90.992000000000004"/>
    <n v="0.90992000000000006"/>
    <n v="0.88"/>
    <x v="1159"/>
    <x v="2"/>
  </r>
  <r>
    <x v="12"/>
    <x v="71"/>
    <n v="1"/>
    <n v="1.4"/>
    <n v="29.6"/>
    <n v="0"/>
    <m/>
    <n v="0"/>
    <n v="0"/>
    <n v="0"/>
    <n v="19.64"/>
    <x v="71"/>
    <n v="902.19999999999982"/>
    <n v="4"/>
    <n v="100.14733969986358"/>
    <n v="0.55349299306737654"/>
    <n v="90.978000000000009"/>
    <n v="0.90978000000000003"/>
    <n v="0.88"/>
    <x v="1160"/>
    <x v="2"/>
  </r>
  <r>
    <x v="12"/>
    <x v="72"/>
    <n v="2"/>
    <n v="2.4"/>
    <n v="36.1"/>
    <n v="0"/>
    <m/>
    <n v="0"/>
    <n v="1"/>
    <n v="3"/>
    <n v="37.04"/>
    <x v="72"/>
    <n v="904.5999999999998"/>
    <n v="5"/>
    <n v="122.13915416098227"/>
    <n v="0.67503706249095585"/>
    <n v="90.954000000000008"/>
    <n v="0.90954000000000013"/>
    <n v="0.85"/>
    <x v="1161"/>
    <x v="2"/>
  </r>
  <r>
    <x v="12"/>
    <x v="73"/>
    <n v="7"/>
    <n v="28.7"/>
    <n v="26.8"/>
    <n v="0"/>
    <m/>
    <n v="0"/>
    <n v="0"/>
    <n v="0"/>
    <n v="233.05"/>
    <x v="73"/>
    <n v="933.29999999999984"/>
    <n v="5"/>
    <n v="90.673942701227844"/>
    <n v="0.50113554777721936"/>
    <n v="90.667000000000002"/>
    <n v="0.90666999999999998"/>
    <n v="0.85"/>
    <x v="1162"/>
    <x v="2"/>
  </r>
  <r>
    <x v="12"/>
    <x v="74"/>
    <n v="4"/>
    <n v="6.4"/>
    <n v="34.1"/>
    <n v="0"/>
    <m/>
    <n v="0"/>
    <n v="0"/>
    <n v="0"/>
    <n v="61.64"/>
    <x v="74"/>
    <n v="939.69999999999982"/>
    <n v="5"/>
    <n v="115.37244201909959"/>
    <n v="0.63763888728370066"/>
    <n v="90.602999999999994"/>
    <n v="0.90602999999999989"/>
    <n v="0.85"/>
    <x v="1163"/>
    <x v="2"/>
  </r>
  <r>
    <x v="12"/>
    <x v="75"/>
    <n v="0"/>
    <n v="0"/>
    <n v="0"/>
    <n v="0"/>
    <m/>
    <n v="0"/>
    <n v="0"/>
    <n v="0"/>
    <n v="0"/>
    <x v="75"/>
    <n v="939.69999999999982"/>
    <n v="5"/>
    <n v="0"/>
    <n v="0"/>
    <n v="90.602999999999994"/>
    <n v="0.90602999999999989"/>
    <n v="0.85"/>
    <x v="1"/>
    <x v="1"/>
  </r>
  <r>
    <x v="12"/>
    <x v="76"/>
    <n v="1"/>
    <n v="1.3"/>
    <n v="16.3"/>
    <n v="0"/>
    <m/>
    <n v="0"/>
    <n v="0"/>
    <n v="0"/>
    <n v="6.96"/>
    <x v="76"/>
    <n v="940.99999999999977"/>
    <n v="5"/>
    <n v="55.148703956343802"/>
    <n v="0.30479512793912966"/>
    <n v="90.59"/>
    <n v="0.90590000000000004"/>
    <n v="0.85"/>
    <x v="1164"/>
    <x v="1"/>
  </r>
  <r>
    <x v="12"/>
    <x v="77"/>
    <n v="5"/>
    <n v="16"/>
    <n v="25.1"/>
    <n v="0"/>
    <m/>
    <n v="0"/>
    <n v="0"/>
    <n v="0"/>
    <n v="189.46"/>
    <x v="77"/>
    <n v="956.99999999999977"/>
    <n v="5"/>
    <n v="84.922237380627564"/>
    <n v="0.46934709885105241"/>
    <n v="90.429999999999993"/>
    <n v="0.90429999999999988"/>
    <n v="0.85"/>
    <x v="1165"/>
    <x v="2"/>
  </r>
  <r>
    <x v="12"/>
    <x v="78"/>
    <n v="4"/>
    <n v="12.4"/>
    <n v="38.4"/>
    <n v="1"/>
    <s v="Emergency"/>
    <n v="971.35"/>
    <n v="0"/>
    <n v="0"/>
    <n v="118.95"/>
    <x v="78"/>
    <n v="969.39999999999975"/>
    <n v="5"/>
    <n v="129.92087312414736"/>
    <n v="0.7180449639792994"/>
    <n v="90.305999999999997"/>
    <n v="0.90305999999999997"/>
    <n v="0.85"/>
    <x v="1166"/>
    <x v="2"/>
  </r>
  <r>
    <x v="12"/>
    <x v="79"/>
    <n v="6"/>
    <n v="19.2"/>
    <n v="21.9"/>
    <n v="0"/>
    <m/>
    <n v="0"/>
    <n v="0"/>
    <n v="0"/>
    <n v="185.14"/>
    <x v="79"/>
    <n v="988.5999999999998"/>
    <n v="5"/>
    <n v="74.095497953615279"/>
    <n v="0.40951001851944407"/>
    <n v="90.114000000000004"/>
    <n v="0.90114000000000005"/>
    <n v="0.85"/>
    <x v="1167"/>
    <x v="2"/>
  </r>
  <r>
    <x v="12"/>
    <x v="80"/>
    <n v="1"/>
    <n v="2.8"/>
    <n v="18.100000000000001"/>
    <n v="0"/>
    <m/>
    <n v="0"/>
    <n v="0"/>
    <n v="0"/>
    <n v="55.61"/>
    <x v="80"/>
    <n v="991.39999999999975"/>
    <n v="5"/>
    <n v="61.238744884038212"/>
    <n v="0.33845348562565936"/>
    <n v="90.085999999999999"/>
    <n v="0.90085999999999999"/>
    <n v="0.85"/>
    <x v="1168"/>
    <x v="1"/>
  </r>
  <r>
    <x v="12"/>
    <x v="81"/>
    <n v="4"/>
    <n v="20.8"/>
    <n v="11.3"/>
    <n v="0"/>
    <m/>
    <n v="0"/>
    <n v="0"/>
    <n v="0"/>
    <n v="322.10000000000002"/>
    <x v="81"/>
    <n v="1012.1999999999997"/>
    <n v="5"/>
    <n v="38.231923601637114"/>
    <n v="0.21129968992099174"/>
    <n v="89.878"/>
    <n v="0.89878000000000002"/>
    <n v="0.85"/>
    <x v="1169"/>
    <x v="1"/>
  </r>
  <r>
    <x v="12"/>
    <x v="82"/>
    <n v="7"/>
    <n v="11.2"/>
    <n v="33.6"/>
    <n v="0"/>
    <m/>
    <n v="0"/>
    <n v="0"/>
    <n v="0"/>
    <n v="127.67"/>
    <x v="82"/>
    <n v="1023.3999999999997"/>
    <n v="5"/>
    <n v="113.68076398362894"/>
    <n v="0.62828934348188692"/>
    <n v="89.766000000000005"/>
    <n v="0.89766000000000001"/>
    <n v="0.85"/>
    <x v="1170"/>
    <x v="2"/>
  </r>
  <r>
    <x v="12"/>
    <x v="83"/>
    <n v="2"/>
    <n v="11.6"/>
    <n v="27.7"/>
    <n v="0"/>
    <m/>
    <n v="0"/>
    <n v="0"/>
    <n v="0"/>
    <n v="171.11"/>
    <x v="83"/>
    <n v="1034.9999999999998"/>
    <n v="5"/>
    <n v="93.718963165075039"/>
    <n v="0.51796472662048409"/>
    <n v="89.65"/>
    <n v="0.89650000000000007"/>
    <n v="0.85"/>
    <x v="1171"/>
    <x v="2"/>
  </r>
  <r>
    <x v="12"/>
    <x v="84"/>
    <n v="2"/>
    <n v="7.2"/>
    <n v="25.2"/>
    <n v="0"/>
    <m/>
    <n v="0"/>
    <n v="1"/>
    <n v="3"/>
    <n v="100.1"/>
    <x v="84"/>
    <n v="1042.1999999999998"/>
    <n v="6"/>
    <n v="85.260572987721702"/>
    <n v="0.47121700761141516"/>
    <n v="89.578000000000003"/>
    <n v="0.89578000000000002"/>
    <n v="0.82000000000000006"/>
    <x v="1172"/>
    <x v="2"/>
  </r>
  <r>
    <x v="12"/>
    <x v="85"/>
    <n v="0"/>
    <n v="0"/>
    <n v="0"/>
    <n v="0"/>
    <m/>
    <n v="0"/>
    <n v="0"/>
    <n v="0"/>
    <n v="0"/>
    <x v="85"/>
    <n v="1042.1999999999998"/>
    <n v="6"/>
    <n v="0"/>
    <n v="0"/>
    <n v="89.578000000000003"/>
    <n v="0.89578000000000002"/>
    <n v="0.82000000000000006"/>
    <x v="1"/>
    <x v="1"/>
  </r>
  <r>
    <x v="12"/>
    <x v="86"/>
    <n v="3"/>
    <n v="8.3999999999999986"/>
    <n v="19.399999999999999"/>
    <n v="1"/>
    <s v="Emergency"/>
    <n v="652.66999999999996"/>
    <n v="0"/>
    <n v="0"/>
    <n v="120.22"/>
    <x v="86"/>
    <n v="1050.5999999999999"/>
    <n v="6"/>
    <n v="65.637107776261942"/>
    <n v="0.36276229951037514"/>
    <n v="89.494"/>
    <n v="0.89493999999999996"/>
    <n v="0.82000000000000006"/>
    <x v="1173"/>
    <x v="1"/>
  </r>
  <r>
    <x v="12"/>
    <x v="87"/>
    <n v="5"/>
    <n v="19.5"/>
    <n v="23.9"/>
    <n v="0"/>
    <m/>
    <n v="0"/>
    <n v="0"/>
    <n v="0"/>
    <n v="170.04"/>
    <x v="87"/>
    <n v="1070.0999999999999"/>
    <n v="6"/>
    <n v="80.862210095497957"/>
    <n v="0.44690819372669927"/>
    <n v="89.298999999999992"/>
    <n v="0.89298999999999995"/>
    <n v="0.82000000000000006"/>
    <x v="1174"/>
    <x v="2"/>
  </r>
  <r>
    <x v="12"/>
    <x v="88"/>
    <n v="5"/>
    <n v="23"/>
    <n v="45"/>
    <n v="0"/>
    <m/>
    <n v="0"/>
    <n v="0"/>
    <n v="0"/>
    <n v="191.39"/>
    <x v="88"/>
    <n v="1093.0999999999999"/>
    <n v="6"/>
    <n v="152.25102319236018"/>
    <n v="0.84145894216324135"/>
    <n v="89.069000000000003"/>
    <n v="0.89068999999999998"/>
    <n v="0.82000000000000006"/>
    <x v="1175"/>
    <x v="2"/>
  </r>
  <r>
    <x v="12"/>
    <x v="89"/>
    <n v="4"/>
    <n v="19.2"/>
    <n v="41.7"/>
    <n v="0"/>
    <m/>
    <n v="0"/>
    <n v="0"/>
    <n v="0"/>
    <n v="259.98"/>
    <x v="89"/>
    <n v="1112.3"/>
    <n v="6"/>
    <n v="141.08594815825376"/>
    <n v="0.77975195307127032"/>
    <n v="88.87700000000001"/>
    <n v="0.88877000000000006"/>
    <n v="0.82000000000000006"/>
    <x v="1176"/>
    <x v="2"/>
  </r>
  <r>
    <x v="12"/>
    <x v="90"/>
    <n v="3"/>
    <n v="13.8"/>
    <n v="19.7"/>
    <n v="0"/>
    <m/>
    <n v="0"/>
    <n v="0"/>
    <n v="0"/>
    <n v="126.09"/>
    <x v="90"/>
    <n v="1126.0999999999999"/>
    <n v="6"/>
    <n v="66.65211459754434"/>
    <n v="0.36837202579146344"/>
    <n v="88.739000000000004"/>
    <n v="0.88739000000000001"/>
    <n v="0.82000000000000006"/>
    <x v="1177"/>
    <x v="1"/>
  </r>
  <r>
    <x v="12"/>
    <x v="91"/>
    <n v="7"/>
    <n v="14.7"/>
    <n v="33"/>
    <n v="0"/>
    <m/>
    <n v="0"/>
    <n v="0"/>
    <n v="0"/>
    <n v="77.290000000000006"/>
    <x v="91"/>
    <n v="1140.8"/>
    <n v="6"/>
    <n v="111.65075034106412"/>
    <n v="0.61706989091971032"/>
    <n v="88.591999999999999"/>
    <n v="0.88592000000000004"/>
    <n v="0.82000000000000006"/>
    <x v="1178"/>
    <x v="2"/>
  </r>
  <r>
    <x v="12"/>
    <x v="92"/>
    <n v="2"/>
    <n v="2.6"/>
    <n v="11.9"/>
    <n v="0"/>
    <m/>
    <n v="0"/>
    <n v="0"/>
    <n v="0"/>
    <n v="36.61"/>
    <x v="92"/>
    <n v="1143.3999999999999"/>
    <n v="6"/>
    <n v="40.26193724420191"/>
    <n v="0.22251914248316826"/>
    <n v="88.566000000000003"/>
    <n v="0.88566"/>
    <n v="0.82000000000000006"/>
    <x v="1179"/>
    <x v="1"/>
  </r>
  <r>
    <x v="12"/>
    <x v="93"/>
    <n v="7"/>
    <n v="31.5"/>
    <n v="18.7"/>
    <n v="0"/>
    <m/>
    <n v="0"/>
    <n v="0"/>
    <n v="0"/>
    <n v="461.1"/>
    <x v="93"/>
    <n v="1174.8999999999999"/>
    <n v="6"/>
    <n v="63.268758526602994"/>
    <n v="0.34967293818783579"/>
    <n v="88.251000000000005"/>
    <n v="0.88251000000000002"/>
    <n v="0.82000000000000006"/>
    <x v="1180"/>
    <x v="1"/>
  </r>
  <r>
    <x v="12"/>
    <x v="94"/>
    <n v="4"/>
    <n v="4"/>
    <n v="16.3"/>
    <n v="0"/>
    <m/>
    <n v="0"/>
    <n v="0"/>
    <n v="0"/>
    <n v="65.61"/>
    <x v="94"/>
    <n v="1178.8999999999999"/>
    <n v="6"/>
    <n v="55.148703956343802"/>
    <n v="0.30479512793912966"/>
    <n v="88.211000000000013"/>
    <n v="0.88211000000000017"/>
    <n v="0.82000000000000006"/>
    <x v="1181"/>
    <x v="1"/>
  </r>
  <r>
    <x v="12"/>
    <x v="95"/>
    <n v="7"/>
    <n v="8.4"/>
    <n v="37.700000000000003"/>
    <n v="0"/>
    <m/>
    <n v="0"/>
    <n v="0"/>
    <n v="0"/>
    <n v="47.46"/>
    <x v="95"/>
    <n v="1187.3"/>
    <n v="6"/>
    <n v="127.55252387448841"/>
    <n v="0.70495560265675994"/>
    <n v="88.126999999999995"/>
    <n v="0.88127"/>
    <n v="0.82000000000000006"/>
    <x v="1182"/>
    <x v="2"/>
  </r>
  <r>
    <x v="12"/>
    <x v="96"/>
    <n v="5"/>
    <n v="11"/>
    <n v="44.1"/>
    <n v="0"/>
    <m/>
    <n v="0"/>
    <n v="0"/>
    <n v="0"/>
    <n v="172.11"/>
    <x v="96"/>
    <n v="1198.3"/>
    <n v="6"/>
    <n v="149.20600272851297"/>
    <n v="0.82462976331997651"/>
    <n v="88.016999999999996"/>
    <n v="0.88017000000000001"/>
    <n v="0.82000000000000006"/>
    <x v="1183"/>
    <x v="2"/>
  </r>
  <r>
    <x v="12"/>
    <x v="97"/>
    <n v="6"/>
    <n v="15"/>
    <n v="28.9"/>
    <n v="0"/>
    <m/>
    <n v="0"/>
    <n v="0"/>
    <n v="0"/>
    <n v="103.27"/>
    <x v="97"/>
    <n v="1213.3"/>
    <n v="6"/>
    <n v="97.778990450204645"/>
    <n v="0.54040363174483719"/>
    <n v="87.867000000000004"/>
    <n v="0.87867000000000006"/>
    <n v="0.82000000000000006"/>
    <x v="1184"/>
    <x v="2"/>
  </r>
  <r>
    <x v="12"/>
    <x v="98"/>
    <n v="3"/>
    <n v="1.8"/>
    <n v="22.1"/>
    <n v="0"/>
    <m/>
    <n v="0"/>
    <n v="0"/>
    <n v="0"/>
    <n v="19.3"/>
    <x v="98"/>
    <n v="1215.0999999999999"/>
    <n v="6"/>
    <n v="74.772169167803554"/>
    <n v="0.41324983604016963"/>
    <n v="87.849000000000004"/>
    <n v="0.87848999999999999"/>
    <n v="0.82000000000000006"/>
    <x v="1185"/>
    <x v="1"/>
  </r>
  <r>
    <x v="12"/>
    <x v="99"/>
    <n v="1"/>
    <n v="1.3"/>
    <n v="34.4"/>
    <n v="0"/>
    <m/>
    <n v="0"/>
    <n v="0"/>
    <n v="0"/>
    <n v="9.26"/>
    <x v="99"/>
    <n v="1216.3999999999999"/>
    <n v="6"/>
    <n v="116.38744884038199"/>
    <n v="0.64324861356478891"/>
    <n v="87.835999999999999"/>
    <n v="0.87836000000000003"/>
    <n v="0.82000000000000006"/>
    <x v="1186"/>
    <x v="2"/>
  </r>
  <r>
    <x v="12"/>
    <x v="100"/>
    <n v="5"/>
    <n v="5.5"/>
    <n v="41.2"/>
    <n v="0"/>
    <m/>
    <n v="0"/>
    <n v="0"/>
    <n v="0"/>
    <n v="55"/>
    <x v="100"/>
    <n v="1221.8999999999999"/>
    <n v="6"/>
    <n v="139.3942701227831"/>
    <n v="0.77040240926945658"/>
    <n v="87.780999999999992"/>
    <n v="0.87780999999999987"/>
    <n v="0.82000000000000006"/>
    <x v="1187"/>
    <x v="2"/>
  </r>
  <r>
    <x v="12"/>
    <x v="101"/>
    <n v="6"/>
    <n v="31.8"/>
    <n v="31.2"/>
    <n v="0"/>
    <m/>
    <n v="0"/>
    <n v="0"/>
    <n v="0"/>
    <n v="436.78"/>
    <x v="101"/>
    <n v="1253.6999999999998"/>
    <n v="6"/>
    <n v="105.56070941336972"/>
    <n v="0.58341153323318062"/>
    <n v="87.463000000000008"/>
    <n v="0.87463000000000013"/>
    <n v="0.82000000000000006"/>
    <x v="1188"/>
    <x v="2"/>
  </r>
  <r>
    <x v="12"/>
    <x v="102"/>
    <n v="7"/>
    <n v="40.6"/>
    <n v="32.200000000000003"/>
    <n v="0"/>
    <m/>
    <n v="0"/>
    <n v="0"/>
    <n v="0"/>
    <n v="764.92"/>
    <x v="102"/>
    <n v="1294.2999999999997"/>
    <n v="6"/>
    <n v="108.94406548431105"/>
    <n v="0.60211062083680822"/>
    <n v="87.057000000000002"/>
    <n v="0.87057000000000007"/>
    <n v="0.82000000000000006"/>
    <x v="1189"/>
    <x v="2"/>
  </r>
  <r>
    <x v="12"/>
    <x v="103"/>
    <n v="3"/>
    <n v="17.100000000000001"/>
    <n v="20.399999999999999"/>
    <n v="0"/>
    <m/>
    <n v="0"/>
    <n v="0"/>
    <n v="0"/>
    <n v="152.03"/>
    <x v="103"/>
    <n v="1311.3999999999996"/>
    <n v="6"/>
    <n v="69.020463847203274"/>
    <n v="0.38146138711400274"/>
    <n v="86.88600000000001"/>
    <n v="0.86886000000000008"/>
    <n v="0.82000000000000006"/>
    <x v="1190"/>
    <x v="1"/>
  </r>
  <r>
    <x v="13"/>
    <x v="0"/>
    <n v="5"/>
    <n v="13.5"/>
    <n v="18.899999999999999"/>
    <n v="1"/>
    <s v="Overhaul"/>
    <n v="595.66"/>
    <n v="1"/>
    <n v="2"/>
    <n v="127.57"/>
    <x v="0"/>
    <n v="13.5"/>
    <n v="1"/>
    <n v="60.982422345292534"/>
    <n v="0.33703684560720093"/>
    <n v="99.865000000000009"/>
    <n v="0.99865000000000004"/>
    <n v="0.97"/>
    <x v="1191"/>
    <x v="2"/>
  </r>
  <r>
    <x v="13"/>
    <x v="1"/>
    <n v="2"/>
    <n v="3"/>
    <n v="26.3"/>
    <n v="0"/>
    <m/>
    <n v="0"/>
    <n v="0"/>
    <n v="0"/>
    <n v="16.510000000000002"/>
    <x v="1"/>
    <n v="16.5"/>
    <n v="1"/>
    <n v="84.859137972549931"/>
    <n v="0.46899836187668703"/>
    <n v="99.834999999999994"/>
    <n v="0.99834999999999996"/>
    <n v="0.97"/>
    <x v="1192"/>
    <x v="2"/>
  </r>
  <r>
    <x v="13"/>
    <x v="2"/>
    <n v="3"/>
    <n v="4.8000000000000007"/>
    <n v="28.3"/>
    <n v="0"/>
    <m/>
    <n v="0"/>
    <n v="0"/>
    <n v="0"/>
    <n v="71.23"/>
    <x v="2"/>
    <n v="21.3"/>
    <n v="1"/>
    <n v="91.312304358295165"/>
    <n v="0.50466363654411572"/>
    <n v="99.787000000000006"/>
    <n v="0.99787000000000003"/>
    <n v="0.97"/>
    <x v="1193"/>
    <x v="2"/>
  </r>
  <r>
    <x v="13"/>
    <x v="3"/>
    <n v="0"/>
    <n v="0"/>
    <n v="0"/>
    <n v="0"/>
    <m/>
    <n v="0"/>
    <n v="0"/>
    <n v="0"/>
    <n v="0"/>
    <x v="3"/>
    <n v="21.3"/>
    <n v="1"/>
    <n v="0"/>
    <n v="0"/>
    <n v="99.787000000000006"/>
    <n v="0.99787000000000003"/>
    <n v="0.97"/>
    <x v="1"/>
    <x v="1"/>
  </r>
  <r>
    <x v="13"/>
    <x v="4"/>
    <n v="6"/>
    <n v="28.8"/>
    <n v="31.6"/>
    <n v="1"/>
    <s v="Overhaul"/>
    <n v="812.32"/>
    <n v="0"/>
    <n v="0"/>
    <n v="425.29"/>
    <x v="4"/>
    <n v="50.1"/>
    <n v="1"/>
    <n v="101.96002889477482"/>
    <n v="0.56351133974537304"/>
    <n v="99.499000000000009"/>
    <n v="0.99499000000000004"/>
    <n v="0.97"/>
    <x v="1194"/>
    <x v="2"/>
  </r>
  <r>
    <x v="13"/>
    <x v="5"/>
    <n v="2"/>
    <n v="7.2"/>
    <n v="21.2"/>
    <n v="0"/>
    <m/>
    <n v="0"/>
    <n v="0"/>
    <n v="0"/>
    <n v="52.52"/>
    <x v="5"/>
    <n v="57.300000000000004"/>
    <n v="1"/>
    <n v="68.403563688899567"/>
    <n v="0.37805191147474393"/>
    <n v="99.426999999999992"/>
    <n v="0.99426999999999988"/>
    <n v="0.97"/>
    <x v="1195"/>
    <x v="2"/>
  </r>
  <r>
    <x v="13"/>
    <x v="6"/>
    <n v="1"/>
    <n v="4.0999999999999996"/>
    <n v="48.9"/>
    <n v="0"/>
    <m/>
    <n v="0"/>
    <n v="0"/>
    <n v="0"/>
    <n v="49.15"/>
    <x v="6"/>
    <n v="61.400000000000006"/>
    <n v="1"/>
    <n v="157.77991813147116"/>
    <n v="0.87201596561863104"/>
    <n v="99.385999999999996"/>
    <n v="0.99385999999999997"/>
    <n v="0.97"/>
    <x v="1196"/>
    <x v="0"/>
  </r>
  <r>
    <x v="13"/>
    <x v="7"/>
    <n v="3"/>
    <n v="18"/>
    <n v="22.1"/>
    <n v="0"/>
    <m/>
    <n v="0"/>
    <n v="0"/>
    <n v="0"/>
    <n v="151.66"/>
    <x v="7"/>
    <n v="79.400000000000006"/>
    <n v="1"/>
    <n v="71.30748856248492"/>
    <n v="0.39410128507508679"/>
    <n v="99.206000000000003"/>
    <n v="0.99206000000000005"/>
    <n v="0.97"/>
    <x v="1197"/>
    <x v="2"/>
  </r>
  <r>
    <x v="13"/>
    <x v="8"/>
    <n v="5"/>
    <n v="28.5"/>
    <n v="16.5"/>
    <n v="0"/>
    <m/>
    <n v="0"/>
    <n v="0"/>
    <n v="0"/>
    <n v="262.33999999999997"/>
    <x v="8"/>
    <n v="107.9"/>
    <n v="1"/>
    <n v="53.238622682398237"/>
    <n v="0.29423851600628648"/>
    <n v="98.921000000000006"/>
    <n v="0.98921000000000003"/>
    <n v="0.97"/>
    <x v="1198"/>
    <x v="1"/>
  </r>
  <r>
    <x v="13"/>
    <x v="9"/>
    <n v="6"/>
    <n v="14.4"/>
    <n v="27.9"/>
    <n v="0"/>
    <m/>
    <n v="0"/>
    <n v="0"/>
    <n v="0"/>
    <n v="271.20999999999998"/>
    <x v="9"/>
    <n v="122.30000000000001"/>
    <n v="1"/>
    <n v="90.02167108114611"/>
    <n v="0.49753058161062991"/>
    <n v="98.777000000000001"/>
    <n v="0.98777000000000004"/>
    <n v="0.97"/>
    <x v="1199"/>
    <x v="2"/>
  </r>
  <r>
    <x v="13"/>
    <x v="10"/>
    <n v="2"/>
    <n v="3.2"/>
    <n v="15.3"/>
    <n v="0"/>
    <m/>
    <n v="0"/>
    <n v="0"/>
    <n v="0"/>
    <n v="27.22"/>
    <x v="10"/>
    <n v="125.50000000000001"/>
    <n v="1"/>
    <n v="49.366722850951099"/>
    <n v="0.27283935120582936"/>
    <n v="98.745000000000005"/>
    <n v="0.98745000000000005"/>
    <n v="0.97"/>
    <x v="1200"/>
    <x v="1"/>
  </r>
  <r>
    <x v="13"/>
    <x v="11"/>
    <n v="2"/>
    <n v="1.2"/>
    <n v="23.2"/>
    <n v="0"/>
    <m/>
    <n v="0"/>
    <n v="0"/>
    <n v="0"/>
    <n v="9.68"/>
    <x v="11"/>
    <n v="126.70000000000002"/>
    <n v="1"/>
    <n v="74.856730074644801"/>
    <n v="0.41371718614217257"/>
    <n v="98.733000000000004"/>
    <n v="0.98733000000000004"/>
    <n v="0.97"/>
    <x v="1201"/>
    <x v="2"/>
  </r>
  <r>
    <x v="13"/>
    <x v="12"/>
    <n v="0"/>
    <n v="0"/>
    <n v="0"/>
    <n v="0"/>
    <m/>
    <n v="0"/>
    <n v="0"/>
    <n v="0"/>
    <n v="0"/>
    <x v="12"/>
    <n v="126.70000000000002"/>
    <n v="1"/>
    <n v="0"/>
    <n v="0"/>
    <n v="98.733000000000004"/>
    <n v="0.98733000000000004"/>
    <n v="0.97"/>
    <x v="1"/>
    <x v="1"/>
  </r>
  <r>
    <x v="13"/>
    <x v="13"/>
    <n v="1"/>
    <n v="4.2"/>
    <n v="27.1"/>
    <n v="0"/>
    <m/>
    <n v="0"/>
    <n v="0"/>
    <n v="0"/>
    <n v="21.67"/>
    <x v="13"/>
    <n v="130.9"/>
    <n v="1"/>
    <n v="87.440404526848042"/>
    <n v="0.48326447174365861"/>
    <n v="98.691000000000003"/>
    <n v="0.98691000000000006"/>
    <n v="0.97"/>
    <x v="1202"/>
    <x v="2"/>
  </r>
  <r>
    <x v="13"/>
    <x v="14"/>
    <n v="6"/>
    <n v="7.8000000000000007"/>
    <n v="29.1"/>
    <n v="0"/>
    <m/>
    <n v="0"/>
    <n v="0"/>
    <n v="0"/>
    <n v="75.88"/>
    <x v="14"/>
    <n v="138.70000000000002"/>
    <n v="1"/>
    <n v="93.893570912593276"/>
    <n v="0.51892974641108724"/>
    <n v="98.613"/>
    <n v="0.98612999999999995"/>
    <n v="0.97"/>
    <x v="1203"/>
    <x v="2"/>
  </r>
  <r>
    <x v="13"/>
    <x v="15"/>
    <n v="0"/>
    <n v="0"/>
    <n v="0"/>
    <n v="0"/>
    <m/>
    <n v="0"/>
    <n v="0"/>
    <n v="0"/>
    <n v="0"/>
    <x v="15"/>
    <n v="138.70000000000002"/>
    <n v="1"/>
    <n v="0"/>
    <n v="0"/>
    <n v="98.613"/>
    <n v="0.98612999999999995"/>
    <n v="0.97"/>
    <x v="1"/>
    <x v="1"/>
  </r>
  <r>
    <x v="13"/>
    <x v="16"/>
    <n v="3"/>
    <n v="13.5"/>
    <n v="32.200000000000003"/>
    <n v="0"/>
    <m/>
    <n v="0"/>
    <n v="0"/>
    <n v="0"/>
    <n v="115.09"/>
    <x v="16"/>
    <n v="152.20000000000002"/>
    <n v="1"/>
    <n v="103.89597881049841"/>
    <n v="0.57421092214560165"/>
    <n v="98.477999999999994"/>
    <n v="0.98477999999999999"/>
    <n v="0.97"/>
    <x v="1204"/>
    <x v="2"/>
  </r>
  <r>
    <x v="13"/>
    <x v="17"/>
    <n v="3"/>
    <n v="6"/>
    <n v="46.7"/>
    <n v="0"/>
    <m/>
    <n v="0"/>
    <n v="1"/>
    <n v="5"/>
    <n v="56.64"/>
    <x v="17"/>
    <n v="158.20000000000002"/>
    <n v="2"/>
    <n v="150.6814351071514"/>
    <n v="0.83278416348445949"/>
    <n v="98.418000000000006"/>
    <n v="0.98418000000000005"/>
    <n v="0.94"/>
    <x v="1205"/>
    <x v="0"/>
  </r>
  <r>
    <x v="13"/>
    <x v="18"/>
    <n v="1"/>
    <n v="5.7"/>
    <n v="42"/>
    <n v="0"/>
    <m/>
    <n v="0"/>
    <n v="0"/>
    <n v="0"/>
    <n v="106.93"/>
    <x v="18"/>
    <n v="163.9"/>
    <n v="2"/>
    <n v="135.51649410065008"/>
    <n v="0.74897076801600215"/>
    <n v="98.361000000000004"/>
    <n v="0.9836100000000001"/>
    <n v="0.94"/>
    <x v="1206"/>
    <x v="2"/>
  </r>
  <r>
    <x v="13"/>
    <x v="19"/>
    <n v="0"/>
    <n v="0"/>
    <n v="0"/>
    <n v="0"/>
    <m/>
    <n v="0"/>
    <n v="0"/>
    <n v="0"/>
    <n v="0"/>
    <x v="19"/>
    <n v="163.9"/>
    <n v="2"/>
    <n v="0"/>
    <n v="0"/>
    <n v="98.361000000000004"/>
    <n v="0.9836100000000001"/>
    <n v="0.94"/>
    <x v="1"/>
    <x v="1"/>
  </r>
  <r>
    <x v="13"/>
    <x v="20"/>
    <n v="0"/>
    <n v="0"/>
    <n v="0"/>
    <n v="0"/>
    <m/>
    <n v="0"/>
    <n v="0"/>
    <n v="0"/>
    <n v="0"/>
    <x v="20"/>
    <n v="163.9"/>
    <n v="2"/>
    <n v="0"/>
    <n v="0"/>
    <n v="98.361000000000004"/>
    <n v="0.9836100000000001"/>
    <n v="0.94"/>
    <x v="1"/>
    <x v="1"/>
  </r>
  <r>
    <x v="13"/>
    <x v="21"/>
    <n v="4"/>
    <n v="16.399999999999999"/>
    <n v="31.9"/>
    <n v="0"/>
    <m/>
    <n v="0"/>
    <n v="0"/>
    <n v="0"/>
    <n v="286.60000000000002"/>
    <x v="21"/>
    <n v="180.3"/>
    <n v="2"/>
    <n v="102.92800385263661"/>
    <n v="0.56886113094548729"/>
    <n v="98.197000000000003"/>
    <n v="0.98197000000000001"/>
    <n v="0.94"/>
    <x v="1207"/>
    <x v="2"/>
  </r>
  <r>
    <x v="13"/>
    <x v="22"/>
    <n v="7"/>
    <n v="28"/>
    <n v="37.6"/>
    <n v="0"/>
    <m/>
    <n v="0"/>
    <n v="0"/>
    <n v="0"/>
    <n v="184.47"/>
    <x v="22"/>
    <n v="208.3"/>
    <n v="2"/>
    <n v="121.31952805201055"/>
    <n v="0.67050716374765906"/>
    <n v="97.917000000000002"/>
    <n v="0.97916999999999998"/>
    <n v="0.94"/>
    <x v="1208"/>
    <x v="2"/>
  </r>
  <r>
    <x v="13"/>
    <x v="23"/>
    <n v="2"/>
    <n v="11.2"/>
    <n v="12"/>
    <n v="0"/>
    <m/>
    <n v="0"/>
    <n v="0"/>
    <n v="0"/>
    <n v="146.19"/>
    <x v="23"/>
    <n v="219.5"/>
    <n v="2"/>
    <n v="38.718998314471456"/>
    <n v="0.21399164800457207"/>
    <n v="97.804999999999993"/>
    <n v="0.97804999999999997"/>
    <n v="0.94"/>
    <x v="1209"/>
    <x v="1"/>
  </r>
  <r>
    <x v="13"/>
    <x v="24"/>
    <n v="7"/>
    <n v="9.1"/>
    <n v="37.1"/>
    <n v="0"/>
    <m/>
    <n v="0"/>
    <n v="0"/>
    <n v="0"/>
    <n v="164.56"/>
    <x v="24"/>
    <n v="228.6"/>
    <n v="2"/>
    <n v="119.70623645557423"/>
    <n v="0.66159084508080179"/>
    <n v="97.713999999999999"/>
    <n v="0.97714000000000001"/>
    <n v="0.94"/>
    <x v="1210"/>
    <x v="2"/>
  </r>
  <r>
    <x v="13"/>
    <x v="25"/>
    <n v="1"/>
    <n v="1.5"/>
    <n v="22.7"/>
    <n v="1"/>
    <s v="Overhaul"/>
    <n v="803.75"/>
    <n v="0"/>
    <n v="0"/>
    <n v="16.37"/>
    <x v="25"/>
    <n v="230.1"/>
    <n v="2"/>
    <n v="73.243438478208489"/>
    <n v="0.40480086747531541"/>
    <n v="97.698999999999998"/>
    <n v="0.97699000000000003"/>
    <n v="0.94"/>
    <x v="1211"/>
    <x v="2"/>
  </r>
  <r>
    <x v="13"/>
    <x v="26"/>
    <n v="4"/>
    <n v="17.600000000000001"/>
    <n v="46.6"/>
    <n v="0"/>
    <m/>
    <n v="0"/>
    <n v="0"/>
    <n v="0"/>
    <n v="153.32"/>
    <x v="26"/>
    <n v="247.7"/>
    <n v="2"/>
    <n v="150.35877678786414"/>
    <n v="0.83100089975108815"/>
    <n v="97.52300000000001"/>
    <n v="0.97523000000000015"/>
    <n v="0.94"/>
    <x v="1212"/>
    <x v="0"/>
  </r>
  <r>
    <x v="13"/>
    <x v="27"/>
    <n v="3"/>
    <n v="11.7"/>
    <n v="28.1"/>
    <n v="0"/>
    <m/>
    <n v="0"/>
    <n v="0"/>
    <n v="0"/>
    <n v="91.2"/>
    <x v="27"/>
    <n v="259.39999999999998"/>
    <n v="2"/>
    <n v="90.666987719720652"/>
    <n v="0.50109710907737282"/>
    <n v="97.406000000000006"/>
    <n v="0.97406000000000004"/>
    <n v="0.94"/>
    <x v="1213"/>
    <x v="2"/>
  </r>
  <r>
    <x v="13"/>
    <x v="28"/>
    <n v="2"/>
    <n v="2"/>
    <n v="49.2"/>
    <n v="0"/>
    <m/>
    <n v="0"/>
    <n v="0"/>
    <n v="0"/>
    <n v="25.41"/>
    <x v="28"/>
    <n v="261.39999999999998"/>
    <n v="2"/>
    <n v="158.74789308933293"/>
    <n v="0.87736575681874529"/>
    <n v="97.385999999999996"/>
    <n v="0.97385999999999995"/>
    <n v="0.94"/>
    <x v="1214"/>
    <x v="0"/>
  </r>
  <r>
    <x v="13"/>
    <x v="29"/>
    <n v="3"/>
    <n v="12.9"/>
    <n v="49.3"/>
    <n v="0"/>
    <m/>
    <n v="0"/>
    <n v="0"/>
    <n v="0"/>
    <n v="208.22"/>
    <x v="29"/>
    <n v="274.29999999999995"/>
    <n v="2"/>
    <n v="159.07055140862022"/>
    <n v="0.87914902055211686"/>
    <n v="97.257000000000005"/>
    <n v="0.97257000000000005"/>
    <n v="0.94"/>
    <x v="1215"/>
    <x v="0"/>
  </r>
  <r>
    <x v="13"/>
    <x v="30"/>
    <n v="0"/>
    <n v="0"/>
    <n v="0"/>
    <n v="0"/>
    <m/>
    <n v="0"/>
    <n v="0"/>
    <n v="0"/>
    <n v="0"/>
    <x v="30"/>
    <n v="274.29999999999995"/>
    <n v="2"/>
    <n v="0"/>
    <n v="0"/>
    <n v="97.257000000000005"/>
    <n v="0.97257000000000005"/>
    <n v="0.94"/>
    <x v="1"/>
    <x v="1"/>
  </r>
  <r>
    <x v="13"/>
    <x v="31"/>
    <n v="7"/>
    <n v="14.7"/>
    <n v="11.4"/>
    <n v="0"/>
    <m/>
    <n v="0"/>
    <n v="0"/>
    <n v="0"/>
    <n v="106.81"/>
    <x v="31"/>
    <n v="288.99999999999994"/>
    <n v="2"/>
    <n v="36.78304839874788"/>
    <n v="0.20329206560434343"/>
    <n v="97.11"/>
    <n v="0.97109999999999996"/>
    <n v="0.94"/>
    <x v="1216"/>
    <x v="1"/>
  </r>
  <r>
    <x v="13"/>
    <x v="32"/>
    <n v="1"/>
    <n v="3.7"/>
    <n v="34.799999999999997"/>
    <n v="0"/>
    <m/>
    <n v="0"/>
    <n v="0"/>
    <n v="0"/>
    <n v="51.7"/>
    <x v="32"/>
    <n v="292.69999999999993"/>
    <n v="2"/>
    <n v="112.28509511196721"/>
    <n v="0.6205757792132589"/>
    <n v="97.072999999999993"/>
    <n v="0.97072999999999998"/>
    <n v="0.94"/>
    <x v="1217"/>
    <x v="2"/>
  </r>
  <r>
    <x v="13"/>
    <x v="33"/>
    <n v="1"/>
    <n v="3.2"/>
    <n v="16.899999999999999"/>
    <n v="0"/>
    <m/>
    <n v="0"/>
    <n v="0"/>
    <n v="0"/>
    <n v="34.61"/>
    <x v="33"/>
    <n v="295.89999999999992"/>
    <n v="2"/>
    <n v="54.529255959547285"/>
    <n v="0.30137157093977224"/>
    <n v="97.040999999999997"/>
    <n v="0.97040999999999999"/>
    <n v="0.94"/>
    <x v="1218"/>
    <x v="1"/>
  </r>
  <r>
    <x v="13"/>
    <x v="34"/>
    <n v="4"/>
    <n v="7.6"/>
    <n v="32.299999999999997"/>
    <n v="0"/>
    <m/>
    <n v="0"/>
    <n v="1"/>
    <n v="7"/>
    <n v="70.98"/>
    <x v="34"/>
    <n v="303.49999999999994"/>
    <n v="3"/>
    <n v="104.21863712978565"/>
    <n v="0.575994185878973"/>
    <n v="96.965000000000003"/>
    <n v="0.96965000000000001"/>
    <n v="0.91"/>
    <x v="1219"/>
    <x v="2"/>
  </r>
  <r>
    <x v="13"/>
    <x v="35"/>
    <n v="2"/>
    <n v="2.2000000000000002"/>
    <n v="17"/>
    <n v="0"/>
    <m/>
    <n v="0"/>
    <n v="0"/>
    <n v="0"/>
    <n v="19.600000000000001"/>
    <x v="35"/>
    <n v="305.69999999999993"/>
    <n v="3"/>
    <n v="54.851914278834556"/>
    <n v="0.30315483467314369"/>
    <n v="96.942999999999998"/>
    <n v="0.96943000000000001"/>
    <n v="0.91"/>
    <x v="1220"/>
    <x v="1"/>
  </r>
  <r>
    <x v="13"/>
    <x v="36"/>
    <n v="6"/>
    <n v="31.2"/>
    <n v="17.7"/>
    <n v="0"/>
    <m/>
    <n v="0"/>
    <n v="0"/>
    <n v="0"/>
    <n v="480.02"/>
    <x v="36"/>
    <n v="336.89999999999992"/>
    <n v="3"/>
    <n v="57.110522513845382"/>
    <n v="0.3156376808067437"/>
    <n v="96.631"/>
    <n v="0.96631"/>
    <n v="0.91"/>
    <x v="1221"/>
    <x v="1"/>
  </r>
  <r>
    <x v="13"/>
    <x v="37"/>
    <n v="3"/>
    <n v="4.8000000000000007"/>
    <n v="21.6"/>
    <n v="0"/>
    <m/>
    <n v="0"/>
    <n v="0"/>
    <n v="0"/>
    <n v="84.01"/>
    <x v="37"/>
    <n v="341.69999999999993"/>
    <n v="3"/>
    <n v="69.694196966048622"/>
    <n v="0.38518496640822975"/>
    <n v="96.582999999999998"/>
    <n v="0.96582999999999997"/>
    <n v="0.91"/>
    <x v="1222"/>
    <x v="2"/>
  </r>
  <r>
    <x v="13"/>
    <x v="38"/>
    <n v="4"/>
    <n v="13.2"/>
    <n v="30.7"/>
    <n v="0"/>
    <m/>
    <n v="0"/>
    <n v="0"/>
    <n v="0"/>
    <n v="131.46"/>
    <x v="38"/>
    <n v="354.89999999999992"/>
    <n v="3"/>
    <n v="99.056104021189455"/>
    <n v="0.54746196614503007"/>
    <n v="96.450999999999993"/>
    <n v="0.96450999999999998"/>
    <n v="0.91"/>
    <x v="1223"/>
    <x v="2"/>
  </r>
  <r>
    <x v="13"/>
    <x v="39"/>
    <n v="4"/>
    <n v="12.4"/>
    <n v="42.2"/>
    <n v="1"/>
    <s v="Emergency"/>
    <n v="652.46"/>
    <n v="0"/>
    <n v="0"/>
    <n v="156.38999999999999"/>
    <x v="39"/>
    <n v="367.2999999999999"/>
    <n v="3"/>
    <n v="136.16181073922462"/>
    <n v="0.75253729548274506"/>
    <n v="96.326999999999998"/>
    <n v="0.96326999999999996"/>
    <n v="0.91"/>
    <x v="1224"/>
    <x v="2"/>
  </r>
  <r>
    <x v="13"/>
    <x v="40"/>
    <n v="5"/>
    <n v="4.5"/>
    <n v="40.6"/>
    <n v="0"/>
    <m/>
    <n v="0"/>
    <n v="0"/>
    <n v="0"/>
    <n v="52.75"/>
    <x v="40"/>
    <n v="371.7999999999999"/>
    <n v="3"/>
    <n v="130.99927763062843"/>
    <n v="0.72400507574880213"/>
    <n v="96.281999999999996"/>
    <n v="0.96282000000000001"/>
    <n v="0.91"/>
    <x v="1225"/>
    <x v="2"/>
  </r>
  <r>
    <x v="13"/>
    <x v="41"/>
    <n v="4"/>
    <n v="15.6"/>
    <n v="46.2"/>
    <n v="0"/>
    <m/>
    <n v="0"/>
    <n v="0"/>
    <n v="0"/>
    <n v="126.95"/>
    <x v="41"/>
    <n v="387.39999999999992"/>
    <n v="3"/>
    <n v="149.06814351071509"/>
    <n v="0.82386784481760234"/>
    <n v="96.126000000000005"/>
    <n v="0.96126"/>
    <n v="0.91"/>
    <x v="1226"/>
    <x v="0"/>
  </r>
  <r>
    <x v="13"/>
    <x v="42"/>
    <n v="5"/>
    <n v="14"/>
    <n v="20.7"/>
    <n v="0"/>
    <m/>
    <n v="0"/>
    <n v="0"/>
    <n v="0"/>
    <n v="136.97"/>
    <x v="42"/>
    <n v="401.39999999999992"/>
    <n v="3"/>
    <n v="66.790272092463255"/>
    <n v="0.36913559280788677"/>
    <n v="95.986000000000004"/>
    <n v="0.95986000000000005"/>
    <n v="0.91"/>
    <x v="1227"/>
    <x v="2"/>
  </r>
  <r>
    <x v="13"/>
    <x v="43"/>
    <n v="2"/>
    <n v="2.8"/>
    <n v="24.3"/>
    <n v="0"/>
    <m/>
    <n v="0"/>
    <n v="0"/>
    <n v="0"/>
    <n v="51.2"/>
    <x v="43"/>
    <n v="404.19999999999993"/>
    <n v="3"/>
    <n v="78.405971586804696"/>
    <n v="0.43333308720925839"/>
    <n v="95.957999999999998"/>
    <n v="0.95957999999999999"/>
    <n v="0.91"/>
    <x v="1228"/>
    <x v="2"/>
  </r>
  <r>
    <x v="13"/>
    <x v="44"/>
    <n v="5"/>
    <n v="17.5"/>
    <n v="15.7"/>
    <n v="0"/>
    <m/>
    <n v="0"/>
    <n v="1"/>
    <n v="3"/>
    <n v="237.83"/>
    <x v="44"/>
    <n v="421.69999999999993"/>
    <n v="4"/>
    <n v="50.657356128100147"/>
    <n v="0.27997240613931507"/>
    <n v="95.783000000000001"/>
    <n v="0.95782999999999996"/>
    <n v="0.88"/>
    <x v="1229"/>
    <x v="1"/>
  </r>
  <r>
    <x v="13"/>
    <x v="45"/>
    <n v="2"/>
    <n v="2.6"/>
    <n v="21.4"/>
    <n v="1"/>
    <s v="Emergency"/>
    <n v="296.52999999999997"/>
    <n v="0"/>
    <n v="0"/>
    <n v="25.39"/>
    <x v="45"/>
    <n v="424.29999999999995"/>
    <n v="4"/>
    <n v="69.04888032747408"/>
    <n v="0.38161843894148673"/>
    <n v="95.757000000000005"/>
    <n v="0.95757000000000003"/>
    <n v="0.88"/>
    <x v="1230"/>
    <x v="2"/>
  </r>
  <r>
    <x v="13"/>
    <x v="46"/>
    <n v="6"/>
    <n v="10.8"/>
    <n v="19.8"/>
    <n v="0"/>
    <m/>
    <n v="0"/>
    <n v="0"/>
    <n v="0"/>
    <n v="158.61000000000001"/>
    <x v="46"/>
    <n v="435.09999999999997"/>
    <n v="4"/>
    <n v="63.886347218877894"/>
    <n v="0.35308621920754385"/>
    <n v="95.649000000000001"/>
    <n v="0.95649000000000006"/>
    <n v="0.88"/>
    <x v="1231"/>
    <x v="1"/>
  </r>
  <r>
    <x v="13"/>
    <x v="47"/>
    <n v="2"/>
    <n v="10"/>
    <n v="38.9"/>
    <n v="0"/>
    <m/>
    <n v="0"/>
    <n v="0"/>
    <n v="0"/>
    <n v="56.41"/>
    <x v="47"/>
    <n v="445.09999999999997"/>
    <n v="4"/>
    <n v="125.51408620274496"/>
    <n v="0.69368959228148774"/>
    <n v="95.548999999999992"/>
    <n v="0.95548999999999995"/>
    <n v="0.88"/>
    <x v="1232"/>
    <x v="2"/>
  </r>
  <r>
    <x v="13"/>
    <x v="48"/>
    <n v="6"/>
    <n v="5.4"/>
    <n v="36.5"/>
    <n v="0"/>
    <m/>
    <n v="0"/>
    <n v="1"/>
    <n v="6"/>
    <n v="71.650000000000006"/>
    <x v="48"/>
    <n v="450.49999999999994"/>
    <n v="5"/>
    <n v="117.77028653985067"/>
    <n v="0.65089126268057329"/>
    <n v="95.49499999999999"/>
    <n v="0.95494999999999985"/>
    <n v="0.85"/>
    <x v="1233"/>
    <x v="2"/>
  </r>
  <r>
    <x v="13"/>
    <x v="49"/>
    <n v="1"/>
    <n v="1.6"/>
    <n v="39"/>
    <n v="0"/>
    <m/>
    <n v="0"/>
    <n v="0"/>
    <n v="0"/>
    <n v="28.43"/>
    <x v="49"/>
    <n v="452.09999999999997"/>
    <n v="5"/>
    <n v="125.83674452203222"/>
    <n v="0.69547285601485909"/>
    <n v="95.478999999999999"/>
    <n v="0.95479000000000003"/>
    <n v="0.85"/>
    <x v="1234"/>
    <x v="2"/>
  </r>
  <r>
    <x v="13"/>
    <x v="50"/>
    <n v="0"/>
    <n v="0"/>
    <n v="0"/>
    <n v="0"/>
    <m/>
    <n v="0"/>
    <n v="0"/>
    <n v="0"/>
    <n v="0"/>
    <x v="50"/>
    <n v="452.09999999999997"/>
    <n v="5"/>
    <n v="0"/>
    <n v="0"/>
    <n v="95.478999999999999"/>
    <n v="0.95479000000000003"/>
    <n v="0.85"/>
    <x v="1"/>
    <x v="1"/>
  </r>
  <r>
    <x v="13"/>
    <x v="51"/>
    <n v="1"/>
    <n v="1.5"/>
    <n v="16.100000000000001"/>
    <n v="0"/>
    <m/>
    <n v="0"/>
    <n v="0"/>
    <n v="0"/>
    <n v="9.2200000000000006"/>
    <x v="51"/>
    <n v="453.59999999999997"/>
    <n v="5"/>
    <n v="51.947989405249203"/>
    <n v="0.28710546107280083"/>
    <n v="95.463999999999999"/>
    <n v="0.95463999999999993"/>
    <n v="0.85"/>
    <x v="1235"/>
    <x v="1"/>
  </r>
  <r>
    <x v="13"/>
    <x v="52"/>
    <n v="4"/>
    <n v="13.2"/>
    <n v="46.5"/>
    <n v="0"/>
    <m/>
    <n v="0"/>
    <n v="0"/>
    <n v="0"/>
    <n v="96.42"/>
    <x v="52"/>
    <n v="466.79999999999995"/>
    <n v="5"/>
    <n v="150.03611846857689"/>
    <n v="0.8292176360177167"/>
    <n v="95.332000000000008"/>
    <n v="0.95332000000000006"/>
    <n v="0.85"/>
    <x v="1236"/>
    <x v="2"/>
  </r>
  <r>
    <x v="13"/>
    <x v="53"/>
    <n v="6"/>
    <n v="21"/>
    <n v="31.4"/>
    <n v="0"/>
    <m/>
    <n v="0"/>
    <n v="0"/>
    <n v="0"/>
    <n v="107.66"/>
    <x v="53"/>
    <n v="487.79999999999995"/>
    <n v="5"/>
    <n v="101.31471225620029"/>
    <n v="0.55994481227863013"/>
    <n v="95.122"/>
    <n v="0.95121999999999995"/>
    <n v="0.85"/>
    <x v="1237"/>
    <x v="2"/>
  </r>
  <r>
    <x v="13"/>
    <x v="54"/>
    <n v="1"/>
    <n v="3.4"/>
    <n v="20.5"/>
    <n v="0"/>
    <m/>
    <n v="0"/>
    <n v="0"/>
    <n v="0"/>
    <n v="67.430000000000007"/>
    <x v="54"/>
    <n v="491.19999999999993"/>
    <n v="5"/>
    <n v="66.144955453888727"/>
    <n v="0.36556906534114386"/>
    <n v="95.088000000000008"/>
    <n v="0.95088000000000006"/>
    <n v="0.85"/>
    <x v="1238"/>
    <x v="1"/>
  </r>
  <r>
    <x v="13"/>
    <x v="55"/>
    <n v="2"/>
    <n v="10.199999999999999"/>
    <n v="36.9"/>
    <n v="1"/>
    <s v="Emergency"/>
    <n v="259.89999999999998"/>
    <n v="0"/>
    <n v="0"/>
    <n v="191.08"/>
    <x v="55"/>
    <n v="501.39999999999992"/>
    <n v="5"/>
    <n v="119.06091981699971"/>
    <n v="0.658024317614059"/>
    <n v="94.986000000000004"/>
    <n v="0.94986000000000004"/>
    <n v="0.85"/>
    <x v="1239"/>
    <x v="2"/>
  </r>
  <r>
    <x v="13"/>
    <x v="56"/>
    <n v="7"/>
    <n v="20.3"/>
    <n v="31"/>
    <n v="0"/>
    <m/>
    <n v="0"/>
    <n v="0"/>
    <n v="0"/>
    <n v="201.16"/>
    <x v="56"/>
    <n v="521.69999999999993"/>
    <n v="5"/>
    <n v="100.02407897905125"/>
    <n v="0.55281175734514443"/>
    <n v="94.783000000000001"/>
    <n v="0.94783000000000006"/>
    <n v="0.85"/>
    <x v="1240"/>
    <x v="2"/>
  </r>
  <r>
    <x v="13"/>
    <x v="57"/>
    <n v="6"/>
    <n v="24"/>
    <n v="21.3"/>
    <n v="0"/>
    <m/>
    <n v="0"/>
    <n v="0"/>
    <n v="0"/>
    <n v="399.03"/>
    <x v="57"/>
    <n v="545.69999999999993"/>
    <n v="5"/>
    <n v="68.726222008186838"/>
    <n v="0.37983517520811544"/>
    <n v="94.543000000000006"/>
    <n v="0.9454300000000001"/>
    <n v="0.85"/>
    <x v="1241"/>
    <x v="2"/>
  </r>
  <r>
    <x v="13"/>
    <x v="58"/>
    <n v="1"/>
    <n v="3.8"/>
    <n v="39"/>
    <n v="0"/>
    <m/>
    <n v="0"/>
    <n v="0"/>
    <n v="0"/>
    <n v="25.37"/>
    <x v="58"/>
    <n v="549.49999999999989"/>
    <n v="5"/>
    <n v="125.83674452203222"/>
    <n v="0.69547285601485909"/>
    <n v="94.50500000000001"/>
    <n v="0.94505000000000006"/>
    <n v="0.85"/>
    <x v="1242"/>
    <x v="2"/>
  </r>
  <r>
    <x v="13"/>
    <x v="59"/>
    <n v="2"/>
    <n v="8.8000000000000007"/>
    <n v="27.4"/>
    <n v="0"/>
    <m/>
    <n v="0"/>
    <n v="0"/>
    <n v="0"/>
    <n v="68.16"/>
    <x v="59"/>
    <n v="558.29999999999984"/>
    <n v="5"/>
    <n v="88.408379484709812"/>
    <n v="0.4886142629437728"/>
    <n v="94.417000000000002"/>
    <n v="0.94417000000000006"/>
    <n v="0.85"/>
    <x v="1243"/>
    <x v="2"/>
  </r>
  <r>
    <x v="13"/>
    <x v="60"/>
    <n v="4"/>
    <n v="17.2"/>
    <n v="11.8"/>
    <n v="0"/>
    <m/>
    <n v="0"/>
    <n v="0"/>
    <n v="0"/>
    <n v="141.97999999999999"/>
    <x v="60"/>
    <n v="575.49999999999989"/>
    <n v="5"/>
    <n v="38.073681675896928"/>
    <n v="0.21042512053782916"/>
    <n v="94.245000000000005"/>
    <n v="0.94245000000000001"/>
    <n v="0.85"/>
    <x v="1244"/>
    <x v="1"/>
  </r>
  <r>
    <x v="13"/>
    <x v="61"/>
    <n v="1"/>
    <n v="2"/>
    <n v="29.4"/>
    <n v="0"/>
    <m/>
    <n v="0"/>
    <n v="0"/>
    <n v="0"/>
    <n v="33.17"/>
    <x v="61"/>
    <n v="577.49999999999989"/>
    <n v="5"/>
    <n v="94.86154587045506"/>
    <n v="0.5242795376112015"/>
    <n v="94.225000000000009"/>
    <n v="0.94225000000000003"/>
    <n v="0.85"/>
    <x v="1245"/>
    <x v="2"/>
  </r>
  <r>
    <x v="13"/>
    <x v="62"/>
    <n v="1"/>
    <n v="1"/>
    <n v="44.5"/>
    <n v="0"/>
    <m/>
    <n v="0"/>
    <n v="0"/>
    <n v="0"/>
    <n v="11.09"/>
    <x v="62"/>
    <n v="578.49999999999989"/>
    <n v="5"/>
    <n v="143.58295208283164"/>
    <n v="0.79355236135028806"/>
    <n v="94.215000000000003"/>
    <n v="0.94215000000000004"/>
    <n v="0.85"/>
    <x v="1246"/>
    <x v="2"/>
  </r>
  <r>
    <x v="13"/>
    <x v="63"/>
    <n v="4"/>
    <n v="14.8"/>
    <n v="31.1"/>
    <n v="0"/>
    <m/>
    <n v="0"/>
    <n v="0"/>
    <n v="0"/>
    <n v="118.21"/>
    <x v="63"/>
    <n v="593.29999999999984"/>
    <n v="5"/>
    <n v="100.34673729833852"/>
    <n v="0.55459502107851588"/>
    <n v="94.067000000000007"/>
    <n v="0.94067000000000012"/>
    <n v="0.85"/>
    <x v="1247"/>
    <x v="2"/>
  </r>
  <r>
    <x v="13"/>
    <x v="64"/>
    <n v="0"/>
    <n v="0"/>
    <n v="0"/>
    <n v="0"/>
    <m/>
    <n v="0"/>
    <n v="1"/>
    <n v="6"/>
    <n v="0"/>
    <x v="64"/>
    <n v="593.29999999999984"/>
    <n v="5"/>
    <n v="0"/>
    <n v="0"/>
    <n v="94.067000000000007"/>
    <n v="0.94067000000000012"/>
    <n v="0.85"/>
    <x v="1"/>
    <x v="1"/>
  </r>
  <r>
    <x v="13"/>
    <x v="65"/>
    <n v="0"/>
    <n v="0"/>
    <n v="0"/>
    <n v="0"/>
    <m/>
    <n v="0"/>
    <n v="0"/>
    <n v="0"/>
    <n v="0"/>
    <x v="65"/>
    <n v="593.29999999999984"/>
    <n v="5"/>
    <n v="0"/>
    <n v="0"/>
    <n v="94.067000000000007"/>
    <n v="0.94067000000000012"/>
    <n v="0.85"/>
    <x v="1"/>
    <x v="1"/>
  </r>
  <r>
    <x v="13"/>
    <x v="66"/>
    <n v="6"/>
    <n v="9"/>
    <n v="13.9"/>
    <n v="0"/>
    <m/>
    <n v="0"/>
    <n v="1"/>
    <n v="7"/>
    <n v="69.23"/>
    <x v="66"/>
    <n v="602.29999999999984"/>
    <n v="6"/>
    <n v="44.849506380929434"/>
    <n v="0.24787365893862928"/>
    <n v="93.977000000000004"/>
    <n v="0.93976999999999999"/>
    <n v="0.82000000000000006"/>
    <x v="1248"/>
    <x v="1"/>
  </r>
  <r>
    <x v="13"/>
    <x v="67"/>
    <n v="3"/>
    <n v="16.2"/>
    <n v="46"/>
    <n v="0"/>
    <m/>
    <n v="0"/>
    <n v="1"/>
    <n v="3"/>
    <n v="215.42"/>
    <x v="67"/>
    <n v="618.49999999999989"/>
    <n v="7"/>
    <n v="148.42282687214058"/>
    <n v="0.82030131735085954"/>
    <n v="93.814999999999998"/>
    <n v="0.93814999999999993"/>
    <n v="0.79"/>
    <x v="1249"/>
    <x v="2"/>
  </r>
  <r>
    <x v="13"/>
    <x v="68"/>
    <n v="2"/>
    <n v="11.2"/>
    <n v="43.7"/>
    <n v="0"/>
    <m/>
    <n v="0"/>
    <n v="0"/>
    <n v="0"/>
    <n v="150.85"/>
    <x v="68"/>
    <n v="629.69999999999993"/>
    <n v="7"/>
    <n v="141.00168552853353"/>
    <n v="0.77928625148331643"/>
    <n v="93.703000000000003"/>
    <n v="0.93703000000000003"/>
    <n v="0.79"/>
    <x v="1250"/>
    <x v="2"/>
  </r>
  <r>
    <x v="13"/>
    <x v="69"/>
    <n v="0"/>
    <n v="0"/>
    <n v="0"/>
    <n v="0"/>
    <m/>
    <n v="0"/>
    <n v="0"/>
    <n v="0"/>
    <n v="0"/>
    <x v="69"/>
    <n v="629.69999999999993"/>
    <n v="7"/>
    <n v="0"/>
    <n v="0"/>
    <n v="93.703000000000003"/>
    <n v="0.93703000000000003"/>
    <n v="0.79"/>
    <x v="1"/>
    <x v="1"/>
  </r>
  <r>
    <x v="13"/>
    <x v="70"/>
    <n v="6"/>
    <n v="33.599999999999987"/>
    <n v="44.3"/>
    <n v="0"/>
    <m/>
    <n v="0"/>
    <n v="0"/>
    <n v="0"/>
    <n v="616.33000000000004"/>
    <x v="70"/>
    <n v="663.3"/>
    <n v="7"/>
    <n v="142.9376354442571"/>
    <n v="0.78998583388354504"/>
    <n v="93.367000000000004"/>
    <n v="0.93367"/>
    <n v="0.79"/>
    <x v="1251"/>
    <x v="2"/>
  </r>
  <r>
    <x v="13"/>
    <x v="71"/>
    <n v="6"/>
    <n v="25.2"/>
    <n v="45.3"/>
    <n v="0"/>
    <m/>
    <n v="0"/>
    <n v="0"/>
    <n v="0"/>
    <n v="280.04000000000002"/>
    <x v="71"/>
    <n v="688.5"/>
    <n v="7"/>
    <n v="146.16421863712972"/>
    <n v="0.80781847121725936"/>
    <n v="93.115000000000009"/>
    <n v="0.93115000000000014"/>
    <n v="0.79"/>
    <x v="1252"/>
    <x v="2"/>
  </r>
  <r>
    <x v="13"/>
    <x v="72"/>
    <n v="1"/>
    <n v="3.3"/>
    <n v="35.4"/>
    <n v="0"/>
    <m/>
    <n v="0"/>
    <n v="0"/>
    <n v="0"/>
    <n v="61.7"/>
    <x v="72"/>
    <n v="691.8"/>
    <n v="7"/>
    <n v="114.22104502769076"/>
    <n v="0.63127536161348741"/>
    <n v="93.081999999999994"/>
    <n v="0.93081999999999998"/>
    <n v="0.79"/>
    <x v="1253"/>
    <x v="2"/>
  </r>
  <r>
    <x v="13"/>
    <x v="73"/>
    <n v="6"/>
    <n v="9"/>
    <n v="28.2"/>
    <n v="0"/>
    <m/>
    <n v="0"/>
    <n v="0"/>
    <n v="0"/>
    <n v="175.29"/>
    <x v="73"/>
    <n v="700.8"/>
    <n v="7"/>
    <n v="90.989646039007908"/>
    <n v="0.50288037281074427"/>
    <n v="92.99199999999999"/>
    <n v="0.92991999999999986"/>
    <n v="0.79"/>
    <x v="1254"/>
    <x v="2"/>
  </r>
  <r>
    <x v="13"/>
    <x v="74"/>
    <n v="1"/>
    <n v="0.5"/>
    <n v="13"/>
    <n v="0"/>
    <m/>
    <n v="0"/>
    <n v="0"/>
    <n v="0"/>
    <n v="3.68"/>
    <x v="74"/>
    <n v="701.3"/>
    <n v="7"/>
    <n v="41.945581507344073"/>
    <n v="0.23182428533828639"/>
    <n v="92.986999999999995"/>
    <n v="0.92986999999999997"/>
    <n v="0.79"/>
    <x v="1255"/>
    <x v="1"/>
  </r>
  <r>
    <x v="13"/>
    <x v="75"/>
    <n v="3"/>
    <n v="13.2"/>
    <n v="16.100000000000001"/>
    <n v="0"/>
    <m/>
    <n v="0"/>
    <n v="0"/>
    <n v="0"/>
    <n v="210.76"/>
    <x v="75"/>
    <n v="714.5"/>
    <n v="7"/>
    <n v="51.947989405249203"/>
    <n v="0.28710546107280083"/>
    <n v="92.855000000000004"/>
    <n v="0.92854999999999999"/>
    <n v="0.79"/>
    <x v="1256"/>
    <x v="1"/>
  </r>
  <r>
    <x v="13"/>
    <x v="76"/>
    <n v="3"/>
    <n v="7.1999999999999993"/>
    <n v="17.5"/>
    <n v="0"/>
    <m/>
    <n v="0"/>
    <n v="0"/>
    <n v="0"/>
    <n v="42.84"/>
    <x v="76"/>
    <n v="721.7"/>
    <n v="7"/>
    <n v="56.465205875270861"/>
    <n v="0.31207115334000085"/>
    <n v="92.783000000000001"/>
    <n v="0.92783000000000004"/>
    <n v="0.79"/>
    <x v="1257"/>
    <x v="1"/>
  </r>
  <r>
    <x v="13"/>
    <x v="77"/>
    <n v="7"/>
    <n v="16.100000000000001"/>
    <n v="47.5"/>
    <n v="0"/>
    <m/>
    <n v="0"/>
    <n v="0"/>
    <n v="0"/>
    <n v="178.56"/>
    <x v="77"/>
    <n v="737.80000000000007"/>
    <n v="7"/>
    <n v="153.26270166144948"/>
    <n v="0.8470502733514309"/>
    <n v="92.622"/>
    <n v="0.92622000000000004"/>
    <n v="0.79"/>
    <x v="1258"/>
    <x v="2"/>
  </r>
  <r>
    <x v="13"/>
    <x v="78"/>
    <n v="7"/>
    <n v="22.4"/>
    <n v="13.8"/>
    <n v="1"/>
    <s v="Overhaul"/>
    <n v="751.02"/>
    <n v="0"/>
    <n v="0"/>
    <n v="168.13"/>
    <x v="78"/>
    <n v="760.2"/>
    <n v="7"/>
    <n v="44.52684806164217"/>
    <n v="0.24609039520525786"/>
    <n v="92.397999999999996"/>
    <n v="0.92397999999999991"/>
    <n v="0.79"/>
    <x v="1259"/>
    <x v="1"/>
  </r>
  <r>
    <x v="13"/>
    <x v="79"/>
    <n v="1"/>
    <n v="5.2"/>
    <n v="42.5"/>
    <n v="0"/>
    <m/>
    <n v="0"/>
    <n v="0"/>
    <n v="0"/>
    <n v="35.94"/>
    <x v="79"/>
    <n v="765.40000000000009"/>
    <n v="7"/>
    <n v="137.12978569708639"/>
    <n v="0.75788708668285931"/>
    <n v="92.345999999999989"/>
    <n v="0.92345999999999995"/>
    <n v="0.79"/>
    <x v="1260"/>
    <x v="2"/>
  </r>
  <r>
    <x v="13"/>
    <x v="80"/>
    <n v="7"/>
    <n v="40.6"/>
    <n v="14.7"/>
    <n v="0"/>
    <m/>
    <n v="0"/>
    <n v="0"/>
    <n v="0"/>
    <n v="417.58"/>
    <x v="80"/>
    <n v="806.00000000000011"/>
    <n v="7"/>
    <n v="47.43077293522753"/>
    <n v="0.26213976880560075"/>
    <n v="91.94"/>
    <n v="0.9194"/>
    <n v="0.79"/>
    <x v="1261"/>
    <x v="1"/>
  </r>
  <r>
    <x v="13"/>
    <x v="81"/>
    <n v="6"/>
    <n v="22.2"/>
    <n v="31.3"/>
    <n v="0"/>
    <m/>
    <n v="0"/>
    <n v="0"/>
    <n v="0"/>
    <n v="227.53"/>
    <x v="81"/>
    <n v="828.20000000000016"/>
    <n v="7"/>
    <n v="100.99205393691304"/>
    <n v="0.55816154854525879"/>
    <n v="91.718000000000004"/>
    <n v="0.91718"/>
    <n v="0.79"/>
    <x v="1262"/>
    <x v="2"/>
  </r>
  <r>
    <x v="13"/>
    <x v="82"/>
    <n v="7"/>
    <n v="10.5"/>
    <n v="37"/>
    <n v="0"/>
    <m/>
    <n v="0"/>
    <n v="0"/>
    <n v="0"/>
    <n v="76.23"/>
    <x v="82"/>
    <n v="838.70000000000016"/>
    <n v="7"/>
    <n v="119.38357813628697"/>
    <n v="0.65980758134743045"/>
    <n v="91.613"/>
    <n v="0.91613"/>
    <n v="0.79"/>
    <x v="1263"/>
    <x v="2"/>
  </r>
  <r>
    <x v="13"/>
    <x v="83"/>
    <n v="6"/>
    <n v="15.6"/>
    <n v="37.799999999999997"/>
    <n v="0"/>
    <m/>
    <n v="0"/>
    <n v="0"/>
    <n v="0"/>
    <n v="256.70999999999998"/>
    <x v="83"/>
    <n v="854.30000000000018"/>
    <n v="7"/>
    <n v="121.96484469058507"/>
    <n v="0.67407369121440186"/>
    <n v="91.456999999999994"/>
    <n v="0.91456999999999988"/>
    <n v="0.79"/>
    <x v="1264"/>
    <x v="2"/>
  </r>
  <r>
    <x v="13"/>
    <x v="84"/>
    <n v="5"/>
    <n v="18.5"/>
    <n v="13.8"/>
    <n v="0"/>
    <m/>
    <n v="0"/>
    <n v="0"/>
    <n v="0"/>
    <n v="263.64999999999998"/>
    <x v="84"/>
    <n v="872.80000000000018"/>
    <n v="7"/>
    <n v="44.52684806164217"/>
    <n v="0.24609039520525786"/>
    <n v="91.271999999999991"/>
    <n v="0.91271999999999986"/>
    <n v="0.79"/>
    <x v="1265"/>
    <x v="1"/>
  </r>
  <r>
    <x v="13"/>
    <x v="85"/>
    <n v="2"/>
    <n v="4.8"/>
    <n v="18.899999999999999"/>
    <n v="0"/>
    <m/>
    <n v="0"/>
    <n v="0"/>
    <n v="0"/>
    <n v="69.83"/>
    <x v="85"/>
    <n v="877.60000000000014"/>
    <n v="7"/>
    <n v="60.982422345292534"/>
    <n v="0.33703684560720093"/>
    <n v="91.22399999999999"/>
    <n v="0.91223999999999994"/>
    <n v="0.79"/>
    <x v="1266"/>
    <x v="1"/>
  </r>
  <r>
    <x v="13"/>
    <x v="86"/>
    <n v="7"/>
    <n v="32.200000000000003"/>
    <n v="45.5"/>
    <n v="0"/>
    <m/>
    <n v="0"/>
    <n v="0"/>
    <n v="0"/>
    <n v="375.96"/>
    <x v="86"/>
    <n v="909.80000000000018"/>
    <n v="7"/>
    <n v="146.80953527570426"/>
    <n v="0.81138499868400238"/>
    <n v="90.901999999999987"/>
    <n v="0.90901999999999983"/>
    <n v="0.79"/>
    <x v="1267"/>
    <x v="2"/>
  </r>
  <r>
    <x v="13"/>
    <x v="87"/>
    <n v="7"/>
    <n v="9.1"/>
    <n v="34.700000000000003"/>
    <n v="0"/>
    <m/>
    <n v="0"/>
    <n v="0"/>
    <n v="0"/>
    <n v="87.07"/>
    <x v="87"/>
    <n v="918.9000000000002"/>
    <n v="7"/>
    <n v="111.96243679267997"/>
    <n v="0.61879251547988756"/>
    <n v="90.810999999999993"/>
    <n v="0.90810999999999997"/>
    <n v="0.79"/>
    <x v="1268"/>
    <x v="2"/>
  </r>
  <r>
    <x v="13"/>
    <x v="88"/>
    <n v="7"/>
    <n v="25.9"/>
    <n v="25.9"/>
    <n v="1"/>
    <s v="Routine"/>
    <n v="597.91999999999996"/>
    <n v="0"/>
    <n v="0"/>
    <n v="248.77"/>
    <x v="88"/>
    <n v="944.80000000000018"/>
    <n v="7"/>
    <n v="83.568504695400875"/>
    <n v="0.46186530694320127"/>
    <n v="90.551999999999992"/>
    <n v="0.90551999999999988"/>
    <n v="0.79"/>
    <x v="1269"/>
    <x v="2"/>
  </r>
  <r>
    <x v="13"/>
    <x v="89"/>
    <n v="7"/>
    <n v="13.3"/>
    <n v="24.1"/>
    <n v="0"/>
    <m/>
    <n v="0"/>
    <n v="0"/>
    <n v="0"/>
    <n v="147.41999999999999"/>
    <x v="89"/>
    <n v="958.10000000000014"/>
    <n v="7"/>
    <n v="77.760654948230169"/>
    <n v="0.42976655974251554"/>
    <n v="90.418999999999997"/>
    <n v="0.90418999999999994"/>
    <n v="0.79"/>
    <x v="1270"/>
    <x v="2"/>
  </r>
  <r>
    <x v="13"/>
    <x v="90"/>
    <n v="1"/>
    <n v="5.7"/>
    <n v="17.7"/>
    <n v="0"/>
    <m/>
    <n v="0"/>
    <n v="0"/>
    <n v="0"/>
    <n v="54.34"/>
    <x v="90"/>
    <n v="963.80000000000018"/>
    <n v="7"/>
    <n v="57.110522513845382"/>
    <n v="0.3156376808067437"/>
    <n v="90.361999999999995"/>
    <n v="0.90361999999999998"/>
    <n v="0.79"/>
    <x v="1271"/>
    <x v="1"/>
  </r>
  <r>
    <x v="13"/>
    <x v="91"/>
    <n v="6"/>
    <n v="18"/>
    <n v="21.6"/>
    <n v="0"/>
    <m/>
    <n v="0"/>
    <n v="0"/>
    <n v="0"/>
    <n v="182.71"/>
    <x v="91"/>
    <n v="981.80000000000018"/>
    <n v="7"/>
    <n v="69.694196966048622"/>
    <n v="0.38518496640822975"/>
    <n v="90.182000000000002"/>
    <n v="0.90182000000000007"/>
    <n v="0.79"/>
    <x v="1272"/>
    <x v="1"/>
  </r>
  <r>
    <x v="13"/>
    <x v="92"/>
    <n v="6"/>
    <n v="27"/>
    <n v="31.5"/>
    <n v="0"/>
    <m/>
    <n v="0"/>
    <n v="0"/>
    <n v="0"/>
    <n v="253.65"/>
    <x v="92"/>
    <n v="1008.8000000000002"/>
    <n v="7"/>
    <n v="101.63737057548757"/>
    <n v="0.56172807601200159"/>
    <n v="89.912000000000006"/>
    <n v="0.89912000000000003"/>
    <n v="0.79"/>
    <x v="1273"/>
    <x v="2"/>
  </r>
  <r>
    <x v="13"/>
    <x v="93"/>
    <n v="0"/>
    <n v="0"/>
    <n v="0"/>
    <n v="0"/>
    <m/>
    <n v="0"/>
    <n v="0"/>
    <n v="0"/>
    <n v="0"/>
    <x v="93"/>
    <n v="1008.8000000000002"/>
    <n v="7"/>
    <n v="0"/>
    <n v="0"/>
    <n v="89.912000000000006"/>
    <n v="0.89912000000000003"/>
    <n v="0.79"/>
    <x v="1"/>
    <x v="1"/>
  </r>
  <r>
    <x v="13"/>
    <x v="94"/>
    <n v="6"/>
    <n v="31.8"/>
    <n v="23.1"/>
    <n v="0"/>
    <m/>
    <n v="0"/>
    <n v="0"/>
    <n v="0"/>
    <n v="629.6"/>
    <x v="94"/>
    <n v="1040.6000000000001"/>
    <n v="7"/>
    <n v="74.534071755357544"/>
    <n v="0.41193392240880117"/>
    <n v="89.593999999999994"/>
    <n v="0.89593999999999996"/>
    <n v="0.79"/>
    <x v="1274"/>
    <x v="1"/>
  </r>
  <r>
    <x v="13"/>
    <x v="95"/>
    <n v="2"/>
    <n v="5.4"/>
    <n v="48.4"/>
    <n v="1"/>
    <s v="Emergency"/>
    <n v="360.89"/>
    <n v="0"/>
    <n v="0"/>
    <n v="31.96"/>
    <x v="95"/>
    <n v="1046.0000000000002"/>
    <n v="7"/>
    <n v="156.16662653503485"/>
    <n v="0.86309964695177388"/>
    <n v="89.539999999999992"/>
    <n v="0.89539999999999997"/>
    <n v="0.79"/>
    <x v="1275"/>
    <x v="2"/>
  </r>
  <r>
    <x v="13"/>
    <x v="96"/>
    <n v="2"/>
    <n v="4"/>
    <n v="43.3"/>
    <n v="0"/>
    <m/>
    <n v="0"/>
    <n v="0"/>
    <n v="0"/>
    <n v="33.29"/>
    <x v="96"/>
    <n v="1050.0000000000002"/>
    <n v="7"/>
    <n v="139.71105225138447"/>
    <n v="0.77215319654983072"/>
    <n v="89.5"/>
    <n v="0.89500000000000002"/>
    <n v="0.79"/>
    <x v="1276"/>
    <x v="2"/>
  </r>
  <r>
    <x v="13"/>
    <x v="97"/>
    <n v="3"/>
    <n v="15.9"/>
    <n v="42.2"/>
    <n v="0"/>
    <m/>
    <n v="0"/>
    <n v="0"/>
    <n v="0"/>
    <n v="273.83"/>
    <x v="97"/>
    <n v="1065.9000000000003"/>
    <n v="7"/>
    <n v="136.16181073922462"/>
    <n v="0.75253729548274506"/>
    <n v="89.340999999999994"/>
    <n v="0.89340999999999993"/>
    <n v="0.79"/>
    <x v="1277"/>
    <x v="2"/>
  </r>
  <r>
    <x v="13"/>
    <x v="98"/>
    <n v="3"/>
    <n v="11.7"/>
    <n v="39.5"/>
    <n v="0"/>
    <m/>
    <n v="0"/>
    <n v="0"/>
    <n v="0"/>
    <n v="233.1"/>
    <x v="98"/>
    <n v="1077.6000000000004"/>
    <n v="7"/>
    <n v="127.45003611846852"/>
    <n v="0.70438917468171625"/>
    <n v="89.22399999999999"/>
    <n v="0.89223999999999992"/>
    <n v="0.79"/>
    <x v="1278"/>
    <x v="2"/>
  </r>
  <r>
    <x v="13"/>
    <x v="99"/>
    <n v="5"/>
    <n v="14"/>
    <n v="44.6"/>
    <n v="1"/>
    <s v="Emergency"/>
    <n v="809.47"/>
    <n v="0"/>
    <n v="0"/>
    <n v="79.92"/>
    <x v="99"/>
    <n v="1091.6000000000004"/>
    <n v="7"/>
    <n v="143.9056104021189"/>
    <n v="0.7953356250836594"/>
    <n v="89.084000000000003"/>
    <n v="0.89084000000000008"/>
    <n v="0.79"/>
    <x v="1279"/>
    <x v="2"/>
  </r>
  <r>
    <x v="13"/>
    <x v="100"/>
    <n v="3"/>
    <n v="2.4"/>
    <n v="23.8"/>
    <n v="0"/>
    <m/>
    <n v="0"/>
    <n v="0"/>
    <n v="0"/>
    <n v="15.67"/>
    <x v="100"/>
    <n v="1094.0000000000005"/>
    <n v="7"/>
    <n v="76.792679990368384"/>
    <n v="0.42441676854240123"/>
    <n v="89.059999999999988"/>
    <n v="0.89059999999999984"/>
    <n v="0.79"/>
    <x v="1280"/>
    <x v="1"/>
  </r>
  <r>
    <x v="13"/>
    <x v="101"/>
    <n v="5"/>
    <n v="20"/>
    <n v="10.7"/>
    <n v="0"/>
    <m/>
    <n v="0"/>
    <n v="0"/>
    <n v="0"/>
    <n v="187.84"/>
    <x v="101"/>
    <n v="1114.0000000000005"/>
    <n v="7"/>
    <n v="34.52444016373704"/>
    <n v="0.19080921947074336"/>
    <n v="88.86"/>
    <n v="0.88859999999999995"/>
    <n v="0.79"/>
    <x v="1281"/>
    <x v="1"/>
  </r>
  <r>
    <x v="13"/>
    <x v="102"/>
    <n v="4"/>
    <n v="18.8"/>
    <n v="17.7"/>
    <n v="0"/>
    <m/>
    <n v="0"/>
    <n v="0"/>
    <n v="0"/>
    <n v="332.2"/>
    <x v="102"/>
    <n v="1132.8000000000004"/>
    <n v="7"/>
    <n v="57.110522513845382"/>
    <n v="0.3156376808067437"/>
    <n v="88.671999999999997"/>
    <n v="0.88671999999999995"/>
    <n v="0.79"/>
    <x v="1282"/>
    <x v="1"/>
  </r>
  <r>
    <x v="13"/>
    <x v="103"/>
    <n v="4"/>
    <n v="11.6"/>
    <n v="32.799999999999997"/>
    <n v="0"/>
    <m/>
    <n v="0"/>
    <n v="0"/>
    <n v="0"/>
    <n v="183.46"/>
    <x v="103"/>
    <n v="1144.4000000000003"/>
    <n v="7"/>
    <n v="105.83192872622196"/>
    <n v="0.58491050454583016"/>
    <n v="88.555999999999997"/>
    <n v="0.88556000000000001"/>
    <n v="0.79"/>
    <x v="1283"/>
    <x v="2"/>
  </r>
  <r>
    <x v="14"/>
    <x v="0"/>
    <n v="0"/>
    <n v="0"/>
    <n v="0"/>
    <n v="0"/>
    <m/>
    <n v="0"/>
    <n v="0"/>
    <n v="0"/>
    <n v="0"/>
    <x v="0"/>
    <n v="0"/>
    <n v="0"/>
    <n v="0"/>
    <n v="0"/>
    <n v="100"/>
    <n v="1"/>
    <n v="1"/>
    <x v="1"/>
    <x v="1"/>
  </r>
  <r>
    <x v="14"/>
    <x v="1"/>
    <n v="0"/>
    <n v="0"/>
    <n v="0"/>
    <n v="0"/>
    <m/>
    <n v="0"/>
    <n v="0"/>
    <n v="0"/>
    <n v="0"/>
    <x v="1"/>
    <n v="0"/>
    <n v="0"/>
    <n v="0"/>
    <n v="0"/>
    <n v="100"/>
    <n v="1"/>
    <n v="1"/>
    <x v="1"/>
    <x v="1"/>
  </r>
  <r>
    <x v="14"/>
    <x v="2"/>
    <n v="3"/>
    <n v="6"/>
    <n v="21.8"/>
    <n v="0"/>
    <m/>
    <n v="0"/>
    <n v="0"/>
    <n v="0"/>
    <n v="84.13"/>
    <x v="2"/>
    <n v="6"/>
    <n v="0"/>
    <n v="69.477813189507231"/>
    <n v="0.38398905941271638"/>
    <n v="99.94"/>
    <n v="0.99939999999999996"/>
    <n v="1"/>
    <x v="1284"/>
    <x v="2"/>
  </r>
  <r>
    <x v="14"/>
    <x v="3"/>
    <n v="0"/>
    <n v="0"/>
    <n v="0"/>
    <n v="0"/>
    <m/>
    <n v="0"/>
    <n v="0"/>
    <n v="0"/>
    <n v="0"/>
    <x v="3"/>
    <n v="6"/>
    <n v="0"/>
    <n v="0"/>
    <n v="0"/>
    <n v="99.94"/>
    <n v="0.99939999999999996"/>
    <n v="1"/>
    <x v="1"/>
    <x v="1"/>
  </r>
  <r>
    <x v="14"/>
    <x v="4"/>
    <n v="6"/>
    <n v="30"/>
    <n v="25"/>
    <n v="0"/>
    <m/>
    <n v="0"/>
    <n v="1"/>
    <n v="2"/>
    <n v="504.33"/>
    <x v="4"/>
    <n v="36"/>
    <n v="1"/>
    <n v="79.676391272370665"/>
    <n v="0.44035442593201413"/>
    <n v="99.64"/>
    <n v="0.99639999999999995"/>
    <n v="0.97"/>
    <x v="1285"/>
    <x v="2"/>
  </r>
  <r>
    <x v="14"/>
    <x v="5"/>
    <n v="2"/>
    <n v="2.2000000000000002"/>
    <n v="46.4"/>
    <n v="0"/>
    <m/>
    <n v="0"/>
    <n v="0"/>
    <n v="0"/>
    <n v="26.76"/>
    <x v="5"/>
    <n v="38.200000000000003"/>
    <n v="1"/>
    <n v="147.87938220151997"/>
    <n v="0.81729781452981831"/>
    <n v="99.617999999999995"/>
    <n v="0.99617999999999995"/>
    <n v="0.97"/>
    <x v="1286"/>
    <x v="0"/>
  </r>
  <r>
    <x v="14"/>
    <x v="6"/>
    <n v="5"/>
    <n v="28"/>
    <n v="40.700000000000003"/>
    <n v="0"/>
    <m/>
    <n v="0"/>
    <n v="0"/>
    <n v="0"/>
    <n v="192.45"/>
    <x v="6"/>
    <n v="66.2"/>
    <n v="1"/>
    <n v="129.71316499141946"/>
    <n v="0.71689700541731916"/>
    <n v="99.338000000000008"/>
    <n v="0.99338000000000004"/>
    <n v="0.97"/>
    <x v="1287"/>
    <x v="2"/>
  </r>
  <r>
    <x v="14"/>
    <x v="7"/>
    <n v="0"/>
    <n v="0"/>
    <n v="0"/>
    <n v="0"/>
    <m/>
    <n v="0"/>
    <n v="0"/>
    <n v="0"/>
    <n v="0"/>
    <x v="7"/>
    <n v="66.2"/>
    <n v="1"/>
    <n v="0"/>
    <n v="0"/>
    <n v="99.338000000000008"/>
    <n v="0.99338000000000004"/>
    <n v="0.97"/>
    <x v="1"/>
    <x v="1"/>
  </r>
  <r>
    <x v="14"/>
    <x v="8"/>
    <n v="0"/>
    <n v="0"/>
    <n v="0"/>
    <n v="0"/>
    <m/>
    <n v="0"/>
    <n v="0"/>
    <n v="0"/>
    <n v="0"/>
    <x v="8"/>
    <n v="66.2"/>
    <n v="1"/>
    <n v="0"/>
    <n v="0"/>
    <n v="99.338000000000008"/>
    <n v="0.99338000000000004"/>
    <n v="0.97"/>
    <x v="1"/>
    <x v="1"/>
  </r>
  <r>
    <x v="14"/>
    <x v="9"/>
    <n v="5"/>
    <n v="12.5"/>
    <n v="18.899999999999999"/>
    <n v="0"/>
    <m/>
    <n v="0"/>
    <n v="0"/>
    <n v="0"/>
    <n v="221.52"/>
    <x v="9"/>
    <n v="78.7"/>
    <n v="1"/>
    <n v="60.23535180191223"/>
    <n v="0.33290794600460272"/>
    <n v="99.212999999999994"/>
    <n v="0.99212999999999996"/>
    <n v="0.97"/>
    <x v="1288"/>
    <x v="2"/>
  </r>
  <r>
    <x v="14"/>
    <x v="10"/>
    <n v="3"/>
    <n v="10.199999999999999"/>
    <n v="22.5"/>
    <n v="0"/>
    <m/>
    <n v="0"/>
    <n v="0"/>
    <n v="0"/>
    <n v="71.989999999999995"/>
    <x v="10"/>
    <n v="88.9"/>
    <n v="1"/>
    <n v="71.708752145133616"/>
    <n v="0.39631898333881282"/>
    <n v="99.111000000000004"/>
    <n v="0.99111000000000005"/>
    <n v="0.97"/>
    <x v="1289"/>
    <x v="2"/>
  </r>
  <r>
    <x v="14"/>
    <x v="11"/>
    <n v="5"/>
    <n v="22.5"/>
    <n v="18.7"/>
    <n v="0"/>
    <m/>
    <n v="0"/>
    <n v="0"/>
    <n v="0"/>
    <n v="416.07"/>
    <x v="11"/>
    <n v="111.4"/>
    <n v="1"/>
    <n v="59.597940671733262"/>
    <n v="0.32938511059714659"/>
    <n v="98.885999999999996"/>
    <n v="0.98885999999999996"/>
    <n v="0.97"/>
    <x v="1290"/>
    <x v="2"/>
  </r>
  <r>
    <x v="14"/>
    <x v="12"/>
    <n v="0"/>
    <n v="0"/>
    <n v="0"/>
    <n v="0"/>
    <m/>
    <n v="0"/>
    <n v="0"/>
    <n v="0"/>
    <n v="0"/>
    <x v="12"/>
    <n v="111.4"/>
    <n v="1"/>
    <n v="0"/>
    <n v="0"/>
    <n v="98.885999999999996"/>
    <n v="0.98885999999999996"/>
    <n v="0.97"/>
    <x v="1"/>
    <x v="1"/>
  </r>
  <r>
    <x v="14"/>
    <x v="13"/>
    <n v="1"/>
    <n v="5.6"/>
    <n v="41.2"/>
    <n v="0"/>
    <m/>
    <n v="0"/>
    <n v="0"/>
    <n v="0"/>
    <n v="40.03"/>
    <x v="13"/>
    <n v="117"/>
    <n v="1"/>
    <n v="131.3066928168669"/>
    <n v="0.72570409393595958"/>
    <n v="98.83"/>
    <n v="0.98829999999999996"/>
    <n v="0.97"/>
    <x v="1291"/>
    <x v="2"/>
  </r>
  <r>
    <x v="14"/>
    <x v="14"/>
    <n v="7"/>
    <n v="22.4"/>
    <n v="27"/>
    <n v="0"/>
    <m/>
    <n v="0"/>
    <n v="0"/>
    <n v="0"/>
    <n v="357.79"/>
    <x v="14"/>
    <n v="139.4"/>
    <n v="1"/>
    <n v="86.050502574160333"/>
    <n v="0.47558278000657533"/>
    <n v="98.606000000000009"/>
    <n v="0.98606000000000005"/>
    <n v="0.97"/>
    <x v="1292"/>
    <x v="2"/>
  </r>
  <r>
    <x v="14"/>
    <x v="15"/>
    <n v="5"/>
    <n v="18"/>
    <n v="38.5"/>
    <n v="0"/>
    <m/>
    <n v="0"/>
    <n v="0"/>
    <n v="0"/>
    <n v="138.86000000000001"/>
    <x v="15"/>
    <n v="157.4"/>
    <n v="1"/>
    <n v="122.70164255945085"/>
    <n v="0.67814581593530188"/>
    <n v="98.426000000000002"/>
    <n v="0.98426000000000002"/>
    <n v="0.97"/>
    <x v="1293"/>
    <x v="2"/>
  </r>
  <r>
    <x v="14"/>
    <x v="16"/>
    <n v="4"/>
    <n v="5.6"/>
    <n v="43.7"/>
    <n v="0"/>
    <m/>
    <n v="0"/>
    <n v="0"/>
    <n v="0"/>
    <n v="36.520000000000003"/>
    <x v="16"/>
    <n v="163"/>
    <n v="1"/>
    <n v="139.27433194410395"/>
    <n v="0.76973953652916083"/>
    <n v="98.37"/>
    <n v="0.98370000000000002"/>
    <n v="0.97"/>
    <x v="1294"/>
    <x v="0"/>
  </r>
  <r>
    <x v="14"/>
    <x v="17"/>
    <n v="1"/>
    <n v="5.9"/>
    <n v="23.1"/>
    <n v="0"/>
    <m/>
    <n v="0"/>
    <n v="0"/>
    <n v="0"/>
    <n v="35.39"/>
    <x v="17"/>
    <n v="168.9"/>
    <n v="1"/>
    <n v="73.620985535670513"/>
    <n v="0.40688748956118115"/>
    <n v="98.311000000000007"/>
    <n v="0.98311000000000004"/>
    <n v="0.97"/>
    <x v="1295"/>
    <x v="2"/>
  </r>
  <r>
    <x v="14"/>
    <x v="18"/>
    <n v="5"/>
    <n v="27.5"/>
    <n v="31.2"/>
    <n v="0"/>
    <m/>
    <n v="0"/>
    <n v="0"/>
    <n v="0"/>
    <n v="384.71"/>
    <x v="18"/>
    <n v="196.4"/>
    <n v="1"/>
    <n v="99.436136307918602"/>
    <n v="0.54956232356315371"/>
    <n v="98.036000000000001"/>
    <n v="0.98036000000000001"/>
    <n v="0.97"/>
    <x v="1296"/>
    <x v="2"/>
  </r>
  <r>
    <x v="14"/>
    <x v="19"/>
    <n v="4"/>
    <n v="12"/>
    <n v="22.3"/>
    <n v="0"/>
    <m/>
    <n v="0"/>
    <n v="0"/>
    <n v="0"/>
    <n v="174.95"/>
    <x v="19"/>
    <n v="208.4"/>
    <n v="1"/>
    <n v="71.071341014954641"/>
    <n v="0.39279614793135664"/>
    <n v="97.915999999999997"/>
    <n v="0.97915999999999992"/>
    <n v="0.97"/>
    <x v="1297"/>
    <x v="2"/>
  </r>
  <r>
    <x v="14"/>
    <x v="20"/>
    <n v="5"/>
    <n v="23.5"/>
    <n v="21.9"/>
    <n v="0"/>
    <m/>
    <n v="0"/>
    <n v="0"/>
    <n v="0"/>
    <n v="418.24"/>
    <x v="20"/>
    <n v="231.9"/>
    <n v="1"/>
    <n v="69.796518754596718"/>
    <n v="0.38575047711644445"/>
    <n v="97.680999999999997"/>
    <n v="0.97680999999999996"/>
    <n v="0.97"/>
    <x v="1298"/>
    <x v="2"/>
  </r>
  <r>
    <x v="14"/>
    <x v="21"/>
    <n v="4"/>
    <n v="4.4000000000000004"/>
    <n v="41.6"/>
    <n v="0"/>
    <m/>
    <n v="0"/>
    <n v="0"/>
    <n v="0"/>
    <n v="41.82"/>
    <x v="21"/>
    <n v="236.3"/>
    <n v="1"/>
    <n v="132.58151507722482"/>
    <n v="0.73274976475087172"/>
    <n v="97.637"/>
    <n v="0.97636999999999996"/>
    <n v="0.97"/>
    <x v="1299"/>
    <x v="2"/>
  </r>
  <r>
    <x v="14"/>
    <x v="22"/>
    <n v="7"/>
    <n v="11.2"/>
    <n v="21.6"/>
    <n v="0"/>
    <m/>
    <n v="0"/>
    <n v="0"/>
    <n v="0"/>
    <n v="112.01"/>
    <x v="22"/>
    <n v="247.5"/>
    <n v="1"/>
    <n v="68.84040205932827"/>
    <n v="0.38046622400526031"/>
    <n v="97.524999999999991"/>
    <n v="0.97524999999999995"/>
    <n v="0.97"/>
    <x v="1300"/>
    <x v="2"/>
  </r>
  <r>
    <x v="14"/>
    <x v="23"/>
    <n v="7"/>
    <n v="23.1"/>
    <n v="11.2"/>
    <n v="0"/>
    <m/>
    <n v="0"/>
    <n v="0"/>
    <n v="0"/>
    <n v="261.48"/>
    <x v="23"/>
    <n v="270.60000000000002"/>
    <n v="1"/>
    <n v="35.695023290022057"/>
    <n v="0.19727878281754233"/>
    <n v="97.293999999999997"/>
    <n v="0.97293999999999992"/>
    <n v="0.97"/>
    <x v="1301"/>
    <x v="1"/>
  </r>
  <r>
    <x v="14"/>
    <x v="24"/>
    <n v="1"/>
    <n v="4.3"/>
    <n v="19.600000000000001"/>
    <n v="0"/>
    <m/>
    <n v="0"/>
    <n v="0"/>
    <n v="0"/>
    <n v="84.74"/>
    <x v="24"/>
    <n v="274.90000000000003"/>
    <n v="1"/>
    <n v="62.466290757538609"/>
    <n v="0.3452378699306991"/>
    <n v="97.251000000000005"/>
    <n v="0.9725100000000001"/>
    <n v="0.97"/>
    <x v="1302"/>
    <x v="2"/>
  </r>
  <r>
    <x v="14"/>
    <x v="25"/>
    <n v="6"/>
    <n v="33.599999999999987"/>
    <n v="30.5"/>
    <n v="0"/>
    <m/>
    <n v="0"/>
    <n v="0"/>
    <n v="0"/>
    <n v="577.29"/>
    <x v="25"/>
    <n v="308.5"/>
    <n v="1"/>
    <n v="97.205197352292231"/>
    <n v="0.53723239963705738"/>
    <n v="96.914999999999992"/>
    <n v="0.96914999999999996"/>
    <n v="0.97"/>
    <x v="1303"/>
    <x v="2"/>
  </r>
  <r>
    <x v="14"/>
    <x v="26"/>
    <n v="1"/>
    <n v="2.4"/>
    <n v="17"/>
    <n v="0"/>
    <m/>
    <n v="0"/>
    <n v="0"/>
    <n v="0"/>
    <n v="22.27"/>
    <x v="26"/>
    <n v="310.89999999999998"/>
    <n v="1"/>
    <n v="54.179946065212057"/>
    <n v="0.29944100963376963"/>
    <n v="96.891000000000005"/>
    <n v="0.96891000000000005"/>
    <n v="0.97"/>
    <x v="1304"/>
    <x v="1"/>
  </r>
  <r>
    <x v="14"/>
    <x v="27"/>
    <n v="6"/>
    <n v="9"/>
    <n v="37.4"/>
    <n v="0"/>
    <m/>
    <n v="0"/>
    <n v="0"/>
    <n v="0"/>
    <n v="138.35"/>
    <x v="27"/>
    <n v="319.89999999999998"/>
    <n v="1"/>
    <n v="119.19588134346652"/>
    <n v="0.65877022119429318"/>
    <n v="96.801000000000002"/>
    <n v="0.96801000000000004"/>
    <n v="0.97"/>
    <x v="1305"/>
    <x v="2"/>
  </r>
  <r>
    <x v="14"/>
    <x v="28"/>
    <n v="6"/>
    <n v="13.8"/>
    <n v="36.4"/>
    <n v="0"/>
    <m/>
    <n v="0"/>
    <n v="0"/>
    <n v="0"/>
    <n v="168.9"/>
    <x v="28"/>
    <n v="333.7"/>
    <n v="1"/>
    <n v="116.00882569257169"/>
    <n v="0.64115604415701255"/>
    <n v="96.662999999999997"/>
    <n v="0.96662999999999999"/>
    <n v="0.97"/>
    <x v="1306"/>
    <x v="2"/>
  </r>
  <r>
    <x v="14"/>
    <x v="29"/>
    <n v="0"/>
    <n v="0"/>
    <n v="0"/>
    <n v="0"/>
    <m/>
    <n v="0"/>
    <n v="0"/>
    <n v="0"/>
    <n v="0"/>
    <x v="29"/>
    <n v="333.7"/>
    <n v="1"/>
    <n v="0"/>
    <n v="0"/>
    <n v="96.662999999999997"/>
    <n v="0.96662999999999999"/>
    <n v="0.97"/>
    <x v="1"/>
    <x v="1"/>
  </r>
  <r>
    <x v="14"/>
    <x v="30"/>
    <n v="4"/>
    <n v="8"/>
    <n v="25.3"/>
    <n v="1"/>
    <s v="Emergency"/>
    <n v="498.42"/>
    <n v="0"/>
    <n v="0"/>
    <n v="59.51"/>
    <x v="30"/>
    <n v="341.7"/>
    <n v="1"/>
    <n v="80.632507967639128"/>
    <n v="0.44563867904319837"/>
    <n v="96.582999999999998"/>
    <n v="0.96582999999999997"/>
    <n v="0.97"/>
    <x v="1307"/>
    <x v="2"/>
  </r>
  <r>
    <x v="14"/>
    <x v="31"/>
    <n v="6"/>
    <n v="22.2"/>
    <n v="12.6"/>
    <n v="0"/>
    <m/>
    <n v="0"/>
    <n v="0"/>
    <n v="0"/>
    <n v="242.89"/>
    <x v="31"/>
    <n v="363.9"/>
    <n v="1"/>
    <n v="40.15690120127482"/>
    <n v="0.22193863066973515"/>
    <n v="96.36099999999999"/>
    <n v="0.96360999999999986"/>
    <n v="0.97"/>
    <x v="1308"/>
    <x v="1"/>
  </r>
  <r>
    <x v="14"/>
    <x v="32"/>
    <n v="4"/>
    <n v="21.6"/>
    <n v="35.200000000000003"/>
    <n v="0"/>
    <m/>
    <n v="0"/>
    <n v="0"/>
    <n v="0"/>
    <n v="218.63"/>
    <x v="32"/>
    <n v="385.5"/>
    <n v="1"/>
    <n v="112.18435891149792"/>
    <n v="0.62001903171227601"/>
    <n v="96.144999999999996"/>
    <n v="0.96144999999999992"/>
    <n v="0.97"/>
    <x v="1309"/>
    <x v="2"/>
  </r>
  <r>
    <x v="14"/>
    <x v="33"/>
    <n v="0"/>
    <n v="0"/>
    <n v="0"/>
    <n v="0"/>
    <m/>
    <n v="0"/>
    <n v="0"/>
    <n v="0"/>
    <n v="0"/>
    <x v="33"/>
    <n v="385.5"/>
    <n v="1"/>
    <n v="0"/>
    <n v="0"/>
    <n v="96.144999999999996"/>
    <n v="0.96144999999999992"/>
    <n v="0.97"/>
    <x v="1"/>
    <x v="1"/>
  </r>
  <r>
    <x v="14"/>
    <x v="34"/>
    <n v="0"/>
    <n v="0"/>
    <n v="0"/>
    <n v="0"/>
    <m/>
    <n v="0"/>
    <n v="0"/>
    <n v="0"/>
    <n v="0"/>
    <x v="34"/>
    <n v="385.5"/>
    <n v="1"/>
    <n v="0"/>
    <n v="0"/>
    <n v="96.144999999999996"/>
    <n v="0.96144999999999992"/>
    <n v="0.97"/>
    <x v="1"/>
    <x v="1"/>
  </r>
  <r>
    <x v="14"/>
    <x v="35"/>
    <n v="1"/>
    <n v="3.5"/>
    <n v="26.4"/>
    <n v="0"/>
    <m/>
    <n v="0"/>
    <n v="0"/>
    <n v="0"/>
    <n v="26.44"/>
    <x v="35"/>
    <n v="389"/>
    <n v="1"/>
    <n v="84.138269183623422"/>
    <n v="0.4650142737842069"/>
    <n v="96.11"/>
    <n v="0.96109999999999995"/>
    <n v="0.97"/>
    <x v="1310"/>
    <x v="2"/>
  </r>
  <r>
    <x v="14"/>
    <x v="36"/>
    <n v="4"/>
    <n v="10.4"/>
    <n v="39.4"/>
    <n v="0"/>
    <m/>
    <n v="0"/>
    <n v="0"/>
    <n v="0"/>
    <n v="148.6"/>
    <x v="36"/>
    <n v="399.4"/>
    <n v="1"/>
    <n v="125.56999264525619"/>
    <n v="0.69399857526885445"/>
    <n v="96.006"/>
    <n v="0.96006000000000002"/>
    <n v="0.97"/>
    <x v="1311"/>
    <x v="2"/>
  </r>
  <r>
    <x v="14"/>
    <x v="37"/>
    <n v="7"/>
    <n v="25.9"/>
    <n v="27.5"/>
    <n v="0"/>
    <m/>
    <n v="0"/>
    <n v="0"/>
    <n v="0"/>
    <n v="449.58"/>
    <x v="37"/>
    <n v="425.29999999999995"/>
    <n v="1"/>
    <n v="87.644030399607743"/>
    <n v="0.48438986852521559"/>
    <n v="95.747"/>
    <n v="0.95747000000000004"/>
    <n v="0.97"/>
    <x v="1312"/>
    <x v="2"/>
  </r>
  <r>
    <x v="14"/>
    <x v="38"/>
    <n v="7"/>
    <n v="16.100000000000001"/>
    <n v="38.4"/>
    <n v="0"/>
    <m/>
    <n v="0"/>
    <n v="0"/>
    <n v="0"/>
    <n v="308.83"/>
    <x v="38"/>
    <n v="441.4"/>
    <n v="1"/>
    <n v="122.38293699436136"/>
    <n v="0.67638439823157381"/>
    <n v="95.585999999999999"/>
    <n v="0.95585999999999993"/>
    <n v="0.97"/>
    <x v="1313"/>
    <x v="2"/>
  </r>
  <r>
    <x v="14"/>
    <x v="39"/>
    <n v="1"/>
    <n v="5.0999999999999996"/>
    <n v="12.1"/>
    <n v="0"/>
    <m/>
    <n v="0"/>
    <n v="0"/>
    <n v="0"/>
    <n v="70.16"/>
    <x v="39"/>
    <n v="446.5"/>
    <n v="1"/>
    <n v="38.56337337582741"/>
    <n v="0.21313154215109489"/>
    <n v="95.534999999999997"/>
    <n v="0.95534999999999992"/>
    <n v="0.97"/>
    <x v="1314"/>
    <x v="1"/>
  </r>
  <r>
    <x v="14"/>
    <x v="40"/>
    <n v="1"/>
    <n v="5"/>
    <n v="22"/>
    <n v="0"/>
    <m/>
    <n v="0"/>
    <n v="0"/>
    <n v="0"/>
    <n v="93.05"/>
    <x v="40"/>
    <n v="451.5"/>
    <n v="1"/>
    <n v="70.115224319686192"/>
    <n v="0.38751189482017245"/>
    <n v="95.484999999999999"/>
    <n v="0.95484999999999998"/>
    <n v="0.97"/>
    <x v="1315"/>
    <x v="2"/>
  </r>
  <r>
    <x v="14"/>
    <x v="41"/>
    <n v="7"/>
    <n v="37.799999999999997"/>
    <n v="28.5"/>
    <n v="0"/>
    <m/>
    <n v="0"/>
    <n v="0"/>
    <n v="0"/>
    <n v="489.01"/>
    <x v="41"/>
    <n v="489.3"/>
    <n v="1"/>
    <n v="90.831086050502577"/>
    <n v="0.50200404556249623"/>
    <n v="95.106999999999999"/>
    <n v="0.95106999999999997"/>
    <n v="0.97"/>
    <x v="1316"/>
    <x v="2"/>
  </r>
  <r>
    <x v="14"/>
    <x v="42"/>
    <n v="4"/>
    <n v="22.4"/>
    <n v="42.4"/>
    <n v="0"/>
    <m/>
    <n v="0"/>
    <n v="0"/>
    <n v="0"/>
    <n v="181.25"/>
    <x v="42"/>
    <n v="511.7"/>
    <n v="1"/>
    <n v="135.13115959794067"/>
    <n v="0.74684110638069612"/>
    <n v="94.882999999999996"/>
    <n v="0.94882999999999995"/>
    <n v="0.97"/>
    <x v="1317"/>
    <x v="2"/>
  </r>
  <r>
    <x v="14"/>
    <x v="43"/>
    <n v="7"/>
    <n v="32.9"/>
    <n v="16.399999999999999"/>
    <n v="0"/>
    <m/>
    <n v="0"/>
    <n v="0"/>
    <n v="0"/>
    <n v="216.22"/>
    <x v="43"/>
    <n v="544.6"/>
    <n v="1"/>
    <n v="52.26771267467516"/>
    <n v="0.2888725034114013"/>
    <n v="94.554000000000002"/>
    <n v="0.94554000000000005"/>
    <n v="0.97"/>
    <x v="1318"/>
    <x v="1"/>
  </r>
  <r>
    <x v="14"/>
    <x v="44"/>
    <n v="2"/>
    <n v="9"/>
    <n v="35.5"/>
    <n v="0"/>
    <m/>
    <n v="0"/>
    <n v="0"/>
    <n v="0"/>
    <n v="146.52000000000001"/>
    <x v="44"/>
    <n v="553.6"/>
    <n v="1"/>
    <n v="113.14047560676637"/>
    <n v="0.6253032848234602"/>
    <n v="94.463999999999999"/>
    <n v="0.94464000000000004"/>
    <n v="0.97"/>
    <x v="1319"/>
    <x v="2"/>
  </r>
  <r>
    <x v="14"/>
    <x v="45"/>
    <n v="1"/>
    <n v="4.8"/>
    <n v="33.1"/>
    <n v="0"/>
    <m/>
    <n v="0"/>
    <n v="0"/>
    <n v="0"/>
    <n v="84.07"/>
    <x v="45"/>
    <n v="558.4"/>
    <n v="1"/>
    <n v="105.4915420446188"/>
    <n v="0.58302925993398691"/>
    <n v="94.415999999999997"/>
    <n v="0.94416"/>
    <n v="0.97"/>
    <x v="1320"/>
    <x v="2"/>
  </r>
  <r>
    <x v="14"/>
    <x v="46"/>
    <n v="1"/>
    <n v="2"/>
    <n v="46.7"/>
    <n v="0"/>
    <m/>
    <n v="0"/>
    <n v="0"/>
    <n v="0"/>
    <n v="10.68"/>
    <x v="46"/>
    <n v="560.4"/>
    <n v="1"/>
    <n v="148.83549889678844"/>
    <n v="0.82258206764100261"/>
    <n v="94.396000000000001"/>
    <n v="0.94396000000000002"/>
    <n v="0.97"/>
    <x v="1321"/>
    <x v="0"/>
  </r>
  <r>
    <x v="14"/>
    <x v="47"/>
    <n v="2"/>
    <n v="10.199999999999999"/>
    <n v="27.8"/>
    <n v="0"/>
    <m/>
    <n v="0"/>
    <n v="0"/>
    <n v="0"/>
    <n v="73.61"/>
    <x v="47"/>
    <n v="570.6"/>
    <n v="1"/>
    <n v="88.600147094876192"/>
    <n v="0.48967412163639978"/>
    <n v="94.293999999999997"/>
    <n v="0.94294"/>
    <n v="0.97"/>
    <x v="1322"/>
    <x v="2"/>
  </r>
  <r>
    <x v="14"/>
    <x v="48"/>
    <n v="6"/>
    <n v="33.599999999999987"/>
    <n v="33.4"/>
    <n v="0"/>
    <m/>
    <n v="0"/>
    <n v="0"/>
    <n v="0"/>
    <n v="213.07"/>
    <x v="48"/>
    <n v="604.20000000000005"/>
    <n v="1"/>
    <n v="106.44765873988722"/>
    <n v="0.58831351304517088"/>
    <n v="93.957999999999998"/>
    <n v="0.93957999999999997"/>
    <n v="0.97"/>
    <x v="1323"/>
    <x v="2"/>
  </r>
  <r>
    <x v="14"/>
    <x v="49"/>
    <n v="5"/>
    <n v="23"/>
    <n v="31.5"/>
    <n v="1"/>
    <s v="Overhaul"/>
    <n v="518.21"/>
    <n v="0"/>
    <n v="0"/>
    <n v="380.24"/>
    <x v="49"/>
    <n v="627.20000000000005"/>
    <n v="1"/>
    <n v="100.39225300318707"/>
    <n v="0.55484657667433801"/>
    <n v="93.727999999999994"/>
    <n v="0.93727999999999989"/>
    <n v="0.97"/>
    <x v="1324"/>
    <x v="2"/>
  </r>
  <r>
    <x v="14"/>
    <x v="50"/>
    <n v="5"/>
    <n v="8"/>
    <n v="36.9"/>
    <n v="1"/>
    <s v="Overhaul"/>
    <n v="209.38"/>
    <n v="0"/>
    <n v="0"/>
    <n v="134.47"/>
    <x v="50"/>
    <n v="635.20000000000005"/>
    <n v="1"/>
    <n v="117.60235351801911"/>
    <n v="0.64996313267565298"/>
    <n v="93.647999999999996"/>
    <n v="0.93647999999999998"/>
    <n v="0.97"/>
    <x v="1325"/>
    <x v="2"/>
  </r>
  <r>
    <x v="14"/>
    <x v="51"/>
    <n v="1"/>
    <n v="0.6"/>
    <n v="48.3"/>
    <n v="0"/>
    <m/>
    <n v="0"/>
    <n v="0"/>
    <n v="0"/>
    <n v="11.86"/>
    <x v="51"/>
    <n v="635.80000000000007"/>
    <n v="1"/>
    <n v="153.93478793822013"/>
    <n v="0.85076475090065129"/>
    <n v="93.641999999999996"/>
    <n v="0.93641999999999992"/>
    <n v="0.97"/>
    <x v="1326"/>
    <x v="0"/>
  </r>
  <r>
    <x v="14"/>
    <x v="52"/>
    <n v="4"/>
    <n v="4.8"/>
    <n v="44.6"/>
    <n v="0"/>
    <m/>
    <n v="0"/>
    <n v="0"/>
    <n v="0"/>
    <n v="54.71"/>
    <x v="52"/>
    <n v="640.6"/>
    <n v="1"/>
    <n v="142.14268202990928"/>
    <n v="0.78559229586271329"/>
    <n v="93.593999999999994"/>
    <n v="0.93593999999999999"/>
    <n v="0.97"/>
    <x v="1327"/>
    <x v="0"/>
  </r>
  <r>
    <x v="14"/>
    <x v="53"/>
    <n v="0"/>
    <n v="0"/>
    <n v="0"/>
    <n v="0"/>
    <m/>
    <n v="0"/>
    <n v="0"/>
    <n v="0"/>
    <n v="0"/>
    <x v="53"/>
    <n v="640.6"/>
    <n v="1"/>
    <n v="0"/>
    <n v="0"/>
    <n v="93.593999999999994"/>
    <n v="0.93593999999999999"/>
    <n v="0.97"/>
    <x v="1"/>
    <x v="1"/>
  </r>
  <r>
    <x v="14"/>
    <x v="54"/>
    <n v="1"/>
    <n v="0.7"/>
    <n v="23.1"/>
    <n v="0"/>
    <m/>
    <n v="0"/>
    <n v="0"/>
    <n v="0"/>
    <n v="11"/>
    <x v="54"/>
    <n v="641.30000000000007"/>
    <n v="1"/>
    <n v="73.620985535670513"/>
    <n v="0.40688748956118115"/>
    <n v="93.587000000000003"/>
    <n v="0.93586999999999998"/>
    <n v="0.97"/>
    <x v="1328"/>
    <x v="2"/>
  </r>
  <r>
    <x v="14"/>
    <x v="55"/>
    <n v="3"/>
    <n v="8.1000000000000014"/>
    <n v="46.2"/>
    <n v="0"/>
    <m/>
    <n v="0"/>
    <n v="0"/>
    <n v="0"/>
    <n v="105.01"/>
    <x v="55"/>
    <n v="649.40000000000009"/>
    <n v="1"/>
    <n v="147.24197107134103"/>
    <n v="0.8137749791223623"/>
    <n v="93.506"/>
    <n v="0.93506"/>
    <n v="0.97"/>
    <x v="1329"/>
    <x v="0"/>
  </r>
  <r>
    <x v="14"/>
    <x v="56"/>
    <n v="3"/>
    <n v="7.8000000000000007"/>
    <n v="26.1"/>
    <n v="0"/>
    <m/>
    <n v="0"/>
    <n v="0"/>
    <n v="0"/>
    <n v="119.75"/>
    <x v="56"/>
    <n v="657.2"/>
    <n v="1"/>
    <n v="83.182152488354987"/>
    <n v="0.45973002067302282"/>
    <n v="93.427999999999997"/>
    <n v="0.93428"/>
    <n v="0.97"/>
    <x v="1330"/>
    <x v="2"/>
  </r>
  <r>
    <x v="14"/>
    <x v="57"/>
    <n v="6"/>
    <n v="21.6"/>
    <n v="18.399999999999999"/>
    <n v="0"/>
    <m/>
    <n v="0"/>
    <n v="0"/>
    <n v="0"/>
    <n v="336.2"/>
    <x v="57"/>
    <n v="678.80000000000007"/>
    <n v="1"/>
    <n v="58.641823976464813"/>
    <n v="0.3241008574859624"/>
    <n v="93.211999999999989"/>
    <n v="0.93211999999999984"/>
    <n v="0.97"/>
    <x v="1331"/>
    <x v="1"/>
  </r>
  <r>
    <x v="14"/>
    <x v="58"/>
    <n v="5"/>
    <n v="17.5"/>
    <n v="49"/>
    <n v="0"/>
    <m/>
    <n v="0"/>
    <n v="0"/>
    <n v="0"/>
    <n v="200.43"/>
    <x v="58"/>
    <n v="696.30000000000007"/>
    <n v="1"/>
    <n v="156.16572689384654"/>
    <n v="0.86309467482674795"/>
    <n v="93.037000000000006"/>
    <n v="0.93037000000000003"/>
    <n v="0.97"/>
    <x v="1332"/>
    <x v="0"/>
  </r>
  <r>
    <x v="14"/>
    <x v="59"/>
    <n v="5"/>
    <n v="20"/>
    <n v="21.7"/>
    <n v="0"/>
    <m/>
    <n v="0"/>
    <n v="0"/>
    <n v="0"/>
    <n v="200.29"/>
    <x v="59"/>
    <n v="716.30000000000007"/>
    <n v="1"/>
    <n v="69.159107624417743"/>
    <n v="0.38222764170898832"/>
    <n v="92.837000000000003"/>
    <n v="0.92837000000000003"/>
    <n v="0.97"/>
    <x v="1333"/>
    <x v="2"/>
  </r>
  <r>
    <x v="14"/>
    <x v="60"/>
    <n v="6"/>
    <n v="30"/>
    <n v="19.600000000000001"/>
    <n v="0"/>
    <m/>
    <n v="0"/>
    <n v="0"/>
    <n v="0"/>
    <n v="306.02"/>
    <x v="60"/>
    <n v="746.30000000000007"/>
    <n v="1"/>
    <n v="62.466290757538609"/>
    <n v="0.3452378699306991"/>
    <n v="92.537000000000006"/>
    <n v="0.92537000000000003"/>
    <n v="0.97"/>
    <x v="1334"/>
    <x v="2"/>
  </r>
  <r>
    <x v="14"/>
    <x v="61"/>
    <n v="1"/>
    <n v="1.1000000000000001"/>
    <n v="21.6"/>
    <n v="0"/>
    <m/>
    <n v="0"/>
    <n v="0"/>
    <n v="0"/>
    <n v="6.2"/>
    <x v="61"/>
    <n v="747.40000000000009"/>
    <n v="1"/>
    <n v="68.84040205932827"/>
    <n v="0.38046622400526031"/>
    <n v="92.525999999999996"/>
    <n v="0.92525999999999997"/>
    <n v="0.97"/>
    <x v="1335"/>
    <x v="2"/>
  </r>
  <r>
    <x v="14"/>
    <x v="62"/>
    <n v="2"/>
    <n v="10.199999999999999"/>
    <n v="46.4"/>
    <n v="0"/>
    <m/>
    <n v="0"/>
    <n v="0"/>
    <n v="0"/>
    <n v="55.31"/>
    <x v="62"/>
    <n v="757.60000000000014"/>
    <n v="1"/>
    <n v="147.87938220151997"/>
    <n v="0.81729781452981831"/>
    <n v="92.423999999999992"/>
    <n v="0.92423999999999995"/>
    <n v="0.97"/>
    <x v="1336"/>
    <x v="0"/>
  </r>
  <r>
    <x v="14"/>
    <x v="63"/>
    <n v="2"/>
    <n v="7"/>
    <n v="26.9"/>
    <n v="0"/>
    <m/>
    <n v="0"/>
    <n v="0"/>
    <n v="0"/>
    <n v="35.49"/>
    <x v="63"/>
    <n v="764.60000000000014"/>
    <n v="1"/>
    <n v="85.731797009070846"/>
    <n v="0.47382136230284727"/>
    <n v="92.353999999999999"/>
    <n v="0.92354000000000003"/>
    <n v="0.97"/>
    <x v="1337"/>
    <x v="2"/>
  </r>
  <r>
    <x v="14"/>
    <x v="64"/>
    <n v="3"/>
    <n v="6.3000000000000007"/>
    <n v="30.8"/>
    <n v="0"/>
    <m/>
    <n v="0"/>
    <n v="0"/>
    <n v="0"/>
    <n v="37.99"/>
    <x v="64"/>
    <n v="770.90000000000009"/>
    <n v="1"/>
    <n v="98.16131404756068"/>
    <n v="0.54251665274824157"/>
    <n v="92.290999999999997"/>
    <n v="0.92291000000000001"/>
    <n v="0.97"/>
    <x v="1338"/>
    <x v="2"/>
  </r>
  <r>
    <x v="14"/>
    <x v="65"/>
    <n v="6"/>
    <n v="5.4"/>
    <n v="45.7"/>
    <n v="0"/>
    <m/>
    <n v="0"/>
    <n v="0"/>
    <n v="0"/>
    <n v="104.67"/>
    <x v="65"/>
    <n v="776.30000000000007"/>
    <n v="1"/>
    <n v="145.64844324589362"/>
    <n v="0.80496789060372209"/>
    <n v="92.237000000000009"/>
    <n v="0.92237000000000013"/>
    <n v="0.97"/>
    <x v="1339"/>
    <x v="0"/>
  </r>
  <r>
    <x v="14"/>
    <x v="66"/>
    <n v="5"/>
    <n v="20"/>
    <n v="18.2"/>
    <n v="0"/>
    <m/>
    <n v="0"/>
    <n v="0"/>
    <n v="0"/>
    <n v="375.71"/>
    <x v="66"/>
    <n v="796.30000000000007"/>
    <n v="1"/>
    <n v="58.004412846285845"/>
    <n v="0.32057802207850628"/>
    <n v="92.037000000000006"/>
    <n v="0.92037000000000002"/>
    <n v="0.97"/>
    <x v="1340"/>
    <x v="1"/>
  </r>
  <r>
    <x v="14"/>
    <x v="67"/>
    <n v="6"/>
    <n v="30.6"/>
    <n v="11.7"/>
    <n v="0"/>
    <m/>
    <n v="0"/>
    <n v="0"/>
    <n v="0"/>
    <n v="239.71"/>
    <x v="67"/>
    <n v="826.90000000000009"/>
    <n v="1"/>
    <n v="37.288551115469474"/>
    <n v="0.20608587133618264"/>
    <n v="91.730999999999995"/>
    <n v="0.91730999999999996"/>
    <n v="0.97"/>
    <x v="1341"/>
    <x v="1"/>
  </r>
  <r>
    <x v="14"/>
    <x v="68"/>
    <n v="0"/>
    <n v="0"/>
    <n v="0"/>
    <n v="1"/>
    <s v="Routine"/>
    <n v="537.95000000000005"/>
    <n v="0"/>
    <n v="0"/>
    <n v="0"/>
    <x v="68"/>
    <n v="826.90000000000009"/>
    <n v="1"/>
    <n v="0"/>
    <n v="0"/>
    <n v="91.730999999999995"/>
    <n v="0.91730999999999996"/>
    <n v="0.97"/>
    <x v="1"/>
    <x v="1"/>
  </r>
  <r>
    <x v="14"/>
    <x v="69"/>
    <n v="1"/>
    <n v="1.9"/>
    <n v="20.399999999999999"/>
    <n v="0"/>
    <m/>
    <n v="0"/>
    <n v="0"/>
    <n v="0"/>
    <n v="31.02"/>
    <x v="69"/>
    <n v="828.80000000000007"/>
    <n v="1"/>
    <n v="65.01593527825446"/>
    <n v="0.3593292115605235"/>
    <n v="91.711999999999989"/>
    <n v="0.91711999999999994"/>
    <n v="0.97"/>
    <x v="1342"/>
    <x v="2"/>
  </r>
  <r>
    <x v="14"/>
    <x v="70"/>
    <n v="3"/>
    <n v="11.4"/>
    <n v="41.8"/>
    <n v="0"/>
    <m/>
    <n v="0"/>
    <n v="0"/>
    <n v="0"/>
    <n v="155.35"/>
    <x v="70"/>
    <n v="840.2"/>
    <n v="1"/>
    <n v="133.21892620740377"/>
    <n v="0.73627260015832774"/>
    <n v="91.597999999999999"/>
    <n v="0.91598000000000002"/>
    <n v="0.97"/>
    <x v="1343"/>
    <x v="2"/>
  </r>
  <r>
    <x v="14"/>
    <x v="71"/>
    <n v="0"/>
    <n v="0"/>
    <n v="0"/>
    <n v="0"/>
    <m/>
    <n v="0"/>
    <n v="0"/>
    <n v="0"/>
    <n v="0"/>
    <x v="71"/>
    <n v="840.2"/>
    <n v="1"/>
    <n v="0"/>
    <n v="0"/>
    <n v="91.597999999999999"/>
    <n v="0.91598000000000002"/>
    <n v="0.97"/>
    <x v="1"/>
    <x v="1"/>
  </r>
  <r>
    <x v="14"/>
    <x v="72"/>
    <n v="0"/>
    <n v="0"/>
    <n v="0"/>
    <n v="0"/>
    <m/>
    <n v="0"/>
    <n v="0"/>
    <n v="0"/>
    <n v="0"/>
    <x v="72"/>
    <n v="840.2"/>
    <n v="1"/>
    <n v="0"/>
    <n v="0"/>
    <n v="91.597999999999999"/>
    <n v="0.91598000000000002"/>
    <n v="0.97"/>
    <x v="1"/>
    <x v="1"/>
  </r>
  <r>
    <x v="14"/>
    <x v="73"/>
    <n v="7"/>
    <n v="32.9"/>
    <n v="44.8"/>
    <n v="0"/>
    <m/>
    <n v="0"/>
    <n v="0"/>
    <n v="0"/>
    <n v="586.78"/>
    <x v="73"/>
    <n v="873.1"/>
    <n v="1"/>
    <n v="142.78009316008823"/>
    <n v="0.7891151312701693"/>
    <n v="91.269000000000005"/>
    <n v="0.91269"/>
    <n v="0.97"/>
    <x v="1344"/>
    <x v="2"/>
  </r>
  <r>
    <x v="14"/>
    <x v="74"/>
    <n v="3"/>
    <n v="15.3"/>
    <n v="40.700000000000003"/>
    <n v="0"/>
    <m/>
    <n v="0"/>
    <n v="0"/>
    <n v="0"/>
    <n v="107.66"/>
    <x v="74"/>
    <n v="888.4"/>
    <n v="1"/>
    <n v="129.71316499141946"/>
    <n v="0.71689700541731916"/>
    <n v="91.116"/>
    <n v="0.91115999999999997"/>
    <n v="0.97"/>
    <x v="1345"/>
    <x v="2"/>
  </r>
  <r>
    <x v="14"/>
    <x v="75"/>
    <n v="7"/>
    <n v="8.4"/>
    <n v="20.6"/>
    <n v="0"/>
    <m/>
    <n v="0"/>
    <n v="0"/>
    <n v="0"/>
    <n v="95.53"/>
    <x v="75"/>
    <n v="896.8"/>
    <n v="1"/>
    <n v="65.65334640843345"/>
    <n v="0.36285204696797979"/>
    <n v="91.031999999999996"/>
    <n v="0.91032000000000002"/>
    <n v="0.97"/>
    <x v="1346"/>
    <x v="2"/>
  </r>
  <r>
    <x v="14"/>
    <x v="76"/>
    <n v="1"/>
    <n v="4.8"/>
    <n v="40.299999999999997"/>
    <n v="0"/>
    <m/>
    <n v="0"/>
    <n v="0"/>
    <n v="0"/>
    <n v="79.849999999999994"/>
    <x v="76"/>
    <n v="901.59999999999991"/>
    <n v="1"/>
    <n v="128.43834273106151"/>
    <n v="0.70985133460240679"/>
    <n v="90.983999999999995"/>
    <n v="0.90983999999999998"/>
    <n v="0.97"/>
    <x v="1347"/>
    <x v="2"/>
  </r>
  <r>
    <x v="14"/>
    <x v="77"/>
    <n v="0"/>
    <n v="0"/>
    <n v="0"/>
    <n v="0"/>
    <m/>
    <n v="0"/>
    <n v="0"/>
    <n v="0"/>
    <n v="0"/>
    <x v="77"/>
    <n v="901.59999999999991"/>
    <n v="1"/>
    <n v="0"/>
    <n v="0"/>
    <n v="90.983999999999995"/>
    <n v="0.90983999999999998"/>
    <n v="0.97"/>
    <x v="1"/>
    <x v="1"/>
  </r>
  <r>
    <x v="14"/>
    <x v="78"/>
    <n v="7"/>
    <n v="11.2"/>
    <n v="28.8"/>
    <n v="0"/>
    <m/>
    <n v="0"/>
    <n v="0"/>
    <n v="0"/>
    <n v="142.01"/>
    <x v="78"/>
    <n v="912.8"/>
    <n v="1"/>
    <n v="91.787202745771026"/>
    <n v="0.50728829867368042"/>
    <n v="90.872"/>
    <n v="0.90871999999999997"/>
    <n v="0.97"/>
    <x v="1348"/>
    <x v="2"/>
  </r>
  <r>
    <x v="14"/>
    <x v="79"/>
    <n v="3"/>
    <n v="5.0999999999999996"/>
    <n v="21.4"/>
    <n v="0"/>
    <m/>
    <n v="0"/>
    <n v="1"/>
    <n v="3"/>
    <n v="32.71"/>
    <x v="79"/>
    <n v="917.9"/>
    <n v="2"/>
    <n v="68.202990929149294"/>
    <n v="0.37694338859780413"/>
    <n v="90.820999999999998"/>
    <n v="0.90820999999999996"/>
    <n v="0.94"/>
    <x v="1349"/>
    <x v="2"/>
  </r>
  <r>
    <x v="14"/>
    <x v="80"/>
    <n v="0"/>
    <n v="0"/>
    <n v="0"/>
    <n v="0"/>
    <m/>
    <n v="0"/>
    <n v="0"/>
    <n v="0"/>
    <n v="0"/>
    <x v="80"/>
    <n v="917.9"/>
    <n v="2"/>
    <n v="0"/>
    <n v="0"/>
    <n v="90.820999999999998"/>
    <n v="0.90820999999999996"/>
    <n v="0.94"/>
    <x v="1"/>
    <x v="1"/>
  </r>
  <r>
    <x v="14"/>
    <x v="81"/>
    <n v="6"/>
    <n v="34.799999999999997"/>
    <n v="17.5"/>
    <n v="0"/>
    <m/>
    <n v="0"/>
    <n v="0"/>
    <n v="0"/>
    <n v="312.07"/>
    <x v="81"/>
    <n v="952.69999999999993"/>
    <n v="2"/>
    <n v="55.773473890659474"/>
    <n v="0.30824809815240994"/>
    <n v="90.472999999999999"/>
    <n v="0.90473000000000003"/>
    <n v="0.94"/>
    <x v="1350"/>
    <x v="1"/>
  </r>
  <r>
    <x v="14"/>
    <x v="82"/>
    <n v="2"/>
    <n v="11.6"/>
    <n v="47"/>
    <n v="1"/>
    <s v="Routine"/>
    <n v="876.12"/>
    <n v="0"/>
    <n v="0"/>
    <n v="72.790000000000006"/>
    <x v="82"/>
    <n v="964.3"/>
    <n v="2"/>
    <n v="149.79161559205687"/>
    <n v="0.82786632075218669"/>
    <n v="90.356999999999999"/>
    <n v="0.90356999999999998"/>
    <n v="0.94"/>
    <x v="1351"/>
    <x v="0"/>
  </r>
  <r>
    <x v="14"/>
    <x v="83"/>
    <n v="0"/>
    <n v="0"/>
    <n v="0"/>
    <n v="0"/>
    <m/>
    <n v="0"/>
    <n v="1"/>
    <n v="7"/>
    <n v="0"/>
    <x v="83"/>
    <n v="964.3"/>
    <n v="2"/>
    <n v="0"/>
    <n v="0"/>
    <n v="90.356999999999999"/>
    <n v="0.90356999999999998"/>
    <n v="0.94"/>
    <x v="1"/>
    <x v="1"/>
  </r>
  <r>
    <x v="14"/>
    <x v="84"/>
    <n v="0"/>
    <n v="0"/>
    <n v="0"/>
    <n v="0"/>
    <m/>
    <n v="0"/>
    <n v="0"/>
    <n v="0"/>
    <n v="0"/>
    <x v="84"/>
    <n v="964.3"/>
    <n v="2"/>
    <n v="0"/>
    <n v="0"/>
    <n v="90.356999999999999"/>
    <n v="0.90356999999999998"/>
    <n v="0.94"/>
    <x v="1"/>
    <x v="1"/>
  </r>
  <r>
    <x v="14"/>
    <x v="85"/>
    <n v="3"/>
    <n v="4.1999999999999993"/>
    <n v="24.8"/>
    <n v="0"/>
    <m/>
    <n v="0"/>
    <n v="0"/>
    <n v="0"/>
    <n v="61.52"/>
    <x v="85"/>
    <n v="968.5"/>
    <n v="2"/>
    <n v="79.038980142191718"/>
    <n v="0.43683159052455811"/>
    <n v="90.314999999999998"/>
    <n v="0.90315000000000001"/>
    <n v="0.94"/>
    <x v="1352"/>
    <x v="2"/>
  </r>
  <r>
    <x v="14"/>
    <x v="86"/>
    <n v="0"/>
    <n v="0"/>
    <n v="0"/>
    <n v="0"/>
    <m/>
    <n v="0"/>
    <n v="0"/>
    <n v="0"/>
    <n v="0"/>
    <x v="86"/>
    <n v="968.5"/>
    <n v="2"/>
    <n v="0"/>
    <n v="0"/>
    <n v="90.314999999999998"/>
    <n v="0.90315000000000001"/>
    <n v="0.94"/>
    <x v="1"/>
    <x v="1"/>
  </r>
  <r>
    <x v="14"/>
    <x v="87"/>
    <n v="2"/>
    <n v="9.1999999999999993"/>
    <n v="31.8"/>
    <n v="0"/>
    <m/>
    <n v="0"/>
    <n v="0"/>
    <n v="0"/>
    <n v="147.47999999999999"/>
    <x v="87"/>
    <n v="977.7"/>
    <n v="2"/>
    <n v="101.34836969845551"/>
    <n v="0.56013082978552209"/>
    <n v="90.222999999999999"/>
    <n v="0.90222999999999998"/>
    <n v="0.94"/>
    <x v="1353"/>
    <x v="2"/>
  </r>
  <r>
    <x v="14"/>
    <x v="88"/>
    <n v="7"/>
    <n v="9.1"/>
    <n v="25.6"/>
    <n v="0"/>
    <m/>
    <n v="0"/>
    <n v="0"/>
    <n v="0"/>
    <n v="101.04"/>
    <x v="88"/>
    <n v="986.80000000000007"/>
    <n v="2"/>
    <n v="81.588624662907577"/>
    <n v="0.45092293215438256"/>
    <n v="90.132000000000005"/>
    <n v="0.90132000000000001"/>
    <n v="0.94"/>
    <x v="1354"/>
    <x v="2"/>
  </r>
  <r>
    <x v="14"/>
    <x v="89"/>
    <n v="2"/>
    <n v="3"/>
    <n v="13.1"/>
    <n v="0"/>
    <m/>
    <n v="0"/>
    <n v="0"/>
    <n v="0"/>
    <n v="21.49"/>
    <x v="89"/>
    <n v="989.80000000000007"/>
    <n v="2"/>
    <n v="41.750429026722237"/>
    <n v="0.23074571918837544"/>
    <n v="90.10199999999999"/>
    <n v="0.90101999999999993"/>
    <n v="0.94"/>
    <x v="1355"/>
    <x v="1"/>
  </r>
  <r>
    <x v="14"/>
    <x v="90"/>
    <n v="4"/>
    <n v="2.4"/>
    <n v="43.3"/>
    <n v="0"/>
    <m/>
    <n v="0"/>
    <n v="0"/>
    <n v="0"/>
    <n v="18.21"/>
    <x v="90"/>
    <n v="992.2"/>
    <n v="2"/>
    <n v="137.99950968374603"/>
    <n v="0.76269386571424869"/>
    <n v="90.078000000000003"/>
    <n v="0.90078000000000003"/>
    <n v="0.94"/>
    <x v="1356"/>
    <x v="2"/>
  </r>
  <r>
    <x v="14"/>
    <x v="91"/>
    <n v="1"/>
    <n v="1.1000000000000001"/>
    <n v="43.1"/>
    <n v="1"/>
    <s v="Routine"/>
    <n v="374.93"/>
    <n v="0"/>
    <n v="0"/>
    <n v="7.14"/>
    <x v="91"/>
    <n v="993.30000000000007"/>
    <n v="2"/>
    <n v="137.36209855356705"/>
    <n v="0.75917103030679245"/>
    <n v="90.066999999999993"/>
    <n v="0.90066999999999997"/>
    <n v="0.94"/>
    <x v="1357"/>
    <x v="2"/>
  </r>
  <r>
    <x v="14"/>
    <x v="92"/>
    <n v="6"/>
    <n v="10.199999999999999"/>
    <n v="29"/>
    <n v="0"/>
    <m/>
    <n v="0"/>
    <n v="0"/>
    <n v="0"/>
    <n v="157.25"/>
    <x v="92"/>
    <n v="1003.5000000000001"/>
    <n v="2"/>
    <n v="92.424613875949987"/>
    <n v="0.51081113408113643"/>
    <n v="89.964999999999989"/>
    <n v="0.89964999999999984"/>
    <n v="0.94"/>
    <x v="1358"/>
    <x v="2"/>
  </r>
  <r>
    <x v="14"/>
    <x v="93"/>
    <n v="2"/>
    <n v="1.6"/>
    <n v="47.2"/>
    <n v="0"/>
    <m/>
    <n v="0"/>
    <n v="1"/>
    <n v="3"/>
    <n v="26.71"/>
    <x v="93"/>
    <n v="1005.1000000000001"/>
    <n v="3"/>
    <n v="150.42902672223585"/>
    <n v="0.83138915615964282"/>
    <n v="89.948999999999998"/>
    <n v="0.89949000000000001"/>
    <n v="0.91"/>
    <x v="1359"/>
    <x v="2"/>
  </r>
  <r>
    <x v="14"/>
    <x v="94"/>
    <n v="3"/>
    <n v="8.1000000000000014"/>
    <n v="42.1"/>
    <n v="0"/>
    <m/>
    <n v="0"/>
    <n v="0"/>
    <n v="0"/>
    <n v="84.29"/>
    <x v="94"/>
    <n v="1013.2000000000002"/>
    <n v="3"/>
    <n v="134.17504290267223"/>
    <n v="0.74155685326951193"/>
    <n v="89.867999999999995"/>
    <n v="0.89867999999999992"/>
    <n v="0.91"/>
    <x v="1360"/>
    <x v="2"/>
  </r>
  <r>
    <x v="14"/>
    <x v="95"/>
    <n v="6"/>
    <n v="34.799999999999997"/>
    <n v="33.299999999999997"/>
    <n v="1"/>
    <s v="Emergency"/>
    <n v="528.22"/>
    <n v="0"/>
    <n v="0"/>
    <n v="205.28"/>
    <x v="95"/>
    <n v="1048.0000000000002"/>
    <n v="3"/>
    <n v="106.12895317479773"/>
    <n v="0.58655209534144281"/>
    <n v="89.52"/>
    <n v="0.8952"/>
    <n v="0.91"/>
    <x v="1361"/>
    <x v="2"/>
  </r>
  <r>
    <x v="14"/>
    <x v="96"/>
    <n v="7"/>
    <n v="12.6"/>
    <n v="23.3"/>
    <n v="0"/>
    <m/>
    <n v="0"/>
    <n v="0"/>
    <n v="0"/>
    <n v="67.91"/>
    <x v="96"/>
    <n v="1060.6000000000001"/>
    <n v="3"/>
    <n v="74.258396665849475"/>
    <n v="0.41041032496863727"/>
    <n v="89.393999999999991"/>
    <n v="0.89393999999999996"/>
    <n v="0.91"/>
    <x v="1362"/>
    <x v="2"/>
  </r>
  <r>
    <x v="14"/>
    <x v="97"/>
    <n v="7"/>
    <n v="11.9"/>
    <n v="28.5"/>
    <n v="0"/>
    <m/>
    <n v="0"/>
    <n v="0"/>
    <n v="0"/>
    <n v="176.3"/>
    <x v="97"/>
    <n v="1072.5000000000002"/>
    <n v="3"/>
    <n v="90.831086050502577"/>
    <n v="0.50200404556249623"/>
    <n v="89.274999999999991"/>
    <n v="0.89274999999999993"/>
    <n v="0.91"/>
    <x v="1363"/>
    <x v="2"/>
  </r>
  <r>
    <x v="14"/>
    <x v="98"/>
    <n v="2"/>
    <n v="2.8"/>
    <n v="14.4"/>
    <n v="0"/>
    <m/>
    <n v="0"/>
    <n v="0"/>
    <n v="0"/>
    <n v="15.73"/>
    <x v="98"/>
    <n v="1075.3000000000002"/>
    <n v="3"/>
    <n v="45.893601372885513"/>
    <n v="0.25364414933684021"/>
    <n v="89.247"/>
    <n v="0.89246999999999999"/>
    <n v="0.91"/>
    <x v="1364"/>
    <x v="1"/>
  </r>
  <r>
    <x v="14"/>
    <x v="99"/>
    <n v="7"/>
    <n v="37.799999999999997"/>
    <n v="36.200000000000003"/>
    <n v="0"/>
    <m/>
    <n v="0"/>
    <n v="0"/>
    <n v="0"/>
    <n v="203.15"/>
    <x v="99"/>
    <n v="1113.1000000000001"/>
    <n v="3"/>
    <n v="115.37141456239274"/>
    <n v="0.63763320874955653"/>
    <n v="88.869"/>
    <n v="0.88868999999999998"/>
    <n v="0.91"/>
    <x v="1365"/>
    <x v="2"/>
  </r>
  <r>
    <x v="14"/>
    <x v="100"/>
    <n v="4"/>
    <n v="8.8000000000000007"/>
    <n v="46.9"/>
    <n v="0"/>
    <m/>
    <n v="0"/>
    <n v="0"/>
    <n v="0"/>
    <n v="148.59"/>
    <x v="100"/>
    <n v="1121.9000000000001"/>
    <n v="3"/>
    <n v="149.47291002696738"/>
    <n v="0.82610490304845863"/>
    <n v="88.781000000000006"/>
    <n v="0.8878100000000001"/>
    <n v="0.91"/>
    <x v="1366"/>
    <x v="2"/>
  </r>
  <r>
    <x v="14"/>
    <x v="101"/>
    <n v="7"/>
    <n v="7.7000000000000011"/>
    <n v="16.7"/>
    <n v="0"/>
    <m/>
    <n v="0"/>
    <n v="0"/>
    <n v="0"/>
    <n v="93.24"/>
    <x v="101"/>
    <n v="1129.6000000000001"/>
    <n v="3"/>
    <n v="53.223829369943608"/>
    <n v="0.29415675652258544"/>
    <n v="88.703999999999994"/>
    <n v="0.88703999999999994"/>
    <n v="0.91"/>
    <x v="1367"/>
    <x v="1"/>
  </r>
  <r>
    <x v="14"/>
    <x v="102"/>
    <n v="0"/>
    <n v="0"/>
    <n v="0"/>
    <n v="0"/>
    <m/>
    <n v="0"/>
    <n v="0"/>
    <n v="0"/>
    <n v="0"/>
    <x v="102"/>
    <n v="1129.6000000000001"/>
    <n v="3"/>
    <n v="0"/>
    <n v="0"/>
    <n v="88.703999999999994"/>
    <n v="0.88703999999999994"/>
    <n v="0.91"/>
    <x v="1"/>
    <x v="1"/>
  </r>
  <r>
    <x v="14"/>
    <x v="103"/>
    <n v="3"/>
    <n v="14.1"/>
    <n v="21.7"/>
    <n v="0"/>
    <m/>
    <n v="0"/>
    <n v="0"/>
    <n v="0"/>
    <n v="109.35"/>
    <x v="103"/>
    <n v="1143.7"/>
    <n v="3"/>
    <n v="69.159107624417743"/>
    <n v="0.38222764170898832"/>
    <n v="88.563000000000002"/>
    <n v="0.88563000000000003"/>
    <n v="0.91"/>
    <x v="136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7E1115-1C37-4EA9-B050-6B7B6EF442F6}"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6" firstHeaderRow="1" firstDataRow="2" firstDataCol="1"/>
  <pivotFields count="24">
    <pivotField axis="axisRow" showAll="0">
      <items count="16">
        <item x="0"/>
        <item h="1" x="1"/>
        <item h="1" x="2"/>
        <item h="1" x="3"/>
        <item h="1" x="4"/>
        <item h="1" x="5"/>
        <item h="1" x="6"/>
        <item h="1" x="7"/>
        <item h="1" x="8"/>
        <item h="1" x="9"/>
        <item h="1" x="10"/>
        <item h="1" x="11"/>
        <item h="1" x="12"/>
        <item h="1" x="13"/>
        <item h="1" x="14"/>
        <item t="default"/>
      </items>
    </pivotField>
    <pivotField numFmtId="22"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showAll="0"/>
    <pivotField showAll="0"/>
    <pivotField showAll="0"/>
    <pivotField showAll="0"/>
    <pivotField showAll="0"/>
    <pivotField showAll="0"/>
    <pivotField showAll="0"/>
    <pivotField showAll="0"/>
    <pivotField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showAll="0"/>
    <pivotField showAll="0"/>
    <pivotField numFmtId="9" showAll="0"/>
    <pivotField showAll="0"/>
    <pivotField numFmtId="9" showAll="0"/>
    <pivotField showAll="0"/>
    <pivotField numFmtId="9" showAll="0">
      <items count="1370">
        <item x="1"/>
        <item x="1281"/>
        <item x="618"/>
        <item x="272"/>
        <item x="617"/>
        <item x="631"/>
        <item x="461"/>
        <item x="462"/>
        <item x="249"/>
        <item x="802"/>
        <item x="609"/>
        <item x="151"/>
        <item x="1082"/>
        <item x="81"/>
        <item x="904"/>
        <item x="758"/>
        <item x="1169"/>
        <item x="254"/>
        <item x="1179"/>
        <item x="627"/>
        <item x="599"/>
        <item x="238"/>
        <item x="1004"/>
        <item x="582"/>
        <item x="1069"/>
        <item x="1055"/>
        <item x="850"/>
        <item x="1244"/>
        <item x="854"/>
        <item x="1255"/>
        <item x="628"/>
        <item x="67"/>
        <item x="614"/>
        <item x="322"/>
        <item x="1045"/>
        <item x="80"/>
        <item x="410"/>
        <item x="1061"/>
        <item x="1056"/>
        <item x="1005"/>
        <item x="980"/>
        <item x="1265"/>
        <item x="27"/>
        <item x="309"/>
        <item x="637"/>
        <item x="890"/>
        <item x="735"/>
        <item x="604"/>
        <item x="1259"/>
        <item x="674"/>
        <item x="453"/>
        <item x="1068"/>
        <item x="208"/>
        <item x="150"/>
        <item x="691"/>
        <item x="1048"/>
        <item x="99"/>
        <item x="1341"/>
        <item x="797"/>
        <item x="69"/>
        <item x="1089"/>
        <item x="1216"/>
        <item x="1301"/>
        <item x="215"/>
        <item x="705"/>
        <item x="411"/>
        <item x="847"/>
        <item x="926"/>
        <item x="648"/>
        <item x="117"/>
        <item x="1261"/>
        <item x="1248"/>
        <item x="45"/>
        <item x="1030"/>
        <item x="727"/>
        <item x="752"/>
        <item x="1013"/>
        <item x="1113"/>
        <item x="505"/>
        <item x="201"/>
        <item x="296"/>
        <item x="54"/>
        <item x="651"/>
        <item x="28"/>
        <item x="1355"/>
        <item x="878"/>
        <item x="496"/>
        <item x="1209"/>
        <item x="629"/>
        <item x="1314"/>
        <item x="13"/>
        <item x="997"/>
        <item x="350"/>
        <item x="998"/>
        <item x="1088"/>
        <item x="1158"/>
        <item x="888"/>
        <item x="112"/>
        <item x="305"/>
        <item x="443"/>
        <item x="559"/>
        <item x="260"/>
        <item x="1364"/>
        <item x="791"/>
        <item x="977"/>
        <item x="1308"/>
        <item x="1066"/>
        <item x="1039"/>
        <item x="487"/>
        <item x="1128"/>
        <item x="68"/>
        <item x="545"/>
        <item x="1256"/>
        <item x="880"/>
        <item x="101"/>
        <item x="15"/>
        <item x="200"/>
        <item x="780"/>
        <item x="6"/>
        <item x="580"/>
        <item x="53"/>
        <item x="548"/>
        <item x="1049"/>
        <item x="87"/>
        <item x="426"/>
        <item x="969"/>
        <item x="495"/>
        <item x="392"/>
        <item x="883"/>
        <item x="343"/>
        <item x="327"/>
        <item x="278"/>
        <item x="1181"/>
        <item x="486"/>
        <item x="1062"/>
        <item x="1282"/>
        <item x="310"/>
        <item x="372"/>
        <item x="534"/>
        <item x="578"/>
        <item x="991"/>
        <item x="716"/>
        <item x="647"/>
        <item x="1271"/>
        <item x="589"/>
        <item x="957"/>
        <item x="190"/>
        <item x="380"/>
        <item x="315"/>
        <item x="539"/>
        <item x="768"/>
        <item x="1257"/>
        <item x="1112"/>
        <item x="1139"/>
        <item x="1002"/>
        <item x="600"/>
        <item x="950"/>
        <item x="884"/>
        <item x="1025"/>
        <item x="728"/>
        <item x="584"/>
        <item x="868"/>
        <item x="1235"/>
        <item x="475"/>
        <item x="630"/>
        <item x="1164"/>
        <item x="533"/>
        <item x="894"/>
        <item x="153"/>
        <item x="1229"/>
        <item x="1367"/>
        <item x="543"/>
        <item x="537"/>
        <item x="994"/>
        <item x="825"/>
        <item x="927"/>
        <item x="754"/>
        <item x="234"/>
        <item x="906"/>
        <item x="367"/>
        <item x="347"/>
        <item x="1266"/>
        <item x="317"/>
        <item x="334"/>
        <item x="416"/>
        <item x="24"/>
        <item x="540"/>
        <item x="993"/>
        <item x="879"/>
        <item x="197"/>
        <item x="585"/>
        <item x="404"/>
        <item x="857"/>
        <item x="209"/>
        <item x="1007"/>
        <item x="798"/>
        <item x="257"/>
        <item x="314"/>
        <item x="944"/>
        <item x="400"/>
        <item x="485"/>
        <item x="1157"/>
        <item x="1180"/>
        <item x="966"/>
        <item x="680"/>
        <item x="565"/>
        <item x="502"/>
        <item x="777"/>
        <item x="332"/>
        <item x="138"/>
        <item x="427"/>
        <item x="493"/>
        <item x="1168"/>
        <item x="725"/>
        <item x="1200"/>
        <item x="833"/>
        <item x="644"/>
        <item x="1350"/>
        <item x="93"/>
        <item x="947"/>
        <item x="429"/>
        <item x="1318"/>
        <item x="1133"/>
        <item x="1173"/>
        <item x="736"/>
        <item x="1220"/>
        <item x="1177"/>
        <item x="710"/>
        <item x="708"/>
        <item x="147"/>
        <item x="1156"/>
        <item x="800"/>
        <item x="1190"/>
        <item x="376"/>
        <item x="859"/>
        <item x="258"/>
        <item x="779"/>
        <item x="378"/>
        <item x="198"/>
        <item x="1272"/>
        <item x="743"/>
        <item x="826"/>
        <item x="1218"/>
        <item x="788"/>
        <item x="358"/>
        <item x="613"/>
        <item x="1121"/>
        <item x="683"/>
        <item x="510"/>
        <item x="1070"/>
        <item x="1221"/>
        <item x="279"/>
        <item x="225"/>
        <item x="938"/>
        <item x="652"/>
        <item x="294"/>
        <item x="177"/>
        <item x="10"/>
        <item x="381"/>
        <item x="282"/>
        <item x="715"/>
        <item x="822"/>
        <item x="992"/>
        <item x="1304"/>
        <item x="1198"/>
        <item x="1101"/>
        <item x="261"/>
        <item x="529"/>
        <item x="941"/>
        <item x="851"/>
        <item x="1340"/>
        <item x="270"/>
        <item x="896"/>
        <item x="490"/>
        <item x="999"/>
        <item x="165"/>
        <item x="1037"/>
        <item x="1274"/>
        <item x="1331"/>
        <item x="1134"/>
        <item x="814"/>
        <item x="338"/>
        <item x="308"/>
        <item x="592"/>
        <item x="1238"/>
        <item x="673"/>
        <item x="115"/>
        <item x="625"/>
        <item x="986"/>
        <item x="65"/>
        <item x="1231"/>
        <item x="694"/>
        <item x="1185"/>
        <item x="1001"/>
        <item x="1051"/>
        <item x="1123"/>
        <item x="1280"/>
        <item x="74"/>
        <item x="35"/>
        <item x="778"/>
        <item x="813"/>
        <item x="463"/>
        <item x="760"/>
        <item x="421"/>
        <item x="795"/>
        <item x="1035"/>
        <item x="1241"/>
        <item x="704"/>
        <item x="866"/>
        <item x="574"/>
        <item x="120"/>
        <item x="1018"/>
        <item x="1270"/>
        <item x="407"/>
        <item x="127"/>
        <item x="1368"/>
        <item x="267"/>
        <item x="867"/>
        <item x="1334"/>
        <item x="176"/>
        <item x="620"/>
        <item x="210"/>
        <item x="78"/>
        <item x="699"/>
        <item x="1167"/>
        <item x="762"/>
        <item x="217"/>
        <item x="971"/>
        <item x="602"/>
        <item x="1290"/>
        <item x="655"/>
        <item x="567"/>
        <item x="1136"/>
        <item x="1091"/>
        <item x="235"/>
        <item x="295"/>
        <item x="298"/>
        <item x="1076"/>
        <item x="128"/>
        <item x="721"/>
        <item x="1342"/>
        <item x="88"/>
        <item x="1288"/>
        <item x="1346"/>
        <item x="806"/>
        <item x="264"/>
        <item x="1230"/>
        <item x="59"/>
        <item x="1148"/>
        <item x="1349"/>
        <item x="538"/>
        <item x="1227"/>
        <item x="549"/>
        <item x="724"/>
        <item x="491"/>
        <item x="152"/>
        <item x="541"/>
        <item x="408"/>
        <item x="807"/>
        <item x="794"/>
        <item x="860"/>
        <item x="1302"/>
        <item x="394"/>
        <item x="823"/>
        <item x="1191"/>
        <item x="723"/>
        <item x="689"/>
        <item x="1174"/>
        <item x="848"/>
        <item x="1093"/>
        <item x="573"/>
        <item x="1269"/>
        <item x="590"/>
        <item x="718"/>
        <item x="1080"/>
        <item x="546"/>
        <item x="1154"/>
        <item x="692"/>
        <item x="458"/>
        <item x="1095"/>
        <item x="1105"/>
        <item x="1362"/>
        <item x="18"/>
        <item x="606"/>
        <item x="636"/>
        <item x="7"/>
        <item x="271"/>
        <item x="1222"/>
        <item x="913"/>
        <item x="737"/>
        <item x="129"/>
        <item x="1335"/>
        <item x="577"/>
        <item x="242"/>
        <item x="452"/>
        <item x="141"/>
        <item x="571"/>
        <item x="956"/>
        <item x="733"/>
        <item x="330"/>
        <item x="1333"/>
        <item x="675"/>
        <item x="1172"/>
        <item x="595"/>
        <item x="805"/>
        <item x="1026"/>
        <item x="902"/>
        <item x="516"/>
        <item x="1096"/>
        <item x="446"/>
        <item x="158"/>
        <item x="695"/>
        <item x="945"/>
        <item x="1090"/>
        <item x="60"/>
        <item x="1065"/>
        <item x="855"/>
        <item x="414"/>
        <item x="55"/>
        <item x="340"/>
        <item x="550"/>
        <item x="809"/>
        <item x="686"/>
        <item x="1315"/>
        <item x="1300"/>
        <item x="251"/>
        <item x="442"/>
        <item x="1165"/>
        <item x="1050"/>
        <item x="436"/>
        <item x="268"/>
        <item x="211"/>
        <item x="1104"/>
        <item x="1195"/>
        <item x="615"/>
        <item x="804"/>
        <item x="1152"/>
        <item x="1298"/>
        <item x="960"/>
        <item x="774"/>
        <item x="897"/>
        <item x="424"/>
        <item x="111"/>
        <item x="671"/>
        <item x="402"/>
        <item x="1064"/>
        <item x="85"/>
        <item x="1328"/>
        <item x="1254"/>
        <item x="749"/>
        <item x="104"/>
        <item x="1352"/>
        <item x="206"/>
        <item x="1211"/>
        <item x="103"/>
        <item x="121"/>
        <item x="1297"/>
        <item x="834"/>
        <item x="668"/>
        <item x="877"/>
        <item x="597"/>
        <item x="982"/>
        <item x="738"/>
        <item x="196"/>
        <item x="274"/>
        <item x="355"/>
        <item x="1107"/>
        <item x="899"/>
        <item x="843"/>
        <item x="1228"/>
        <item x="318"/>
        <item x="782"/>
        <item x="893"/>
        <item x="50"/>
        <item x="498"/>
        <item x="1197"/>
        <item x="1081"/>
        <item x="1289"/>
        <item x="1354"/>
        <item x="755"/>
        <item x="275"/>
        <item x="1129"/>
        <item x="1284"/>
        <item x="560"/>
        <item x="1162"/>
        <item x="885"/>
        <item x="730"/>
        <item x="122"/>
        <item x="83"/>
        <item x="409"/>
        <item x="1009"/>
        <item x="1043"/>
        <item x="1295"/>
        <item x="1127"/>
        <item x="769"/>
        <item x="231"/>
        <item x="664"/>
        <item x="1184"/>
        <item x="239"/>
        <item x="34"/>
        <item x="976"/>
        <item x="958"/>
        <item x="1015"/>
        <item x="1032"/>
        <item x="185"/>
        <item x="172"/>
        <item x="1243"/>
        <item x="846"/>
        <item x="1036"/>
        <item x="1171"/>
        <item x="665"/>
        <item x="1201"/>
        <item x="517"/>
        <item x="1132"/>
        <item x="26"/>
        <item x="247"/>
        <item x="167"/>
        <item x="912"/>
        <item x="1273"/>
        <item x="815"/>
        <item x="924"/>
        <item x="1119"/>
        <item x="1044"/>
        <item x="1155"/>
        <item x="130"/>
        <item x="832"/>
        <item x="687"/>
        <item x="12"/>
        <item x="1262"/>
        <item x="236"/>
        <item x="415"/>
        <item x="89"/>
        <item x="837"/>
        <item x="22"/>
        <item x="1363"/>
        <item x="1283"/>
        <item x="745"/>
        <item x="464"/>
        <item x="488"/>
        <item x="831"/>
        <item x="910"/>
        <item x="142"/>
        <item x="901"/>
        <item x="1099"/>
        <item x="331"/>
        <item x="622"/>
        <item x="518"/>
        <item x="707"/>
        <item x="542"/>
        <item x="188"/>
        <item x="229"/>
        <item x="568"/>
        <item x="1330"/>
        <item x="1307"/>
        <item x="1188"/>
        <item x="799"/>
        <item x="1245"/>
        <item x="207"/>
        <item x="300"/>
        <item x="114"/>
        <item x="792"/>
        <item x="46"/>
        <item x="775"/>
        <item x="301"/>
        <item x="1337"/>
        <item x="405"/>
        <item x="1285"/>
        <item x="593"/>
        <item x="17"/>
        <item x="61"/>
        <item x="996"/>
        <item x="192"/>
        <item x="817"/>
        <item x="591"/>
        <item x="872"/>
        <item x="1189"/>
        <item x="96"/>
        <item x="262"/>
        <item x="911"/>
        <item x="1358"/>
        <item x="90"/>
        <item x="931"/>
        <item x="1310"/>
        <item x="134"/>
        <item x="398"/>
        <item x="1021"/>
        <item x="871"/>
        <item x="157"/>
        <item x="840"/>
        <item x="283"/>
        <item x="812"/>
        <item x="962"/>
        <item x="169"/>
        <item x="224"/>
        <item x="386"/>
        <item x="504"/>
        <item x="41"/>
        <item x="985"/>
        <item x="1160"/>
        <item x="914"/>
        <item x="1247"/>
        <item x="1053"/>
        <item x="240"/>
        <item x="753"/>
        <item x="1268"/>
        <item x="970"/>
        <item x="319"/>
        <item x="369"/>
        <item x="1240"/>
        <item x="821"/>
        <item x="936"/>
        <item x="466"/>
        <item x="137"/>
        <item x="84"/>
        <item x="892"/>
        <item x="1348"/>
        <item x="1322"/>
        <item x="255"/>
        <item x="449"/>
        <item x="887"/>
        <item x="467"/>
        <item x="1178"/>
        <item x="102"/>
        <item x="422"/>
        <item x="1117"/>
        <item x="1312"/>
        <item x="154"/>
        <item x="765"/>
        <item x="607"/>
        <item x="706"/>
        <item x="205"/>
        <item x="907"/>
        <item x="483"/>
        <item x="1237"/>
        <item x="594"/>
        <item x="1192"/>
        <item x="146"/>
        <item x="1292"/>
        <item x="316"/>
        <item x="645"/>
        <item x="638"/>
        <item x="3"/>
        <item x="1115"/>
        <item x="417"/>
        <item x="1213"/>
        <item x="353"/>
        <item x="292"/>
        <item x="889"/>
        <item x="676"/>
        <item x="670"/>
        <item x="1202"/>
        <item x="682"/>
        <item x="432"/>
        <item x="515"/>
        <item x="1316"/>
        <item x="1186"/>
        <item x="19"/>
        <item x="1253"/>
        <item x="228"/>
        <item x="891"/>
        <item x="162"/>
        <item x="876"/>
        <item x="579"/>
        <item x="522"/>
        <item x="374"/>
        <item x="420"/>
        <item x="92"/>
        <item x="616"/>
        <item x="1047"/>
        <item x="511"/>
        <item x="1000"/>
        <item x="1353"/>
        <item x="302"/>
        <item x="766"/>
        <item x="1199"/>
        <item x="1142"/>
        <item x="1263"/>
        <item x="551"/>
        <item x="1361"/>
        <item x="49"/>
        <item x="259"/>
        <item x="44"/>
        <item x="109"/>
        <item x="1170"/>
        <item x="118"/>
        <item x="1223"/>
        <item x="91"/>
        <item x="919"/>
        <item x="1149"/>
        <item x="1098"/>
        <item x="135"/>
        <item x="929"/>
        <item x="474"/>
        <item x="1067"/>
        <item x="173"/>
        <item x="810"/>
        <item x="558"/>
        <item x="131"/>
        <item x="633"/>
        <item x="932"/>
        <item x="696"/>
        <item x="512"/>
        <item x="531"/>
        <item x="1338"/>
        <item x="544"/>
        <item x="221"/>
        <item x="223"/>
        <item x="1264"/>
        <item x="784"/>
        <item x="189"/>
        <item x="21"/>
        <item x="43"/>
        <item x="1034"/>
        <item x="178"/>
        <item x="1193"/>
        <item x="1057"/>
        <item x="1092"/>
        <item x="681"/>
        <item x="1159"/>
        <item x="654"/>
        <item x="326"/>
        <item x="1163"/>
        <item x="908"/>
        <item x="126"/>
        <item x="988"/>
        <item x="1144"/>
        <item x="77"/>
        <item x="858"/>
        <item x="978"/>
        <item x="1203"/>
        <item x="1278"/>
        <item x="763"/>
        <item x="820"/>
        <item x="445"/>
        <item x="886"/>
        <item x="937"/>
        <item x="1017"/>
        <item x="1079"/>
        <item x="882"/>
        <item x="48"/>
        <item x="9"/>
        <item x="497"/>
        <item x="556"/>
        <item x="1041"/>
        <item x="783"/>
        <item x="508"/>
        <item x="640"/>
        <item x="1324"/>
        <item x="451"/>
        <item x="1303"/>
        <item x="290"/>
        <item x="1087"/>
        <item x="227"/>
        <item x="983"/>
        <item x="968"/>
        <item x="917"/>
        <item x="311"/>
        <item x="284"/>
        <item x="1219"/>
        <item x="289"/>
        <item x="418"/>
        <item x="1077"/>
        <item x="1182"/>
        <item x="714"/>
        <item x="218"/>
        <item x="183"/>
        <item x="375"/>
        <item x="750"/>
        <item x="1365"/>
        <item x="870"/>
        <item x="430"/>
        <item x="184"/>
        <item x="98"/>
        <item x="608"/>
        <item x="419"/>
        <item x="140"/>
        <item x="265"/>
        <item x="581"/>
        <item x="64"/>
        <item x="836"/>
        <item x="1038"/>
        <item x="634"/>
        <item x="1161"/>
        <item x="1296"/>
        <item x="263"/>
        <item x="388"/>
        <item x="659"/>
        <item x="918"/>
        <item x="1130"/>
        <item x="32"/>
        <item x="1150"/>
        <item x="698"/>
        <item x="1207"/>
        <item x="995"/>
        <item x="287"/>
        <item x="521"/>
        <item x="1233"/>
        <item x="818"/>
        <item x="468"/>
        <item x="219"/>
        <item x="764"/>
        <item x="747"/>
        <item x="1277"/>
        <item x="1239"/>
        <item x="612"/>
        <item x="587"/>
        <item x="357"/>
        <item x="1140"/>
        <item x="940"/>
        <item x="106"/>
        <item x="433"/>
        <item x="1320"/>
        <item x="1058"/>
        <item x="230"/>
        <item x="824"/>
        <item x="191"/>
        <item x="132"/>
        <item x="1323"/>
        <item x="336"/>
        <item x="100"/>
        <item x="79"/>
        <item x="1094"/>
        <item x="456"/>
        <item x="175"/>
        <item x="472"/>
        <item x="642"/>
        <item x="76"/>
        <item x="75"/>
        <item x="1194"/>
        <item x="1033"/>
        <item x="71"/>
        <item x="808"/>
        <item x="244"/>
        <item x="928"/>
        <item x="819"/>
        <item x="1276"/>
        <item x="623"/>
        <item x="243"/>
        <item x="368"/>
        <item x="1003"/>
        <item x="923"/>
        <item x="82"/>
        <item x="1204"/>
        <item x="952"/>
        <item x="646"/>
        <item x="732"/>
        <item x="1166"/>
        <item x="596"/>
        <item x="361"/>
        <item x="256"/>
        <item x="729"/>
        <item x="1260"/>
        <item x="839"/>
        <item x="403"/>
        <item x="1187"/>
        <item x="702"/>
        <item x="525"/>
        <item x="365"/>
        <item x="125"/>
        <item x="1059"/>
        <item x="4"/>
        <item x="953"/>
        <item x="1084"/>
        <item x="583"/>
        <item x="246"/>
        <item x="171"/>
        <item x="473"/>
        <item x="20"/>
        <item x="523"/>
        <item x="1242"/>
        <item x="562"/>
        <item x="1063"/>
        <item x="1279"/>
        <item x="457"/>
        <item x="253"/>
        <item x="653"/>
        <item x="530"/>
        <item x="1040"/>
        <item x="454"/>
        <item x="1234"/>
        <item x="711"/>
        <item x="1071"/>
        <item x="939"/>
        <item x="816"/>
        <item x="641"/>
        <item x="273"/>
        <item x="1217"/>
        <item x="148"/>
        <item x="220"/>
        <item x="657"/>
        <item x="389"/>
        <item x="669"/>
        <item x="731"/>
        <item x="1122"/>
        <item x="1176"/>
        <item x="514"/>
        <item x="959"/>
        <item x="266"/>
        <item x="563"/>
        <item x="717"/>
        <item x="412"/>
        <item x="553"/>
        <item x="900"/>
        <item x="861"/>
        <item x="450"/>
        <item x="852"/>
        <item x="635"/>
        <item x="1319"/>
        <item x="761"/>
        <item x="948"/>
        <item x="344"/>
        <item x="155"/>
        <item x="989"/>
        <item x="441"/>
        <item x="1250"/>
        <item x="299"/>
        <item x="232"/>
        <item x="1309"/>
        <item x="321"/>
        <item x="601"/>
        <item x="973"/>
        <item x="179"/>
        <item x="909"/>
        <item x="785"/>
        <item x="345"/>
        <item x="39"/>
        <item x="898"/>
        <item x="349"/>
        <item x="626"/>
        <item x="954"/>
        <item x="1267"/>
        <item x="1251"/>
        <item x="448"/>
        <item x="1232"/>
        <item x="1006"/>
        <item x="678"/>
        <item x="325"/>
        <item x="494"/>
        <item x="241"/>
        <item x="245"/>
        <item x="773"/>
        <item x="431"/>
        <item x="624"/>
        <item x="195"/>
        <item x="1118"/>
        <item x="1151"/>
        <item x="484"/>
        <item x="1325"/>
        <item x="1147"/>
        <item x="564"/>
        <item x="281"/>
        <item x="990"/>
        <item x="136"/>
        <item x="1252"/>
        <item x="364"/>
        <item x="1183"/>
        <item x="222"/>
        <item x="1103"/>
        <item x="1073"/>
        <item x="119"/>
        <item x="25"/>
        <item x="168"/>
        <item x="661"/>
        <item x="160"/>
        <item x="447"/>
        <item x="1111"/>
        <item x="1306"/>
        <item x="903"/>
        <item x="423"/>
        <item x="1097"/>
        <item x="643"/>
        <item x="598"/>
        <item x="974"/>
        <item x="639"/>
        <item x="72"/>
        <item x="569"/>
        <item x="123"/>
        <item x="323"/>
        <item x="348"/>
        <item x="399"/>
        <item x="987"/>
        <item x="1360"/>
        <item x="828"/>
        <item x="1210"/>
        <item x="1249"/>
        <item x="1046"/>
        <item x="2"/>
        <item x="1072"/>
        <item x="1100"/>
        <item x="1010"/>
        <item x="951"/>
        <item x="1275"/>
        <item x="915"/>
        <item x="276"/>
        <item x="1075"/>
        <item x="1124"/>
        <item x="572"/>
        <item x="212"/>
        <item x="776"/>
        <item x="650"/>
        <item x="742"/>
        <item x="621"/>
        <item x="30"/>
        <item x="781"/>
        <item x="576"/>
        <item x="1175"/>
        <item x="611"/>
        <item x="113"/>
        <item x="942"/>
        <item x="1029"/>
        <item x="1008"/>
        <item x="66"/>
        <item x="632"/>
        <item x="439"/>
        <item x="460"/>
        <item x="1208"/>
        <item x="528"/>
        <item x="1305"/>
        <item x="363"/>
        <item x="1086"/>
        <item x="1258"/>
        <item x="1078"/>
        <item x="961"/>
        <item x="509"/>
        <item x="471"/>
        <item x="570"/>
        <item x="366"/>
        <item x="1135"/>
        <item x="895"/>
        <item x="701"/>
        <item x="470"/>
        <item x="1347"/>
        <item x="790"/>
        <item x="370"/>
        <item x="1313"/>
        <item x="501"/>
        <item x="586"/>
        <item x="479"/>
        <item x="524"/>
        <item x="1085"/>
        <item x="967"/>
        <item x="1345"/>
        <item x="935"/>
        <item x="291"/>
        <item x="975"/>
        <item x="293"/>
        <item x="360"/>
        <item x="1225"/>
        <item x="133"/>
        <item x="459"/>
        <item x="237"/>
        <item x="709"/>
        <item x="1246"/>
        <item x="827"/>
        <item x="722"/>
        <item x="341"/>
        <item x="555"/>
        <item x="335"/>
        <item x="480"/>
        <item x="248"/>
        <item x="561"/>
        <item x="216"/>
        <item x="359"/>
        <item x="313"/>
        <item x="161"/>
        <item x="972"/>
        <item x="1357"/>
        <item x="726"/>
        <item x="492"/>
        <item x="751"/>
        <item x="1031"/>
        <item x="603"/>
        <item x="811"/>
        <item x="1356"/>
        <item x="526"/>
        <item x="1311"/>
        <item x="455"/>
        <item x="1074"/>
        <item x="351"/>
        <item x="1293"/>
        <item x="619"/>
        <item x="62"/>
        <item x="793"/>
        <item x="519"/>
        <item x="1131"/>
        <item x="214"/>
        <item x="373"/>
        <item x="181"/>
        <item x="1083"/>
        <item x="202"/>
        <item x="863"/>
        <item x="481"/>
        <item x="1343"/>
        <item x="690"/>
        <item x="395"/>
        <item x="170"/>
        <item x="174"/>
        <item x="905"/>
        <item x="803"/>
        <item x="252"/>
        <item x="489"/>
        <item x="881"/>
        <item x="1224"/>
        <item x="869"/>
        <item x="250"/>
        <item x="144"/>
        <item x="605"/>
        <item x="719"/>
        <item x="789"/>
        <item x="767"/>
        <item x="145"/>
        <item x="746"/>
        <item x="703"/>
        <item x="771"/>
        <item x="164"/>
        <item x="382"/>
        <item x="796"/>
        <item x="139"/>
        <item x="1366"/>
        <item x="406"/>
        <item x="342"/>
        <item x="772"/>
        <item x="965"/>
        <item x="477"/>
        <item x="393"/>
        <item x="193"/>
        <item x="1236"/>
        <item x="503"/>
        <item x="984"/>
        <item x="1014"/>
        <item x="507"/>
        <item x="166"/>
        <item x="955"/>
        <item x="362"/>
        <item x="697"/>
        <item x="63"/>
        <item x="787"/>
        <item x="1153"/>
        <item x="1019"/>
        <item x="354"/>
        <item x="1359"/>
        <item x="339"/>
        <item x="401"/>
        <item x="143"/>
        <item x="757"/>
        <item x="1138"/>
        <item x="307"/>
        <item x="1060"/>
        <item x="712"/>
        <item x="1317"/>
        <item x="741"/>
        <item x="269"/>
        <item x="588"/>
        <item x="387"/>
        <item x="159"/>
        <item x="1054"/>
        <item x="1287"/>
        <item x="547"/>
        <item x="744"/>
        <item x="1206"/>
        <item x="444"/>
        <item x="921"/>
        <item x="856"/>
        <item x="770"/>
        <item x="428"/>
        <item x="1299"/>
        <item x="756"/>
        <item x="306"/>
        <item x="1291"/>
        <item x="981"/>
        <item x="1344"/>
        <item x="610"/>
        <item x="679"/>
        <item x="801"/>
        <item x="759"/>
        <item x="31"/>
        <item x="875"/>
        <item x="73"/>
        <item x="786"/>
        <item x="1351"/>
        <item x="233"/>
        <item x="1028"/>
        <item x="105"/>
        <item x="194"/>
        <item x="352"/>
        <item x="86"/>
        <item x="1108"/>
        <item x="552"/>
        <item x="356"/>
        <item x="5"/>
        <item x="943"/>
        <item x="390"/>
        <item x="156"/>
        <item x="925"/>
        <item x="865"/>
        <item x="1327"/>
        <item x="303"/>
        <item x="163"/>
        <item x="304"/>
        <item x="391"/>
        <item x="1141"/>
        <item x="440"/>
        <item x="346"/>
        <item x="720"/>
        <item x="14"/>
        <item x="873"/>
        <item x="1120"/>
        <item x="916"/>
        <item x="149"/>
        <item x="1339"/>
        <item x="329"/>
        <item x="1226"/>
        <item x="667"/>
        <item x="320"/>
        <item x="437"/>
        <item x="1126"/>
        <item x="70"/>
        <item x="979"/>
        <item x="95"/>
        <item x="116"/>
        <item x="36"/>
        <item x="56"/>
        <item x="557"/>
        <item x="94"/>
        <item x="186"/>
        <item x="288"/>
        <item x="1016"/>
        <item x="1052"/>
        <item x="838"/>
        <item x="964"/>
        <item x="1336"/>
        <item x="849"/>
        <item x="748"/>
        <item x="934"/>
        <item x="1294"/>
        <item x="713"/>
        <item x="226"/>
        <item x="57"/>
        <item x="535"/>
        <item x="40"/>
        <item x="1329"/>
        <item x="110"/>
        <item x="864"/>
        <item x="658"/>
        <item x="312"/>
        <item x="963"/>
        <item x="845"/>
        <item x="435"/>
        <item x="51"/>
        <item x="874"/>
        <item x="337"/>
        <item x="1012"/>
        <item x="124"/>
        <item x="33"/>
        <item x="379"/>
        <item x="672"/>
        <item x="213"/>
        <item x="1321"/>
        <item x="438"/>
        <item x="1114"/>
        <item x="328"/>
        <item x="853"/>
        <item x="734"/>
        <item x="333"/>
        <item x="180"/>
        <item x="108"/>
        <item x="204"/>
        <item x="946"/>
        <item x="58"/>
        <item x="1022"/>
        <item x="1212"/>
        <item x="862"/>
        <item x="107"/>
        <item x="1023"/>
        <item x="425"/>
        <item x="37"/>
        <item x="97"/>
        <item x="42"/>
        <item x="1137"/>
        <item x="566"/>
        <item x="513"/>
        <item x="199"/>
        <item x="324"/>
        <item x="286"/>
        <item x="1205"/>
        <item x="1109"/>
        <item x="1326"/>
        <item x="476"/>
        <item x="835"/>
        <item x="52"/>
        <item x="371"/>
        <item x="1332"/>
        <item x="203"/>
        <item x="499"/>
        <item x="700"/>
        <item x="662"/>
        <item x="397"/>
        <item x="297"/>
        <item x="434"/>
        <item x="532"/>
        <item x="1146"/>
        <item x="1286"/>
        <item x="1116"/>
        <item x="1143"/>
        <item x="1024"/>
        <item x="685"/>
        <item x="554"/>
        <item x="575"/>
        <item x="520"/>
        <item x="829"/>
        <item x="660"/>
        <item x="677"/>
        <item x="1214"/>
        <item x="1125"/>
        <item x="1215"/>
        <item x="1027"/>
        <item x="23"/>
        <item x="187"/>
        <item x="740"/>
        <item x="1145"/>
        <item x="280"/>
        <item x="844"/>
        <item x="413"/>
        <item x="841"/>
        <item x="663"/>
        <item x="536"/>
        <item x="933"/>
        <item x="527"/>
        <item x="688"/>
        <item x="478"/>
        <item x="1042"/>
        <item x="693"/>
        <item x="38"/>
        <item x="949"/>
        <item x="384"/>
        <item x="922"/>
        <item x="739"/>
        <item x="47"/>
        <item x="277"/>
        <item x="684"/>
        <item x="666"/>
        <item x="1020"/>
        <item x="1196"/>
        <item x="285"/>
        <item x="8"/>
        <item x="182"/>
        <item x="920"/>
        <item x="396"/>
        <item x="842"/>
        <item x="500"/>
        <item x="830"/>
        <item x="469"/>
        <item x="506"/>
        <item x="656"/>
        <item x="29"/>
        <item x="482"/>
        <item x="1110"/>
        <item x="1011"/>
        <item x="649"/>
        <item x="930"/>
        <item x="385"/>
        <item x="0"/>
        <item x="1106"/>
        <item x="1102"/>
        <item x="465"/>
        <item x="16"/>
        <item x="11"/>
        <item x="383"/>
        <item x="377"/>
        <item t="default"/>
      </items>
    </pivotField>
    <pivotField axis="axisCol" dataField="1"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2">
    <i>
      <x/>
    </i>
    <i t="grand">
      <x/>
    </i>
  </rowItems>
  <colFields count="1">
    <field x="20"/>
  </colFields>
  <colItems count="4">
    <i>
      <x/>
    </i>
    <i>
      <x v="1"/>
    </i>
    <i>
      <x v="2"/>
    </i>
    <i t="grand">
      <x/>
    </i>
  </colItems>
  <dataFields count="1">
    <dataField name="Count of Pump_Status" fld="2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372A87-DACB-481C-82D4-46FE303AE6D4}"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2:E24" firstHeaderRow="1" firstDataRow="1" firstDataCol="1"/>
  <pivotFields count="24">
    <pivotField axis="axisRow" showAll="0">
      <items count="16">
        <item h="1" x="0"/>
        <item x="1"/>
        <item h="1" x="2"/>
        <item h="1" x="3"/>
        <item h="1" x="4"/>
        <item h="1" x="5"/>
        <item h="1" x="6"/>
        <item h="1" x="7"/>
        <item h="1" x="8"/>
        <item h="1" x="9"/>
        <item h="1" x="10"/>
        <item h="1" x="11"/>
        <item h="1" x="12"/>
        <item h="1" x="13"/>
        <item h="1" x="14"/>
        <item t="default"/>
      </items>
    </pivotField>
    <pivotField numFmtId="22"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numFmtId="9" showAll="0"/>
    <pivotField showAll="0"/>
    <pivotField numFmtId="9" showAll="0"/>
    <pivotField showAll="0"/>
    <pivotField showAll="0" defaultSubtotal="0"/>
    <pivotField showAll="0" defaultSubtotal="0"/>
    <pivotField showAll="0" defaultSubtotal="0">
      <items count="4">
        <item x="0"/>
        <item x="1"/>
        <item x="2"/>
        <item x="3"/>
      </items>
    </pivotField>
  </pivotFields>
  <rowFields count="1">
    <field x="0"/>
  </rowFields>
  <rowItems count="2">
    <i>
      <x v="1"/>
    </i>
    <i t="grand">
      <x/>
    </i>
  </rowItems>
  <colItems count="1">
    <i/>
  </colItems>
  <dataFields count="1">
    <dataField name="Sum of Hours_Us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A337CA-E41C-4A29-A08D-16BE5C7692EC}"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H6" firstHeaderRow="1" firstDataRow="2" firstDataCol="1"/>
  <pivotFields count="24">
    <pivotField axis="axisRow" showAll="0">
      <items count="16">
        <item h="1" x="0"/>
        <item x="1"/>
        <item h="1" x="2"/>
        <item h="1" x="3"/>
        <item h="1" x="4"/>
        <item h="1" x="5"/>
        <item h="1" x="6"/>
        <item h="1" x="7"/>
        <item h="1" x="8"/>
        <item h="1" x="9"/>
        <item h="1" x="10"/>
        <item h="1" x="11"/>
        <item h="1" x="12"/>
        <item h="1" x="13"/>
        <item h="1" x="14"/>
        <item t="default"/>
      </items>
    </pivotField>
    <pivotField numFmtId="22"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showAll="0"/>
    <pivotField showAll="0"/>
    <pivotField showAll="0"/>
    <pivotField showAll="0"/>
    <pivotField showAll="0"/>
    <pivotField showAll="0"/>
    <pivotField showAll="0"/>
    <pivotField showAll="0"/>
    <pivotField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showAll="0"/>
    <pivotField showAll="0"/>
    <pivotField numFmtId="9" showAll="0"/>
    <pivotField showAll="0"/>
    <pivotField numFmtId="9" showAll="0"/>
    <pivotField showAll="0"/>
    <pivotField numFmtId="9" showAll="0">
      <items count="1370">
        <item x="1"/>
        <item x="1281"/>
        <item x="618"/>
        <item x="272"/>
        <item x="617"/>
        <item x="631"/>
        <item x="461"/>
        <item x="462"/>
        <item x="249"/>
        <item x="802"/>
        <item x="609"/>
        <item x="151"/>
        <item x="1082"/>
        <item x="81"/>
        <item x="904"/>
        <item x="758"/>
        <item x="1169"/>
        <item x="254"/>
        <item x="1179"/>
        <item x="627"/>
        <item x="599"/>
        <item x="238"/>
        <item x="1004"/>
        <item x="582"/>
        <item x="1069"/>
        <item x="1055"/>
        <item x="850"/>
        <item x="1244"/>
        <item x="854"/>
        <item x="1255"/>
        <item x="628"/>
        <item x="67"/>
        <item x="614"/>
        <item x="322"/>
        <item x="1045"/>
        <item x="80"/>
        <item x="410"/>
        <item x="1061"/>
        <item x="1056"/>
        <item x="1005"/>
        <item x="980"/>
        <item x="1265"/>
        <item x="27"/>
        <item x="309"/>
        <item x="637"/>
        <item x="890"/>
        <item x="735"/>
        <item x="604"/>
        <item x="1259"/>
        <item x="674"/>
        <item x="453"/>
        <item x="1068"/>
        <item x="208"/>
        <item x="150"/>
        <item x="691"/>
        <item x="1048"/>
        <item x="99"/>
        <item x="1341"/>
        <item x="797"/>
        <item x="69"/>
        <item x="1089"/>
        <item x="1216"/>
        <item x="1301"/>
        <item x="215"/>
        <item x="705"/>
        <item x="411"/>
        <item x="847"/>
        <item x="926"/>
        <item x="648"/>
        <item x="117"/>
        <item x="1261"/>
        <item x="1248"/>
        <item x="45"/>
        <item x="1030"/>
        <item x="727"/>
        <item x="752"/>
        <item x="1013"/>
        <item x="1113"/>
        <item x="505"/>
        <item x="201"/>
        <item x="296"/>
        <item x="54"/>
        <item x="651"/>
        <item x="28"/>
        <item x="1355"/>
        <item x="878"/>
        <item x="496"/>
        <item x="1209"/>
        <item x="629"/>
        <item x="1314"/>
        <item x="13"/>
        <item x="997"/>
        <item x="350"/>
        <item x="998"/>
        <item x="1088"/>
        <item x="1158"/>
        <item x="888"/>
        <item x="112"/>
        <item x="305"/>
        <item x="443"/>
        <item x="559"/>
        <item x="260"/>
        <item x="1364"/>
        <item x="791"/>
        <item x="977"/>
        <item x="1308"/>
        <item x="1066"/>
        <item x="1039"/>
        <item x="487"/>
        <item x="1128"/>
        <item x="68"/>
        <item x="545"/>
        <item x="1256"/>
        <item x="880"/>
        <item x="101"/>
        <item x="15"/>
        <item x="200"/>
        <item x="780"/>
        <item x="6"/>
        <item x="580"/>
        <item x="53"/>
        <item x="548"/>
        <item x="1049"/>
        <item x="87"/>
        <item x="426"/>
        <item x="969"/>
        <item x="495"/>
        <item x="392"/>
        <item x="883"/>
        <item x="343"/>
        <item x="327"/>
        <item x="278"/>
        <item x="1181"/>
        <item x="486"/>
        <item x="1062"/>
        <item x="1282"/>
        <item x="310"/>
        <item x="372"/>
        <item x="534"/>
        <item x="578"/>
        <item x="991"/>
        <item x="716"/>
        <item x="647"/>
        <item x="1271"/>
        <item x="589"/>
        <item x="957"/>
        <item x="190"/>
        <item x="380"/>
        <item x="315"/>
        <item x="539"/>
        <item x="768"/>
        <item x="1257"/>
        <item x="1112"/>
        <item x="1139"/>
        <item x="1002"/>
        <item x="600"/>
        <item x="950"/>
        <item x="884"/>
        <item x="1025"/>
        <item x="728"/>
        <item x="584"/>
        <item x="868"/>
        <item x="1235"/>
        <item x="475"/>
        <item x="630"/>
        <item x="1164"/>
        <item x="533"/>
        <item x="894"/>
        <item x="153"/>
        <item x="1229"/>
        <item x="1367"/>
        <item x="543"/>
        <item x="537"/>
        <item x="994"/>
        <item x="825"/>
        <item x="927"/>
        <item x="754"/>
        <item x="234"/>
        <item x="906"/>
        <item x="367"/>
        <item x="347"/>
        <item x="1266"/>
        <item x="317"/>
        <item x="334"/>
        <item x="416"/>
        <item x="24"/>
        <item x="540"/>
        <item x="993"/>
        <item x="879"/>
        <item x="197"/>
        <item x="585"/>
        <item x="404"/>
        <item x="857"/>
        <item x="209"/>
        <item x="1007"/>
        <item x="798"/>
        <item x="257"/>
        <item x="314"/>
        <item x="944"/>
        <item x="400"/>
        <item x="485"/>
        <item x="1157"/>
        <item x="1180"/>
        <item x="966"/>
        <item x="680"/>
        <item x="565"/>
        <item x="502"/>
        <item x="777"/>
        <item x="332"/>
        <item x="138"/>
        <item x="427"/>
        <item x="493"/>
        <item x="1168"/>
        <item x="725"/>
        <item x="1200"/>
        <item x="833"/>
        <item x="644"/>
        <item x="1350"/>
        <item x="93"/>
        <item x="947"/>
        <item x="429"/>
        <item x="1318"/>
        <item x="1133"/>
        <item x="1173"/>
        <item x="736"/>
        <item x="1220"/>
        <item x="1177"/>
        <item x="710"/>
        <item x="708"/>
        <item x="147"/>
        <item x="1156"/>
        <item x="800"/>
        <item x="1190"/>
        <item x="376"/>
        <item x="859"/>
        <item x="258"/>
        <item x="779"/>
        <item x="378"/>
        <item x="198"/>
        <item x="1272"/>
        <item x="743"/>
        <item x="826"/>
        <item x="1218"/>
        <item x="788"/>
        <item x="358"/>
        <item x="613"/>
        <item x="1121"/>
        <item x="683"/>
        <item x="510"/>
        <item x="1070"/>
        <item x="1221"/>
        <item x="279"/>
        <item x="225"/>
        <item x="938"/>
        <item x="652"/>
        <item x="294"/>
        <item x="177"/>
        <item x="10"/>
        <item x="381"/>
        <item x="282"/>
        <item x="715"/>
        <item x="822"/>
        <item x="992"/>
        <item x="1304"/>
        <item x="1198"/>
        <item x="1101"/>
        <item x="261"/>
        <item x="529"/>
        <item x="941"/>
        <item x="851"/>
        <item x="1340"/>
        <item x="270"/>
        <item x="896"/>
        <item x="490"/>
        <item x="999"/>
        <item x="165"/>
        <item x="1037"/>
        <item x="1274"/>
        <item x="1331"/>
        <item x="1134"/>
        <item x="814"/>
        <item x="338"/>
        <item x="308"/>
        <item x="592"/>
        <item x="1238"/>
        <item x="673"/>
        <item x="115"/>
        <item x="625"/>
        <item x="986"/>
        <item x="65"/>
        <item x="1231"/>
        <item x="694"/>
        <item x="1185"/>
        <item x="1001"/>
        <item x="1051"/>
        <item x="1123"/>
        <item x="1280"/>
        <item x="74"/>
        <item x="35"/>
        <item x="778"/>
        <item x="813"/>
        <item x="463"/>
        <item x="760"/>
        <item x="421"/>
        <item x="795"/>
        <item x="1035"/>
        <item x="1241"/>
        <item x="704"/>
        <item x="866"/>
        <item x="574"/>
        <item x="120"/>
        <item x="1018"/>
        <item x="1270"/>
        <item x="407"/>
        <item x="127"/>
        <item x="1368"/>
        <item x="267"/>
        <item x="867"/>
        <item x="1334"/>
        <item x="176"/>
        <item x="620"/>
        <item x="210"/>
        <item x="78"/>
        <item x="699"/>
        <item x="1167"/>
        <item x="762"/>
        <item x="217"/>
        <item x="971"/>
        <item x="602"/>
        <item x="1290"/>
        <item x="655"/>
        <item x="567"/>
        <item x="1136"/>
        <item x="1091"/>
        <item x="235"/>
        <item x="295"/>
        <item x="298"/>
        <item x="1076"/>
        <item x="128"/>
        <item x="721"/>
        <item x="1342"/>
        <item x="88"/>
        <item x="1288"/>
        <item x="1346"/>
        <item x="806"/>
        <item x="264"/>
        <item x="1230"/>
        <item x="59"/>
        <item x="1148"/>
        <item x="1349"/>
        <item x="538"/>
        <item x="1227"/>
        <item x="549"/>
        <item x="724"/>
        <item x="491"/>
        <item x="152"/>
        <item x="541"/>
        <item x="408"/>
        <item x="807"/>
        <item x="794"/>
        <item x="860"/>
        <item x="1302"/>
        <item x="394"/>
        <item x="823"/>
        <item x="1191"/>
        <item x="723"/>
        <item x="689"/>
        <item x="1174"/>
        <item x="848"/>
        <item x="1093"/>
        <item x="573"/>
        <item x="1269"/>
        <item x="590"/>
        <item x="718"/>
        <item x="1080"/>
        <item x="546"/>
        <item x="1154"/>
        <item x="692"/>
        <item x="458"/>
        <item x="1095"/>
        <item x="1105"/>
        <item x="1362"/>
        <item x="18"/>
        <item x="606"/>
        <item x="636"/>
        <item x="7"/>
        <item x="271"/>
        <item x="1222"/>
        <item x="913"/>
        <item x="737"/>
        <item x="129"/>
        <item x="1335"/>
        <item x="577"/>
        <item x="242"/>
        <item x="452"/>
        <item x="141"/>
        <item x="571"/>
        <item x="956"/>
        <item x="733"/>
        <item x="330"/>
        <item x="1333"/>
        <item x="675"/>
        <item x="1172"/>
        <item x="595"/>
        <item x="805"/>
        <item x="1026"/>
        <item x="902"/>
        <item x="516"/>
        <item x="1096"/>
        <item x="446"/>
        <item x="158"/>
        <item x="695"/>
        <item x="945"/>
        <item x="1090"/>
        <item x="60"/>
        <item x="1065"/>
        <item x="855"/>
        <item x="414"/>
        <item x="55"/>
        <item x="340"/>
        <item x="550"/>
        <item x="809"/>
        <item x="686"/>
        <item x="1315"/>
        <item x="1300"/>
        <item x="251"/>
        <item x="442"/>
        <item x="1165"/>
        <item x="1050"/>
        <item x="436"/>
        <item x="268"/>
        <item x="211"/>
        <item x="1104"/>
        <item x="1195"/>
        <item x="615"/>
        <item x="804"/>
        <item x="1152"/>
        <item x="1298"/>
        <item x="960"/>
        <item x="774"/>
        <item x="897"/>
        <item x="424"/>
        <item x="111"/>
        <item x="671"/>
        <item x="402"/>
        <item x="1064"/>
        <item x="85"/>
        <item x="1328"/>
        <item x="1254"/>
        <item x="749"/>
        <item x="104"/>
        <item x="1352"/>
        <item x="206"/>
        <item x="1211"/>
        <item x="103"/>
        <item x="121"/>
        <item x="1297"/>
        <item x="834"/>
        <item x="668"/>
        <item x="877"/>
        <item x="597"/>
        <item x="982"/>
        <item x="738"/>
        <item x="196"/>
        <item x="274"/>
        <item x="355"/>
        <item x="1107"/>
        <item x="899"/>
        <item x="843"/>
        <item x="1228"/>
        <item x="318"/>
        <item x="782"/>
        <item x="893"/>
        <item x="50"/>
        <item x="498"/>
        <item x="1197"/>
        <item x="1081"/>
        <item x="1289"/>
        <item x="1354"/>
        <item x="755"/>
        <item x="275"/>
        <item x="1129"/>
        <item x="1284"/>
        <item x="560"/>
        <item x="1162"/>
        <item x="885"/>
        <item x="730"/>
        <item x="122"/>
        <item x="83"/>
        <item x="409"/>
        <item x="1009"/>
        <item x="1043"/>
        <item x="1295"/>
        <item x="1127"/>
        <item x="769"/>
        <item x="231"/>
        <item x="664"/>
        <item x="1184"/>
        <item x="239"/>
        <item x="34"/>
        <item x="976"/>
        <item x="958"/>
        <item x="1015"/>
        <item x="1032"/>
        <item x="185"/>
        <item x="172"/>
        <item x="1243"/>
        <item x="846"/>
        <item x="1036"/>
        <item x="1171"/>
        <item x="665"/>
        <item x="1201"/>
        <item x="517"/>
        <item x="1132"/>
        <item x="26"/>
        <item x="247"/>
        <item x="167"/>
        <item x="912"/>
        <item x="1273"/>
        <item x="815"/>
        <item x="924"/>
        <item x="1119"/>
        <item x="1044"/>
        <item x="1155"/>
        <item x="130"/>
        <item x="832"/>
        <item x="687"/>
        <item x="12"/>
        <item x="1262"/>
        <item x="236"/>
        <item x="415"/>
        <item x="89"/>
        <item x="837"/>
        <item x="22"/>
        <item x="1363"/>
        <item x="1283"/>
        <item x="745"/>
        <item x="464"/>
        <item x="488"/>
        <item x="831"/>
        <item x="910"/>
        <item x="142"/>
        <item x="901"/>
        <item x="1099"/>
        <item x="331"/>
        <item x="622"/>
        <item x="518"/>
        <item x="707"/>
        <item x="542"/>
        <item x="188"/>
        <item x="229"/>
        <item x="568"/>
        <item x="1330"/>
        <item x="1307"/>
        <item x="1188"/>
        <item x="799"/>
        <item x="1245"/>
        <item x="207"/>
        <item x="300"/>
        <item x="114"/>
        <item x="792"/>
        <item x="46"/>
        <item x="775"/>
        <item x="301"/>
        <item x="1337"/>
        <item x="405"/>
        <item x="1285"/>
        <item x="593"/>
        <item x="17"/>
        <item x="61"/>
        <item x="996"/>
        <item x="192"/>
        <item x="817"/>
        <item x="591"/>
        <item x="872"/>
        <item x="1189"/>
        <item x="96"/>
        <item x="262"/>
        <item x="911"/>
        <item x="1358"/>
        <item x="90"/>
        <item x="931"/>
        <item x="1310"/>
        <item x="134"/>
        <item x="398"/>
        <item x="1021"/>
        <item x="871"/>
        <item x="157"/>
        <item x="840"/>
        <item x="283"/>
        <item x="812"/>
        <item x="962"/>
        <item x="169"/>
        <item x="224"/>
        <item x="386"/>
        <item x="504"/>
        <item x="41"/>
        <item x="985"/>
        <item x="1160"/>
        <item x="914"/>
        <item x="1247"/>
        <item x="1053"/>
        <item x="240"/>
        <item x="753"/>
        <item x="1268"/>
        <item x="970"/>
        <item x="319"/>
        <item x="369"/>
        <item x="1240"/>
        <item x="821"/>
        <item x="936"/>
        <item x="466"/>
        <item x="137"/>
        <item x="84"/>
        <item x="892"/>
        <item x="1348"/>
        <item x="1322"/>
        <item x="255"/>
        <item x="449"/>
        <item x="887"/>
        <item x="467"/>
        <item x="1178"/>
        <item x="102"/>
        <item x="422"/>
        <item x="1117"/>
        <item x="1312"/>
        <item x="154"/>
        <item x="765"/>
        <item x="607"/>
        <item x="706"/>
        <item x="205"/>
        <item x="907"/>
        <item x="483"/>
        <item x="1237"/>
        <item x="594"/>
        <item x="1192"/>
        <item x="146"/>
        <item x="1292"/>
        <item x="316"/>
        <item x="645"/>
        <item x="638"/>
        <item x="3"/>
        <item x="1115"/>
        <item x="417"/>
        <item x="1213"/>
        <item x="353"/>
        <item x="292"/>
        <item x="889"/>
        <item x="676"/>
        <item x="670"/>
        <item x="1202"/>
        <item x="682"/>
        <item x="432"/>
        <item x="515"/>
        <item x="1316"/>
        <item x="1186"/>
        <item x="19"/>
        <item x="1253"/>
        <item x="228"/>
        <item x="891"/>
        <item x="162"/>
        <item x="876"/>
        <item x="579"/>
        <item x="522"/>
        <item x="374"/>
        <item x="420"/>
        <item x="92"/>
        <item x="616"/>
        <item x="1047"/>
        <item x="511"/>
        <item x="1000"/>
        <item x="1353"/>
        <item x="302"/>
        <item x="766"/>
        <item x="1199"/>
        <item x="1142"/>
        <item x="1263"/>
        <item x="551"/>
        <item x="1361"/>
        <item x="49"/>
        <item x="259"/>
        <item x="44"/>
        <item x="109"/>
        <item x="1170"/>
        <item x="118"/>
        <item x="1223"/>
        <item x="91"/>
        <item x="919"/>
        <item x="1149"/>
        <item x="1098"/>
        <item x="135"/>
        <item x="929"/>
        <item x="474"/>
        <item x="1067"/>
        <item x="173"/>
        <item x="810"/>
        <item x="558"/>
        <item x="131"/>
        <item x="633"/>
        <item x="932"/>
        <item x="696"/>
        <item x="512"/>
        <item x="531"/>
        <item x="1338"/>
        <item x="544"/>
        <item x="221"/>
        <item x="223"/>
        <item x="1264"/>
        <item x="784"/>
        <item x="189"/>
        <item x="21"/>
        <item x="43"/>
        <item x="1034"/>
        <item x="178"/>
        <item x="1193"/>
        <item x="1057"/>
        <item x="1092"/>
        <item x="681"/>
        <item x="1159"/>
        <item x="654"/>
        <item x="326"/>
        <item x="1163"/>
        <item x="908"/>
        <item x="126"/>
        <item x="988"/>
        <item x="1144"/>
        <item x="77"/>
        <item x="858"/>
        <item x="978"/>
        <item x="1203"/>
        <item x="1278"/>
        <item x="763"/>
        <item x="820"/>
        <item x="445"/>
        <item x="886"/>
        <item x="937"/>
        <item x="1017"/>
        <item x="1079"/>
        <item x="882"/>
        <item x="48"/>
        <item x="9"/>
        <item x="497"/>
        <item x="556"/>
        <item x="1041"/>
        <item x="783"/>
        <item x="508"/>
        <item x="640"/>
        <item x="1324"/>
        <item x="451"/>
        <item x="1303"/>
        <item x="290"/>
        <item x="1087"/>
        <item x="227"/>
        <item x="983"/>
        <item x="968"/>
        <item x="917"/>
        <item x="311"/>
        <item x="284"/>
        <item x="1219"/>
        <item x="289"/>
        <item x="418"/>
        <item x="1077"/>
        <item x="1182"/>
        <item x="714"/>
        <item x="218"/>
        <item x="183"/>
        <item x="375"/>
        <item x="750"/>
        <item x="1365"/>
        <item x="870"/>
        <item x="430"/>
        <item x="184"/>
        <item x="98"/>
        <item x="608"/>
        <item x="419"/>
        <item x="140"/>
        <item x="265"/>
        <item x="581"/>
        <item x="64"/>
        <item x="836"/>
        <item x="1038"/>
        <item x="634"/>
        <item x="1161"/>
        <item x="1296"/>
        <item x="263"/>
        <item x="388"/>
        <item x="659"/>
        <item x="918"/>
        <item x="1130"/>
        <item x="32"/>
        <item x="1150"/>
        <item x="698"/>
        <item x="1207"/>
        <item x="995"/>
        <item x="287"/>
        <item x="521"/>
        <item x="1233"/>
        <item x="818"/>
        <item x="468"/>
        <item x="219"/>
        <item x="764"/>
        <item x="747"/>
        <item x="1277"/>
        <item x="1239"/>
        <item x="612"/>
        <item x="587"/>
        <item x="357"/>
        <item x="1140"/>
        <item x="940"/>
        <item x="106"/>
        <item x="433"/>
        <item x="1320"/>
        <item x="1058"/>
        <item x="230"/>
        <item x="824"/>
        <item x="191"/>
        <item x="132"/>
        <item x="1323"/>
        <item x="336"/>
        <item x="100"/>
        <item x="79"/>
        <item x="1094"/>
        <item x="456"/>
        <item x="175"/>
        <item x="472"/>
        <item x="642"/>
        <item x="76"/>
        <item x="75"/>
        <item x="1194"/>
        <item x="1033"/>
        <item x="71"/>
        <item x="808"/>
        <item x="244"/>
        <item x="928"/>
        <item x="819"/>
        <item x="1276"/>
        <item x="623"/>
        <item x="243"/>
        <item x="368"/>
        <item x="1003"/>
        <item x="923"/>
        <item x="82"/>
        <item x="1204"/>
        <item x="952"/>
        <item x="646"/>
        <item x="732"/>
        <item x="1166"/>
        <item x="596"/>
        <item x="361"/>
        <item x="256"/>
        <item x="729"/>
        <item x="1260"/>
        <item x="839"/>
        <item x="403"/>
        <item x="1187"/>
        <item x="702"/>
        <item x="525"/>
        <item x="365"/>
        <item x="125"/>
        <item x="1059"/>
        <item x="4"/>
        <item x="953"/>
        <item x="1084"/>
        <item x="583"/>
        <item x="246"/>
        <item x="171"/>
        <item x="473"/>
        <item x="20"/>
        <item x="523"/>
        <item x="1242"/>
        <item x="562"/>
        <item x="1063"/>
        <item x="1279"/>
        <item x="457"/>
        <item x="253"/>
        <item x="653"/>
        <item x="530"/>
        <item x="1040"/>
        <item x="454"/>
        <item x="1234"/>
        <item x="711"/>
        <item x="1071"/>
        <item x="939"/>
        <item x="816"/>
        <item x="641"/>
        <item x="273"/>
        <item x="1217"/>
        <item x="148"/>
        <item x="220"/>
        <item x="657"/>
        <item x="389"/>
        <item x="669"/>
        <item x="731"/>
        <item x="1122"/>
        <item x="1176"/>
        <item x="514"/>
        <item x="959"/>
        <item x="266"/>
        <item x="563"/>
        <item x="717"/>
        <item x="412"/>
        <item x="553"/>
        <item x="900"/>
        <item x="861"/>
        <item x="450"/>
        <item x="852"/>
        <item x="635"/>
        <item x="1319"/>
        <item x="761"/>
        <item x="948"/>
        <item x="344"/>
        <item x="155"/>
        <item x="989"/>
        <item x="441"/>
        <item x="1250"/>
        <item x="299"/>
        <item x="232"/>
        <item x="1309"/>
        <item x="321"/>
        <item x="601"/>
        <item x="973"/>
        <item x="179"/>
        <item x="909"/>
        <item x="785"/>
        <item x="345"/>
        <item x="39"/>
        <item x="898"/>
        <item x="349"/>
        <item x="626"/>
        <item x="954"/>
        <item x="1267"/>
        <item x="1251"/>
        <item x="448"/>
        <item x="1232"/>
        <item x="1006"/>
        <item x="678"/>
        <item x="325"/>
        <item x="494"/>
        <item x="241"/>
        <item x="245"/>
        <item x="773"/>
        <item x="431"/>
        <item x="624"/>
        <item x="195"/>
        <item x="1118"/>
        <item x="1151"/>
        <item x="484"/>
        <item x="1325"/>
        <item x="1147"/>
        <item x="564"/>
        <item x="281"/>
        <item x="990"/>
        <item x="136"/>
        <item x="1252"/>
        <item x="364"/>
        <item x="1183"/>
        <item x="222"/>
        <item x="1103"/>
        <item x="1073"/>
        <item x="119"/>
        <item x="25"/>
        <item x="168"/>
        <item x="661"/>
        <item x="160"/>
        <item x="447"/>
        <item x="1111"/>
        <item x="1306"/>
        <item x="903"/>
        <item x="423"/>
        <item x="1097"/>
        <item x="643"/>
        <item x="598"/>
        <item x="974"/>
        <item x="639"/>
        <item x="72"/>
        <item x="569"/>
        <item x="123"/>
        <item x="323"/>
        <item x="348"/>
        <item x="399"/>
        <item x="987"/>
        <item x="1360"/>
        <item x="828"/>
        <item x="1210"/>
        <item x="1249"/>
        <item x="1046"/>
        <item x="2"/>
        <item x="1072"/>
        <item x="1100"/>
        <item x="1010"/>
        <item x="951"/>
        <item x="1275"/>
        <item x="915"/>
        <item x="276"/>
        <item x="1075"/>
        <item x="1124"/>
        <item x="572"/>
        <item x="212"/>
        <item x="776"/>
        <item x="650"/>
        <item x="742"/>
        <item x="621"/>
        <item x="30"/>
        <item x="781"/>
        <item x="576"/>
        <item x="1175"/>
        <item x="611"/>
        <item x="113"/>
        <item x="942"/>
        <item x="1029"/>
        <item x="1008"/>
        <item x="66"/>
        <item x="632"/>
        <item x="439"/>
        <item x="460"/>
        <item x="1208"/>
        <item x="528"/>
        <item x="1305"/>
        <item x="363"/>
        <item x="1086"/>
        <item x="1258"/>
        <item x="1078"/>
        <item x="961"/>
        <item x="509"/>
        <item x="471"/>
        <item x="570"/>
        <item x="366"/>
        <item x="1135"/>
        <item x="895"/>
        <item x="701"/>
        <item x="470"/>
        <item x="1347"/>
        <item x="790"/>
        <item x="370"/>
        <item x="1313"/>
        <item x="501"/>
        <item x="586"/>
        <item x="479"/>
        <item x="524"/>
        <item x="1085"/>
        <item x="967"/>
        <item x="1345"/>
        <item x="935"/>
        <item x="291"/>
        <item x="975"/>
        <item x="293"/>
        <item x="360"/>
        <item x="1225"/>
        <item x="133"/>
        <item x="459"/>
        <item x="237"/>
        <item x="709"/>
        <item x="1246"/>
        <item x="827"/>
        <item x="722"/>
        <item x="341"/>
        <item x="555"/>
        <item x="335"/>
        <item x="480"/>
        <item x="248"/>
        <item x="561"/>
        <item x="216"/>
        <item x="359"/>
        <item x="313"/>
        <item x="161"/>
        <item x="972"/>
        <item x="1357"/>
        <item x="726"/>
        <item x="492"/>
        <item x="751"/>
        <item x="1031"/>
        <item x="603"/>
        <item x="811"/>
        <item x="1356"/>
        <item x="526"/>
        <item x="1311"/>
        <item x="455"/>
        <item x="1074"/>
        <item x="351"/>
        <item x="1293"/>
        <item x="619"/>
        <item x="62"/>
        <item x="793"/>
        <item x="519"/>
        <item x="1131"/>
        <item x="214"/>
        <item x="373"/>
        <item x="181"/>
        <item x="1083"/>
        <item x="202"/>
        <item x="863"/>
        <item x="481"/>
        <item x="1343"/>
        <item x="690"/>
        <item x="395"/>
        <item x="170"/>
        <item x="174"/>
        <item x="905"/>
        <item x="803"/>
        <item x="252"/>
        <item x="489"/>
        <item x="881"/>
        <item x="1224"/>
        <item x="869"/>
        <item x="250"/>
        <item x="144"/>
        <item x="605"/>
        <item x="719"/>
        <item x="789"/>
        <item x="767"/>
        <item x="145"/>
        <item x="746"/>
        <item x="703"/>
        <item x="771"/>
        <item x="164"/>
        <item x="382"/>
        <item x="796"/>
        <item x="139"/>
        <item x="1366"/>
        <item x="406"/>
        <item x="342"/>
        <item x="772"/>
        <item x="965"/>
        <item x="477"/>
        <item x="393"/>
        <item x="193"/>
        <item x="1236"/>
        <item x="503"/>
        <item x="984"/>
        <item x="1014"/>
        <item x="507"/>
        <item x="166"/>
        <item x="955"/>
        <item x="362"/>
        <item x="697"/>
        <item x="63"/>
        <item x="787"/>
        <item x="1153"/>
        <item x="1019"/>
        <item x="354"/>
        <item x="1359"/>
        <item x="339"/>
        <item x="401"/>
        <item x="143"/>
        <item x="757"/>
        <item x="1138"/>
        <item x="307"/>
        <item x="1060"/>
        <item x="712"/>
        <item x="1317"/>
        <item x="741"/>
        <item x="269"/>
        <item x="588"/>
        <item x="387"/>
        <item x="159"/>
        <item x="1054"/>
        <item x="1287"/>
        <item x="547"/>
        <item x="744"/>
        <item x="1206"/>
        <item x="444"/>
        <item x="921"/>
        <item x="856"/>
        <item x="770"/>
        <item x="428"/>
        <item x="1299"/>
        <item x="756"/>
        <item x="306"/>
        <item x="1291"/>
        <item x="981"/>
        <item x="1344"/>
        <item x="610"/>
        <item x="679"/>
        <item x="801"/>
        <item x="759"/>
        <item x="31"/>
        <item x="875"/>
        <item x="73"/>
        <item x="786"/>
        <item x="1351"/>
        <item x="233"/>
        <item x="1028"/>
        <item x="105"/>
        <item x="194"/>
        <item x="352"/>
        <item x="86"/>
        <item x="1108"/>
        <item x="552"/>
        <item x="356"/>
        <item x="5"/>
        <item x="943"/>
        <item x="390"/>
        <item x="156"/>
        <item x="925"/>
        <item x="865"/>
        <item x="1327"/>
        <item x="303"/>
        <item x="163"/>
        <item x="304"/>
        <item x="391"/>
        <item x="1141"/>
        <item x="440"/>
        <item x="346"/>
        <item x="720"/>
        <item x="14"/>
        <item x="873"/>
        <item x="1120"/>
        <item x="916"/>
        <item x="149"/>
        <item x="1339"/>
        <item x="329"/>
        <item x="1226"/>
        <item x="667"/>
        <item x="320"/>
        <item x="437"/>
        <item x="1126"/>
        <item x="70"/>
        <item x="979"/>
        <item x="95"/>
        <item x="116"/>
        <item x="36"/>
        <item x="56"/>
        <item x="557"/>
        <item x="94"/>
        <item x="186"/>
        <item x="288"/>
        <item x="1016"/>
        <item x="1052"/>
        <item x="838"/>
        <item x="964"/>
        <item x="1336"/>
        <item x="849"/>
        <item x="748"/>
        <item x="934"/>
        <item x="1294"/>
        <item x="713"/>
        <item x="226"/>
        <item x="57"/>
        <item x="535"/>
        <item x="40"/>
        <item x="1329"/>
        <item x="110"/>
        <item x="864"/>
        <item x="658"/>
        <item x="312"/>
        <item x="963"/>
        <item x="845"/>
        <item x="435"/>
        <item x="51"/>
        <item x="874"/>
        <item x="337"/>
        <item x="1012"/>
        <item x="124"/>
        <item x="33"/>
        <item x="379"/>
        <item x="672"/>
        <item x="213"/>
        <item x="1321"/>
        <item x="438"/>
        <item x="1114"/>
        <item x="328"/>
        <item x="853"/>
        <item x="734"/>
        <item x="333"/>
        <item x="180"/>
        <item x="108"/>
        <item x="204"/>
        <item x="946"/>
        <item x="58"/>
        <item x="1022"/>
        <item x="1212"/>
        <item x="862"/>
        <item x="107"/>
        <item x="1023"/>
        <item x="425"/>
        <item x="37"/>
        <item x="97"/>
        <item x="42"/>
        <item x="1137"/>
        <item x="566"/>
        <item x="513"/>
        <item x="199"/>
        <item x="324"/>
        <item x="286"/>
        <item x="1205"/>
        <item x="1109"/>
        <item x="1326"/>
        <item x="476"/>
        <item x="835"/>
        <item x="52"/>
        <item x="371"/>
        <item x="1332"/>
        <item x="203"/>
        <item x="499"/>
        <item x="700"/>
        <item x="662"/>
        <item x="397"/>
        <item x="297"/>
        <item x="434"/>
        <item x="532"/>
        <item x="1146"/>
        <item x="1286"/>
        <item x="1116"/>
        <item x="1143"/>
        <item x="1024"/>
        <item x="685"/>
        <item x="554"/>
        <item x="575"/>
        <item x="520"/>
        <item x="829"/>
        <item x="660"/>
        <item x="677"/>
        <item x="1214"/>
        <item x="1125"/>
        <item x="1215"/>
        <item x="1027"/>
        <item x="23"/>
        <item x="187"/>
        <item x="740"/>
        <item x="1145"/>
        <item x="280"/>
        <item x="844"/>
        <item x="413"/>
        <item x="841"/>
        <item x="663"/>
        <item x="536"/>
        <item x="933"/>
        <item x="527"/>
        <item x="688"/>
        <item x="478"/>
        <item x="1042"/>
        <item x="693"/>
        <item x="38"/>
        <item x="949"/>
        <item x="384"/>
        <item x="922"/>
        <item x="739"/>
        <item x="47"/>
        <item x="277"/>
        <item x="684"/>
        <item x="666"/>
        <item x="1020"/>
        <item x="1196"/>
        <item x="285"/>
        <item x="8"/>
        <item x="182"/>
        <item x="920"/>
        <item x="396"/>
        <item x="842"/>
        <item x="500"/>
        <item x="830"/>
        <item x="469"/>
        <item x="506"/>
        <item x="656"/>
        <item x="29"/>
        <item x="482"/>
        <item x="1110"/>
        <item x="1011"/>
        <item x="649"/>
        <item x="930"/>
        <item x="385"/>
        <item x="0"/>
        <item x="1106"/>
        <item x="1102"/>
        <item x="465"/>
        <item x="16"/>
        <item x="11"/>
        <item x="383"/>
        <item x="377"/>
        <item t="default"/>
      </items>
    </pivotField>
    <pivotField axis="axisCol" dataField="1"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2">
    <i>
      <x v="1"/>
    </i>
    <i t="grand">
      <x/>
    </i>
  </rowItems>
  <colFields count="1">
    <field x="20"/>
  </colFields>
  <colItems count="4">
    <i>
      <x/>
    </i>
    <i>
      <x v="1"/>
    </i>
    <i>
      <x v="2"/>
    </i>
    <i t="grand">
      <x/>
    </i>
  </colItems>
  <dataFields count="1">
    <dataField name="Count of Pump_Status" fld="20" subtotal="count" showDataAs="percentOfRow" baseField="0" baseItem="0" numFmtId="10"/>
  </dataFields>
  <formats count="1">
    <format dxfId="12">
      <pivotArea dataOnly="0" labelOnly="1" fieldPosition="0">
        <references count="1">
          <reference field="20" count="1">
            <x v="0"/>
          </reference>
        </references>
      </pivotArea>
    </format>
  </formats>
  <conditionalFormats count="4">
    <conditionalFormat priority="4">
      <pivotAreas count="1">
        <pivotArea type="data" collapsedLevelsAreSubtotals="1" fieldPosition="0">
          <references count="3">
            <reference field="4294967294" count="1" selected="0">
              <x v="0"/>
            </reference>
            <reference field="0" count="1">
              <x v="4"/>
            </reference>
            <reference field="20" count="3" selected="0">
              <x v="0"/>
              <x v="1"/>
              <x v="2"/>
            </reference>
          </references>
        </pivotArea>
      </pivotAreas>
    </conditionalFormat>
    <conditionalFormat priority="3">
      <pivotAreas count="1">
        <pivotArea type="data" collapsedLevelsAreSubtotals="1" fieldPosition="0">
          <references count="3">
            <reference field="4294967294" count="1" selected="0">
              <x v="0"/>
            </reference>
            <reference field="0" count="1">
              <x v="2"/>
            </reference>
            <reference field="20" count="1" selected="0">
              <x v="0"/>
            </reference>
          </references>
        </pivotArea>
      </pivotAreas>
    </conditionalFormat>
    <conditionalFormat priority="2">
      <pivotAreas count="1">
        <pivotArea type="data" collapsedLevelsAreSubtotals="1" fieldPosition="0">
          <references count="3">
            <reference field="4294967294" count="1" selected="0">
              <x v="0"/>
            </reference>
            <reference field="0" count="1">
              <x v="2"/>
            </reference>
            <reference field="20" count="1" selected="0">
              <x v="1"/>
            </reference>
          </references>
        </pivotArea>
      </pivotAreas>
    </conditionalFormat>
    <conditionalFormat priority="1">
      <pivotAreas count="1">
        <pivotArea type="data" collapsedLevelsAreSubtotals="1" fieldPosition="0">
          <references count="3">
            <reference field="4294967294" count="1" selected="0">
              <x v="0"/>
            </reference>
            <reference field="0" count="1">
              <x v="2"/>
            </reference>
            <reference field="20" count="1" selected="0">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9C5162-9B02-4E54-826B-A35445556E90}"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A3:C31" firstHeaderRow="1" firstDataRow="2" firstDataCol="1"/>
  <pivotFields count="24">
    <pivotField axis="axisCol" showAll="0">
      <items count="16">
        <item h="1" x="0"/>
        <item x="1"/>
        <item h="1" x="2"/>
        <item h="1" x="3"/>
        <item h="1" x="4"/>
        <item h="1" x="5"/>
        <item h="1" x="6"/>
        <item h="1" x="7"/>
        <item h="1" x="8"/>
        <item h="1" x="9"/>
        <item h="1" x="10"/>
        <item h="1" x="11"/>
        <item h="1" x="12"/>
        <item h="1" x="13"/>
        <item h="1" x="14"/>
        <item t="default"/>
      </items>
    </pivotField>
    <pivotField numFmtId="22"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showAll="0"/>
    <pivotField showAll="0"/>
    <pivotField showAll="0"/>
    <pivotField showAll="0"/>
    <pivotField showAll="0"/>
    <pivotField showAll="0"/>
    <pivotField showAll="0"/>
    <pivotField showAll="0"/>
    <pivotField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showAll="0"/>
    <pivotField showAll="0"/>
    <pivotField numFmtId="9" showAll="0"/>
    <pivotField showAll="0"/>
    <pivotField numFmtId="9" showAll="0"/>
    <pivotField showAll="0"/>
    <pivotField dataField="1" numFmtId="9" showAll="0"/>
    <pivotField showAll="0">
      <items count="4">
        <item x="1"/>
        <item x="0"/>
        <item x="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axis="axisRow" showAll="0">
      <items count="5">
        <item sd="0" x="0"/>
        <item x="1"/>
        <item x="2"/>
        <item sd="0" x="3"/>
        <item t="default"/>
      </items>
    </pivotField>
  </pivotFields>
  <rowFields count="2">
    <field x="23"/>
    <field x="21"/>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Fields count="1">
    <field x="0"/>
  </colFields>
  <colItems count="2">
    <i>
      <x v="1"/>
    </i>
    <i t="grand">
      <x/>
    </i>
  </colItems>
  <dataFields count="1">
    <dataField name="Average of Health_Pct" fld="19" subtotal="average" baseField="0" baseItem="0" numFmtId="9"/>
  </dataFields>
  <chartFormats count="35">
    <chartFormat chart="33" format="0" series="1">
      <pivotArea type="data" outline="0" fieldPosition="0">
        <references count="3">
          <reference field="4294967294" count="1" selected="0">
            <x v="0"/>
          </reference>
          <reference field="21" count="1" selected="0">
            <x v="1"/>
          </reference>
          <reference field="23" count="1" selected="0">
            <x v="1"/>
          </reference>
        </references>
      </pivotArea>
    </chartFormat>
    <chartFormat chart="33" format="1" series="1">
      <pivotArea type="data" outline="0" fieldPosition="0">
        <references count="3">
          <reference field="4294967294" count="1" selected="0">
            <x v="0"/>
          </reference>
          <reference field="21" count="1" selected="0">
            <x v="2"/>
          </reference>
          <reference field="23" count="1" selected="0">
            <x v="1"/>
          </reference>
        </references>
      </pivotArea>
    </chartFormat>
    <chartFormat chart="33" format="2" series="1">
      <pivotArea type="data" outline="0" fieldPosition="0">
        <references count="3">
          <reference field="4294967294" count="1" selected="0">
            <x v="0"/>
          </reference>
          <reference field="21" count="1" selected="0">
            <x v="3"/>
          </reference>
          <reference field="23" count="1" selected="0">
            <x v="1"/>
          </reference>
        </references>
      </pivotArea>
    </chartFormat>
    <chartFormat chart="33" format="3" series="1">
      <pivotArea type="data" outline="0" fieldPosition="0">
        <references count="3">
          <reference field="4294967294" count="1" selected="0">
            <x v="0"/>
          </reference>
          <reference field="21" count="1" selected="0">
            <x v="4"/>
          </reference>
          <reference field="23" count="1" selected="0">
            <x v="1"/>
          </reference>
        </references>
      </pivotArea>
    </chartFormat>
    <chartFormat chart="33" format="4" series="1">
      <pivotArea type="data" outline="0" fieldPosition="0">
        <references count="3">
          <reference field="4294967294" count="1" selected="0">
            <x v="0"/>
          </reference>
          <reference field="21" count="1" selected="0">
            <x v="5"/>
          </reference>
          <reference field="23" count="1" selected="0">
            <x v="1"/>
          </reference>
        </references>
      </pivotArea>
    </chartFormat>
    <chartFormat chart="33" format="5" series="1">
      <pivotArea type="data" outline="0" fieldPosition="0">
        <references count="3">
          <reference field="4294967294" count="1" selected="0">
            <x v="0"/>
          </reference>
          <reference field="21" count="1" selected="0">
            <x v="6"/>
          </reference>
          <reference field="23" count="1" selected="0">
            <x v="1"/>
          </reference>
        </references>
      </pivotArea>
    </chartFormat>
    <chartFormat chart="33" format="6" series="1">
      <pivotArea type="data" outline="0" fieldPosition="0">
        <references count="3">
          <reference field="4294967294" count="1" selected="0">
            <x v="0"/>
          </reference>
          <reference field="21" count="1" selected="0">
            <x v="7"/>
          </reference>
          <reference field="23" count="1" selected="0">
            <x v="1"/>
          </reference>
        </references>
      </pivotArea>
    </chartFormat>
    <chartFormat chart="33" format="7" series="1">
      <pivotArea type="data" outline="0" fieldPosition="0">
        <references count="3">
          <reference field="4294967294" count="1" selected="0">
            <x v="0"/>
          </reference>
          <reference field="21" count="1" selected="0">
            <x v="8"/>
          </reference>
          <reference field="23" count="1" selected="0">
            <x v="1"/>
          </reference>
        </references>
      </pivotArea>
    </chartFormat>
    <chartFormat chart="33" format="8" series="1">
      <pivotArea type="data" outline="0" fieldPosition="0">
        <references count="3">
          <reference field="4294967294" count="1" selected="0">
            <x v="0"/>
          </reference>
          <reference field="21" count="1" selected="0">
            <x v="9"/>
          </reference>
          <reference field="23" count="1" selected="0">
            <x v="1"/>
          </reference>
        </references>
      </pivotArea>
    </chartFormat>
    <chartFormat chart="33" format="9" series="1">
      <pivotArea type="data" outline="0" fieldPosition="0">
        <references count="3">
          <reference field="4294967294" count="1" selected="0">
            <x v="0"/>
          </reference>
          <reference field="21" count="1" selected="0">
            <x v="10"/>
          </reference>
          <reference field="23" count="1" selected="0">
            <x v="1"/>
          </reference>
        </references>
      </pivotArea>
    </chartFormat>
    <chartFormat chart="33" format="10" series="1">
      <pivotArea type="data" outline="0" fieldPosition="0">
        <references count="3">
          <reference field="4294967294" count="1" selected="0">
            <x v="0"/>
          </reference>
          <reference field="21" count="1" selected="0">
            <x v="11"/>
          </reference>
          <reference field="23" count="1" selected="0">
            <x v="1"/>
          </reference>
        </references>
      </pivotArea>
    </chartFormat>
    <chartFormat chart="33" format="11" series="1">
      <pivotArea type="data" outline="0" fieldPosition="0">
        <references count="3">
          <reference field="4294967294" count="1" selected="0">
            <x v="0"/>
          </reference>
          <reference field="21" count="1" selected="0">
            <x v="12"/>
          </reference>
          <reference field="23" count="1" selected="0">
            <x v="1"/>
          </reference>
        </references>
      </pivotArea>
    </chartFormat>
    <chartFormat chart="33" format="12" series="1">
      <pivotArea type="data" outline="0" fieldPosition="0">
        <references count="3">
          <reference field="4294967294" count="1" selected="0">
            <x v="0"/>
          </reference>
          <reference field="21" count="1" selected="0">
            <x v="1"/>
          </reference>
          <reference field="23" count="1" selected="0">
            <x v="2"/>
          </reference>
        </references>
      </pivotArea>
    </chartFormat>
    <chartFormat chart="33" format="13" series="1">
      <pivotArea type="data" outline="0" fieldPosition="0">
        <references count="3">
          <reference field="4294967294" count="1" selected="0">
            <x v="0"/>
          </reference>
          <reference field="21" count="1" selected="0">
            <x v="2"/>
          </reference>
          <reference field="23" count="1" selected="0">
            <x v="2"/>
          </reference>
        </references>
      </pivotArea>
    </chartFormat>
    <chartFormat chart="33" format="14" series="1">
      <pivotArea type="data" outline="0" fieldPosition="0">
        <references count="3">
          <reference field="4294967294" count="1" selected="0">
            <x v="0"/>
          </reference>
          <reference field="21" count="1" selected="0">
            <x v="3"/>
          </reference>
          <reference field="23" count="1" selected="0">
            <x v="2"/>
          </reference>
        </references>
      </pivotArea>
    </chartFormat>
    <chartFormat chart="33" format="15" series="1">
      <pivotArea type="data" outline="0" fieldPosition="0">
        <references count="3">
          <reference field="4294967294" count="1" selected="0">
            <x v="0"/>
          </reference>
          <reference field="21" count="1" selected="0">
            <x v="4"/>
          </reference>
          <reference field="23" count="1" selected="0">
            <x v="2"/>
          </reference>
        </references>
      </pivotArea>
    </chartFormat>
    <chartFormat chart="33" format="16" series="1">
      <pivotArea type="data" outline="0" fieldPosition="0">
        <references count="3">
          <reference field="4294967294" count="1" selected="0">
            <x v="0"/>
          </reference>
          <reference field="21" count="1" selected="0">
            <x v="5"/>
          </reference>
          <reference field="23" count="1" selected="0">
            <x v="2"/>
          </reference>
        </references>
      </pivotArea>
    </chartFormat>
    <chartFormat chart="33" format="17" series="1">
      <pivotArea type="data" outline="0" fieldPosition="0">
        <references count="3">
          <reference field="4294967294" count="1" selected="0">
            <x v="0"/>
          </reference>
          <reference field="21" count="1" selected="0">
            <x v="6"/>
          </reference>
          <reference field="23" count="1" selected="0">
            <x v="2"/>
          </reference>
        </references>
      </pivotArea>
    </chartFormat>
    <chartFormat chart="33" format="18" series="1">
      <pivotArea type="data" outline="0" fieldPosition="0">
        <references count="3">
          <reference field="4294967294" count="1" selected="0">
            <x v="0"/>
          </reference>
          <reference field="21" count="1" selected="0">
            <x v="7"/>
          </reference>
          <reference field="23" count="1" selected="0">
            <x v="2"/>
          </reference>
        </references>
      </pivotArea>
    </chartFormat>
    <chartFormat chart="33" format="19" series="1">
      <pivotArea type="data" outline="0" fieldPosition="0">
        <references count="3">
          <reference field="4294967294" count="1" selected="0">
            <x v="0"/>
          </reference>
          <reference field="21" count="1" selected="0">
            <x v="8"/>
          </reference>
          <reference field="23" count="1" selected="0">
            <x v="2"/>
          </reference>
        </references>
      </pivotArea>
    </chartFormat>
    <chartFormat chart="33" format="20" series="1">
      <pivotArea type="data" outline="0" fieldPosition="0">
        <references count="3">
          <reference field="4294967294" count="1" selected="0">
            <x v="0"/>
          </reference>
          <reference field="21" count="1" selected="0">
            <x v="9"/>
          </reference>
          <reference field="23" count="1" selected="0">
            <x v="2"/>
          </reference>
        </references>
      </pivotArea>
    </chartFormat>
    <chartFormat chart="33" format="21" series="1">
      <pivotArea type="data" outline="0" fieldPosition="0">
        <references count="3">
          <reference field="4294967294" count="1" selected="0">
            <x v="0"/>
          </reference>
          <reference field="21" count="1" selected="0">
            <x v="10"/>
          </reference>
          <reference field="23" count="1" selected="0">
            <x v="2"/>
          </reference>
        </references>
      </pivotArea>
    </chartFormat>
    <chartFormat chart="33" format="22" series="1">
      <pivotArea type="data" outline="0" fieldPosition="0">
        <references count="3">
          <reference field="4294967294" count="1" selected="0">
            <x v="0"/>
          </reference>
          <reference field="21" count="1" selected="0">
            <x v="11"/>
          </reference>
          <reference field="23" count="1" selected="0">
            <x v="2"/>
          </reference>
        </references>
      </pivotArea>
    </chartFormat>
    <chartFormat chart="33" format="23" series="1">
      <pivotArea type="data" outline="0" fieldPosition="0">
        <references count="3">
          <reference field="4294967294" count="1" selected="0">
            <x v="0"/>
          </reference>
          <reference field="21" count="1" selected="0">
            <x v="12"/>
          </reference>
          <reference field="23" count="1" selected="0">
            <x v="2"/>
          </reference>
        </references>
      </pivotArea>
    </chartFormat>
    <chartFormat chart="33" format="24" series="1">
      <pivotArea type="data" outline="0" fieldPosition="0">
        <references count="2">
          <reference field="4294967294" count="1" selected="0">
            <x v="0"/>
          </reference>
          <reference field="0" count="1" selected="0">
            <x v="0"/>
          </reference>
        </references>
      </pivotArea>
    </chartFormat>
    <chartFormat chart="33" format="25" series="1">
      <pivotArea type="data" outline="0" fieldPosition="0">
        <references count="2">
          <reference field="4294967294" count="1" selected="0">
            <x v="0"/>
          </reference>
          <reference field="0" count="1" selected="0">
            <x v="1"/>
          </reference>
        </references>
      </pivotArea>
    </chartFormat>
    <chartFormat chart="33" format="26" series="1">
      <pivotArea type="data" outline="0" fieldPosition="0">
        <references count="2">
          <reference field="4294967294" count="1" selected="0">
            <x v="0"/>
          </reference>
          <reference field="0" count="1" selected="0">
            <x v="2"/>
          </reference>
        </references>
      </pivotArea>
    </chartFormat>
    <chartFormat chart="33" format="27" series="1">
      <pivotArea type="data" outline="0" fieldPosition="0">
        <references count="2">
          <reference field="4294967294" count="1" selected="0">
            <x v="0"/>
          </reference>
          <reference field="0" count="1" selected="0">
            <x v="3"/>
          </reference>
        </references>
      </pivotArea>
    </chartFormat>
    <chartFormat chart="33" format="28" series="1">
      <pivotArea type="data" outline="0" fieldPosition="0">
        <references count="2">
          <reference field="4294967294" count="1" selected="0">
            <x v="0"/>
          </reference>
          <reference field="0" count="1" selected="0">
            <x v="4"/>
          </reference>
        </references>
      </pivotArea>
    </chartFormat>
    <chartFormat chart="33" format="29" series="1">
      <pivotArea type="data" outline="0" fieldPosition="0">
        <references count="2">
          <reference field="4294967294" count="1" selected="0">
            <x v="0"/>
          </reference>
          <reference field="0" count="1" selected="0">
            <x v="5"/>
          </reference>
        </references>
      </pivotArea>
    </chartFormat>
    <chartFormat chart="33" format="30" series="1">
      <pivotArea type="data" outline="0" fieldPosition="0">
        <references count="2">
          <reference field="4294967294" count="1" selected="0">
            <x v="0"/>
          </reference>
          <reference field="0" count="1" selected="0">
            <x v="6"/>
          </reference>
        </references>
      </pivotArea>
    </chartFormat>
    <chartFormat chart="33" format="31" series="1">
      <pivotArea type="data" outline="0" fieldPosition="0">
        <references count="2">
          <reference field="4294967294" count="1" selected="0">
            <x v="0"/>
          </reference>
          <reference field="0" count="1" selected="0">
            <x v="7"/>
          </reference>
        </references>
      </pivotArea>
    </chartFormat>
    <chartFormat chart="33" format="32" series="1">
      <pivotArea type="data" outline="0" fieldPosition="0">
        <references count="2">
          <reference field="4294967294" count="1" selected="0">
            <x v="0"/>
          </reference>
          <reference field="0" count="1" selected="0">
            <x v="8"/>
          </reference>
        </references>
      </pivotArea>
    </chartFormat>
    <chartFormat chart="33" format="33" series="1">
      <pivotArea type="data" outline="0" fieldPosition="0">
        <references count="2">
          <reference field="4294967294" count="1" selected="0">
            <x v="0"/>
          </reference>
          <reference field="0" count="1" selected="0">
            <x v="9"/>
          </reference>
        </references>
      </pivotArea>
    </chartFormat>
    <chartFormat chart="33" format="34" series="1">
      <pivotArea type="data" outline="0" fieldPosition="0">
        <references count="2">
          <reference field="4294967294" count="1" selected="0">
            <x v="0"/>
          </reference>
          <reference field="0"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826EE8-FA3A-4E8B-8E09-BE523012C53D}"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24">
    <pivotField axis="axisRow" showAll="0">
      <items count="16">
        <item h="1" x="0"/>
        <item x="1"/>
        <item h="1" x="2"/>
        <item h="1" x="3"/>
        <item h="1" x="4"/>
        <item h="1" x="5"/>
        <item h="1" x="6"/>
        <item h="1" x="7"/>
        <item h="1" x="8"/>
        <item h="1" x="9"/>
        <item h="1" x="10"/>
        <item h="1" x="11"/>
        <item h="1" x="12"/>
        <item h="1" x="13"/>
        <item h="1" x="14"/>
        <item t="default"/>
      </items>
    </pivotField>
    <pivotField numFmtId="22" showAll="0">
      <items count="1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numFmtId="9" showAll="0"/>
    <pivotField showAll="0"/>
    <pivotField numFmtId="9" showAll="0"/>
    <pivotField showAll="0"/>
    <pivotField showAll="0" defaultSubtotal="0"/>
    <pivotField showAll="0" defaultSubtotal="0"/>
    <pivotField showAll="0" defaultSubtotal="0">
      <items count="4">
        <item x="0"/>
        <item x="1"/>
        <item x="2"/>
        <item x="3"/>
      </items>
    </pivotField>
  </pivotFields>
  <rowFields count="1">
    <field x="0"/>
  </rowFields>
  <rowItems count="2">
    <i>
      <x v="1"/>
    </i>
    <i t="grand">
      <x/>
    </i>
  </rowItems>
  <colItems count="1">
    <i/>
  </colItems>
  <dataFields count="1">
    <dataField name="Sum of Hours_Us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1BE8FE-9122-45FD-9BEC-CC24A7D8DB91}" autoFormatId="16" applyNumberFormats="0" applyBorderFormats="0" applyFontFormats="0" applyPatternFormats="0" applyAlignmentFormats="0" applyWidthHeightFormats="0">
  <queryTableRefresh nextId="32" unboundColumnsRight="11">
    <queryTableFields count="22">
      <queryTableField id="1" name="Pump_ID" tableColumnId="1"/>
      <queryTableField id="2" name="Week_Start_Date" tableColumnId="2"/>
      <queryTableField id="3" name="Usage_Days" tableColumnId="3"/>
      <queryTableField id="4" name="Hours_Used" tableColumnId="4"/>
      <queryTableField id="13" name="Flow_Rate_Clean_L_per_hour" tableColumnId="13"/>
      <queryTableField id="6" name="Maintenance_Flag" tableColumnId="6"/>
      <queryTableField id="7" name="Maintenance_Type" tableColumnId="7"/>
      <queryTableField id="8" name="Maintenance_Cost ($)" tableColumnId="8"/>
      <queryTableField id="9" name="Failure_Flag" tableColumnId="9"/>
      <queryTableField id="10" name="Downtime_Days" tableColumnId="10"/>
      <queryTableField id="11" name="Operating_Cost($)" tableColumnId="11"/>
      <queryTableField id="16" dataBound="0" tableColumnId="19"/>
      <queryTableField id="18" dataBound="0" tableColumnId="5"/>
      <queryTableField id="20" dataBound="0" tableColumnId="12"/>
      <queryTableField id="23" dataBound="0" tableColumnId="15"/>
      <queryTableField id="27" dataBound="0" tableColumnId="20"/>
      <queryTableField id="22" dataBound="0" tableColumnId="14"/>
      <queryTableField id="28" dataBound="0" tableColumnId="22"/>
      <queryTableField id="25" dataBound="0" tableColumnId="17"/>
      <queryTableField id="31" dataBound="0" tableColumnId="16"/>
      <queryTableField id="26" dataBound="0" tableColumnId="18"/>
      <queryTableField id="29" dataBound="0" tableColumnId="23"/>
    </queryTableFields>
    <queryTableDeletedFields count="2">
      <deletedField name="Flow_Discrepancy_Flag"/>
      <deletedField name="Flow_Rate_L_per_Hour"/>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mp_ID" xr10:uid="{B67301DB-E83D-46DB-8BD7-A6FA2780D5BF}" sourceName="Pump_ID">
  <pivotTables>
    <pivotTable tabId="8" name="PivotTable2"/>
    <pivotTable tabId="8" name="PivotTable1"/>
    <pivotTable tabId="8" name="PivotTable6"/>
    <pivotTable tabId="16" name="PivotTable5"/>
  </pivotTables>
  <data>
    <tabular pivotCacheId="2141026866">
      <items count="15">
        <i x="0"/>
        <i x="1" s="1"/>
        <i x="2"/>
        <i x="3"/>
        <i x="4"/>
        <i x="5"/>
        <i x="6"/>
        <i x="7"/>
        <i x="8"/>
        <i x="9"/>
        <i x="10"/>
        <i x="11"/>
        <i x="12"/>
        <i x="13"/>
        <i x="1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mp_ID" xr10:uid="{90E8AE81-E9CC-40DA-BC73-21EC4B65A9DB}" cache="Slicer_Pump_ID" caption="Pump_I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mp_ID 1" xr10:uid="{A56E5E30-3E8A-4D30-8105-310801BB136C}" cache="Slicer_Pump_ID" caption="Pump_ID"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5991BC-F04E-4B05-9F77-609041C7B579}" name="Table1" displayName="Table1" ref="A3:U29" totalsRowShown="0">
  <autoFilter ref="A3:U29" xr:uid="{9F5991BC-F04E-4B05-9F77-609041C7B579}"/>
  <sortState xmlns:xlrd2="http://schemas.microsoft.com/office/spreadsheetml/2017/richdata2" ref="A4:U29">
    <sortCondition ref="T3:T29"/>
  </sortState>
  <tableColumns count="21">
    <tableColumn id="1" xr3:uid="{852D0168-7205-4C9A-BA95-4303E9EC4EC5}" name="Pump_ID"/>
    <tableColumn id="2" xr3:uid="{6A1F0F51-AACA-4AE6-BBE5-85919BBD1EAF}" name="Week_Start_Date" dataDxfId="25"/>
    <tableColumn id="3" xr3:uid="{21FFC745-D056-40FF-96EA-F93AFE4041DF}" name="Usage_Days"/>
    <tableColumn id="4" xr3:uid="{A5CDDC33-95A2-4A2D-8546-293BBB6F1888}" name="Hours_Used"/>
    <tableColumn id="5" xr3:uid="{68A52317-0FB9-4522-9FBE-D44BEE8F98B1}" name="Flow_Rate_L_per_hour"/>
    <tableColumn id="6" xr3:uid="{A732506F-CB49-4607-81F0-2BEA94FA7038}" name="Maintenance_Flag"/>
    <tableColumn id="7" xr3:uid="{61D9F49E-D577-4E85-91C6-B5E4B7265E46}" name="Maintenance_Type"/>
    <tableColumn id="8" xr3:uid="{3FB48FDE-D8B7-4BD7-8677-4B338572DD44}" name="Maintenance_Cost ($)"/>
    <tableColumn id="9" xr3:uid="{99DC5C89-5A0F-466E-9997-1D709E097152}" name="Failure_Flag"/>
    <tableColumn id="10" xr3:uid="{2469D00C-7B6F-408B-8D80-82EAA2F3717B}" name="Downtime_Days"/>
    <tableColumn id="11" xr3:uid="{752937C3-6B04-48BE-9CFA-B5F49EC94DAB}" name="Operating_Cost($)"/>
    <tableColumn id="12" xr3:uid="{C2C2F50B-D255-4231-AC5E-D554F6B68BC8}" name="Week_Rank"/>
    <tableColumn id="13" xr3:uid="{1778E36F-6F0F-443A-9165-13AFF8826143}" name="Total_hours_Used"/>
    <tableColumn id="14" xr3:uid="{3F2791E4-913C-43F6-8C38-517C3AC6570F}" name="Failure_count_running"/>
    <tableColumn id="15" xr3:uid="{61E2EEEF-56D5-4992-9B9C-77ABD4F35669}" name="Efficiency_pct"/>
    <tableColumn id="16" xr3:uid="{EB2AF8B5-D8FD-4637-8AE1-A3428A3D6952}" name="Efficency_norm"/>
    <tableColumn id="17" xr3:uid="{C00A7D91-C0A3-42B2-9D69-78CA5BB1008F}" name="RemainingRaw_pct"/>
    <tableColumn id="18" xr3:uid="{F53E427B-BF62-443B-BC04-DA24EDEDE106}" name="RemainingRaw_norm"/>
    <tableColumn id="19" xr3:uid="{498F6B64-FCD1-485F-81CB-CA111922F78B}" name="Failure_Adjustment"/>
    <tableColumn id="20" xr3:uid="{DC76FAB0-F9A7-4444-9C06-02E24B8B7629}" name="Health_Pct"/>
    <tableColumn id="21" xr3:uid="{C5A7CF3F-2BAF-4890-8E47-D22206F7A20B}" name="Pump_Statu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5EFCC4-DFA7-47C4-964F-C6E28FEA8736}" name="PumpLogs_1" displayName="PumpLogs_1" ref="A1:V1561" tableType="queryTable" totalsRowShown="0">
  <autoFilter ref="A1:V1561" xr:uid="{2F5EFCC4-DFA7-47C4-964F-C6E28FEA8736}"/>
  <tableColumns count="22">
    <tableColumn id="1" xr3:uid="{45F4DE48-675A-47B5-83A2-E222A376E3FF}" uniqueName="1" name="Pump_ID" queryTableFieldId="1" dataDxfId="24"/>
    <tableColumn id="2" xr3:uid="{AB65AF38-A7EE-4B1E-9870-EE8F0AF59343}" uniqueName="2" name="Week_Start_Date" queryTableFieldId="2" dataDxfId="23"/>
    <tableColumn id="3" xr3:uid="{C01863BB-3D66-4318-BB8A-AC3705ECD3AB}" uniqueName="3" name="Usage_Days" queryTableFieldId="3"/>
    <tableColumn id="4" xr3:uid="{20AEF956-58E6-4485-B567-CFBE0CE6DDCD}" uniqueName="4" name="Hours_Used" queryTableFieldId="4"/>
    <tableColumn id="13" xr3:uid="{B91D6732-3183-44BE-AE8A-E10A70925EF1}" uniqueName="13" name="Flow_Rate_L_per_hour" queryTableFieldId="13"/>
    <tableColumn id="6" xr3:uid="{3AD778E1-53AF-4885-8088-C293E0D886CD}" uniqueName="6" name="Maintenance_Flag" queryTableFieldId="6"/>
    <tableColumn id="7" xr3:uid="{40769803-EE4D-42DA-9523-E7524E629D6B}" uniqueName="7" name="Maintenance_Type" queryTableFieldId="7" dataDxfId="22"/>
    <tableColumn id="8" xr3:uid="{71158B2F-9712-4E5F-800F-BFAE758C881D}" uniqueName="8" name="Maintenance_Cost ($)" queryTableFieldId="8"/>
    <tableColumn id="9" xr3:uid="{2795C51C-5B2F-46F1-9237-2CCD9C9D7766}" uniqueName="9" name="Failure_Flag" queryTableFieldId="9"/>
    <tableColumn id="10" xr3:uid="{B8DB8100-7148-4E5B-8911-95A79DC9E574}" uniqueName="10" name="Downtime_Days" queryTableFieldId="10"/>
    <tableColumn id="11" xr3:uid="{C9843C87-3E2A-4C91-BBBC-895D052E32B8}" uniqueName="11" name="Operating_Cost($)" queryTableFieldId="11"/>
    <tableColumn id="19" xr3:uid="{9D6419A0-8969-453B-B0A3-F34F4E3B1C31}" uniqueName="19" name="Week_Rank" queryTableFieldId="16" dataDxfId="21">
      <calculatedColumnFormula>COUNTIFS($A$2:$A$2000,A2,$B$2:$B$2000,"&lt;="&amp;B2)</calculatedColumnFormula>
    </tableColumn>
    <tableColumn id="5" xr3:uid="{20F53B01-3969-4ABE-847E-0BDCA59B0482}" uniqueName="5" name="Total_hours_Used" queryTableFieldId="18" dataDxfId="20">
      <calculatedColumnFormula>SUMIFS($D$2:$D$1561, $A$2:$A$1561, A2, $B$2:$B$1561, "&lt;=" &amp; B2)</calculatedColumnFormula>
    </tableColumn>
    <tableColumn id="12" xr3:uid="{3F7A13BD-EF2E-437A-81DF-FF7EC7F34416}" uniqueName="12" name="Failure_count_running" queryTableFieldId="20" dataDxfId="19">
      <calculatedColumnFormula>SUMIFS($I$2:$I$1561, $A$2:$A$1561, A2, $B$2:$B$1561, "&lt;=" &amp; B2, $D$2:$D$1561, "&gt;" &amp; 0)</calculatedColumnFormula>
    </tableColumn>
    <tableColumn id="15" xr3:uid="{EEF06DE7-E80A-4CC1-A54A-016E5BE40371}" uniqueName="15" name="Efficiency_pct" queryTableFieldId="23" dataDxfId="18">
      <calculatedColumnFormula>IFERROR(E2 / VLOOKUP(A2, Baselines!A:B, 2, FALSE) * 100, 0)</calculatedColumnFormula>
    </tableColumn>
    <tableColumn id="20" xr3:uid="{B8F119E8-5B8F-4E28-B041-14C8B83CDFC8}" uniqueName="20" name="Efficency_norm" queryTableFieldId="27" dataCellStyle="Percent">
      <calculatedColumnFormula>O2 / MAX($O$2:$O$1561)</calculatedColumnFormula>
    </tableColumn>
    <tableColumn id="14" xr3:uid="{B0E28EA4-50EA-4022-88AC-965EA5749C50}" uniqueName="14" name="RemainingRaw_pct" queryTableFieldId="22" dataDxfId="17">
      <calculatedColumnFormula>MAX(0, MIN(100, 100*(1 - (M2/10000))))</calculatedColumnFormula>
    </tableColumn>
    <tableColumn id="22" xr3:uid="{A78F5C81-D432-4376-95C8-DA78903BBD37}" uniqueName="22" name="RemainingRaw_norm" queryTableFieldId="28" dataCellStyle="Percent">
      <calculatedColumnFormula>Q2/100</calculatedColumnFormula>
    </tableColumn>
    <tableColumn id="17" xr3:uid="{D154F86B-27B0-46BC-AE2B-89B626AF31AE}" uniqueName="17" name="Failure_Adjustment" queryTableFieldId="25" dataDxfId="16">
      <calculatedColumnFormula>MAX(0, 1 - 0.03 * N2)</calculatedColumnFormula>
    </tableColumn>
    <tableColumn id="16" xr3:uid="{76A1FDA4-844C-4D46-9C7F-B51334AA5A68}" uniqueName="16" name="Week_Since_Install" queryTableFieldId="31" dataDxfId="15">
      <calculatedColumnFormula>COUNTIF($A$2:$A2,A2)-1</calculatedColumnFormula>
    </tableColumn>
    <tableColumn id="18" xr3:uid="{A9F65B19-BD7B-4F59-B5B5-61CF963DDC6E}" uniqueName="18" name="Health_Pct" queryTableFieldId="26" dataDxfId="14" dataCellStyle="Percent">
      <calculatedColumnFormula>MAX(0, MIN(1, R2 * S2 * P2))</calculatedColumnFormula>
    </tableColumn>
    <tableColumn id="23" xr3:uid="{BC4B6BF7-98E0-4650-B74C-B4F26469F843}" uniqueName="23" name="Pump_Status" queryTableFieldId="29" dataDxfId="13" dataCellStyle="Percent">
      <calculatedColumnFormula>IF(U2&gt;0.7,"Good",IF(U2&gt;0.3,"Needs Check","Critical"))</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61"/>
  <sheetViews>
    <sheetView workbookViewId="0">
      <selection activeCell="D1" sqref="D1:D1048576"/>
    </sheetView>
  </sheetViews>
  <sheetFormatPr defaultRowHeight="15" x14ac:dyDescent="0.25"/>
  <cols>
    <col min="1" max="1" width="10" bestFit="1" customWidth="1"/>
    <col min="2" max="2" width="16.7109375" bestFit="1" customWidth="1"/>
    <col min="3" max="3" width="11.5703125" bestFit="1" customWidth="1"/>
    <col min="4" max="4" width="11.7109375" customWidth="1"/>
    <col min="5" max="5" width="30" customWidth="1"/>
    <col min="6" max="6" width="17.5703125" bestFit="1" customWidth="1"/>
    <col min="7" max="7" width="18.28515625" style="4" bestFit="1" customWidth="1"/>
    <col min="8" max="8" width="24.140625" customWidth="1"/>
    <col min="9" max="9" width="11.7109375" bestFit="1" customWidth="1"/>
    <col min="10" max="10" width="15.5703125" bestFit="1" customWidth="1"/>
    <col min="11" max="11" width="18.140625" customWidth="1"/>
  </cols>
  <sheetData>
    <row r="1" spans="1:11" x14ac:dyDescent="0.25">
      <c r="A1" s="1" t="s">
        <v>0</v>
      </c>
      <c r="B1" s="1" t="s">
        <v>1</v>
      </c>
      <c r="C1" s="1" t="s">
        <v>2</v>
      </c>
      <c r="D1" s="1" t="s">
        <v>3</v>
      </c>
      <c r="E1" s="1" t="s">
        <v>4</v>
      </c>
      <c r="F1" s="1" t="s">
        <v>5</v>
      </c>
      <c r="G1" s="3" t="s">
        <v>6</v>
      </c>
      <c r="H1" s="1" t="s">
        <v>27</v>
      </c>
      <c r="I1" s="1" t="s">
        <v>7</v>
      </c>
      <c r="J1" s="1" t="s">
        <v>8</v>
      </c>
      <c r="K1" s="1" t="s">
        <v>28</v>
      </c>
    </row>
    <row r="2" spans="1:11" x14ac:dyDescent="0.25">
      <c r="A2" t="s">
        <v>9</v>
      </c>
      <c r="B2" s="2">
        <v>44927</v>
      </c>
      <c r="C2">
        <v>2</v>
      </c>
      <c r="D2">
        <v>3</v>
      </c>
      <c r="E2">
        <v>46</v>
      </c>
      <c r="F2">
        <v>0</v>
      </c>
      <c r="H2">
        <v>0</v>
      </c>
      <c r="I2">
        <v>1</v>
      </c>
      <c r="J2">
        <v>4</v>
      </c>
      <c r="K2">
        <v>34.26</v>
      </c>
    </row>
    <row r="3" spans="1:11" x14ac:dyDescent="0.25">
      <c r="A3" t="s">
        <v>9</v>
      </c>
      <c r="B3" s="2">
        <v>44934</v>
      </c>
      <c r="C3">
        <v>0</v>
      </c>
      <c r="D3">
        <v>0</v>
      </c>
      <c r="E3">
        <v>20.6</v>
      </c>
      <c r="F3">
        <v>1</v>
      </c>
      <c r="G3" s="4" t="s">
        <v>24</v>
      </c>
      <c r="H3">
        <v>784.23</v>
      </c>
      <c r="I3">
        <v>1</v>
      </c>
      <c r="J3">
        <v>3</v>
      </c>
      <c r="K3">
        <v>0</v>
      </c>
    </row>
    <row r="4" spans="1:11" x14ac:dyDescent="0.25">
      <c r="A4" t="s">
        <v>9</v>
      </c>
      <c r="B4" s="2">
        <v>44941</v>
      </c>
      <c r="C4">
        <v>0</v>
      </c>
      <c r="D4">
        <v>0</v>
      </c>
      <c r="E4">
        <v>19.899999999999999</v>
      </c>
      <c r="F4">
        <v>0</v>
      </c>
      <c r="H4">
        <v>0</v>
      </c>
      <c r="I4">
        <v>0</v>
      </c>
      <c r="J4">
        <v>0</v>
      </c>
      <c r="K4">
        <v>0</v>
      </c>
    </row>
    <row r="5" spans="1:11" x14ac:dyDescent="0.25">
      <c r="A5" t="s">
        <v>9</v>
      </c>
      <c r="B5" s="2">
        <v>44948</v>
      </c>
      <c r="C5">
        <v>4</v>
      </c>
      <c r="D5">
        <v>20.399999999999999</v>
      </c>
      <c r="E5">
        <v>31</v>
      </c>
      <c r="F5">
        <v>0</v>
      </c>
      <c r="H5">
        <v>0</v>
      </c>
      <c r="I5">
        <v>0</v>
      </c>
      <c r="J5">
        <v>0</v>
      </c>
      <c r="K5">
        <v>130.74</v>
      </c>
    </row>
    <row r="6" spans="1:11" x14ac:dyDescent="0.25">
      <c r="A6" t="s">
        <v>9</v>
      </c>
      <c r="B6" s="2">
        <v>44955</v>
      </c>
      <c r="C6">
        <v>4</v>
      </c>
      <c r="D6">
        <v>19.600000000000001</v>
      </c>
      <c r="E6">
        <v>23.4</v>
      </c>
      <c r="F6">
        <v>0</v>
      </c>
      <c r="H6">
        <v>0</v>
      </c>
      <c r="I6">
        <v>0</v>
      </c>
      <c r="J6">
        <v>0</v>
      </c>
      <c r="K6">
        <v>258.44</v>
      </c>
    </row>
    <row r="7" spans="1:11" x14ac:dyDescent="0.25">
      <c r="A7" t="s">
        <v>9</v>
      </c>
      <c r="B7" s="2">
        <v>44962</v>
      </c>
      <c r="C7">
        <v>7</v>
      </c>
      <c r="D7">
        <v>13.3</v>
      </c>
      <c r="E7">
        <v>28.4</v>
      </c>
      <c r="F7">
        <v>0</v>
      </c>
      <c r="H7">
        <v>0</v>
      </c>
      <c r="I7">
        <v>0</v>
      </c>
      <c r="J7">
        <v>0</v>
      </c>
      <c r="K7">
        <v>133.08000000000001</v>
      </c>
    </row>
    <row r="8" spans="1:11" x14ac:dyDescent="0.25">
      <c r="A8" t="s">
        <v>9</v>
      </c>
      <c r="B8" s="2">
        <v>44969</v>
      </c>
      <c r="C8">
        <v>7</v>
      </c>
      <c r="D8">
        <v>7.7000000000000011</v>
      </c>
      <c r="E8">
        <v>37.4</v>
      </c>
      <c r="F8">
        <v>0</v>
      </c>
      <c r="H8">
        <v>0</v>
      </c>
      <c r="I8">
        <v>1</v>
      </c>
      <c r="J8">
        <v>4</v>
      </c>
      <c r="K8">
        <v>137.4</v>
      </c>
    </row>
    <row r="9" spans="1:11" x14ac:dyDescent="0.25">
      <c r="A9" t="s">
        <v>9</v>
      </c>
      <c r="B9" s="2">
        <v>44976</v>
      </c>
      <c r="C9">
        <v>2</v>
      </c>
      <c r="D9">
        <v>5</v>
      </c>
      <c r="E9">
        <v>11.2</v>
      </c>
      <c r="F9">
        <v>0</v>
      </c>
      <c r="H9">
        <v>0</v>
      </c>
      <c r="I9">
        <v>0</v>
      </c>
      <c r="J9">
        <v>0</v>
      </c>
      <c r="K9">
        <v>57.3</v>
      </c>
    </row>
    <row r="10" spans="1:11" x14ac:dyDescent="0.25">
      <c r="A10" t="s">
        <v>9</v>
      </c>
      <c r="B10" s="2">
        <v>44983</v>
      </c>
      <c r="C10">
        <v>3</v>
      </c>
      <c r="D10">
        <v>13.8</v>
      </c>
      <c r="E10">
        <v>17.8</v>
      </c>
      <c r="F10">
        <v>0</v>
      </c>
      <c r="H10">
        <v>0</v>
      </c>
      <c r="I10">
        <v>0</v>
      </c>
      <c r="J10">
        <v>0</v>
      </c>
      <c r="K10">
        <v>268.85000000000002</v>
      </c>
    </row>
    <row r="11" spans="1:11" x14ac:dyDescent="0.25">
      <c r="A11" t="s">
        <v>9</v>
      </c>
      <c r="B11" s="2">
        <v>44990</v>
      </c>
      <c r="C11">
        <v>7</v>
      </c>
      <c r="D11">
        <v>41.3</v>
      </c>
      <c r="E11">
        <v>45</v>
      </c>
      <c r="F11">
        <v>0</v>
      </c>
      <c r="H11">
        <v>0</v>
      </c>
      <c r="I11">
        <v>0</v>
      </c>
      <c r="J11">
        <v>0</v>
      </c>
      <c r="K11">
        <v>422.61</v>
      </c>
    </row>
    <row r="12" spans="1:11" x14ac:dyDescent="0.25">
      <c r="A12" t="s">
        <v>9</v>
      </c>
      <c r="B12" s="2">
        <v>44997</v>
      </c>
      <c r="C12">
        <v>5</v>
      </c>
      <c r="D12">
        <v>13.5</v>
      </c>
      <c r="E12">
        <v>26.7</v>
      </c>
      <c r="F12">
        <v>0</v>
      </c>
      <c r="H12">
        <v>0</v>
      </c>
      <c r="I12">
        <v>0</v>
      </c>
      <c r="J12">
        <v>0</v>
      </c>
      <c r="K12">
        <v>75.819999999999993</v>
      </c>
    </row>
    <row r="13" spans="1:11" x14ac:dyDescent="0.25">
      <c r="A13" t="s">
        <v>9</v>
      </c>
      <c r="B13" s="2">
        <v>45004</v>
      </c>
      <c r="C13">
        <v>5</v>
      </c>
      <c r="D13">
        <v>25.5</v>
      </c>
      <c r="E13">
        <v>14.9</v>
      </c>
      <c r="F13">
        <v>0</v>
      </c>
      <c r="H13">
        <v>0</v>
      </c>
      <c r="I13">
        <v>0</v>
      </c>
      <c r="J13">
        <v>0</v>
      </c>
      <c r="K13">
        <v>430.64</v>
      </c>
    </row>
    <row r="14" spans="1:11" x14ac:dyDescent="0.25">
      <c r="A14" t="s">
        <v>9</v>
      </c>
      <c r="B14" s="2">
        <v>45011</v>
      </c>
      <c r="C14">
        <v>5</v>
      </c>
      <c r="D14">
        <v>10.5</v>
      </c>
      <c r="E14">
        <v>48.8</v>
      </c>
      <c r="F14">
        <v>0</v>
      </c>
      <c r="H14">
        <v>0</v>
      </c>
      <c r="I14">
        <v>0</v>
      </c>
      <c r="J14">
        <v>0</v>
      </c>
      <c r="K14">
        <v>125.95</v>
      </c>
    </row>
    <row r="15" spans="1:11" x14ac:dyDescent="0.25">
      <c r="A15" t="s">
        <v>9</v>
      </c>
      <c r="B15" s="2">
        <v>45018</v>
      </c>
      <c r="C15">
        <v>2</v>
      </c>
      <c r="D15">
        <v>6.8</v>
      </c>
      <c r="E15">
        <v>21.6</v>
      </c>
      <c r="F15">
        <v>0</v>
      </c>
      <c r="H15">
        <v>0</v>
      </c>
      <c r="I15">
        <v>0</v>
      </c>
      <c r="J15">
        <v>0</v>
      </c>
      <c r="K15">
        <v>83.66</v>
      </c>
    </row>
    <row r="16" spans="1:11" x14ac:dyDescent="0.25">
      <c r="A16" t="s">
        <v>9</v>
      </c>
      <c r="B16" s="2">
        <v>45025</v>
      </c>
      <c r="C16">
        <v>1</v>
      </c>
      <c r="D16">
        <v>4.9000000000000004</v>
      </c>
      <c r="E16">
        <v>10.6</v>
      </c>
      <c r="F16">
        <v>1</v>
      </c>
      <c r="G16" s="4" t="s">
        <v>25</v>
      </c>
      <c r="H16">
        <v>842.92</v>
      </c>
      <c r="I16">
        <v>0</v>
      </c>
      <c r="J16">
        <v>0</v>
      </c>
      <c r="K16">
        <v>60.39</v>
      </c>
    </row>
    <row r="17" spans="1:11" x14ac:dyDescent="0.25">
      <c r="A17" t="s">
        <v>9</v>
      </c>
      <c r="B17" s="2">
        <v>45032</v>
      </c>
      <c r="C17">
        <v>0</v>
      </c>
      <c r="D17">
        <v>0</v>
      </c>
      <c r="E17">
        <v>36.4</v>
      </c>
      <c r="F17">
        <v>1</v>
      </c>
      <c r="G17" s="4" t="s">
        <v>25</v>
      </c>
      <c r="H17">
        <v>223.95</v>
      </c>
      <c r="I17">
        <v>0</v>
      </c>
      <c r="J17">
        <v>0</v>
      </c>
      <c r="K17">
        <v>0</v>
      </c>
    </row>
    <row r="18" spans="1:11" x14ac:dyDescent="0.25">
      <c r="A18" t="s">
        <v>9</v>
      </c>
      <c r="B18" s="2">
        <v>45039</v>
      </c>
      <c r="C18">
        <v>2</v>
      </c>
      <c r="D18">
        <v>11.4</v>
      </c>
      <c r="E18">
        <v>38.5</v>
      </c>
      <c r="F18">
        <v>0</v>
      </c>
      <c r="H18">
        <v>0</v>
      </c>
      <c r="I18">
        <v>0</v>
      </c>
      <c r="J18">
        <v>0</v>
      </c>
      <c r="K18">
        <v>130.88</v>
      </c>
    </row>
    <row r="19" spans="1:11" x14ac:dyDescent="0.25">
      <c r="A19" t="s">
        <v>9</v>
      </c>
      <c r="B19" s="2">
        <v>45046</v>
      </c>
      <c r="C19">
        <v>1</v>
      </c>
      <c r="D19">
        <v>2.1</v>
      </c>
      <c r="E19">
        <v>11.3</v>
      </c>
      <c r="F19">
        <v>0</v>
      </c>
      <c r="H19">
        <v>0</v>
      </c>
      <c r="I19">
        <v>0</v>
      </c>
      <c r="J19">
        <v>0</v>
      </c>
      <c r="K19">
        <v>31.87</v>
      </c>
    </row>
    <row r="20" spans="1:11" x14ac:dyDescent="0.25">
      <c r="A20" t="s">
        <v>9</v>
      </c>
      <c r="B20" s="2">
        <v>45053</v>
      </c>
      <c r="C20">
        <v>6</v>
      </c>
      <c r="D20">
        <v>16.8</v>
      </c>
      <c r="E20">
        <v>48.7</v>
      </c>
      <c r="F20">
        <v>1</v>
      </c>
      <c r="G20" s="4" t="s">
        <v>25</v>
      </c>
      <c r="H20">
        <v>928.17</v>
      </c>
      <c r="I20">
        <v>0</v>
      </c>
      <c r="J20">
        <v>0</v>
      </c>
      <c r="K20">
        <v>127.67</v>
      </c>
    </row>
    <row r="21" spans="1:11" x14ac:dyDescent="0.25">
      <c r="A21" t="s">
        <v>9</v>
      </c>
      <c r="B21" s="2">
        <v>45060</v>
      </c>
      <c r="C21">
        <v>6</v>
      </c>
      <c r="D21">
        <v>25.2</v>
      </c>
      <c r="E21">
        <v>22.9</v>
      </c>
      <c r="F21">
        <v>0</v>
      </c>
      <c r="H21">
        <v>0</v>
      </c>
      <c r="I21">
        <v>0</v>
      </c>
      <c r="J21">
        <v>0</v>
      </c>
      <c r="K21">
        <v>201.41</v>
      </c>
    </row>
    <row r="22" spans="1:11" x14ac:dyDescent="0.25">
      <c r="A22" t="s">
        <v>9</v>
      </c>
      <c r="B22" s="2">
        <v>45067</v>
      </c>
      <c r="C22">
        <v>2</v>
      </c>
      <c r="D22">
        <v>5.6</v>
      </c>
      <c r="E22">
        <v>18</v>
      </c>
      <c r="F22">
        <v>0</v>
      </c>
      <c r="H22">
        <v>0</v>
      </c>
      <c r="I22">
        <v>0</v>
      </c>
      <c r="J22">
        <v>0</v>
      </c>
      <c r="K22">
        <v>105.88</v>
      </c>
    </row>
    <row r="23" spans="1:11" x14ac:dyDescent="0.25">
      <c r="A23" t="s">
        <v>9</v>
      </c>
      <c r="B23" s="2">
        <v>45074</v>
      </c>
      <c r="C23">
        <v>7</v>
      </c>
      <c r="D23">
        <v>24.5</v>
      </c>
      <c r="E23">
        <v>25</v>
      </c>
      <c r="F23">
        <v>0</v>
      </c>
      <c r="H23">
        <v>0</v>
      </c>
      <c r="I23">
        <v>0</v>
      </c>
      <c r="J23">
        <v>0</v>
      </c>
      <c r="K23">
        <v>173.44</v>
      </c>
    </row>
    <row r="24" spans="1:11" x14ac:dyDescent="0.25">
      <c r="A24" t="s">
        <v>9</v>
      </c>
      <c r="B24" s="2">
        <v>45081</v>
      </c>
      <c r="C24">
        <v>7</v>
      </c>
      <c r="D24">
        <v>30.1</v>
      </c>
      <c r="E24">
        <v>30.2</v>
      </c>
      <c r="F24">
        <v>0</v>
      </c>
      <c r="H24">
        <v>0</v>
      </c>
      <c r="I24">
        <v>0</v>
      </c>
      <c r="J24">
        <v>0</v>
      </c>
      <c r="K24">
        <v>310.42</v>
      </c>
    </row>
    <row r="25" spans="1:11" x14ac:dyDescent="0.25">
      <c r="A25" t="s">
        <v>9</v>
      </c>
      <c r="B25" s="2">
        <v>45088</v>
      </c>
      <c r="C25">
        <v>7</v>
      </c>
      <c r="D25">
        <v>19.600000000000001</v>
      </c>
      <c r="E25">
        <v>26.4</v>
      </c>
      <c r="F25">
        <v>1</v>
      </c>
      <c r="G25" s="4" t="s">
        <v>24</v>
      </c>
      <c r="H25">
        <v>123.78</v>
      </c>
      <c r="I25">
        <v>0</v>
      </c>
      <c r="J25">
        <v>0</v>
      </c>
      <c r="K25">
        <v>124</v>
      </c>
    </row>
    <row r="26" spans="1:11" x14ac:dyDescent="0.25">
      <c r="A26" t="s">
        <v>9</v>
      </c>
      <c r="B26" s="2">
        <v>45095</v>
      </c>
      <c r="C26">
        <v>2</v>
      </c>
      <c r="D26">
        <v>7.8</v>
      </c>
      <c r="E26">
        <v>22.1</v>
      </c>
      <c r="F26">
        <v>0</v>
      </c>
      <c r="H26">
        <v>0</v>
      </c>
      <c r="I26">
        <v>0</v>
      </c>
      <c r="J26">
        <v>0</v>
      </c>
      <c r="K26">
        <v>53.89</v>
      </c>
    </row>
    <row r="27" spans="1:11" x14ac:dyDescent="0.25">
      <c r="A27" t="s">
        <v>9</v>
      </c>
      <c r="B27" s="2">
        <v>45102</v>
      </c>
      <c r="C27">
        <v>4</v>
      </c>
      <c r="D27">
        <v>3.2</v>
      </c>
      <c r="E27">
        <v>43.8</v>
      </c>
      <c r="F27">
        <v>0</v>
      </c>
      <c r="H27">
        <v>0</v>
      </c>
      <c r="I27">
        <v>0</v>
      </c>
      <c r="J27">
        <v>0</v>
      </c>
      <c r="K27">
        <v>38.21</v>
      </c>
    </row>
    <row r="28" spans="1:11" x14ac:dyDescent="0.25">
      <c r="A28" t="s">
        <v>9</v>
      </c>
      <c r="B28" s="2">
        <v>45109</v>
      </c>
      <c r="C28">
        <v>7</v>
      </c>
      <c r="D28">
        <v>35.700000000000003</v>
      </c>
      <c r="E28">
        <v>13.4</v>
      </c>
      <c r="F28">
        <v>0</v>
      </c>
      <c r="H28">
        <v>0</v>
      </c>
      <c r="I28">
        <v>0</v>
      </c>
      <c r="J28">
        <v>0</v>
      </c>
      <c r="K28">
        <v>235.82</v>
      </c>
    </row>
    <row r="29" spans="1:11" x14ac:dyDescent="0.25">
      <c r="A29" t="s">
        <v>9</v>
      </c>
      <c r="B29" s="2">
        <v>45116</v>
      </c>
      <c r="C29">
        <v>1</v>
      </c>
      <c r="D29">
        <v>5</v>
      </c>
      <c r="E29">
        <v>32.6</v>
      </c>
      <c r="F29">
        <v>0</v>
      </c>
      <c r="H29">
        <v>0</v>
      </c>
      <c r="I29">
        <v>0</v>
      </c>
      <c r="J29">
        <v>0</v>
      </c>
      <c r="K29">
        <v>34.11</v>
      </c>
    </row>
    <row r="30" spans="1:11" x14ac:dyDescent="0.25">
      <c r="A30" t="s">
        <v>9</v>
      </c>
      <c r="B30" s="2">
        <v>45123</v>
      </c>
      <c r="C30">
        <v>0</v>
      </c>
      <c r="D30">
        <v>0</v>
      </c>
      <c r="E30">
        <v>30.7</v>
      </c>
      <c r="F30">
        <v>0</v>
      </c>
      <c r="H30">
        <v>0</v>
      </c>
      <c r="I30">
        <v>0</v>
      </c>
      <c r="J30">
        <v>0</v>
      </c>
      <c r="K30">
        <v>0</v>
      </c>
    </row>
    <row r="31" spans="1:11" x14ac:dyDescent="0.25">
      <c r="A31" t="s">
        <v>9</v>
      </c>
      <c r="B31" s="2">
        <v>45130</v>
      </c>
      <c r="C31">
        <v>2</v>
      </c>
      <c r="D31">
        <v>4.4000000000000004</v>
      </c>
      <c r="E31">
        <v>22.4</v>
      </c>
      <c r="F31">
        <v>0</v>
      </c>
      <c r="H31">
        <v>0</v>
      </c>
      <c r="I31">
        <v>1</v>
      </c>
      <c r="J31">
        <v>4</v>
      </c>
      <c r="K31">
        <v>63.16</v>
      </c>
    </row>
    <row r="32" spans="1:11" x14ac:dyDescent="0.25">
      <c r="A32" t="s">
        <v>9</v>
      </c>
      <c r="B32" s="2">
        <v>45137</v>
      </c>
      <c r="C32">
        <v>3</v>
      </c>
      <c r="D32">
        <v>3.3</v>
      </c>
      <c r="E32">
        <v>10</v>
      </c>
      <c r="F32">
        <v>0</v>
      </c>
      <c r="H32">
        <v>0</v>
      </c>
      <c r="I32">
        <v>0</v>
      </c>
      <c r="J32">
        <v>0</v>
      </c>
      <c r="K32">
        <v>21.29</v>
      </c>
    </row>
    <row r="33" spans="1:11" x14ac:dyDescent="0.25">
      <c r="A33" t="s">
        <v>9</v>
      </c>
      <c r="B33" s="2">
        <v>45144</v>
      </c>
      <c r="C33">
        <v>3</v>
      </c>
      <c r="D33">
        <v>3.3</v>
      </c>
      <c r="E33">
        <v>11</v>
      </c>
      <c r="F33">
        <v>0</v>
      </c>
      <c r="H33">
        <v>0</v>
      </c>
      <c r="I33">
        <v>0</v>
      </c>
      <c r="J33">
        <v>0</v>
      </c>
      <c r="K33">
        <v>62.34</v>
      </c>
    </row>
    <row r="34" spans="1:11" x14ac:dyDescent="0.25">
      <c r="A34" t="s">
        <v>9</v>
      </c>
      <c r="B34" s="2">
        <v>45151</v>
      </c>
      <c r="C34">
        <v>4</v>
      </c>
      <c r="D34">
        <v>10.8</v>
      </c>
      <c r="E34">
        <v>49.3</v>
      </c>
      <c r="F34">
        <v>0</v>
      </c>
      <c r="H34">
        <v>0</v>
      </c>
      <c r="I34">
        <v>0</v>
      </c>
      <c r="J34">
        <v>0</v>
      </c>
      <c r="K34">
        <v>142.57</v>
      </c>
    </row>
    <row r="35" spans="1:11" x14ac:dyDescent="0.25">
      <c r="A35" t="s">
        <v>9</v>
      </c>
      <c r="B35" s="2">
        <v>45158</v>
      </c>
      <c r="C35">
        <v>7</v>
      </c>
      <c r="D35">
        <v>36.4</v>
      </c>
      <c r="E35">
        <v>34.700000000000003</v>
      </c>
      <c r="F35">
        <v>0</v>
      </c>
      <c r="H35">
        <v>0</v>
      </c>
      <c r="I35">
        <v>0</v>
      </c>
      <c r="J35">
        <v>0</v>
      </c>
      <c r="K35">
        <v>282.91000000000003</v>
      </c>
    </row>
    <row r="36" spans="1:11" x14ac:dyDescent="0.25">
      <c r="A36" t="s">
        <v>9</v>
      </c>
      <c r="B36" s="2">
        <v>45165</v>
      </c>
      <c r="C36">
        <v>3</v>
      </c>
      <c r="D36">
        <v>4.1999999999999993</v>
      </c>
      <c r="E36">
        <v>39.700000000000003</v>
      </c>
      <c r="F36">
        <v>0</v>
      </c>
      <c r="H36">
        <v>0</v>
      </c>
      <c r="I36">
        <v>0</v>
      </c>
      <c r="J36">
        <v>0</v>
      </c>
      <c r="K36">
        <v>39.270000000000003</v>
      </c>
    </row>
    <row r="37" spans="1:11" x14ac:dyDescent="0.25">
      <c r="A37" t="s">
        <v>9</v>
      </c>
      <c r="B37" s="2">
        <v>45172</v>
      </c>
      <c r="C37">
        <v>1</v>
      </c>
      <c r="D37">
        <v>5.8</v>
      </c>
      <c r="E37">
        <v>29.7</v>
      </c>
      <c r="F37">
        <v>0</v>
      </c>
      <c r="H37">
        <v>0</v>
      </c>
      <c r="I37">
        <v>0</v>
      </c>
      <c r="J37">
        <v>0</v>
      </c>
      <c r="K37">
        <v>89.7</v>
      </c>
    </row>
    <row r="38" spans="1:11" x14ac:dyDescent="0.25">
      <c r="A38" t="s">
        <v>9</v>
      </c>
      <c r="B38" s="2">
        <v>45179</v>
      </c>
      <c r="C38">
        <v>1</v>
      </c>
      <c r="D38">
        <v>3.1</v>
      </c>
      <c r="E38">
        <v>42.5</v>
      </c>
      <c r="F38">
        <v>0</v>
      </c>
      <c r="H38">
        <v>0</v>
      </c>
      <c r="I38">
        <v>0</v>
      </c>
      <c r="J38">
        <v>0</v>
      </c>
      <c r="K38">
        <v>21.09</v>
      </c>
    </row>
    <row r="39" spans="1:11" x14ac:dyDescent="0.25">
      <c r="A39" t="s">
        <v>9</v>
      </c>
      <c r="B39" s="2">
        <v>45186</v>
      </c>
      <c r="C39">
        <v>6</v>
      </c>
      <c r="D39">
        <v>3.6</v>
      </c>
      <c r="E39">
        <v>22.1</v>
      </c>
      <c r="F39">
        <v>0</v>
      </c>
      <c r="H39">
        <v>0</v>
      </c>
      <c r="I39">
        <v>0</v>
      </c>
      <c r="J39">
        <v>0</v>
      </c>
      <c r="K39">
        <v>51.47</v>
      </c>
    </row>
    <row r="40" spans="1:11" x14ac:dyDescent="0.25">
      <c r="A40" t="s">
        <v>9</v>
      </c>
      <c r="B40" s="2">
        <v>45193</v>
      </c>
      <c r="C40">
        <v>0</v>
      </c>
      <c r="D40">
        <v>0</v>
      </c>
      <c r="E40">
        <v>24.2</v>
      </c>
      <c r="F40">
        <v>0</v>
      </c>
      <c r="H40">
        <v>0</v>
      </c>
      <c r="I40">
        <v>0</v>
      </c>
      <c r="J40">
        <v>0</v>
      </c>
      <c r="K40">
        <v>0</v>
      </c>
    </row>
    <row r="41" spans="1:11" x14ac:dyDescent="0.25">
      <c r="A41" t="s">
        <v>9</v>
      </c>
      <c r="B41" s="2">
        <v>45200</v>
      </c>
      <c r="C41">
        <v>0</v>
      </c>
      <c r="D41">
        <v>0</v>
      </c>
      <c r="E41">
        <v>24.3</v>
      </c>
      <c r="F41">
        <v>0</v>
      </c>
      <c r="H41">
        <v>0</v>
      </c>
      <c r="I41">
        <v>0</v>
      </c>
      <c r="J41">
        <v>0</v>
      </c>
      <c r="K41">
        <v>0</v>
      </c>
    </row>
    <row r="42" spans="1:11" x14ac:dyDescent="0.25">
      <c r="A42" t="s">
        <v>9</v>
      </c>
      <c r="B42" s="2">
        <v>45207</v>
      </c>
      <c r="C42">
        <v>6</v>
      </c>
      <c r="D42">
        <v>19.8</v>
      </c>
      <c r="E42">
        <v>17</v>
      </c>
      <c r="F42">
        <v>0</v>
      </c>
      <c r="H42">
        <v>0</v>
      </c>
      <c r="I42">
        <v>0</v>
      </c>
      <c r="J42">
        <v>0</v>
      </c>
      <c r="K42">
        <v>266.25</v>
      </c>
    </row>
    <row r="43" spans="1:11" x14ac:dyDescent="0.25">
      <c r="A43" t="s">
        <v>9</v>
      </c>
      <c r="B43" s="2">
        <v>45214</v>
      </c>
      <c r="C43">
        <v>7</v>
      </c>
      <c r="D43">
        <v>30.8</v>
      </c>
      <c r="E43">
        <v>41.5</v>
      </c>
      <c r="F43">
        <v>0</v>
      </c>
      <c r="H43">
        <v>0</v>
      </c>
      <c r="I43">
        <v>0</v>
      </c>
      <c r="J43">
        <v>0</v>
      </c>
      <c r="K43">
        <v>293.95</v>
      </c>
    </row>
    <row r="44" spans="1:11" x14ac:dyDescent="0.25">
      <c r="A44" t="s">
        <v>9</v>
      </c>
      <c r="B44" s="2">
        <v>45221</v>
      </c>
      <c r="C44">
        <v>6</v>
      </c>
      <c r="D44">
        <v>5.4</v>
      </c>
      <c r="E44">
        <v>43.6</v>
      </c>
      <c r="F44">
        <v>0</v>
      </c>
      <c r="H44">
        <v>0</v>
      </c>
      <c r="I44">
        <v>0</v>
      </c>
      <c r="J44">
        <v>0</v>
      </c>
      <c r="K44">
        <v>76.069999999999993</v>
      </c>
    </row>
    <row r="45" spans="1:11" x14ac:dyDescent="0.25">
      <c r="A45" t="s">
        <v>9</v>
      </c>
      <c r="B45" s="2">
        <v>45228</v>
      </c>
      <c r="C45">
        <v>2</v>
      </c>
      <c r="D45">
        <v>7.4</v>
      </c>
      <c r="E45">
        <v>47.1</v>
      </c>
      <c r="F45">
        <v>0</v>
      </c>
      <c r="H45">
        <v>0</v>
      </c>
      <c r="I45">
        <v>0</v>
      </c>
      <c r="J45">
        <v>0</v>
      </c>
      <c r="K45">
        <v>51.37</v>
      </c>
    </row>
    <row r="46" spans="1:11" x14ac:dyDescent="0.25">
      <c r="A46" t="s">
        <v>9</v>
      </c>
      <c r="B46" s="2">
        <v>45235</v>
      </c>
      <c r="C46">
        <v>5</v>
      </c>
      <c r="D46">
        <v>18.5</v>
      </c>
      <c r="E46">
        <v>33.200000000000003</v>
      </c>
      <c r="F46">
        <v>0</v>
      </c>
      <c r="H46">
        <v>0</v>
      </c>
      <c r="I46">
        <v>0</v>
      </c>
      <c r="J46">
        <v>0</v>
      </c>
      <c r="K46">
        <v>111.25</v>
      </c>
    </row>
    <row r="47" spans="1:11" x14ac:dyDescent="0.25">
      <c r="A47" t="s">
        <v>9</v>
      </c>
      <c r="B47" s="2">
        <v>45242</v>
      </c>
      <c r="C47">
        <v>0</v>
      </c>
      <c r="D47">
        <v>0</v>
      </c>
      <c r="E47">
        <v>16.399999999999999</v>
      </c>
      <c r="F47">
        <v>1</v>
      </c>
      <c r="G47" s="4" t="s">
        <v>26</v>
      </c>
      <c r="H47">
        <v>549.49</v>
      </c>
      <c r="I47">
        <v>0</v>
      </c>
      <c r="J47">
        <v>0</v>
      </c>
      <c r="K47">
        <v>0</v>
      </c>
    </row>
    <row r="48" spans="1:11" x14ac:dyDescent="0.25">
      <c r="A48" t="s">
        <v>9</v>
      </c>
      <c r="B48" s="2">
        <v>45249</v>
      </c>
      <c r="C48">
        <v>3</v>
      </c>
      <c r="D48">
        <v>17.7</v>
      </c>
      <c r="E48">
        <v>42.3</v>
      </c>
      <c r="F48">
        <v>0</v>
      </c>
      <c r="H48">
        <v>0</v>
      </c>
      <c r="I48">
        <v>0</v>
      </c>
      <c r="J48">
        <v>0</v>
      </c>
      <c r="K48">
        <v>327.39999999999998</v>
      </c>
    </row>
    <row r="49" spans="1:11" x14ac:dyDescent="0.25">
      <c r="A49" t="s">
        <v>9</v>
      </c>
      <c r="B49" s="2">
        <v>45256</v>
      </c>
      <c r="C49">
        <v>2</v>
      </c>
      <c r="D49">
        <v>9</v>
      </c>
      <c r="E49">
        <v>25.4</v>
      </c>
      <c r="F49">
        <v>0</v>
      </c>
      <c r="H49">
        <v>0</v>
      </c>
      <c r="I49">
        <v>0</v>
      </c>
      <c r="J49">
        <v>0</v>
      </c>
      <c r="K49">
        <v>53.36</v>
      </c>
    </row>
    <row r="50" spans="1:11" x14ac:dyDescent="0.25">
      <c r="A50" t="s">
        <v>9</v>
      </c>
      <c r="B50" s="2">
        <v>45263</v>
      </c>
      <c r="C50">
        <v>4</v>
      </c>
      <c r="D50">
        <v>4.4000000000000004</v>
      </c>
      <c r="E50">
        <v>43.9</v>
      </c>
      <c r="F50">
        <v>1</v>
      </c>
      <c r="G50" s="4" t="s">
        <v>25</v>
      </c>
      <c r="H50">
        <v>645.88</v>
      </c>
      <c r="I50">
        <v>0</v>
      </c>
      <c r="J50">
        <v>0</v>
      </c>
      <c r="K50">
        <v>82.95</v>
      </c>
    </row>
    <row r="51" spans="1:11" x14ac:dyDescent="0.25">
      <c r="A51" t="s">
        <v>9</v>
      </c>
      <c r="B51" s="2">
        <v>45270</v>
      </c>
      <c r="C51">
        <v>5</v>
      </c>
      <c r="D51">
        <v>5.5</v>
      </c>
      <c r="E51">
        <v>28</v>
      </c>
      <c r="F51">
        <v>0</v>
      </c>
      <c r="H51">
        <v>0</v>
      </c>
      <c r="I51">
        <v>0</v>
      </c>
      <c r="J51">
        <v>0</v>
      </c>
      <c r="K51">
        <v>73.41</v>
      </c>
    </row>
    <row r="52" spans="1:11" x14ac:dyDescent="0.25">
      <c r="A52" t="s">
        <v>9</v>
      </c>
      <c r="B52" s="2">
        <v>45277</v>
      </c>
      <c r="C52">
        <v>3</v>
      </c>
      <c r="D52">
        <v>5.6999999999999993</v>
      </c>
      <c r="E52">
        <v>27.5</v>
      </c>
      <c r="F52">
        <v>0</v>
      </c>
      <c r="H52">
        <v>0</v>
      </c>
      <c r="I52">
        <v>0</v>
      </c>
      <c r="J52">
        <v>0</v>
      </c>
      <c r="K52">
        <v>42.36</v>
      </c>
    </row>
    <row r="53" spans="1:11" x14ac:dyDescent="0.25">
      <c r="A53" t="s">
        <v>9</v>
      </c>
      <c r="B53" s="2">
        <v>45284</v>
      </c>
      <c r="C53">
        <v>3</v>
      </c>
      <c r="D53">
        <v>3</v>
      </c>
      <c r="E53">
        <v>11</v>
      </c>
      <c r="F53">
        <v>0</v>
      </c>
      <c r="H53">
        <v>0</v>
      </c>
      <c r="I53">
        <v>0</v>
      </c>
      <c r="J53">
        <v>0</v>
      </c>
      <c r="K53">
        <v>16.5</v>
      </c>
    </row>
    <row r="54" spans="1:11" x14ac:dyDescent="0.25">
      <c r="A54" t="s">
        <v>9</v>
      </c>
      <c r="B54" s="2">
        <v>45291</v>
      </c>
      <c r="C54">
        <v>2</v>
      </c>
      <c r="D54">
        <v>10.8</v>
      </c>
      <c r="E54">
        <v>24.4</v>
      </c>
      <c r="F54">
        <v>0</v>
      </c>
      <c r="H54">
        <v>0</v>
      </c>
      <c r="I54">
        <v>0</v>
      </c>
      <c r="J54">
        <v>0</v>
      </c>
      <c r="K54">
        <v>65.66</v>
      </c>
    </row>
    <row r="55" spans="1:11" x14ac:dyDescent="0.25">
      <c r="A55" t="s">
        <v>9</v>
      </c>
      <c r="B55" s="2">
        <v>45298</v>
      </c>
      <c r="C55">
        <v>2</v>
      </c>
      <c r="D55">
        <v>8.6</v>
      </c>
      <c r="E55">
        <v>48.3</v>
      </c>
      <c r="F55">
        <v>0</v>
      </c>
      <c r="H55">
        <v>0</v>
      </c>
      <c r="I55">
        <v>0</v>
      </c>
      <c r="J55">
        <v>0</v>
      </c>
      <c r="K55">
        <v>67.53</v>
      </c>
    </row>
    <row r="56" spans="1:11" x14ac:dyDescent="0.25">
      <c r="A56" t="s">
        <v>9</v>
      </c>
      <c r="B56" s="2">
        <v>45305</v>
      </c>
      <c r="C56">
        <v>3</v>
      </c>
      <c r="D56">
        <v>10.8</v>
      </c>
      <c r="E56">
        <v>28.9</v>
      </c>
      <c r="F56">
        <v>0</v>
      </c>
      <c r="H56">
        <v>0</v>
      </c>
      <c r="I56">
        <v>0</v>
      </c>
      <c r="J56">
        <v>0</v>
      </c>
      <c r="K56">
        <v>144.51</v>
      </c>
    </row>
    <row r="57" spans="1:11" x14ac:dyDescent="0.25">
      <c r="A57" t="s">
        <v>9</v>
      </c>
      <c r="B57" s="2">
        <v>45312</v>
      </c>
      <c r="C57">
        <v>2</v>
      </c>
      <c r="D57">
        <v>9.8000000000000007</v>
      </c>
      <c r="E57">
        <v>27.6</v>
      </c>
      <c r="F57">
        <v>0</v>
      </c>
      <c r="H57">
        <v>0</v>
      </c>
      <c r="I57">
        <v>0</v>
      </c>
      <c r="J57">
        <v>0</v>
      </c>
      <c r="K57">
        <v>132.66999999999999</v>
      </c>
    </row>
    <row r="58" spans="1:11" x14ac:dyDescent="0.25">
      <c r="A58" t="s">
        <v>9</v>
      </c>
      <c r="B58" s="2">
        <v>45319</v>
      </c>
      <c r="C58">
        <v>2</v>
      </c>
      <c r="D58">
        <v>9.6</v>
      </c>
      <c r="E58">
        <v>21.9</v>
      </c>
      <c r="F58">
        <v>0</v>
      </c>
      <c r="H58">
        <v>0</v>
      </c>
      <c r="I58">
        <v>0</v>
      </c>
      <c r="J58">
        <v>0</v>
      </c>
      <c r="K58">
        <v>134.61000000000001</v>
      </c>
    </row>
    <row r="59" spans="1:11" x14ac:dyDescent="0.25">
      <c r="A59" t="s">
        <v>9</v>
      </c>
      <c r="B59" s="2">
        <v>45326</v>
      </c>
      <c r="C59">
        <v>5</v>
      </c>
      <c r="D59">
        <v>3</v>
      </c>
      <c r="E59">
        <v>42.9</v>
      </c>
      <c r="F59">
        <v>0</v>
      </c>
      <c r="H59">
        <v>0</v>
      </c>
      <c r="I59">
        <v>0</v>
      </c>
      <c r="J59">
        <v>0</v>
      </c>
      <c r="K59">
        <v>32.57</v>
      </c>
    </row>
    <row r="60" spans="1:11" x14ac:dyDescent="0.25">
      <c r="A60" t="s">
        <v>9</v>
      </c>
      <c r="B60" s="2">
        <v>45333</v>
      </c>
      <c r="C60">
        <v>5</v>
      </c>
      <c r="D60">
        <v>4.5</v>
      </c>
      <c r="E60">
        <v>44.9</v>
      </c>
      <c r="F60">
        <v>0</v>
      </c>
      <c r="H60">
        <v>0</v>
      </c>
      <c r="I60">
        <v>0</v>
      </c>
      <c r="J60">
        <v>0</v>
      </c>
      <c r="K60">
        <v>61.34</v>
      </c>
    </row>
    <row r="61" spans="1:11" x14ac:dyDescent="0.25">
      <c r="A61" t="s">
        <v>9</v>
      </c>
      <c r="B61" s="2">
        <v>45340</v>
      </c>
      <c r="C61">
        <v>4</v>
      </c>
      <c r="D61">
        <v>10.8</v>
      </c>
      <c r="E61">
        <v>12.3</v>
      </c>
      <c r="F61">
        <v>0</v>
      </c>
      <c r="H61">
        <v>0</v>
      </c>
      <c r="I61">
        <v>0</v>
      </c>
      <c r="J61">
        <v>0</v>
      </c>
      <c r="K61">
        <v>130.30000000000001</v>
      </c>
    </row>
    <row r="62" spans="1:11" x14ac:dyDescent="0.25">
      <c r="A62" t="s">
        <v>9</v>
      </c>
      <c r="B62" s="2">
        <v>45347</v>
      </c>
      <c r="C62">
        <v>4</v>
      </c>
      <c r="D62">
        <v>16.399999999999999</v>
      </c>
      <c r="E62">
        <v>11.3</v>
      </c>
      <c r="F62">
        <v>0</v>
      </c>
      <c r="H62">
        <v>0</v>
      </c>
      <c r="I62">
        <v>0</v>
      </c>
      <c r="J62">
        <v>0</v>
      </c>
      <c r="K62">
        <v>300.45</v>
      </c>
    </row>
    <row r="63" spans="1:11" x14ac:dyDescent="0.25">
      <c r="A63" t="s">
        <v>9</v>
      </c>
      <c r="B63" s="2">
        <v>45354</v>
      </c>
      <c r="C63">
        <v>0</v>
      </c>
      <c r="D63">
        <v>0</v>
      </c>
      <c r="E63">
        <v>31.9</v>
      </c>
      <c r="F63">
        <v>0</v>
      </c>
      <c r="H63">
        <v>0</v>
      </c>
      <c r="I63">
        <v>0</v>
      </c>
      <c r="J63">
        <v>0</v>
      </c>
      <c r="K63">
        <v>0</v>
      </c>
    </row>
    <row r="64" spans="1:11" x14ac:dyDescent="0.25">
      <c r="A64" t="s">
        <v>9</v>
      </c>
      <c r="B64" s="2">
        <v>45361</v>
      </c>
      <c r="C64">
        <v>0</v>
      </c>
      <c r="D64">
        <v>0</v>
      </c>
      <c r="E64">
        <v>12.9</v>
      </c>
      <c r="F64">
        <v>0</v>
      </c>
      <c r="H64">
        <v>0</v>
      </c>
      <c r="I64">
        <v>0</v>
      </c>
      <c r="J64">
        <v>0</v>
      </c>
      <c r="K64">
        <v>0</v>
      </c>
    </row>
    <row r="65" spans="1:11" x14ac:dyDescent="0.25">
      <c r="A65" t="s">
        <v>9</v>
      </c>
      <c r="B65" s="2">
        <v>45368</v>
      </c>
      <c r="C65">
        <v>0</v>
      </c>
      <c r="D65">
        <v>0</v>
      </c>
      <c r="E65">
        <v>12.8</v>
      </c>
      <c r="F65">
        <v>0</v>
      </c>
      <c r="H65">
        <v>0</v>
      </c>
      <c r="I65">
        <v>0</v>
      </c>
      <c r="J65">
        <v>0</v>
      </c>
      <c r="K65">
        <v>0</v>
      </c>
    </row>
    <row r="66" spans="1:11" x14ac:dyDescent="0.25">
      <c r="A66" t="s">
        <v>9</v>
      </c>
      <c r="B66" s="2">
        <v>45375</v>
      </c>
      <c r="C66">
        <v>7</v>
      </c>
      <c r="D66">
        <v>39.9</v>
      </c>
      <c r="E66">
        <v>20.8</v>
      </c>
      <c r="F66">
        <v>1</v>
      </c>
      <c r="G66" s="4" t="s">
        <v>26</v>
      </c>
      <c r="H66">
        <v>546.94000000000005</v>
      </c>
      <c r="I66">
        <v>0</v>
      </c>
      <c r="J66">
        <v>0</v>
      </c>
      <c r="K66">
        <v>409.13</v>
      </c>
    </row>
    <row r="67" spans="1:11" x14ac:dyDescent="0.25">
      <c r="A67" t="s">
        <v>9</v>
      </c>
      <c r="B67" s="2">
        <v>45382</v>
      </c>
      <c r="C67">
        <v>7</v>
      </c>
      <c r="D67">
        <v>15.4</v>
      </c>
      <c r="E67">
        <v>44</v>
      </c>
      <c r="F67">
        <v>0</v>
      </c>
      <c r="H67">
        <v>0</v>
      </c>
      <c r="I67">
        <v>1</v>
      </c>
      <c r="J67">
        <v>1</v>
      </c>
      <c r="K67">
        <v>83.09</v>
      </c>
    </row>
    <row r="68" spans="1:11" x14ac:dyDescent="0.25">
      <c r="A68" t="s">
        <v>9</v>
      </c>
      <c r="B68" s="2">
        <v>45389</v>
      </c>
      <c r="C68">
        <v>3</v>
      </c>
      <c r="D68">
        <v>10.199999999999999</v>
      </c>
      <c r="E68">
        <v>44.4</v>
      </c>
      <c r="F68">
        <v>0</v>
      </c>
      <c r="H68">
        <v>0</v>
      </c>
      <c r="I68">
        <v>0</v>
      </c>
      <c r="J68">
        <v>0</v>
      </c>
      <c r="K68">
        <v>135.53</v>
      </c>
    </row>
    <row r="69" spans="1:11" x14ac:dyDescent="0.25">
      <c r="A69" t="s">
        <v>9</v>
      </c>
      <c r="B69" s="2">
        <v>45396</v>
      </c>
      <c r="C69">
        <v>0</v>
      </c>
      <c r="D69">
        <v>0</v>
      </c>
      <c r="E69">
        <v>25.1</v>
      </c>
      <c r="F69">
        <v>0</v>
      </c>
      <c r="H69">
        <v>0</v>
      </c>
      <c r="I69">
        <v>0</v>
      </c>
      <c r="J69">
        <v>0</v>
      </c>
      <c r="K69">
        <v>0</v>
      </c>
    </row>
    <row r="70" spans="1:11" x14ac:dyDescent="0.25">
      <c r="A70" t="s">
        <v>9</v>
      </c>
      <c r="B70" s="2">
        <v>45403</v>
      </c>
      <c r="C70">
        <v>1</v>
      </c>
      <c r="D70">
        <v>2.9</v>
      </c>
      <c r="E70">
        <v>45.9</v>
      </c>
      <c r="F70">
        <v>0</v>
      </c>
      <c r="H70">
        <v>0</v>
      </c>
      <c r="I70">
        <v>0</v>
      </c>
      <c r="J70">
        <v>0</v>
      </c>
      <c r="K70">
        <v>22.92</v>
      </c>
    </row>
    <row r="71" spans="1:11" x14ac:dyDescent="0.25">
      <c r="A71" t="s">
        <v>9</v>
      </c>
      <c r="B71" s="2">
        <v>45410</v>
      </c>
      <c r="C71">
        <v>6</v>
      </c>
      <c r="D71">
        <v>33</v>
      </c>
      <c r="E71">
        <v>19.5</v>
      </c>
      <c r="F71">
        <v>1</v>
      </c>
      <c r="G71" s="4" t="s">
        <v>26</v>
      </c>
      <c r="H71">
        <v>304.41000000000003</v>
      </c>
      <c r="I71">
        <v>0</v>
      </c>
      <c r="J71">
        <v>0</v>
      </c>
      <c r="K71">
        <v>604.73</v>
      </c>
    </row>
    <row r="72" spans="1:11" x14ac:dyDescent="0.25">
      <c r="A72" t="s">
        <v>9</v>
      </c>
      <c r="B72" s="2">
        <v>45417</v>
      </c>
      <c r="C72">
        <v>0</v>
      </c>
      <c r="D72">
        <v>0</v>
      </c>
      <c r="E72">
        <v>10.6</v>
      </c>
      <c r="F72">
        <v>0</v>
      </c>
      <c r="H72">
        <v>0</v>
      </c>
      <c r="I72">
        <v>0</v>
      </c>
      <c r="J72">
        <v>0</v>
      </c>
      <c r="K72">
        <v>0</v>
      </c>
    </row>
    <row r="73" spans="1:11" x14ac:dyDescent="0.25">
      <c r="A73" t="s">
        <v>9</v>
      </c>
      <c r="B73" s="2">
        <v>45424</v>
      </c>
      <c r="C73">
        <v>2</v>
      </c>
      <c r="D73">
        <v>5.8</v>
      </c>
      <c r="E73">
        <v>21.3</v>
      </c>
      <c r="F73">
        <v>0</v>
      </c>
      <c r="H73">
        <v>0</v>
      </c>
      <c r="I73">
        <v>0</v>
      </c>
      <c r="J73">
        <v>0</v>
      </c>
      <c r="K73">
        <v>106.47</v>
      </c>
    </row>
    <row r="74" spans="1:11" x14ac:dyDescent="0.25">
      <c r="A74" t="s">
        <v>9</v>
      </c>
      <c r="B74" s="2">
        <v>45431</v>
      </c>
      <c r="C74">
        <v>4</v>
      </c>
      <c r="D74">
        <v>4.8</v>
      </c>
      <c r="E74">
        <v>25.9</v>
      </c>
      <c r="F74">
        <v>0</v>
      </c>
      <c r="H74">
        <v>0</v>
      </c>
      <c r="I74">
        <v>0</v>
      </c>
      <c r="J74">
        <v>0</v>
      </c>
      <c r="K74">
        <v>29.5</v>
      </c>
    </row>
    <row r="75" spans="1:11" x14ac:dyDescent="0.25">
      <c r="A75" t="s">
        <v>9</v>
      </c>
      <c r="B75" s="2">
        <v>45438</v>
      </c>
      <c r="C75">
        <v>3</v>
      </c>
      <c r="D75">
        <v>9.6000000000000014</v>
      </c>
      <c r="E75">
        <v>39.4</v>
      </c>
      <c r="F75">
        <v>0</v>
      </c>
      <c r="H75">
        <v>0</v>
      </c>
      <c r="I75">
        <v>0</v>
      </c>
      <c r="J75">
        <v>0</v>
      </c>
      <c r="K75">
        <v>79.72</v>
      </c>
    </row>
    <row r="76" spans="1:11" x14ac:dyDescent="0.25">
      <c r="A76" t="s">
        <v>9</v>
      </c>
      <c r="B76" s="2">
        <v>45445</v>
      </c>
      <c r="C76">
        <v>4</v>
      </c>
      <c r="D76">
        <v>22.8</v>
      </c>
      <c r="E76">
        <v>41.2</v>
      </c>
      <c r="F76">
        <v>0</v>
      </c>
      <c r="H76">
        <v>0</v>
      </c>
      <c r="I76">
        <v>0</v>
      </c>
      <c r="J76">
        <v>0</v>
      </c>
      <c r="K76">
        <v>294.18</v>
      </c>
    </row>
    <row r="77" spans="1:11" x14ac:dyDescent="0.25">
      <c r="A77" t="s">
        <v>9</v>
      </c>
      <c r="B77" s="2">
        <v>45452</v>
      </c>
      <c r="C77">
        <v>4</v>
      </c>
      <c r="D77">
        <v>9.1999999999999993</v>
      </c>
      <c r="E77">
        <v>31.7</v>
      </c>
      <c r="F77">
        <v>0</v>
      </c>
      <c r="H77">
        <v>0</v>
      </c>
      <c r="I77">
        <v>0</v>
      </c>
      <c r="J77">
        <v>0</v>
      </c>
      <c r="K77">
        <v>102.7</v>
      </c>
    </row>
    <row r="78" spans="1:11" x14ac:dyDescent="0.25">
      <c r="A78" t="s">
        <v>9</v>
      </c>
      <c r="B78" s="2">
        <v>45459</v>
      </c>
      <c r="C78">
        <v>7</v>
      </c>
      <c r="D78">
        <v>14</v>
      </c>
      <c r="E78">
        <v>18.100000000000001</v>
      </c>
      <c r="F78">
        <v>0</v>
      </c>
      <c r="H78">
        <v>0</v>
      </c>
      <c r="I78">
        <v>0</v>
      </c>
      <c r="J78">
        <v>0</v>
      </c>
      <c r="K78">
        <v>118.41</v>
      </c>
    </row>
    <row r="79" spans="1:11" x14ac:dyDescent="0.25">
      <c r="A79" t="s">
        <v>9</v>
      </c>
      <c r="B79" s="2">
        <v>45466</v>
      </c>
      <c r="C79">
        <v>3</v>
      </c>
      <c r="D79">
        <v>3.6</v>
      </c>
      <c r="E79">
        <v>39</v>
      </c>
      <c r="F79">
        <v>0</v>
      </c>
      <c r="H79">
        <v>0</v>
      </c>
      <c r="I79">
        <v>1</v>
      </c>
      <c r="J79">
        <v>2</v>
      </c>
      <c r="K79">
        <v>55.71</v>
      </c>
    </row>
    <row r="80" spans="1:11" x14ac:dyDescent="0.25">
      <c r="A80" t="s">
        <v>9</v>
      </c>
      <c r="B80" s="2">
        <v>45473</v>
      </c>
      <c r="C80">
        <v>7</v>
      </c>
      <c r="D80">
        <v>39.9</v>
      </c>
      <c r="E80">
        <v>10.9</v>
      </c>
      <c r="F80">
        <v>0</v>
      </c>
      <c r="H80">
        <v>0</v>
      </c>
      <c r="I80">
        <v>0</v>
      </c>
      <c r="J80">
        <v>0</v>
      </c>
      <c r="K80">
        <v>551.55999999999995</v>
      </c>
    </row>
    <row r="81" spans="1:11" x14ac:dyDescent="0.25">
      <c r="A81" t="s">
        <v>9</v>
      </c>
      <c r="B81" s="2">
        <v>45480</v>
      </c>
      <c r="C81">
        <v>4</v>
      </c>
      <c r="D81">
        <v>20</v>
      </c>
      <c r="E81">
        <v>13.4</v>
      </c>
      <c r="F81">
        <v>0</v>
      </c>
      <c r="H81">
        <v>0</v>
      </c>
      <c r="I81">
        <v>0</v>
      </c>
      <c r="J81">
        <v>0</v>
      </c>
      <c r="K81">
        <v>248.61</v>
      </c>
    </row>
    <row r="82" spans="1:11" x14ac:dyDescent="0.25">
      <c r="A82" t="s">
        <v>9</v>
      </c>
      <c r="B82" s="2">
        <v>45487</v>
      </c>
      <c r="C82">
        <v>6</v>
      </c>
      <c r="D82">
        <v>15.6</v>
      </c>
      <c r="E82">
        <v>11.8</v>
      </c>
      <c r="F82">
        <v>0</v>
      </c>
      <c r="H82">
        <v>0</v>
      </c>
      <c r="I82">
        <v>0</v>
      </c>
      <c r="J82">
        <v>0</v>
      </c>
      <c r="K82">
        <v>178.87</v>
      </c>
    </row>
    <row r="83" spans="1:11" x14ac:dyDescent="0.25">
      <c r="A83" t="s">
        <v>9</v>
      </c>
      <c r="B83" s="2">
        <v>45494</v>
      </c>
      <c r="C83">
        <v>0</v>
      </c>
      <c r="D83">
        <v>0</v>
      </c>
      <c r="E83">
        <v>11.3</v>
      </c>
      <c r="F83">
        <v>0</v>
      </c>
      <c r="H83">
        <v>0</v>
      </c>
      <c r="I83">
        <v>0</v>
      </c>
      <c r="J83">
        <v>0</v>
      </c>
      <c r="K83">
        <v>0</v>
      </c>
    </row>
    <row r="84" spans="1:11" x14ac:dyDescent="0.25">
      <c r="A84" t="s">
        <v>9</v>
      </c>
      <c r="B84" s="2">
        <v>45501</v>
      </c>
      <c r="C84">
        <v>5</v>
      </c>
      <c r="D84">
        <v>28</v>
      </c>
      <c r="E84">
        <v>46.3</v>
      </c>
      <c r="F84">
        <v>0</v>
      </c>
      <c r="H84">
        <v>0</v>
      </c>
      <c r="I84">
        <v>0</v>
      </c>
      <c r="J84">
        <v>0</v>
      </c>
      <c r="K84">
        <v>458.05</v>
      </c>
    </row>
    <row r="85" spans="1:11" x14ac:dyDescent="0.25">
      <c r="A85" t="s">
        <v>9</v>
      </c>
      <c r="B85" s="2">
        <v>45508</v>
      </c>
      <c r="C85">
        <v>5</v>
      </c>
      <c r="D85">
        <v>22.5</v>
      </c>
      <c r="E85">
        <v>34.9</v>
      </c>
      <c r="F85">
        <v>0</v>
      </c>
      <c r="H85">
        <v>0</v>
      </c>
      <c r="I85">
        <v>0</v>
      </c>
      <c r="J85">
        <v>0</v>
      </c>
      <c r="K85">
        <v>425.89</v>
      </c>
    </row>
    <row r="86" spans="1:11" x14ac:dyDescent="0.25">
      <c r="A86" t="s">
        <v>9</v>
      </c>
      <c r="B86" s="2">
        <v>45515</v>
      </c>
      <c r="C86">
        <v>0</v>
      </c>
      <c r="D86">
        <v>0</v>
      </c>
      <c r="E86">
        <v>32.1</v>
      </c>
      <c r="F86">
        <v>0</v>
      </c>
      <c r="H86">
        <v>0</v>
      </c>
      <c r="I86">
        <v>0</v>
      </c>
      <c r="J86">
        <v>0</v>
      </c>
      <c r="K86">
        <v>0</v>
      </c>
    </row>
    <row r="87" spans="1:11" x14ac:dyDescent="0.25">
      <c r="A87" t="s">
        <v>9</v>
      </c>
      <c r="B87" s="2">
        <v>45522</v>
      </c>
      <c r="C87">
        <v>7</v>
      </c>
      <c r="D87">
        <v>19.600000000000001</v>
      </c>
      <c r="E87">
        <v>38.799999999999997</v>
      </c>
      <c r="F87">
        <v>0</v>
      </c>
      <c r="H87">
        <v>0</v>
      </c>
      <c r="I87">
        <v>0</v>
      </c>
      <c r="J87">
        <v>0</v>
      </c>
      <c r="K87">
        <v>380.33</v>
      </c>
    </row>
    <row r="88" spans="1:11" x14ac:dyDescent="0.25">
      <c r="A88" t="s">
        <v>9</v>
      </c>
      <c r="B88" s="2">
        <v>45529</v>
      </c>
      <c r="C88">
        <v>7</v>
      </c>
      <c r="D88">
        <v>32.200000000000003</v>
      </c>
      <c r="E88">
        <v>47</v>
      </c>
      <c r="F88">
        <v>0</v>
      </c>
      <c r="H88">
        <v>0</v>
      </c>
      <c r="I88">
        <v>1</v>
      </c>
      <c r="J88">
        <v>7</v>
      </c>
      <c r="K88">
        <v>490.7</v>
      </c>
    </row>
    <row r="89" spans="1:11" x14ac:dyDescent="0.25">
      <c r="A89" t="s">
        <v>9</v>
      </c>
      <c r="B89" s="2">
        <v>45536</v>
      </c>
      <c r="C89">
        <v>4</v>
      </c>
      <c r="D89">
        <v>4</v>
      </c>
      <c r="E89">
        <v>20</v>
      </c>
      <c r="F89">
        <v>0</v>
      </c>
      <c r="H89">
        <v>0</v>
      </c>
      <c r="I89">
        <v>0</v>
      </c>
      <c r="J89">
        <v>0</v>
      </c>
      <c r="K89">
        <v>43.68</v>
      </c>
    </row>
    <row r="90" spans="1:11" x14ac:dyDescent="0.25">
      <c r="A90" t="s">
        <v>9</v>
      </c>
      <c r="B90" s="2">
        <v>45543</v>
      </c>
      <c r="C90">
        <v>4</v>
      </c>
      <c r="D90">
        <v>10</v>
      </c>
      <c r="E90">
        <v>36.4</v>
      </c>
      <c r="F90">
        <v>0</v>
      </c>
      <c r="H90">
        <v>0</v>
      </c>
      <c r="I90">
        <v>0</v>
      </c>
      <c r="J90">
        <v>0</v>
      </c>
      <c r="K90">
        <v>141.19999999999999</v>
      </c>
    </row>
    <row r="91" spans="1:11" x14ac:dyDescent="0.25">
      <c r="A91" t="s">
        <v>9</v>
      </c>
      <c r="B91" s="2">
        <v>45550</v>
      </c>
      <c r="C91">
        <v>1</v>
      </c>
      <c r="D91">
        <v>2.2000000000000002</v>
      </c>
      <c r="E91">
        <v>36.4</v>
      </c>
      <c r="F91">
        <v>0</v>
      </c>
      <c r="H91">
        <v>0</v>
      </c>
      <c r="I91">
        <v>0</v>
      </c>
      <c r="J91">
        <v>0</v>
      </c>
      <c r="K91">
        <v>25.65</v>
      </c>
    </row>
    <row r="92" spans="1:11" x14ac:dyDescent="0.25">
      <c r="A92" t="s">
        <v>9</v>
      </c>
      <c r="B92" s="2">
        <v>45557</v>
      </c>
      <c r="C92">
        <v>0</v>
      </c>
      <c r="D92">
        <v>0</v>
      </c>
      <c r="E92">
        <v>28.7</v>
      </c>
      <c r="F92">
        <v>0</v>
      </c>
      <c r="H92">
        <v>0</v>
      </c>
      <c r="I92">
        <v>0</v>
      </c>
      <c r="J92">
        <v>0</v>
      </c>
      <c r="K92">
        <v>0</v>
      </c>
    </row>
    <row r="93" spans="1:11" x14ac:dyDescent="0.25">
      <c r="A93" t="s">
        <v>9</v>
      </c>
      <c r="B93" s="2">
        <v>45564</v>
      </c>
      <c r="C93">
        <v>3</v>
      </c>
      <c r="D93">
        <v>8.1000000000000014</v>
      </c>
      <c r="E93">
        <v>33.200000000000003</v>
      </c>
      <c r="F93">
        <v>1</v>
      </c>
      <c r="G93" s="4" t="s">
        <v>24</v>
      </c>
      <c r="H93">
        <v>596.29999999999995</v>
      </c>
      <c r="I93">
        <v>0</v>
      </c>
      <c r="J93">
        <v>0</v>
      </c>
      <c r="K93">
        <v>94.01</v>
      </c>
    </row>
    <row r="94" spans="1:11" x14ac:dyDescent="0.25">
      <c r="A94" t="s">
        <v>9</v>
      </c>
      <c r="B94" s="2">
        <v>45571</v>
      </c>
      <c r="C94">
        <v>4</v>
      </c>
      <c r="D94">
        <v>18.8</v>
      </c>
      <c r="E94">
        <v>21</v>
      </c>
      <c r="F94">
        <v>0</v>
      </c>
      <c r="H94">
        <v>0</v>
      </c>
      <c r="I94">
        <v>0</v>
      </c>
      <c r="J94">
        <v>0</v>
      </c>
      <c r="K94">
        <v>271.76</v>
      </c>
    </row>
    <row r="95" spans="1:11" x14ac:dyDescent="0.25">
      <c r="A95" t="s">
        <v>9</v>
      </c>
      <c r="B95" s="2">
        <v>45578</v>
      </c>
      <c r="C95">
        <v>2</v>
      </c>
      <c r="D95">
        <v>10.6</v>
      </c>
      <c r="E95">
        <v>36.200000000000003</v>
      </c>
      <c r="F95">
        <v>0</v>
      </c>
      <c r="H95">
        <v>0</v>
      </c>
      <c r="I95">
        <v>0</v>
      </c>
      <c r="J95">
        <v>0</v>
      </c>
      <c r="K95">
        <v>82.3</v>
      </c>
    </row>
    <row r="96" spans="1:11" x14ac:dyDescent="0.25">
      <c r="A96" t="s">
        <v>9</v>
      </c>
      <c r="B96" s="2">
        <v>45585</v>
      </c>
      <c r="C96">
        <v>7</v>
      </c>
      <c r="D96">
        <v>25.9</v>
      </c>
      <c r="E96">
        <v>11.7</v>
      </c>
      <c r="F96">
        <v>0</v>
      </c>
      <c r="H96">
        <v>0</v>
      </c>
      <c r="I96">
        <v>0</v>
      </c>
      <c r="J96">
        <v>0</v>
      </c>
      <c r="K96">
        <v>407.1</v>
      </c>
    </row>
    <row r="97" spans="1:11" x14ac:dyDescent="0.25">
      <c r="A97" t="s">
        <v>9</v>
      </c>
      <c r="B97" s="2">
        <v>45592</v>
      </c>
      <c r="C97">
        <v>4</v>
      </c>
      <c r="D97">
        <v>23.6</v>
      </c>
      <c r="E97">
        <v>10.6</v>
      </c>
      <c r="F97">
        <v>0</v>
      </c>
      <c r="H97">
        <v>0</v>
      </c>
      <c r="I97">
        <v>0</v>
      </c>
      <c r="J97">
        <v>0</v>
      </c>
      <c r="K97">
        <v>309.32</v>
      </c>
    </row>
    <row r="98" spans="1:11" x14ac:dyDescent="0.25">
      <c r="A98" t="s">
        <v>9</v>
      </c>
      <c r="B98" s="2">
        <v>45599</v>
      </c>
      <c r="C98">
        <v>0</v>
      </c>
      <c r="D98">
        <v>0</v>
      </c>
      <c r="E98">
        <v>24</v>
      </c>
      <c r="F98">
        <v>1</v>
      </c>
      <c r="G98" s="4" t="s">
        <v>25</v>
      </c>
      <c r="H98">
        <v>201.86</v>
      </c>
      <c r="I98">
        <v>0</v>
      </c>
      <c r="J98">
        <v>0</v>
      </c>
      <c r="K98">
        <v>0</v>
      </c>
    </row>
    <row r="99" spans="1:11" x14ac:dyDescent="0.25">
      <c r="A99" t="s">
        <v>9</v>
      </c>
      <c r="B99" s="2">
        <v>45606</v>
      </c>
      <c r="C99">
        <v>5</v>
      </c>
      <c r="D99">
        <v>25.5</v>
      </c>
      <c r="E99">
        <v>37.200000000000003</v>
      </c>
      <c r="F99">
        <v>1</v>
      </c>
      <c r="G99" s="4" t="s">
        <v>25</v>
      </c>
      <c r="H99">
        <v>888.27</v>
      </c>
      <c r="I99">
        <v>0</v>
      </c>
      <c r="J99">
        <v>0</v>
      </c>
      <c r="K99">
        <v>252.4</v>
      </c>
    </row>
    <row r="100" spans="1:11" x14ac:dyDescent="0.25">
      <c r="A100" t="s">
        <v>9</v>
      </c>
      <c r="B100" s="2">
        <v>45613</v>
      </c>
      <c r="C100">
        <v>5</v>
      </c>
      <c r="D100">
        <v>11.5</v>
      </c>
      <c r="E100">
        <v>26.3</v>
      </c>
      <c r="F100">
        <v>0</v>
      </c>
      <c r="H100">
        <v>0</v>
      </c>
      <c r="I100">
        <v>0</v>
      </c>
      <c r="J100">
        <v>0</v>
      </c>
      <c r="K100">
        <v>225.43</v>
      </c>
    </row>
    <row r="101" spans="1:11" x14ac:dyDescent="0.25">
      <c r="A101" t="s">
        <v>9</v>
      </c>
      <c r="B101" s="2">
        <v>45620</v>
      </c>
      <c r="C101">
        <v>0</v>
      </c>
      <c r="D101">
        <v>0</v>
      </c>
      <c r="E101">
        <v>11.8</v>
      </c>
      <c r="F101">
        <v>0</v>
      </c>
      <c r="H101">
        <v>0</v>
      </c>
      <c r="I101">
        <v>0</v>
      </c>
      <c r="J101">
        <v>0</v>
      </c>
      <c r="K101">
        <v>0</v>
      </c>
    </row>
    <row r="102" spans="1:11" x14ac:dyDescent="0.25">
      <c r="A102" t="s">
        <v>9</v>
      </c>
      <c r="B102" s="2">
        <v>45627</v>
      </c>
      <c r="C102">
        <v>3</v>
      </c>
      <c r="D102">
        <v>14.7</v>
      </c>
      <c r="E102">
        <v>30.4</v>
      </c>
      <c r="F102">
        <v>0</v>
      </c>
      <c r="H102">
        <v>0</v>
      </c>
      <c r="I102">
        <v>0</v>
      </c>
      <c r="J102">
        <v>0</v>
      </c>
      <c r="K102">
        <v>201.72</v>
      </c>
    </row>
    <row r="103" spans="1:11" x14ac:dyDescent="0.25">
      <c r="A103" t="s">
        <v>9</v>
      </c>
      <c r="B103" s="2">
        <v>45634</v>
      </c>
      <c r="C103">
        <v>5</v>
      </c>
      <c r="D103">
        <v>28.5</v>
      </c>
      <c r="E103">
        <v>25.2</v>
      </c>
      <c r="F103">
        <v>0</v>
      </c>
      <c r="H103">
        <v>0</v>
      </c>
      <c r="I103">
        <v>0</v>
      </c>
      <c r="J103">
        <v>0</v>
      </c>
      <c r="K103">
        <v>206.66</v>
      </c>
    </row>
    <row r="104" spans="1:11" x14ac:dyDescent="0.25">
      <c r="A104" t="s">
        <v>9</v>
      </c>
      <c r="B104" s="2">
        <v>45641</v>
      </c>
      <c r="C104">
        <v>1</v>
      </c>
      <c r="D104">
        <v>5.8</v>
      </c>
      <c r="E104">
        <v>48.3</v>
      </c>
      <c r="F104">
        <v>0</v>
      </c>
      <c r="H104">
        <v>0</v>
      </c>
      <c r="I104">
        <v>0</v>
      </c>
      <c r="J104">
        <v>0</v>
      </c>
      <c r="K104">
        <v>115.81</v>
      </c>
    </row>
    <row r="105" spans="1:11" x14ac:dyDescent="0.25">
      <c r="A105" t="s">
        <v>9</v>
      </c>
      <c r="B105" s="2">
        <v>45648</v>
      </c>
      <c r="C105">
        <v>6</v>
      </c>
      <c r="D105">
        <v>21</v>
      </c>
      <c r="E105">
        <v>14.8</v>
      </c>
      <c r="F105">
        <v>0</v>
      </c>
      <c r="H105">
        <v>0</v>
      </c>
      <c r="I105">
        <v>0</v>
      </c>
      <c r="J105">
        <v>0</v>
      </c>
      <c r="K105">
        <v>296.24</v>
      </c>
    </row>
    <row r="106" spans="1:11" x14ac:dyDescent="0.25">
      <c r="A106" t="s">
        <v>10</v>
      </c>
      <c r="B106" s="2">
        <v>44927</v>
      </c>
      <c r="C106">
        <v>7</v>
      </c>
      <c r="D106">
        <v>15.4</v>
      </c>
      <c r="E106">
        <v>17.8</v>
      </c>
      <c r="F106">
        <v>0</v>
      </c>
      <c r="H106">
        <v>0</v>
      </c>
      <c r="I106">
        <v>0</v>
      </c>
      <c r="J106">
        <v>0</v>
      </c>
      <c r="K106">
        <v>152.93</v>
      </c>
    </row>
    <row r="107" spans="1:11" x14ac:dyDescent="0.25">
      <c r="A107" t="s">
        <v>10</v>
      </c>
      <c r="B107" s="2">
        <v>44934</v>
      </c>
      <c r="C107">
        <v>5</v>
      </c>
      <c r="D107">
        <v>9</v>
      </c>
      <c r="E107">
        <v>22.6</v>
      </c>
      <c r="F107">
        <v>0</v>
      </c>
      <c r="H107">
        <v>0</v>
      </c>
      <c r="I107">
        <v>0</v>
      </c>
      <c r="J107">
        <v>0</v>
      </c>
      <c r="K107">
        <v>105.08</v>
      </c>
    </row>
    <row r="108" spans="1:11" x14ac:dyDescent="0.25">
      <c r="A108" t="s">
        <v>10</v>
      </c>
      <c r="B108" s="2">
        <v>44941</v>
      </c>
      <c r="C108">
        <v>6</v>
      </c>
      <c r="D108">
        <v>15</v>
      </c>
      <c r="E108">
        <v>24.1</v>
      </c>
      <c r="F108">
        <v>0</v>
      </c>
      <c r="H108">
        <v>0</v>
      </c>
      <c r="I108">
        <v>0</v>
      </c>
      <c r="J108">
        <v>0</v>
      </c>
      <c r="K108">
        <v>222</v>
      </c>
    </row>
    <row r="109" spans="1:11" x14ac:dyDescent="0.25">
      <c r="A109" t="s">
        <v>10</v>
      </c>
      <c r="B109" s="2">
        <v>44948</v>
      </c>
      <c r="C109">
        <v>3</v>
      </c>
      <c r="D109">
        <v>9</v>
      </c>
      <c r="E109">
        <v>26.8</v>
      </c>
      <c r="F109">
        <v>0</v>
      </c>
      <c r="H109">
        <v>0</v>
      </c>
      <c r="I109">
        <v>0</v>
      </c>
      <c r="J109">
        <v>0</v>
      </c>
      <c r="K109">
        <v>61.91</v>
      </c>
    </row>
    <row r="110" spans="1:11" x14ac:dyDescent="0.25">
      <c r="A110" t="s">
        <v>10</v>
      </c>
      <c r="B110" s="2">
        <v>44955</v>
      </c>
      <c r="C110">
        <v>3</v>
      </c>
      <c r="D110">
        <v>14.4</v>
      </c>
      <c r="E110">
        <v>26.3</v>
      </c>
      <c r="F110">
        <v>0</v>
      </c>
      <c r="H110">
        <v>0</v>
      </c>
      <c r="I110">
        <v>0</v>
      </c>
      <c r="J110">
        <v>0</v>
      </c>
      <c r="K110">
        <v>128.22</v>
      </c>
    </row>
    <row r="111" spans="1:11" x14ac:dyDescent="0.25">
      <c r="A111" t="s">
        <v>10</v>
      </c>
      <c r="B111" s="2">
        <v>44962</v>
      </c>
      <c r="C111">
        <v>4</v>
      </c>
      <c r="D111">
        <v>9.6</v>
      </c>
      <c r="E111">
        <v>14.7</v>
      </c>
      <c r="F111">
        <v>0</v>
      </c>
      <c r="H111">
        <v>0</v>
      </c>
      <c r="I111">
        <v>0</v>
      </c>
      <c r="J111">
        <v>0</v>
      </c>
      <c r="K111">
        <v>69.37</v>
      </c>
    </row>
    <row r="112" spans="1:11" x14ac:dyDescent="0.25">
      <c r="A112" t="s">
        <v>10</v>
      </c>
      <c r="B112" s="2">
        <v>44969</v>
      </c>
      <c r="C112">
        <v>7</v>
      </c>
      <c r="D112">
        <v>28</v>
      </c>
      <c r="E112">
        <v>40.9</v>
      </c>
      <c r="F112">
        <v>0</v>
      </c>
      <c r="H112">
        <v>0</v>
      </c>
      <c r="I112">
        <v>0</v>
      </c>
      <c r="J112">
        <v>0</v>
      </c>
      <c r="K112">
        <v>146.52000000000001</v>
      </c>
    </row>
    <row r="113" spans="1:11" x14ac:dyDescent="0.25">
      <c r="A113" t="s">
        <v>10</v>
      </c>
      <c r="B113" s="2">
        <v>44976</v>
      </c>
      <c r="C113">
        <v>1</v>
      </c>
      <c r="D113">
        <v>2.8</v>
      </c>
      <c r="E113">
        <v>40.6</v>
      </c>
      <c r="F113">
        <v>0</v>
      </c>
      <c r="H113">
        <v>0</v>
      </c>
      <c r="I113">
        <v>0</v>
      </c>
      <c r="J113">
        <v>0</v>
      </c>
      <c r="K113">
        <v>18.239999999999998</v>
      </c>
    </row>
    <row r="114" spans="1:11" x14ac:dyDescent="0.25">
      <c r="A114" t="s">
        <v>10</v>
      </c>
      <c r="B114" s="2">
        <v>44983</v>
      </c>
      <c r="C114">
        <v>0</v>
      </c>
      <c r="D114">
        <v>0</v>
      </c>
      <c r="E114">
        <v>11</v>
      </c>
      <c r="F114">
        <v>0</v>
      </c>
      <c r="H114">
        <v>0</v>
      </c>
      <c r="I114">
        <v>0</v>
      </c>
      <c r="J114">
        <v>0</v>
      </c>
      <c r="K114">
        <v>0</v>
      </c>
    </row>
    <row r="115" spans="1:11" x14ac:dyDescent="0.25">
      <c r="A115" t="s">
        <v>10</v>
      </c>
      <c r="B115" s="2">
        <v>44990</v>
      </c>
      <c r="C115">
        <v>6</v>
      </c>
      <c r="D115">
        <v>33</v>
      </c>
      <c r="E115">
        <v>24.2</v>
      </c>
      <c r="F115">
        <v>0</v>
      </c>
      <c r="H115">
        <v>0</v>
      </c>
      <c r="I115">
        <v>0</v>
      </c>
      <c r="J115">
        <v>0</v>
      </c>
      <c r="K115">
        <v>517.42999999999995</v>
      </c>
    </row>
    <row r="116" spans="1:11" x14ac:dyDescent="0.25">
      <c r="A116" t="s">
        <v>10</v>
      </c>
      <c r="B116" s="2">
        <v>44997</v>
      </c>
      <c r="C116">
        <v>1</v>
      </c>
      <c r="D116">
        <v>2.4</v>
      </c>
      <c r="E116">
        <v>43</v>
      </c>
      <c r="F116">
        <v>0</v>
      </c>
      <c r="H116">
        <v>0</v>
      </c>
      <c r="I116">
        <v>0</v>
      </c>
      <c r="J116">
        <v>0</v>
      </c>
      <c r="K116">
        <v>15.88</v>
      </c>
    </row>
    <row r="117" spans="1:11" x14ac:dyDescent="0.25">
      <c r="A117" t="s">
        <v>10</v>
      </c>
      <c r="B117" s="2">
        <v>45004</v>
      </c>
      <c r="C117">
        <v>0</v>
      </c>
      <c r="D117">
        <v>0</v>
      </c>
      <c r="E117">
        <v>46.8</v>
      </c>
      <c r="F117">
        <v>0</v>
      </c>
      <c r="H117">
        <v>0</v>
      </c>
      <c r="I117">
        <v>0</v>
      </c>
      <c r="J117">
        <v>0</v>
      </c>
      <c r="K117">
        <v>0</v>
      </c>
    </row>
    <row r="118" spans="1:11" x14ac:dyDescent="0.25">
      <c r="A118" t="s">
        <v>10</v>
      </c>
      <c r="B118" s="2">
        <v>45011</v>
      </c>
      <c r="C118">
        <v>6</v>
      </c>
      <c r="D118">
        <v>12.6</v>
      </c>
      <c r="E118">
        <v>29.1</v>
      </c>
      <c r="F118">
        <v>0</v>
      </c>
      <c r="H118">
        <v>0</v>
      </c>
      <c r="I118">
        <v>0</v>
      </c>
      <c r="J118">
        <v>0</v>
      </c>
      <c r="K118">
        <v>207.77</v>
      </c>
    </row>
    <row r="119" spans="1:11" x14ac:dyDescent="0.25">
      <c r="A119" t="s">
        <v>10</v>
      </c>
      <c r="B119" s="2">
        <v>45018</v>
      </c>
      <c r="C119">
        <v>1</v>
      </c>
      <c r="D119">
        <v>1.3</v>
      </c>
      <c r="E119">
        <v>10.3</v>
      </c>
      <c r="F119">
        <v>0</v>
      </c>
      <c r="H119">
        <v>0</v>
      </c>
      <c r="I119">
        <v>0</v>
      </c>
      <c r="J119">
        <v>0</v>
      </c>
      <c r="K119">
        <v>15.34</v>
      </c>
    </row>
    <row r="120" spans="1:11" x14ac:dyDescent="0.25">
      <c r="A120" t="s">
        <v>10</v>
      </c>
      <c r="B120" s="2">
        <v>45025</v>
      </c>
      <c r="C120">
        <v>5</v>
      </c>
      <c r="D120">
        <v>14.5</v>
      </c>
      <c r="E120">
        <v>30.3</v>
      </c>
      <c r="F120">
        <v>0</v>
      </c>
      <c r="H120">
        <v>0</v>
      </c>
      <c r="I120">
        <v>0</v>
      </c>
      <c r="J120">
        <v>0</v>
      </c>
      <c r="K120">
        <v>93.58</v>
      </c>
    </row>
    <row r="121" spans="1:11" x14ac:dyDescent="0.25">
      <c r="A121" t="s">
        <v>10</v>
      </c>
      <c r="B121" s="2">
        <v>45032</v>
      </c>
      <c r="C121">
        <v>4</v>
      </c>
      <c r="D121">
        <v>12.8</v>
      </c>
      <c r="E121">
        <v>11.9</v>
      </c>
      <c r="F121">
        <v>0</v>
      </c>
      <c r="H121">
        <v>0</v>
      </c>
      <c r="I121">
        <v>0</v>
      </c>
      <c r="J121">
        <v>0</v>
      </c>
      <c r="K121">
        <v>161.58000000000001</v>
      </c>
    </row>
    <row r="122" spans="1:11" x14ac:dyDescent="0.25">
      <c r="A122" t="s">
        <v>10</v>
      </c>
      <c r="B122" s="2">
        <v>45039</v>
      </c>
      <c r="C122">
        <v>6</v>
      </c>
      <c r="D122">
        <v>12.6</v>
      </c>
      <c r="E122">
        <v>25.4</v>
      </c>
      <c r="F122">
        <v>0</v>
      </c>
      <c r="H122">
        <v>0</v>
      </c>
      <c r="I122">
        <v>0</v>
      </c>
      <c r="J122">
        <v>0</v>
      </c>
      <c r="K122">
        <v>70.930000000000007</v>
      </c>
    </row>
    <row r="123" spans="1:11" x14ac:dyDescent="0.25">
      <c r="A123" t="s">
        <v>10</v>
      </c>
      <c r="B123" s="2">
        <v>45046</v>
      </c>
      <c r="C123">
        <v>3</v>
      </c>
      <c r="D123">
        <v>8.6999999999999993</v>
      </c>
      <c r="E123">
        <v>21.1</v>
      </c>
      <c r="F123">
        <v>0</v>
      </c>
      <c r="H123">
        <v>0</v>
      </c>
      <c r="I123">
        <v>0</v>
      </c>
      <c r="J123">
        <v>0</v>
      </c>
      <c r="K123">
        <v>88.83</v>
      </c>
    </row>
    <row r="124" spans="1:11" x14ac:dyDescent="0.25">
      <c r="A124" t="s">
        <v>10</v>
      </c>
      <c r="B124" s="2">
        <v>45053</v>
      </c>
      <c r="C124">
        <v>2</v>
      </c>
      <c r="D124">
        <v>2.4</v>
      </c>
      <c r="E124">
        <v>21</v>
      </c>
      <c r="F124">
        <v>0</v>
      </c>
      <c r="H124">
        <v>0</v>
      </c>
      <c r="I124">
        <v>0</v>
      </c>
      <c r="J124">
        <v>0</v>
      </c>
      <c r="K124">
        <v>22.39</v>
      </c>
    </row>
    <row r="125" spans="1:11" x14ac:dyDescent="0.25">
      <c r="A125" t="s">
        <v>10</v>
      </c>
      <c r="B125" s="2">
        <v>45060</v>
      </c>
      <c r="C125">
        <v>4</v>
      </c>
      <c r="D125">
        <v>23.6</v>
      </c>
      <c r="E125">
        <v>40.1</v>
      </c>
      <c r="F125">
        <v>0</v>
      </c>
      <c r="H125">
        <v>0</v>
      </c>
      <c r="I125">
        <v>0</v>
      </c>
      <c r="J125">
        <v>0</v>
      </c>
      <c r="K125">
        <v>167.92</v>
      </c>
    </row>
    <row r="126" spans="1:11" x14ac:dyDescent="0.25">
      <c r="A126" t="s">
        <v>10</v>
      </c>
      <c r="B126" s="2">
        <v>45067</v>
      </c>
      <c r="C126">
        <v>3</v>
      </c>
      <c r="D126">
        <v>10.5</v>
      </c>
      <c r="E126">
        <v>30.3</v>
      </c>
      <c r="F126">
        <v>0</v>
      </c>
      <c r="H126">
        <v>0</v>
      </c>
      <c r="I126">
        <v>0</v>
      </c>
      <c r="J126">
        <v>0</v>
      </c>
      <c r="K126">
        <v>58.76</v>
      </c>
    </row>
    <row r="127" spans="1:11" x14ac:dyDescent="0.25">
      <c r="A127" t="s">
        <v>10</v>
      </c>
      <c r="B127" s="2">
        <v>45074</v>
      </c>
      <c r="C127">
        <v>3</v>
      </c>
      <c r="D127">
        <v>1.5</v>
      </c>
      <c r="E127">
        <v>43.3</v>
      </c>
      <c r="F127">
        <v>1</v>
      </c>
      <c r="G127" s="4" t="s">
        <v>26</v>
      </c>
      <c r="H127">
        <v>353.65</v>
      </c>
      <c r="I127">
        <v>0</v>
      </c>
      <c r="J127">
        <v>0</v>
      </c>
      <c r="K127">
        <v>17.100000000000001</v>
      </c>
    </row>
    <row r="128" spans="1:11" x14ac:dyDescent="0.25">
      <c r="A128" t="s">
        <v>10</v>
      </c>
      <c r="B128" s="2">
        <v>45081</v>
      </c>
      <c r="C128">
        <v>7</v>
      </c>
      <c r="D128">
        <v>23.8</v>
      </c>
      <c r="E128">
        <v>43.2</v>
      </c>
      <c r="F128">
        <v>0</v>
      </c>
      <c r="H128">
        <v>0</v>
      </c>
      <c r="I128">
        <v>0</v>
      </c>
      <c r="J128">
        <v>0</v>
      </c>
      <c r="K128">
        <v>371.16</v>
      </c>
    </row>
    <row r="129" spans="1:11" x14ac:dyDescent="0.25">
      <c r="A129" t="s">
        <v>10</v>
      </c>
      <c r="B129" s="2">
        <v>45088</v>
      </c>
      <c r="C129">
        <v>1</v>
      </c>
      <c r="D129">
        <v>2.9</v>
      </c>
      <c r="E129">
        <v>27.3</v>
      </c>
      <c r="F129">
        <v>0</v>
      </c>
      <c r="H129">
        <v>0</v>
      </c>
      <c r="I129">
        <v>0</v>
      </c>
      <c r="J129">
        <v>0</v>
      </c>
      <c r="K129">
        <v>57.7</v>
      </c>
    </row>
    <row r="130" spans="1:11" x14ac:dyDescent="0.25">
      <c r="A130" t="s">
        <v>10</v>
      </c>
      <c r="B130" s="2">
        <v>45095</v>
      </c>
      <c r="C130">
        <v>1</v>
      </c>
      <c r="D130">
        <v>5.8</v>
      </c>
      <c r="E130">
        <v>42.1</v>
      </c>
      <c r="F130">
        <v>0</v>
      </c>
      <c r="H130">
        <v>0</v>
      </c>
      <c r="I130">
        <v>0</v>
      </c>
      <c r="J130">
        <v>0</v>
      </c>
      <c r="K130">
        <v>35.47</v>
      </c>
    </row>
    <row r="131" spans="1:11" x14ac:dyDescent="0.25">
      <c r="A131" t="s">
        <v>10</v>
      </c>
      <c r="B131" s="2">
        <v>45102</v>
      </c>
      <c r="C131">
        <v>2</v>
      </c>
      <c r="D131">
        <v>6.6</v>
      </c>
      <c r="E131">
        <v>21</v>
      </c>
      <c r="F131">
        <v>0</v>
      </c>
      <c r="H131">
        <v>0</v>
      </c>
      <c r="I131">
        <v>0</v>
      </c>
      <c r="J131">
        <v>0</v>
      </c>
      <c r="K131">
        <v>109.93</v>
      </c>
    </row>
    <row r="132" spans="1:11" x14ac:dyDescent="0.25">
      <c r="A132" t="s">
        <v>10</v>
      </c>
      <c r="B132" s="2">
        <v>45109</v>
      </c>
      <c r="C132">
        <v>5</v>
      </c>
      <c r="D132">
        <v>27</v>
      </c>
      <c r="E132">
        <v>11.5</v>
      </c>
      <c r="F132">
        <v>0</v>
      </c>
      <c r="H132">
        <v>0</v>
      </c>
      <c r="I132">
        <v>0</v>
      </c>
      <c r="J132">
        <v>0</v>
      </c>
      <c r="K132">
        <v>346.13</v>
      </c>
    </row>
    <row r="133" spans="1:11" x14ac:dyDescent="0.25">
      <c r="A133" t="s">
        <v>10</v>
      </c>
      <c r="B133" s="2">
        <v>45116</v>
      </c>
      <c r="C133">
        <v>3</v>
      </c>
      <c r="D133">
        <v>15.3</v>
      </c>
      <c r="E133">
        <v>36.4</v>
      </c>
      <c r="F133">
        <v>0</v>
      </c>
      <c r="H133">
        <v>0</v>
      </c>
      <c r="I133">
        <v>1</v>
      </c>
      <c r="J133">
        <v>6</v>
      </c>
      <c r="K133">
        <v>220.46</v>
      </c>
    </row>
    <row r="134" spans="1:11" x14ac:dyDescent="0.25">
      <c r="A134" t="s">
        <v>10</v>
      </c>
      <c r="B134" s="2">
        <v>45123</v>
      </c>
      <c r="C134">
        <v>3</v>
      </c>
      <c r="D134">
        <v>3.9</v>
      </c>
      <c r="E134">
        <v>25</v>
      </c>
      <c r="F134">
        <v>0</v>
      </c>
      <c r="H134">
        <v>0</v>
      </c>
      <c r="I134">
        <v>0</v>
      </c>
      <c r="J134">
        <v>0</v>
      </c>
      <c r="K134">
        <v>35.020000000000003</v>
      </c>
    </row>
    <row r="135" spans="1:11" x14ac:dyDescent="0.25">
      <c r="A135" t="s">
        <v>10</v>
      </c>
      <c r="B135" s="2">
        <v>45130</v>
      </c>
      <c r="C135">
        <v>2</v>
      </c>
      <c r="D135">
        <v>6.4</v>
      </c>
      <c r="E135">
        <v>17.5</v>
      </c>
      <c r="F135">
        <v>0</v>
      </c>
      <c r="H135">
        <v>0</v>
      </c>
      <c r="I135">
        <v>0</v>
      </c>
      <c r="J135">
        <v>0</v>
      </c>
      <c r="K135">
        <v>92.94</v>
      </c>
    </row>
    <row r="136" spans="1:11" x14ac:dyDescent="0.25">
      <c r="A136" t="s">
        <v>10</v>
      </c>
      <c r="B136" s="2">
        <v>45137</v>
      </c>
      <c r="C136">
        <v>1</v>
      </c>
      <c r="D136">
        <v>5.7</v>
      </c>
      <c r="E136">
        <v>44.3</v>
      </c>
      <c r="F136">
        <v>0</v>
      </c>
      <c r="H136">
        <v>0</v>
      </c>
      <c r="I136">
        <v>1</v>
      </c>
      <c r="J136">
        <v>1</v>
      </c>
      <c r="K136">
        <v>70.45</v>
      </c>
    </row>
    <row r="137" spans="1:11" x14ac:dyDescent="0.25">
      <c r="A137" t="s">
        <v>10</v>
      </c>
      <c r="B137" s="2">
        <v>45144</v>
      </c>
      <c r="C137">
        <v>3</v>
      </c>
      <c r="D137">
        <v>13.2</v>
      </c>
      <c r="E137">
        <v>11.6</v>
      </c>
      <c r="F137">
        <v>0</v>
      </c>
      <c r="H137">
        <v>0</v>
      </c>
      <c r="I137">
        <v>0</v>
      </c>
      <c r="J137">
        <v>0</v>
      </c>
      <c r="K137">
        <v>190.94</v>
      </c>
    </row>
    <row r="138" spans="1:11" x14ac:dyDescent="0.25">
      <c r="A138" t="s">
        <v>10</v>
      </c>
      <c r="B138" s="2">
        <v>45151</v>
      </c>
      <c r="C138">
        <v>3</v>
      </c>
      <c r="D138">
        <v>12</v>
      </c>
      <c r="E138">
        <v>29.4</v>
      </c>
      <c r="F138">
        <v>0</v>
      </c>
      <c r="H138">
        <v>0</v>
      </c>
      <c r="I138">
        <v>0</v>
      </c>
      <c r="J138">
        <v>0</v>
      </c>
      <c r="K138">
        <v>114.02</v>
      </c>
    </row>
    <row r="139" spans="1:11" x14ac:dyDescent="0.25">
      <c r="A139" t="s">
        <v>10</v>
      </c>
      <c r="B139" s="2">
        <v>45158</v>
      </c>
      <c r="C139">
        <v>3</v>
      </c>
      <c r="D139">
        <v>15.9</v>
      </c>
      <c r="E139">
        <v>36.700000000000003</v>
      </c>
      <c r="F139">
        <v>0</v>
      </c>
      <c r="H139">
        <v>0</v>
      </c>
      <c r="I139">
        <v>0</v>
      </c>
      <c r="J139">
        <v>0</v>
      </c>
      <c r="K139">
        <v>222.09</v>
      </c>
    </row>
    <row r="140" spans="1:11" x14ac:dyDescent="0.25">
      <c r="A140" t="s">
        <v>10</v>
      </c>
      <c r="B140" s="2">
        <v>45165</v>
      </c>
      <c r="C140">
        <v>7</v>
      </c>
      <c r="D140">
        <v>14.7</v>
      </c>
      <c r="E140">
        <v>18.8</v>
      </c>
      <c r="F140">
        <v>0</v>
      </c>
      <c r="H140">
        <v>0</v>
      </c>
      <c r="I140">
        <v>0</v>
      </c>
      <c r="J140">
        <v>0</v>
      </c>
      <c r="K140">
        <v>241.95</v>
      </c>
    </row>
    <row r="141" spans="1:11" x14ac:dyDescent="0.25">
      <c r="A141" t="s">
        <v>10</v>
      </c>
      <c r="B141" s="2">
        <v>45172</v>
      </c>
      <c r="C141">
        <v>6</v>
      </c>
      <c r="D141">
        <v>34.799999999999997</v>
      </c>
      <c r="E141">
        <v>23</v>
      </c>
      <c r="F141">
        <v>0</v>
      </c>
      <c r="H141">
        <v>0</v>
      </c>
      <c r="I141">
        <v>0</v>
      </c>
      <c r="J141">
        <v>0</v>
      </c>
      <c r="K141">
        <v>416.59</v>
      </c>
    </row>
    <row r="142" spans="1:11" x14ac:dyDescent="0.25">
      <c r="A142" t="s">
        <v>10</v>
      </c>
      <c r="B142" s="2">
        <v>45179</v>
      </c>
      <c r="C142">
        <v>5</v>
      </c>
      <c r="D142">
        <v>20.5</v>
      </c>
      <c r="E142">
        <v>23.9</v>
      </c>
      <c r="F142">
        <v>0</v>
      </c>
      <c r="H142">
        <v>0</v>
      </c>
      <c r="I142">
        <v>0</v>
      </c>
      <c r="J142">
        <v>0</v>
      </c>
      <c r="K142">
        <v>373.77</v>
      </c>
    </row>
    <row r="143" spans="1:11" x14ac:dyDescent="0.25">
      <c r="A143" t="s">
        <v>10</v>
      </c>
      <c r="B143" s="2">
        <v>45186</v>
      </c>
      <c r="C143">
        <v>7</v>
      </c>
      <c r="D143">
        <v>26.6</v>
      </c>
      <c r="E143">
        <v>37.5</v>
      </c>
      <c r="F143">
        <v>1</v>
      </c>
      <c r="G143" s="4" t="s">
        <v>25</v>
      </c>
      <c r="H143">
        <v>556.74</v>
      </c>
      <c r="I143">
        <v>0</v>
      </c>
      <c r="J143">
        <v>0</v>
      </c>
      <c r="K143">
        <v>445.35</v>
      </c>
    </row>
    <row r="144" spans="1:11" x14ac:dyDescent="0.25">
      <c r="A144" t="s">
        <v>10</v>
      </c>
      <c r="B144" s="2">
        <v>45193</v>
      </c>
      <c r="C144">
        <v>0</v>
      </c>
      <c r="D144">
        <v>0</v>
      </c>
      <c r="E144">
        <v>22.9</v>
      </c>
      <c r="F144">
        <v>0</v>
      </c>
      <c r="H144">
        <v>0</v>
      </c>
      <c r="I144">
        <v>0</v>
      </c>
      <c r="J144">
        <v>0</v>
      </c>
      <c r="K144">
        <v>0</v>
      </c>
    </row>
    <row r="145" spans="1:11" x14ac:dyDescent="0.25">
      <c r="A145" t="s">
        <v>10</v>
      </c>
      <c r="B145" s="2">
        <v>45200</v>
      </c>
      <c r="C145">
        <v>6</v>
      </c>
      <c r="D145">
        <v>16.2</v>
      </c>
      <c r="E145">
        <v>46.5</v>
      </c>
      <c r="F145">
        <v>0</v>
      </c>
      <c r="H145">
        <v>0</v>
      </c>
      <c r="I145">
        <v>0</v>
      </c>
      <c r="J145">
        <v>0</v>
      </c>
      <c r="K145">
        <v>163.58000000000001</v>
      </c>
    </row>
    <row r="146" spans="1:11" x14ac:dyDescent="0.25">
      <c r="A146" t="s">
        <v>10</v>
      </c>
      <c r="B146" s="2">
        <v>45207</v>
      </c>
      <c r="C146">
        <v>0</v>
      </c>
      <c r="D146">
        <v>0</v>
      </c>
      <c r="E146">
        <v>26.4</v>
      </c>
      <c r="F146">
        <v>0</v>
      </c>
      <c r="H146">
        <v>0</v>
      </c>
      <c r="I146">
        <v>0</v>
      </c>
      <c r="J146">
        <v>0</v>
      </c>
      <c r="K146">
        <v>0</v>
      </c>
    </row>
    <row r="147" spans="1:11" x14ac:dyDescent="0.25">
      <c r="A147" t="s">
        <v>10</v>
      </c>
      <c r="B147" s="2">
        <v>45214</v>
      </c>
      <c r="C147">
        <v>1</v>
      </c>
      <c r="D147">
        <v>5.7</v>
      </c>
      <c r="E147">
        <v>34.5</v>
      </c>
      <c r="F147">
        <v>0</v>
      </c>
      <c r="H147">
        <v>0</v>
      </c>
      <c r="I147">
        <v>0</v>
      </c>
      <c r="J147">
        <v>0</v>
      </c>
      <c r="K147">
        <v>30.2</v>
      </c>
    </row>
    <row r="148" spans="1:11" x14ac:dyDescent="0.25">
      <c r="A148" t="s">
        <v>10</v>
      </c>
      <c r="B148" s="2">
        <v>45221</v>
      </c>
      <c r="C148">
        <v>0</v>
      </c>
      <c r="D148">
        <v>0</v>
      </c>
      <c r="E148">
        <v>13.6</v>
      </c>
      <c r="F148">
        <v>0</v>
      </c>
      <c r="H148">
        <v>0</v>
      </c>
      <c r="I148">
        <v>0</v>
      </c>
      <c r="J148">
        <v>0</v>
      </c>
      <c r="K148">
        <v>0</v>
      </c>
    </row>
    <row r="149" spans="1:11" x14ac:dyDescent="0.25">
      <c r="A149" t="s">
        <v>10</v>
      </c>
      <c r="B149" s="2">
        <v>45228</v>
      </c>
      <c r="C149">
        <v>1</v>
      </c>
      <c r="D149">
        <v>4.0999999999999996</v>
      </c>
      <c r="E149">
        <v>30.7</v>
      </c>
      <c r="F149">
        <v>0</v>
      </c>
      <c r="H149">
        <v>0</v>
      </c>
      <c r="I149">
        <v>0</v>
      </c>
      <c r="J149">
        <v>0</v>
      </c>
      <c r="K149">
        <v>30.16</v>
      </c>
    </row>
    <row r="150" spans="1:11" x14ac:dyDescent="0.25">
      <c r="A150" t="s">
        <v>10</v>
      </c>
      <c r="B150" s="2">
        <v>45235</v>
      </c>
      <c r="C150">
        <v>6</v>
      </c>
      <c r="D150">
        <v>31.2</v>
      </c>
      <c r="E150">
        <v>19.2</v>
      </c>
      <c r="F150">
        <v>0</v>
      </c>
      <c r="H150">
        <v>0</v>
      </c>
      <c r="I150">
        <v>0</v>
      </c>
      <c r="J150">
        <v>0</v>
      </c>
      <c r="K150">
        <v>311.14</v>
      </c>
    </row>
    <row r="151" spans="1:11" x14ac:dyDescent="0.25">
      <c r="A151" t="s">
        <v>10</v>
      </c>
      <c r="B151" s="2">
        <v>45242</v>
      </c>
      <c r="C151">
        <v>3</v>
      </c>
      <c r="D151">
        <v>10.5</v>
      </c>
      <c r="E151">
        <v>19.899999999999999</v>
      </c>
      <c r="F151">
        <v>1</v>
      </c>
      <c r="G151" s="4" t="s">
        <v>26</v>
      </c>
      <c r="H151">
        <v>779.61</v>
      </c>
      <c r="I151">
        <v>0</v>
      </c>
      <c r="J151">
        <v>0</v>
      </c>
      <c r="K151">
        <v>131.49</v>
      </c>
    </row>
    <row r="152" spans="1:11" x14ac:dyDescent="0.25">
      <c r="A152" t="s">
        <v>10</v>
      </c>
      <c r="B152" s="2">
        <v>45249</v>
      </c>
      <c r="C152">
        <v>7</v>
      </c>
      <c r="D152">
        <v>4.8999999999999986</v>
      </c>
      <c r="E152">
        <v>21.3</v>
      </c>
      <c r="F152">
        <v>1</v>
      </c>
      <c r="G152" s="4" t="s">
        <v>24</v>
      </c>
      <c r="H152">
        <v>795.17</v>
      </c>
      <c r="I152">
        <v>0</v>
      </c>
      <c r="J152">
        <v>0</v>
      </c>
      <c r="K152">
        <v>44.53</v>
      </c>
    </row>
    <row r="153" spans="1:11" x14ac:dyDescent="0.25">
      <c r="A153" t="s">
        <v>10</v>
      </c>
      <c r="B153" s="2">
        <v>45256</v>
      </c>
      <c r="C153">
        <v>1</v>
      </c>
      <c r="D153">
        <v>5</v>
      </c>
      <c r="E153">
        <v>25.1</v>
      </c>
      <c r="F153">
        <v>0</v>
      </c>
      <c r="H153">
        <v>0</v>
      </c>
      <c r="I153">
        <v>0</v>
      </c>
      <c r="J153">
        <v>0</v>
      </c>
      <c r="K153">
        <v>90.75</v>
      </c>
    </row>
    <row r="154" spans="1:11" x14ac:dyDescent="0.25">
      <c r="A154" t="s">
        <v>10</v>
      </c>
      <c r="B154" s="2">
        <v>45263</v>
      </c>
      <c r="C154">
        <v>1</v>
      </c>
      <c r="D154">
        <v>0.9</v>
      </c>
      <c r="E154">
        <v>30.2</v>
      </c>
      <c r="F154">
        <v>0</v>
      </c>
      <c r="H154">
        <v>0</v>
      </c>
      <c r="I154">
        <v>0</v>
      </c>
      <c r="J154">
        <v>0</v>
      </c>
      <c r="K154">
        <v>4.7699999999999996</v>
      </c>
    </row>
    <row r="155" spans="1:11" x14ac:dyDescent="0.25">
      <c r="A155" t="s">
        <v>10</v>
      </c>
      <c r="B155" s="2">
        <v>45270</v>
      </c>
      <c r="C155">
        <v>2</v>
      </c>
      <c r="D155">
        <v>2</v>
      </c>
      <c r="E155">
        <v>33.5</v>
      </c>
      <c r="F155">
        <v>0</v>
      </c>
      <c r="H155">
        <v>0</v>
      </c>
      <c r="I155">
        <v>0</v>
      </c>
      <c r="J155">
        <v>0</v>
      </c>
      <c r="K155">
        <v>35.78</v>
      </c>
    </row>
    <row r="156" spans="1:11" x14ac:dyDescent="0.25">
      <c r="A156" t="s">
        <v>10</v>
      </c>
      <c r="B156" s="2">
        <v>45277</v>
      </c>
      <c r="C156">
        <v>5</v>
      </c>
      <c r="D156">
        <v>14</v>
      </c>
      <c r="E156">
        <v>39.700000000000003</v>
      </c>
      <c r="F156">
        <v>0</v>
      </c>
      <c r="H156">
        <v>0</v>
      </c>
      <c r="I156">
        <v>0</v>
      </c>
      <c r="J156">
        <v>0</v>
      </c>
      <c r="K156">
        <v>90.93</v>
      </c>
    </row>
    <row r="157" spans="1:11" x14ac:dyDescent="0.25">
      <c r="A157" t="s">
        <v>10</v>
      </c>
      <c r="B157" s="2">
        <v>45284</v>
      </c>
      <c r="C157">
        <v>7</v>
      </c>
      <c r="D157">
        <v>18.2</v>
      </c>
      <c r="E157">
        <v>27.2</v>
      </c>
      <c r="F157">
        <v>0</v>
      </c>
      <c r="H157">
        <v>0</v>
      </c>
      <c r="I157">
        <v>0</v>
      </c>
      <c r="J157">
        <v>0</v>
      </c>
      <c r="K157">
        <v>167.05</v>
      </c>
    </row>
    <row r="158" spans="1:11" x14ac:dyDescent="0.25">
      <c r="A158" t="s">
        <v>10</v>
      </c>
      <c r="B158" s="2">
        <v>45291</v>
      </c>
      <c r="C158">
        <v>4</v>
      </c>
      <c r="D158">
        <v>22</v>
      </c>
      <c r="E158">
        <v>31.3</v>
      </c>
      <c r="F158">
        <v>0</v>
      </c>
      <c r="H158">
        <v>0</v>
      </c>
      <c r="I158">
        <v>1</v>
      </c>
      <c r="J158">
        <v>4</v>
      </c>
      <c r="K158">
        <v>350.09</v>
      </c>
    </row>
    <row r="159" spans="1:11" x14ac:dyDescent="0.25">
      <c r="A159" t="s">
        <v>10</v>
      </c>
      <c r="B159" s="2">
        <v>45298</v>
      </c>
      <c r="C159">
        <v>5</v>
      </c>
      <c r="D159">
        <v>23.5</v>
      </c>
      <c r="E159">
        <v>38.6</v>
      </c>
      <c r="F159">
        <v>0</v>
      </c>
      <c r="H159">
        <v>0</v>
      </c>
      <c r="I159">
        <v>0</v>
      </c>
      <c r="J159">
        <v>0</v>
      </c>
      <c r="K159">
        <v>126.27</v>
      </c>
    </row>
    <row r="160" spans="1:11" x14ac:dyDescent="0.25">
      <c r="A160" t="s">
        <v>10</v>
      </c>
      <c r="B160" s="2">
        <v>45305</v>
      </c>
      <c r="C160">
        <v>3</v>
      </c>
      <c r="D160">
        <v>9</v>
      </c>
      <c r="E160">
        <v>29.1</v>
      </c>
      <c r="F160">
        <v>0</v>
      </c>
      <c r="H160">
        <v>0</v>
      </c>
      <c r="I160">
        <v>0</v>
      </c>
      <c r="J160">
        <v>0</v>
      </c>
      <c r="K160">
        <v>64.41</v>
      </c>
    </row>
    <row r="161" spans="1:11" x14ac:dyDescent="0.25">
      <c r="A161" t="s">
        <v>10</v>
      </c>
      <c r="B161" s="2">
        <v>45312</v>
      </c>
      <c r="C161">
        <v>1</v>
      </c>
      <c r="D161">
        <v>1</v>
      </c>
      <c r="E161">
        <v>16.8</v>
      </c>
      <c r="F161">
        <v>0</v>
      </c>
      <c r="H161">
        <v>0</v>
      </c>
      <c r="I161">
        <v>0</v>
      </c>
      <c r="J161">
        <v>0</v>
      </c>
      <c r="K161">
        <v>8.75</v>
      </c>
    </row>
    <row r="162" spans="1:11" x14ac:dyDescent="0.25">
      <c r="A162" t="s">
        <v>10</v>
      </c>
      <c r="B162" s="2">
        <v>45319</v>
      </c>
      <c r="C162">
        <v>2</v>
      </c>
      <c r="D162">
        <v>5.4</v>
      </c>
      <c r="E162">
        <v>43.5</v>
      </c>
      <c r="F162">
        <v>0</v>
      </c>
      <c r="H162">
        <v>0</v>
      </c>
      <c r="I162">
        <v>0</v>
      </c>
      <c r="J162">
        <v>0</v>
      </c>
      <c r="K162">
        <v>88.61</v>
      </c>
    </row>
    <row r="163" spans="1:11" x14ac:dyDescent="0.25">
      <c r="A163" t="s">
        <v>10</v>
      </c>
      <c r="B163" s="2">
        <v>45326</v>
      </c>
      <c r="C163">
        <v>0</v>
      </c>
      <c r="D163">
        <v>0</v>
      </c>
      <c r="E163">
        <v>20.100000000000001</v>
      </c>
      <c r="F163">
        <v>0</v>
      </c>
      <c r="H163">
        <v>0</v>
      </c>
      <c r="I163">
        <v>0</v>
      </c>
      <c r="J163">
        <v>0</v>
      </c>
      <c r="K163">
        <v>0</v>
      </c>
    </row>
    <row r="164" spans="1:11" x14ac:dyDescent="0.25">
      <c r="A164" t="s">
        <v>10</v>
      </c>
      <c r="B164" s="2">
        <v>45333</v>
      </c>
      <c r="C164">
        <v>5</v>
      </c>
      <c r="D164">
        <v>21.5</v>
      </c>
      <c r="E164">
        <v>33.9</v>
      </c>
      <c r="F164">
        <v>0</v>
      </c>
      <c r="H164">
        <v>0</v>
      </c>
      <c r="I164">
        <v>0</v>
      </c>
      <c r="J164">
        <v>0</v>
      </c>
      <c r="K164">
        <v>174.97</v>
      </c>
    </row>
    <row r="165" spans="1:11" x14ac:dyDescent="0.25">
      <c r="A165" t="s">
        <v>10</v>
      </c>
      <c r="B165" s="2">
        <v>45340</v>
      </c>
      <c r="C165">
        <v>7</v>
      </c>
      <c r="D165">
        <v>24.5</v>
      </c>
      <c r="E165">
        <v>22.5</v>
      </c>
      <c r="F165">
        <v>0</v>
      </c>
      <c r="H165">
        <v>0</v>
      </c>
      <c r="I165">
        <v>0</v>
      </c>
      <c r="J165">
        <v>0</v>
      </c>
      <c r="K165">
        <v>383.01</v>
      </c>
    </row>
    <row r="166" spans="1:11" x14ac:dyDescent="0.25">
      <c r="A166" t="s">
        <v>10</v>
      </c>
      <c r="B166" s="2">
        <v>45347</v>
      </c>
      <c r="C166">
        <v>1</v>
      </c>
      <c r="D166">
        <v>5.6</v>
      </c>
      <c r="E166">
        <v>27</v>
      </c>
      <c r="F166">
        <v>1</v>
      </c>
      <c r="G166" s="4" t="s">
        <v>26</v>
      </c>
      <c r="H166">
        <v>781.2</v>
      </c>
      <c r="I166">
        <v>0</v>
      </c>
      <c r="J166">
        <v>0</v>
      </c>
      <c r="K166">
        <v>90.84</v>
      </c>
    </row>
    <row r="167" spans="1:11" x14ac:dyDescent="0.25">
      <c r="A167" t="s">
        <v>10</v>
      </c>
      <c r="B167" s="2">
        <v>45354</v>
      </c>
      <c r="C167">
        <v>2</v>
      </c>
      <c r="D167">
        <v>3.2</v>
      </c>
      <c r="E167">
        <v>44.8</v>
      </c>
      <c r="F167">
        <v>0</v>
      </c>
      <c r="H167">
        <v>0</v>
      </c>
      <c r="I167">
        <v>0</v>
      </c>
      <c r="J167">
        <v>0</v>
      </c>
      <c r="K167">
        <v>39.770000000000003</v>
      </c>
    </row>
    <row r="168" spans="1:11" x14ac:dyDescent="0.25">
      <c r="A168" t="s">
        <v>10</v>
      </c>
      <c r="B168" s="2">
        <v>45361</v>
      </c>
      <c r="C168">
        <v>7</v>
      </c>
      <c r="D168">
        <v>9.1</v>
      </c>
      <c r="E168">
        <v>45</v>
      </c>
      <c r="F168">
        <v>0</v>
      </c>
      <c r="H168">
        <v>0</v>
      </c>
      <c r="I168">
        <v>1</v>
      </c>
      <c r="J168">
        <v>1</v>
      </c>
      <c r="K168">
        <v>104.94</v>
      </c>
    </row>
    <row r="169" spans="1:11" x14ac:dyDescent="0.25">
      <c r="A169" t="s">
        <v>10</v>
      </c>
      <c r="B169" s="2">
        <v>45368</v>
      </c>
      <c r="C169">
        <v>4</v>
      </c>
      <c r="D169">
        <v>18</v>
      </c>
      <c r="E169">
        <v>45.2</v>
      </c>
      <c r="F169">
        <v>0</v>
      </c>
      <c r="H169">
        <v>0</v>
      </c>
      <c r="I169">
        <v>0</v>
      </c>
      <c r="J169">
        <v>0</v>
      </c>
      <c r="K169">
        <v>330.18</v>
      </c>
    </row>
    <row r="170" spans="1:11" x14ac:dyDescent="0.25">
      <c r="A170" t="s">
        <v>10</v>
      </c>
      <c r="B170" s="2">
        <v>45375</v>
      </c>
      <c r="C170">
        <v>2</v>
      </c>
      <c r="D170">
        <v>2.6</v>
      </c>
      <c r="E170">
        <v>30.9</v>
      </c>
      <c r="F170">
        <v>0</v>
      </c>
      <c r="H170">
        <v>0</v>
      </c>
      <c r="I170">
        <v>0</v>
      </c>
      <c r="J170">
        <v>0</v>
      </c>
      <c r="K170">
        <v>40.86</v>
      </c>
    </row>
    <row r="171" spans="1:11" x14ac:dyDescent="0.25">
      <c r="A171" t="s">
        <v>10</v>
      </c>
      <c r="B171" s="2">
        <v>45382</v>
      </c>
      <c r="C171">
        <v>4</v>
      </c>
      <c r="D171">
        <v>12.4</v>
      </c>
      <c r="E171">
        <v>18.399999999999999</v>
      </c>
      <c r="F171">
        <v>0</v>
      </c>
      <c r="H171">
        <v>0</v>
      </c>
      <c r="I171">
        <v>0</v>
      </c>
      <c r="J171">
        <v>0</v>
      </c>
      <c r="K171">
        <v>247.29</v>
      </c>
    </row>
    <row r="172" spans="1:11" x14ac:dyDescent="0.25">
      <c r="A172" t="s">
        <v>10</v>
      </c>
      <c r="B172" s="2">
        <v>45389</v>
      </c>
      <c r="C172">
        <v>2</v>
      </c>
      <c r="D172">
        <v>2.8</v>
      </c>
      <c r="E172">
        <v>38.6</v>
      </c>
      <c r="F172">
        <v>0</v>
      </c>
      <c r="H172">
        <v>0</v>
      </c>
      <c r="I172">
        <v>0</v>
      </c>
      <c r="J172">
        <v>0</v>
      </c>
      <c r="K172">
        <v>21.53</v>
      </c>
    </row>
    <row r="173" spans="1:11" x14ac:dyDescent="0.25">
      <c r="A173" t="s">
        <v>10</v>
      </c>
      <c r="B173" s="2">
        <v>45396</v>
      </c>
      <c r="C173">
        <v>7</v>
      </c>
      <c r="D173">
        <v>6.3</v>
      </c>
      <c r="E173">
        <v>49.1</v>
      </c>
      <c r="F173">
        <v>0</v>
      </c>
      <c r="H173">
        <v>0</v>
      </c>
      <c r="I173">
        <v>0</v>
      </c>
      <c r="J173">
        <v>0</v>
      </c>
      <c r="K173">
        <v>97.09</v>
      </c>
    </row>
    <row r="174" spans="1:11" x14ac:dyDescent="0.25">
      <c r="A174" t="s">
        <v>10</v>
      </c>
      <c r="B174" s="2">
        <v>45403</v>
      </c>
      <c r="C174">
        <v>7</v>
      </c>
      <c r="D174">
        <v>16.100000000000001</v>
      </c>
      <c r="E174">
        <v>12.4</v>
      </c>
      <c r="F174">
        <v>0</v>
      </c>
      <c r="H174">
        <v>0</v>
      </c>
      <c r="I174">
        <v>0</v>
      </c>
      <c r="J174">
        <v>0</v>
      </c>
      <c r="K174">
        <v>165.13</v>
      </c>
    </row>
    <row r="175" spans="1:11" x14ac:dyDescent="0.25">
      <c r="A175" t="s">
        <v>10</v>
      </c>
      <c r="B175" s="2">
        <v>45410</v>
      </c>
      <c r="C175">
        <v>3</v>
      </c>
      <c r="D175">
        <v>7.1999999999999993</v>
      </c>
      <c r="E175">
        <v>10.6</v>
      </c>
      <c r="F175">
        <v>0</v>
      </c>
      <c r="H175">
        <v>0</v>
      </c>
      <c r="I175">
        <v>0</v>
      </c>
      <c r="J175">
        <v>0</v>
      </c>
      <c r="K175">
        <v>134.44</v>
      </c>
    </row>
    <row r="176" spans="1:11" x14ac:dyDescent="0.25">
      <c r="A176" t="s">
        <v>10</v>
      </c>
      <c r="B176" s="2">
        <v>45417</v>
      </c>
      <c r="C176">
        <v>6</v>
      </c>
      <c r="D176">
        <v>22.2</v>
      </c>
      <c r="E176">
        <v>22.2</v>
      </c>
      <c r="F176">
        <v>0</v>
      </c>
      <c r="H176">
        <v>0</v>
      </c>
      <c r="I176">
        <v>0</v>
      </c>
      <c r="J176">
        <v>0</v>
      </c>
      <c r="K176">
        <v>195.83</v>
      </c>
    </row>
    <row r="177" spans="1:11" x14ac:dyDescent="0.25">
      <c r="A177" t="s">
        <v>10</v>
      </c>
      <c r="B177" s="2">
        <v>45424</v>
      </c>
      <c r="C177">
        <v>3</v>
      </c>
      <c r="D177">
        <v>2.7</v>
      </c>
      <c r="E177">
        <v>16.100000000000001</v>
      </c>
      <c r="F177">
        <v>0</v>
      </c>
      <c r="H177">
        <v>0</v>
      </c>
      <c r="I177">
        <v>0</v>
      </c>
      <c r="J177">
        <v>0</v>
      </c>
      <c r="K177">
        <v>24.15</v>
      </c>
    </row>
    <row r="178" spans="1:11" x14ac:dyDescent="0.25">
      <c r="A178" t="s">
        <v>10</v>
      </c>
      <c r="B178" s="2">
        <v>45431</v>
      </c>
      <c r="C178">
        <v>1</v>
      </c>
      <c r="D178">
        <v>1.2</v>
      </c>
      <c r="E178">
        <v>30.9</v>
      </c>
      <c r="F178">
        <v>0</v>
      </c>
      <c r="H178">
        <v>0</v>
      </c>
      <c r="I178">
        <v>0</v>
      </c>
      <c r="J178">
        <v>0</v>
      </c>
      <c r="K178">
        <v>16.36</v>
      </c>
    </row>
    <row r="179" spans="1:11" x14ac:dyDescent="0.25">
      <c r="A179" t="s">
        <v>10</v>
      </c>
      <c r="B179" s="2">
        <v>45438</v>
      </c>
      <c r="C179">
        <v>4</v>
      </c>
      <c r="D179">
        <v>23.2</v>
      </c>
      <c r="E179">
        <v>39.5</v>
      </c>
      <c r="F179">
        <v>0</v>
      </c>
      <c r="H179">
        <v>0</v>
      </c>
      <c r="I179">
        <v>0</v>
      </c>
      <c r="J179">
        <v>0</v>
      </c>
      <c r="K179">
        <v>188.84</v>
      </c>
    </row>
    <row r="180" spans="1:11" x14ac:dyDescent="0.25">
      <c r="A180" t="s">
        <v>10</v>
      </c>
      <c r="B180" s="2">
        <v>45445</v>
      </c>
      <c r="C180">
        <v>0</v>
      </c>
      <c r="D180">
        <v>0</v>
      </c>
      <c r="E180">
        <v>49.6</v>
      </c>
      <c r="F180">
        <v>1</v>
      </c>
      <c r="G180" s="4" t="s">
        <v>24</v>
      </c>
      <c r="H180">
        <v>231.84</v>
      </c>
      <c r="I180">
        <v>0</v>
      </c>
      <c r="J180">
        <v>0</v>
      </c>
      <c r="K180">
        <v>0</v>
      </c>
    </row>
    <row r="181" spans="1:11" x14ac:dyDescent="0.25">
      <c r="A181" t="s">
        <v>10</v>
      </c>
      <c r="B181" s="2">
        <v>45452</v>
      </c>
      <c r="C181">
        <v>5</v>
      </c>
      <c r="D181">
        <v>4.5</v>
      </c>
      <c r="E181">
        <v>48.8</v>
      </c>
      <c r="F181">
        <v>0</v>
      </c>
      <c r="H181">
        <v>0</v>
      </c>
      <c r="I181">
        <v>0</v>
      </c>
      <c r="J181">
        <v>0</v>
      </c>
      <c r="K181">
        <v>51.21</v>
      </c>
    </row>
    <row r="182" spans="1:11" x14ac:dyDescent="0.25">
      <c r="A182" t="s">
        <v>10</v>
      </c>
      <c r="B182" s="2">
        <v>45459</v>
      </c>
      <c r="C182">
        <v>7</v>
      </c>
      <c r="D182">
        <v>16.100000000000001</v>
      </c>
      <c r="E182">
        <v>30</v>
      </c>
      <c r="F182">
        <v>0</v>
      </c>
      <c r="H182">
        <v>0</v>
      </c>
      <c r="I182">
        <v>0</v>
      </c>
      <c r="J182">
        <v>0</v>
      </c>
      <c r="K182">
        <v>171.62</v>
      </c>
    </row>
    <row r="183" spans="1:11" x14ac:dyDescent="0.25">
      <c r="A183" t="s">
        <v>10</v>
      </c>
      <c r="B183" s="2">
        <v>45466</v>
      </c>
      <c r="C183">
        <v>6</v>
      </c>
      <c r="D183">
        <v>26.4</v>
      </c>
      <c r="E183">
        <v>24.2</v>
      </c>
      <c r="F183">
        <v>0</v>
      </c>
      <c r="H183">
        <v>0</v>
      </c>
      <c r="I183">
        <v>0</v>
      </c>
      <c r="J183">
        <v>0</v>
      </c>
      <c r="K183">
        <v>162.97</v>
      </c>
    </row>
    <row r="184" spans="1:11" x14ac:dyDescent="0.25">
      <c r="A184" t="s">
        <v>10</v>
      </c>
      <c r="B184" s="2">
        <v>45473</v>
      </c>
      <c r="C184">
        <v>3</v>
      </c>
      <c r="D184">
        <v>17.399999999999999</v>
      </c>
      <c r="E184">
        <v>47.8</v>
      </c>
      <c r="F184">
        <v>0</v>
      </c>
      <c r="H184">
        <v>0</v>
      </c>
      <c r="I184">
        <v>0</v>
      </c>
      <c r="J184">
        <v>0</v>
      </c>
      <c r="K184">
        <v>306.20999999999998</v>
      </c>
    </row>
    <row r="185" spans="1:11" x14ac:dyDescent="0.25">
      <c r="A185" t="s">
        <v>10</v>
      </c>
      <c r="B185" s="2">
        <v>45480</v>
      </c>
      <c r="C185">
        <v>7</v>
      </c>
      <c r="D185">
        <v>22.4</v>
      </c>
      <c r="E185">
        <v>41.6</v>
      </c>
      <c r="F185">
        <v>0</v>
      </c>
      <c r="H185">
        <v>0</v>
      </c>
      <c r="I185">
        <v>0</v>
      </c>
      <c r="J185">
        <v>0</v>
      </c>
      <c r="K185">
        <v>258.3</v>
      </c>
    </row>
    <row r="186" spans="1:11" x14ac:dyDescent="0.25">
      <c r="A186" t="s">
        <v>10</v>
      </c>
      <c r="B186" s="2">
        <v>45487</v>
      </c>
      <c r="C186">
        <v>5</v>
      </c>
      <c r="D186">
        <v>7.5</v>
      </c>
      <c r="E186">
        <v>44.6</v>
      </c>
      <c r="F186">
        <v>0</v>
      </c>
      <c r="H186">
        <v>0</v>
      </c>
      <c r="I186">
        <v>0</v>
      </c>
      <c r="J186">
        <v>0</v>
      </c>
      <c r="K186">
        <v>76.42</v>
      </c>
    </row>
    <row r="187" spans="1:11" x14ac:dyDescent="0.25">
      <c r="A187" t="s">
        <v>10</v>
      </c>
      <c r="B187" s="2">
        <v>45494</v>
      </c>
      <c r="C187">
        <v>6</v>
      </c>
      <c r="D187">
        <v>10.199999999999999</v>
      </c>
      <c r="E187">
        <v>32.4</v>
      </c>
      <c r="F187">
        <v>0</v>
      </c>
      <c r="H187">
        <v>0</v>
      </c>
      <c r="I187">
        <v>0</v>
      </c>
      <c r="J187">
        <v>0</v>
      </c>
      <c r="K187">
        <v>109.52</v>
      </c>
    </row>
    <row r="188" spans="1:11" x14ac:dyDescent="0.25">
      <c r="A188" t="s">
        <v>10</v>
      </c>
      <c r="B188" s="2">
        <v>45501</v>
      </c>
      <c r="C188">
        <v>2</v>
      </c>
      <c r="D188">
        <v>11.2</v>
      </c>
      <c r="E188">
        <v>49.8</v>
      </c>
      <c r="F188">
        <v>0</v>
      </c>
      <c r="H188">
        <v>0</v>
      </c>
      <c r="I188">
        <v>0</v>
      </c>
      <c r="J188">
        <v>0</v>
      </c>
      <c r="K188">
        <v>88.74</v>
      </c>
    </row>
    <row r="189" spans="1:11" x14ac:dyDescent="0.25">
      <c r="A189" t="s">
        <v>10</v>
      </c>
      <c r="B189" s="2">
        <v>45508</v>
      </c>
      <c r="C189">
        <v>4</v>
      </c>
      <c r="D189">
        <v>9.1999999999999993</v>
      </c>
      <c r="E189">
        <v>46.4</v>
      </c>
      <c r="F189">
        <v>0</v>
      </c>
      <c r="H189">
        <v>0</v>
      </c>
      <c r="I189">
        <v>0</v>
      </c>
      <c r="J189">
        <v>0</v>
      </c>
      <c r="K189">
        <v>47.79</v>
      </c>
    </row>
    <row r="190" spans="1:11" x14ac:dyDescent="0.25">
      <c r="A190" t="s">
        <v>10</v>
      </c>
      <c r="B190" s="2">
        <v>45515</v>
      </c>
      <c r="C190">
        <v>4</v>
      </c>
      <c r="D190">
        <v>2.8</v>
      </c>
      <c r="E190">
        <v>21</v>
      </c>
      <c r="F190">
        <v>0</v>
      </c>
      <c r="H190">
        <v>0</v>
      </c>
      <c r="I190">
        <v>1</v>
      </c>
      <c r="J190">
        <v>6</v>
      </c>
      <c r="K190">
        <v>43.58</v>
      </c>
    </row>
    <row r="191" spans="1:11" x14ac:dyDescent="0.25">
      <c r="A191" t="s">
        <v>10</v>
      </c>
      <c r="B191" s="2">
        <v>45522</v>
      </c>
      <c r="C191">
        <v>4</v>
      </c>
      <c r="D191">
        <v>15.6</v>
      </c>
      <c r="E191">
        <v>48.8</v>
      </c>
      <c r="F191">
        <v>0</v>
      </c>
      <c r="H191">
        <v>0</v>
      </c>
      <c r="I191">
        <v>0</v>
      </c>
      <c r="J191">
        <v>0</v>
      </c>
      <c r="K191">
        <v>295.05</v>
      </c>
    </row>
    <row r="192" spans="1:11" x14ac:dyDescent="0.25">
      <c r="A192" t="s">
        <v>10</v>
      </c>
      <c r="B192" s="2">
        <v>45529</v>
      </c>
      <c r="C192">
        <v>7</v>
      </c>
      <c r="D192">
        <v>22.4</v>
      </c>
      <c r="E192">
        <v>28.9</v>
      </c>
      <c r="F192">
        <v>0</v>
      </c>
      <c r="H192">
        <v>0</v>
      </c>
      <c r="I192">
        <v>0</v>
      </c>
      <c r="J192">
        <v>0</v>
      </c>
      <c r="K192">
        <v>383.3</v>
      </c>
    </row>
    <row r="193" spans="1:11" x14ac:dyDescent="0.25">
      <c r="A193" t="s">
        <v>10</v>
      </c>
      <c r="B193" s="2">
        <v>45536</v>
      </c>
      <c r="C193">
        <v>0</v>
      </c>
      <c r="D193">
        <v>0</v>
      </c>
      <c r="E193">
        <v>34.5</v>
      </c>
      <c r="F193">
        <v>0</v>
      </c>
      <c r="H193">
        <v>0</v>
      </c>
      <c r="I193">
        <v>0</v>
      </c>
      <c r="J193">
        <v>0</v>
      </c>
      <c r="K193">
        <v>0</v>
      </c>
    </row>
    <row r="194" spans="1:11" x14ac:dyDescent="0.25">
      <c r="A194" t="s">
        <v>10</v>
      </c>
      <c r="B194" s="2">
        <v>45543</v>
      </c>
      <c r="C194">
        <v>2</v>
      </c>
      <c r="D194">
        <v>2</v>
      </c>
      <c r="E194">
        <v>43.4</v>
      </c>
      <c r="F194">
        <v>0</v>
      </c>
      <c r="H194">
        <v>0</v>
      </c>
      <c r="I194">
        <v>0</v>
      </c>
      <c r="J194">
        <v>0</v>
      </c>
      <c r="K194">
        <v>31.32</v>
      </c>
    </row>
    <row r="195" spans="1:11" x14ac:dyDescent="0.25">
      <c r="A195" t="s">
        <v>10</v>
      </c>
      <c r="B195" s="2">
        <v>45550</v>
      </c>
      <c r="C195">
        <v>5</v>
      </c>
      <c r="D195">
        <v>5</v>
      </c>
      <c r="E195">
        <v>31.8</v>
      </c>
      <c r="F195">
        <v>0</v>
      </c>
      <c r="H195">
        <v>0</v>
      </c>
      <c r="I195">
        <v>0</v>
      </c>
      <c r="J195">
        <v>0</v>
      </c>
      <c r="K195">
        <v>71.05</v>
      </c>
    </row>
    <row r="196" spans="1:11" x14ac:dyDescent="0.25">
      <c r="A196" t="s">
        <v>10</v>
      </c>
      <c r="B196" s="2">
        <v>45557</v>
      </c>
      <c r="C196">
        <v>0</v>
      </c>
      <c r="D196">
        <v>0</v>
      </c>
      <c r="E196">
        <v>36.9</v>
      </c>
      <c r="F196">
        <v>0</v>
      </c>
      <c r="H196">
        <v>0</v>
      </c>
      <c r="I196">
        <v>0</v>
      </c>
      <c r="J196">
        <v>0</v>
      </c>
      <c r="K196">
        <v>0</v>
      </c>
    </row>
    <row r="197" spans="1:11" x14ac:dyDescent="0.25">
      <c r="A197" t="s">
        <v>10</v>
      </c>
      <c r="B197" s="2">
        <v>45564</v>
      </c>
      <c r="C197">
        <v>5</v>
      </c>
      <c r="D197">
        <v>16.5</v>
      </c>
      <c r="E197">
        <v>47.6</v>
      </c>
      <c r="F197">
        <v>0</v>
      </c>
      <c r="H197">
        <v>0</v>
      </c>
      <c r="I197">
        <v>0</v>
      </c>
      <c r="J197">
        <v>0</v>
      </c>
      <c r="K197">
        <v>248.24</v>
      </c>
    </row>
    <row r="198" spans="1:11" x14ac:dyDescent="0.25">
      <c r="A198" t="s">
        <v>10</v>
      </c>
      <c r="B198" s="2">
        <v>45571</v>
      </c>
      <c r="C198">
        <v>1</v>
      </c>
      <c r="D198">
        <v>1.6</v>
      </c>
      <c r="E198">
        <v>40.5</v>
      </c>
      <c r="F198">
        <v>0</v>
      </c>
      <c r="H198">
        <v>0</v>
      </c>
      <c r="I198">
        <v>0</v>
      </c>
      <c r="J198">
        <v>0</v>
      </c>
      <c r="K198">
        <v>12.14</v>
      </c>
    </row>
    <row r="199" spans="1:11" x14ac:dyDescent="0.25">
      <c r="A199" t="s">
        <v>10</v>
      </c>
      <c r="B199" s="2">
        <v>45578</v>
      </c>
      <c r="C199">
        <v>0</v>
      </c>
      <c r="D199">
        <v>0</v>
      </c>
      <c r="E199">
        <v>17.899999999999999</v>
      </c>
      <c r="F199">
        <v>0</v>
      </c>
      <c r="H199">
        <v>0</v>
      </c>
      <c r="I199">
        <v>0</v>
      </c>
      <c r="J199">
        <v>0</v>
      </c>
      <c r="K199">
        <v>0</v>
      </c>
    </row>
    <row r="200" spans="1:11" x14ac:dyDescent="0.25">
      <c r="A200" t="s">
        <v>10</v>
      </c>
      <c r="B200" s="2">
        <v>45585</v>
      </c>
      <c r="C200">
        <v>0</v>
      </c>
      <c r="D200">
        <v>0</v>
      </c>
      <c r="E200">
        <v>32.4</v>
      </c>
      <c r="F200">
        <v>0</v>
      </c>
      <c r="H200">
        <v>0</v>
      </c>
      <c r="I200">
        <v>0</v>
      </c>
      <c r="J200">
        <v>0</v>
      </c>
      <c r="K200">
        <v>0</v>
      </c>
    </row>
    <row r="201" spans="1:11" x14ac:dyDescent="0.25">
      <c r="A201" t="s">
        <v>10</v>
      </c>
      <c r="B201" s="2">
        <v>45592</v>
      </c>
      <c r="C201">
        <v>1</v>
      </c>
      <c r="D201">
        <v>3.6</v>
      </c>
      <c r="E201">
        <v>28.5</v>
      </c>
      <c r="F201">
        <v>0</v>
      </c>
      <c r="H201">
        <v>0</v>
      </c>
      <c r="I201">
        <v>0</v>
      </c>
      <c r="J201">
        <v>0</v>
      </c>
      <c r="K201">
        <v>57.4</v>
      </c>
    </row>
    <row r="202" spans="1:11" x14ac:dyDescent="0.25">
      <c r="A202" t="s">
        <v>10</v>
      </c>
      <c r="B202" s="2">
        <v>45599</v>
      </c>
      <c r="C202">
        <v>2</v>
      </c>
      <c r="D202">
        <v>4.4000000000000004</v>
      </c>
      <c r="E202">
        <v>35.1</v>
      </c>
      <c r="F202">
        <v>1</v>
      </c>
      <c r="G202" s="4" t="s">
        <v>26</v>
      </c>
      <c r="H202">
        <v>809.86</v>
      </c>
      <c r="I202">
        <v>0</v>
      </c>
      <c r="J202">
        <v>0</v>
      </c>
      <c r="K202">
        <v>46.72</v>
      </c>
    </row>
    <row r="203" spans="1:11" x14ac:dyDescent="0.25">
      <c r="A203" t="s">
        <v>10</v>
      </c>
      <c r="B203" s="2">
        <v>45606</v>
      </c>
      <c r="C203">
        <v>1</v>
      </c>
      <c r="D203">
        <v>5.3</v>
      </c>
      <c r="E203">
        <v>47.7</v>
      </c>
      <c r="F203">
        <v>0</v>
      </c>
      <c r="H203">
        <v>0</v>
      </c>
      <c r="I203">
        <v>0</v>
      </c>
      <c r="J203">
        <v>0</v>
      </c>
      <c r="K203">
        <v>101.44</v>
      </c>
    </row>
    <row r="204" spans="1:11" x14ac:dyDescent="0.25">
      <c r="A204" t="s">
        <v>10</v>
      </c>
      <c r="B204" s="2">
        <v>45613</v>
      </c>
      <c r="C204">
        <v>3</v>
      </c>
      <c r="D204">
        <v>13.8</v>
      </c>
      <c r="E204">
        <v>39.5</v>
      </c>
      <c r="F204">
        <v>0</v>
      </c>
      <c r="H204">
        <v>0</v>
      </c>
      <c r="I204">
        <v>0</v>
      </c>
      <c r="J204">
        <v>0</v>
      </c>
      <c r="K204">
        <v>128.41999999999999</v>
      </c>
    </row>
    <row r="205" spans="1:11" x14ac:dyDescent="0.25">
      <c r="A205" t="s">
        <v>10</v>
      </c>
      <c r="B205" s="2">
        <v>45620</v>
      </c>
      <c r="C205">
        <v>4</v>
      </c>
      <c r="D205">
        <v>5.2</v>
      </c>
      <c r="E205">
        <v>22.6</v>
      </c>
      <c r="F205">
        <v>0</v>
      </c>
      <c r="H205">
        <v>0</v>
      </c>
      <c r="I205">
        <v>0</v>
      </c>
      <c r="J205">
        <v>0</v>
      </c>
      <c r="K205">
        <v>94.92</v>
      </c>
    </row>
    <row r="206" spans="1:11" x14ac:dyDescent="0.25">
      <c r="A206" t="s">
        <v>10</v>
      </c>
      <c r="B206" s="2">
        <v>45627</v>
      </c>
      <c r="C206">
        <v>2</v>
      </c>
      <c r="D206">
        <v>11.8</v>
      </c>
      <c r="E206">
        <v>20.399999999999999</v>
      </c>
      <c r="F206">
        <v>0</v>
      </c>
      <c r="H206">
        <v>0</v>
      </c>
      <c r="I206">
        <v>0</v>
      </c>
      <c r="J206">
        <v>0</v>
      </c>
      <c r="K206">
        <v>121.86</v>
      </c>
    </row>
    <row r="207" spans="1:11" x14ac:dyDescent="0.25">
      <c r="A207" t="s">
        <v>10</v>
      </c>
      <c r="B207" s="2">
        <v>45634</v>
      </c>
      <c r="C207">
        <v>5</v>
      </c>
      <c r="D207">
        <v>12</v>
      </c>
      <c r="E207">
        <v>35.700000000000003</v>
      </c>
      <c r="F207">
        <v>0</v>
      </c>
      <c r="H207">
        <v>0</v>
      </c>
      <c r="I207">
        <v>0</v>
      </c>
      <c r="J207">
        <v>0</v>
      </c>
      <c r="K207">
        <v>209.71</v>
      </c>
    </row>
    <row r="208" spans="1:11" x14ac:dyDescent="0.25">
      <c r="A208" t="s">
        <v>10</v>
      </c>
      <c r="B208" s="2">
        <v>45641</v>
      </c>
      <c r="C208">
        <v>0</v>
      </c>
      <c r="D208">
        <v>0</v>
      </c>
      <c r="E208">
        <v>33.4</v>
      </c>
      <c r="F208">
        <v>0</v>
      </c>
      <c r="H208">
        <v>0</v>
      </c>
      <c r="I208">
        <v>0</v>
      </c>
      <c r="J208">
        <v>0</v>
      </c>
      <c r="K208">
        <v>0</v>
      </c>
    </row>
    <row r="209" spans="1:11" x14ac:dyDescent="0.25">
      <c r="A209" t="s">
        <v>10</v>
      </c>
      <c r="B209" s="2">
        <v>45648</v>
      </c>
      <c r="C209">
        <v>6</v>
      </c>
      <c r="D209">
        <v>14.4</v>
      </c>
      <c r="E209">
        <v>42.4</v>
      </c>
      <c r="F209">
        <v>0</v>
      </c>
      <c r="H209">
        <v>0</v>
      </c>
      <c r="I209">
        <v>0</v>
      </c>
      <c r="J209">
        <v>0</v>
      </c>
      <c r="K209">
        <v>223.13</v>
      </c>
    </row>
    <row r="210" spans="1:11" x14ac:dyDescent="0.25">
      <c r="A210" t="s">
        <v>11</v>
      </c>
      <c r="B210" s="2">
        <v>44927</v>
      </c>
      <c r="C210">
        <v>4</v>
      </c>
      <c r="D210">
        <v>4</v>
      </c>
      <c r="E210">
        <v>40.9</v>
      </c>
      <c r="F210">
        <v>0</v>
      </c>
      <c r="H210">
        <v>0</v>
      </c>
      <c r="I210">
        <v>0</v>
      </c>
      <c r="J210">
        <v>0</v>
      </c>
      <c r="K210">
        <v>21.89</v>
      </c>
    </row>
    <row r="211" spans="1:11" x14ac:dyDescent="0.25">
      <c r="A211" t="s">
        <v>11</v>
      </c>
      <c r="B211" s="2">
        <v>44934</v>
      </c>
      <c r="C211">
        <v>1</v>
      </c>
      <c r="D211">
        <v>3.3</v>
      </c>
      <c r="E211">
        <v>35.200000000000003</v>
      </c>
      <c r="F211">
        <v>0</v>
      </c>
      <c r="H211">
        <v>0</v>
      </c>
      <c r="I211">
        <v>0</v>
      </c>
      <c r="J211">
        <v>0</v>
      </c>
      <c r="K211">
        <v>32.49</v>
      </c>
    </row>
    <row r="212" spans="1:11" x14ac:dyDescent="0.25">
      <c r="A212" t="s">
        <v>11</v>
      </c>
      <c r="B212" s="2">
        <v>44941</v>
      </c>
      <c r="C212">
        <v>6</v>
      </c>
      <c r="D212">
        <v>24.6</v>
      </c>
      <c r="E212">
        <v>46.1</v>
      </c>
      <c r="F212">
        <v>0</v>
      </c>
      <c r="H212">
        <v>0</v>
      </c>
      <c r="I212">
        <v>0</v>
      </c>
      <c r="J212">
        <v>0</v>
      </c>
      <c r="K212">
        <v>255.43</v>
      </c>
    </row>
    <row r="213" spans="1:11" x14ac:dyDescent="0.25">
      <c r="A213" t="s">
        <v>11</v>
      </c>
      <c r="B213" s="2">
        <v>44948</v>
      </c>
      <c r="C213">
        <v>0</v>
      </c>
      <c r="D213">
        <v>0</v>
      </c>
      <c r="E213">
        <v>29</v>
      </c>
      <c r="F213">
        <v>0</v>
      </c>
      <c r="H213">
        <v>0</v>
      </c>
      <c r="I213">
        <v>0</v>
      </c>
      <c r="J213">
        <v>0</v>
      </c>
      <c r="K213">
        <v>0</v>
      </c>
    </row>
    <row r="214" spans="1:11" x14ac:dyDescent="0.25">
      <c r="A214" t="s">
        <v>11</v>
      </c>
      <c r="B214" s="2">
        <v>44955</v>
      </c>
      <c r="C214">
        <v>5</v>
      </c>
      <c r="D214">
        <v>11</v>
      </c>
      <c r="E214">
        <v>28.7</v>
      </c>
      <c r="F214">
        <v>0</v>
      </c>
      <c r="H214">
        <v>0</v>
      </c>
      <c r="I214">
        <v>1</v>
      </c>
      <c r="J214">
        <v>7</v>
      </c>
      <c r="K214">
        <v>156.74</v>
      </c>
    </row>
    <row r="215" spans="1:11" x14ac:dyDescent="0.25">
      <c r="A215" t="s">
        <v>11</v>
      </c>
      <c r="B215" s="2">
        <v>44962</v>
      </c>
      <c r="C215">
        <v>6</v>
      </c>
      <c r="D215">
        <v>27</v>
      </c>
      <c r="E215">
        <v>28.9</v>
      </c>
      <c r="F215">
        <v>0</v>
      </c>
      <c r="H215">
        <v>0</v>
      </c>
      <c r="I215">
        <v>0</v>
      </c>
      <c r="J215">
        <v>0</v>
      </c>
      <c r="K215">
        <v>378.38</v>
      </c>
    </row>
    <row r="216" spans="1:11" x14ac:dyDescent="0.25">
      <c r="A216" t="s">
        <v>11</v>
      </c>
      <c r="B216" s="2">
        <v>44969</v>
      </c>
      <c r="C216">
        <v>7</v>
      </c>
      <c r="D216">
        <v>29.4</v>
      </c>
      <c r="E216">
        <v>22</v>
      </c>
      <c r="F216">
        <v>0</v>
      </c>
      <c r="H216">
        <v>0</v>
      </c>
      <c r="I216">
        <v>0</v>
      </c>
      <c r="J216">
        <v>0</v>
      </c>
      <c r="K216">
        <v>483.56</v>
      </c>
    </row>
    <row r="217" spans="1:11" x14ac:dyDescent="0.25">
      <c r="A217" t="s">
        <v>11</v>
      </c>
      <c r="B217" s="2">
        <v>44976</v>
      </c>
      <c r="C217">
        <v>1</v>
      </c>
      <c r="D217">
        <v>2.8</v>
      </c>
      <c r="E217">
        <v>41</v>
      </c>
      <c r="F217">
        <v>0</v>
      </c>
      <c r="H217">
        <v>0</v>
      </c>
      <c r="I217">
        <v>0</v>
      </c>
      <c r="J217">
        <v>0</v>
      </c>
      <c r="K217">
        <v>15.2</v>
      </c>
    </row>
    <row r="218" spans="1:11" x14ac:dyDescent="0.25">
      <c r="A218" t="s">
        <v>11</v>
      </c>
      <c r="B218" s="2">
        <v>44983</v>
      </c>
      <c r="C218">
        <v>2</v>
      </c>
      <c r="D218">
        <v>11.2</v>
      </c>
      <c r="E218">
        <v>45.5</v>
      </c>
      <c r="F218">
        <v>0</v>
      </c>
      <c r="H218">
        <v>0</v>
      </c>
      <c r="I218">
        <v>0</v>
      </c>
      <c r="J218">
        <v>0</v>
      </c>
      <c r="K218">
        <v>89.34</v>
      </c>
    </row>
    <row r="219" spans="1:11" x14ac:dyDescent="0.25">
      <c r="A219" t="s">
        <v>11</v>
      </c>
      <c r="B219" s="2">
        <v>44990</v>
      </c>
      <c r="C219">
        <v>2</v>
      </c>
      <c r="D219">
        <v>2.4</v>
      </c>
      <c r="E219">
        <v>23.3</v>
      </c>
      <c r="F219">
        <v>0</v>
      </c>
      <c r="H219">
        <v>0</v>
      </c>
      <c r="I219">
        <v>0</v>
      </c>
      <c r="J219">
        <v>0</v>
      </c>
      <c r="K219">
        <v>23.13</v>
      </c>
    </row>
    <row r="220" spans="1:11" x14ac:dyDescent="0.25">
      <c r="A220" t="s">
        <v>11</v>
      </c>
      <c r="B220" s="2">
        <v>44997</v>
      </c>
      <c r="C220">
        <v>2</v>
      </c>
      <c r="D220">
        <v>9.8000000000000007</v>
      </c>
      <c r="E220">
        <v>28.3</v>
      </c>
      <c r="F220">
        <v>0</v>
      </c>
      <c r="H220">
        <v>0</v>
      </c>
      <c r="I220">
        <v>1</v>
      </c>
      <c r="J220">
        <v>2</v>
      </c>
      <c r="K220">
        <v>78.459999999999994</v>
      </c>
    </row>
    <row r="221" spans="1:11" x14ac:dyDescent="0.25">
      <c r="A221" t="s">
        <v>11</v>
      </c>
      <c r="B221" s="2">
        <v>45004</v>
      </c>
      <c r="C221">
        <v>2</v>
      </c>
      <c r="D221">
        <v>4.4000000000000004</v>
      </c>
      <c r="E221">
        <v>13.2</v>
      </c>
      <c r="F221">
        <v>0</v>
      </c>
      <c r="H221">
        <v>0</v>
      </c>
      <c r="I221">
        <v>0</v>
      </c>
      <c r="J221">
        <v>0</v>
      </c>
      <c r="K221">
        <v>27.95</v>
      </c>
    </row>
    <row r="222" spans="1:11" x14ac:dyDescent="0.25">
      <c r="A222" t="s">
        <v>11</v>
      </c>
      <c r="B222" s="2">
        <v>45011</v>
      </c>
      <c r="C222">
        <v>3</v>
      </c>
      <c r="D222">
        <v>3.9</v>
      </c>
      <c r="E222">
        <v>32.200000000000003</v>
      </c>
      <c r="F222">
        <v>0</v>
      </c>
      <c r="H222">
        <v>0</v>
      </c>
      <c r="I222">
        <v>1</v>
      </c>
      <c r="J222">
        <v>2</v>
      </c>
      <c r="K222">
        <v>39.67</v>
      </c>
    </row>
    <row r="223" spans="1:11" x14ac:dyDescent="0.25">
      <c r="A223" t="s">
        <v>11</v>
      </c>
      <c r="B223" s="2">
        <v>45018</v>
      </c>
      <c r="C223">
        <v>7</v>
      </c>
      <c r="D223">
        <v>24.5</v>
      </c>
      <c r="E223">
        <v>25.8</v>
      </c>
      <c r="F223">
        <v>0</v>
      </c>
      <c r="H223">
        <v>0</v>
      </c>
      <c r="I223">
        <v>0</v>
      </c>
      <c r="J223">
        <v>0</v>
      </c>
      <c r="K223">
        <v>260.79000000000002</v>
      </c>
    </row>
    <row r="224" spans="1:11" x14ac:dyDescent="0.25">
      <c r="A224" t="s">
        <v>11</v>
      </c>
      <c r="B224" s="2">
        <v>45025</v>
      </c>
      <c r="C224">
        <v>7</v>
      </c>
      <c r="D224">
        <v>30.8</v>
      </c>
      <c r="E224">
        <v>40.5</v>
      </c>
      <c r="F224">
        <v>1</v>
      </c>
      <c r="G224" s="4" t="s">
        <v>26</v>
      </c>
      <c r="H224">
        <v>386.52</v>
      </c>
      <c r="I224">
        <v>0</v>
      </c>
      <c r="J224">
        <v>0</v>
      </c>
      <c r="K224">
        <v>338.75</v>
      </c>
    </row>
    <row r="225" spans="1:11" x14ac:dyDescent="0.25">
      <c r="A225" t="s">
        <v>11</v>
      </c>
      <c r="B225" s="2">
        <v>45032</v>
      </c>
      <c r="C225">
        <v>5</v>
      </c>
      <c r="D225">
        <v>27</v>
      </c>
      <c r="E225">
        <v>42.8</v>
      </c>
      <c r="F225">
        <v>0</v>
      </c>
      <c r="H225">
        <v>0</v>
      </c>
      <c r="I225">
        <v>0</v>
      </c>
      <c r="J225">
        <v>0</v>
      </c>
      <c r="K225">
        <v>294.51</v>
      </c>
    </row>
    <row r="226" spans="1:11" x14ac:dyDescent="0.25">
      <c r="A226" t="s">
        <v>11</v>
      </c>
      <c r="B226" s="2">
        <v>45039</v>
      </c>
      <c r="C226">
        <v>1</v>
      </c>
      <c r="D226">
        <v>2.4</v>
      </c>
      <c r="E226">
        <v>36.799999999999997</v>
      </c>
      <c r="F226">
        <v>0</v>
      </c>
      <c r="H226">
        <v>0</v>
      </c>
      <c r="I226">
        <v>1</v>
      </c>
      <c r="J226">
        <v>5</v>
      </c>
      <c r="K226">
        <v>18.41</v>
      </c>
    </row>
    <row r="227" spans="1:11" x14ac:dyDescent="0.25">
      <c r="A227" t="s">
        <v>11</v>
      </c>
      <c r="B227" s="2">
        <v>45046</v>
      </c>
      <c r="C227">
        <v>3</v>
      </c>
      <c r="D227">
        <v>7.5</v>
      </c>
      <c r="E227">
        <v>23.6</v>
      </c>
      <c r="F227">
        <v>0</v>
      </c>
      <c r="H227">
        <v>0</v>
      </c>
      <c r="I227">
        <v>0</v>
      </c>
      <c r="J227">
        <v>0</v>
      </c>
      <c r="K227">
        <v>122.06</v>
      </c>
    </row>
    <row r="228" spans="1:11" x14ac:dyDescent="0.25">
      <c r="A228" t="s">
        <v>11</v>
      </c>
      <c r="B228" s="2">
        <v>45053</v>
      </c>
      <c r="C228">
        <v>1</v>
      </c>
      <c r="D228">
        <v>4.0999999999999996</v>
      </c>
      <c r="E228">
        <v>15.5</v>
      </c>
      <c r="F228">
        <v>0</v>
      </c>
      <c r="H228">
        <v>0</v>
      </c>
      <c r="I228">
        <v>0</v>
      </c>
      <c r="J228">
        <v>0</v>
      </c>
      <c r="K228">
        <v>47.28</v>
      </c>
    </row>
    <row r="229" spans="1:11" x14ac:dyDescent="0.25">
      <c r="A229" t="s">
        <v>11</v>
      </c>
      <c r="B229" s="2">
        <v>45060</v>
      </c>
      <c r="C229">
        <v>5</v>
      </c>
      <c r="D229">
        <v>13</v>
      </c>
      <c r="E229">
        <v>17.2</v>
      </c>
      <c r="F229">
        <v>0</v>
      </c>
      <c r="H229">
        <v>0</v>
      </c>
      <c r="I229">
        <v>0</v>
      </c>
      <c r="J229">
        <v>0</v>
      </c>
      <c r="K229">
        <v>196.68</v>
      </c>
    </row>
    <row r="230" spans="1:11" x14ac:dyDescent="0.25">
      <c r="A230" t="s">
        <v>11</v>
      </c>
      <c r="B230" s="2">
        <v>45067</v>
      </c>
      <c r="C230">
        <v>7</v>
      </c>
      <c r="D230">
        <v>4.8999999999999986</v>
      </c>
      <c r="E230">
        <v>48.3</v>
      </c>
      <c r="F230">
        <v>0</v>
      </c>
      <c r="H230">
        <v>0</v>
      </c>
      <c r="I230">
        <v>0</v>
      </c>
      <c r="J230">
        <v>0</v>
      </c>
      <c r="K230">
        <v>74.650000000000006</v>
      </c>
    </row>
    <row r="231" spans="1:11" x14ac:dyDescent="0.25">
      <c r="A231" t="s">
        <v>11</v>
      </c>
      <c r="B231" s="2">
        <v>45074</v>
      </c>
      <c r="C231">
        <v>1</v>
      </c>
      <c r="D231">
        <v>3.1</v>
      </c>
      <c r="E231">
        <v>13.3</v>
      </c>
      <c r="F231">
        <v>0</v>
      </c>
      <c r="H231">
        <v>0</v>
      </c>
      <c r="I231">
        <v>0</v>
      </c>
      <c r="J231">
        <v>0</v>
      </c>
      <c r="K231">
        <v>55.6</v>
      </c>
    </row>
    <row r="232" spans="1:11" x14ac:dyDescent="0.25">
      <c r="A232" t="s">
        <v>11</v>
      </c>
      <c r="B232" s="2">
        <v>45081</v>
      </c>
      <c r="C232">
        <v>0</v>
      </c>
      <c r="D232">
        <v>0</v>
      </c>
      <c r="E232">
        <v>15.1</v>
      </c>
      <c r="F232">
        <v>0</v>
      </c>
      <c r="H232">
        <v>0</v>
      </c>
      <c r="I232">
        <v>0</v>
      </c>
      <c r="J232">
        <v>0</v>
      </c>
      <c r="K232">
        <v>0</v>
      </c>
    </row>
    <row r="233" spans="1:11" x14ac:dyDescent="0.25">
      <c r="A233" t="s">
        <v>11</v>
      </c>
      <c r="B233" s="2">
        <v>45088</v>
      </c>
      <c r="C233">
        <v>6</v>
      </c>
      <c r="D233">
        <v>16.8</v>
      </c>
      <c r="E233">
        <v>12.2</v>
      </c>
      <c r="F233">
        <v>0</v>
      </c>
      <c r="H233">
        <v>0</v>
      </c>
      <c r="I233">
        <v>0</v>
      </c>
      <c r="J233">
        <v>0</v>
      </c>
      <c r="K233">
        <v>113.22</v>
      </c>
    </row>
    <row r="234" spans="1:11" x14ac:dyDescent="0.25">
      <c r="A234" t="s">
        <v>11</v>
      </c>
      <c r="B234" s="2">
        <v>45095</v>
      </c>
      <c r="C234">
        <v>7</v>
      </c>
      <c r="D234">
        <v>23.1</v>
      </c>
      <c r="E234">
        <v>41.2</v>
      </c>
      <c r="F234">
        <v>0</v>
      </c>
      <c r="H234">
        <v>0</v>
      </c>
      <c r="I234">
        <v>0</v>
      </c>
      <c r="J234">
        <v>0</v>
      </c>
      <c r="K234">
        <v>452.22</v>
      </c>
    </row>
    <row r="235" spans="1:11" x14ac:dyDescent="0.25">
      <c r="A235" t="s">
        <v>11</v>
      </c>
      <c r="B235" s="2">
        <v>45102</v>
      </c>
      <c r="C235">
        <v>1</v>
      </c>
      <c r="D235">
        <v>4.8</v>
      </c>
      <c r="E235">
        <v>49.2</v>
      </c>
      <c r="F235">
        <v>0</v>
      </c>
      <c r="H235">
        <v>0</v>
      </c>
      <c r="I235">
        <v>0</v>
      </c>
      <c r="J235">
        <v>0</v>
      </c>
      <c r="K235">
        <v>72.58</v>
      </c>
    </row>
    <row r="236" spans="1:11" x14ac:dyDescent="0.25">
      <c r="A236" t="s">
        <v>11</v>
      </c>
      <c r="B236" s="2">
        <v>45109</v>
      </c>
      <c r="C236">
        <v>2</v>
      </c>
      <c r="D236">
        <v>1</v>
      </c>
      <c r="E236">
        <v>47.9</v>
      </c>
      <c r="F236">
        <v>0</v>
      </c>
      <c r="H236">
        <v>0</v>
      </c>
      <c r="I236">
        <v>0</v>
      </c>
      <c r="J236">
        <v>0</v>
      </c>
      <c r="K236">
        <v>12.72</v>
      </c>
    </row>
    <row r="237" spans="1:11" x14ac:dyDescent="0.25">
      <c r="A237" t="s">
        <v>11</v>
      </c>
      <c r="B237" s="2">
        <v>45116</v>
      </c>
      <c r="C237">
        <v>7</v>
      </c>
      <c r="D237">
        <v>20.3</v>
      </c>
      <c r="E237">
        <v>28.6</v>
      </c>
      <c r="F237">
        <v>1</v>
      </c>
      <c r="G237" s="4" t="s">
        <v>25</v>
      </c>
      <c r="H237">
        <v>514.23</v>
      </c>
      <c r="I237">
        <v>0</v>
      </c>
      <c r="J237">
        <v>0</v>
      </c>
      <c r="K237">
        <v>284</v>
      </c>
    </row>
    <row r="238" spans="1:11" x14ac:dyDescent="0.25">
      <c r="A238" t="s">
        <v>11</v>
      </c>
      <c r="B238" s="2">
        <v>45123</v>
      </c>
      <c r="C238">
        <v>5</v>
      </c>
      <c r="D238">
        <v>9.5</v>
      </c>
      <c r="E238">
        <v>23.5</v>
      </c>
      <c r="F238">
        <v>0</v>
      </c>
      <c r="H238">
        <v>0</v>
      </c>
      <c r="I238">
        <v>0</v>
      </c>
      <c r="J238">
        <v>0</v>
      </c>
      <c r="K238">
        <v>124.84</v>
      </c>
    </row>
    <row r="239" spans="1:11" x14ac:dyDescent="0.25">
      <c r="A239" t="s">
        <v>11</v>
      </c>
      <c r="B239" s="2">
        <v>45130</v>
      </c>
      <c r="C239">
        <v>2</v>
      </c>
      <c r="D239">
        <v>4.2</v>
      </c>
      <c r="E239">
        <v>26.7</v>
      </c>
      <c r="F239">
        <v>0</v>
      </c>
      <c r="H239">
        <v>0</v>
      </c>
      <c r="I239">
        <v>0</v>
      </c>
      <c r="J239">
        <v>0</v>
      </c>
      <c r="K239">
        <v>23.24</v>
      </c>
    </row>
    <row r="240" spans="1:11" x14ac:dyDescent="0.25">
      <c r="A240" t="s">
        <v>11</v>
      </c>
      <c r="B240" s="2">
        <v>45137</v>
      </c>
      <c r="C240">
        <v>1</v>
      </c>
      <c r="D240">
        <v>2.5</v>
      </c>
      <c r="E240">
        <v>11.5</v>
      </c>
      <c r="F240">
        <v>0</v>
      </c>
      <c r="H240">
        <v>0</v>
      </c>
      <c r="I240">
        <v>0</v>
      </c>
      <c r="J240">
        <v>0</v>
      </c>
      <c r="K240">
        <v>15.65</v>
      </c>
    </row>
    <row r="241" spans="1:11" x14ac:dyDescent="0.25">
      <c r="A241" t="s">
        <v>11</v>
      </c>
      <c r="B241" s="2">
        <v>45144</v>
      </c>
      <c r="C241">
        <v>1</v>
      </c>
      <c r="D241">
        <v>1.2</v>
      </c>
      <c r="E241">
        <v>15.8</v>
      </c>
      <c r="F241">
        <v>0</v>
      </c>
      <c r="H241">
        <v>0</v>
      </c>
      <c r="I241">
        <v>0</v>
      </c>
      <c r="J241">
        <v>0</v>
      </c>
      <c r="K241">
        <v>12.22</v>
      </c>
    </row>
    <row r="242" spans="1:11" x14ac:dyDescent="0.25">
      <c r="A242" t="s">
        <v>11</v>
      </c>
      <c r="B242" s="2">
        <v>45151</v>
      </c>
      <c r="C242">
        <v>7</v>
      </c>
      <c r="D242">
        <v>30.1</v>
      </c>
      <c r="E242">
        <v>19.8</v>
      </c>
      <c r="F242">
        <v>0</v>
      </c>
      <c r="H242">
        <v>0</v>
      </c>
      <c r="I242">
        <v>0</v>
      </c>
      <c r="J242">
        <v>0</v>
      </c>
      <c r="K242">
        <v>481.31</v>
      </c>
    </row>
    <row r="243" spans="1:11" x14ac:dyDescent="0.25">
      <c r="A243" t="s">
        <v>11</v>
      </c>
      <c r="B243" s="2">
        <v>45158</v>
      </c>
      <c r="C243">
        <v>7</v>
      </c>
      <c r="D243">
        <v>4.8999999999999986</v>
      </c>
      <c r="E243">
        <v>23.1</v>
      </c>
      <c r="F243">
        <v>1</v>
      </c>
      <c r="G243" s="4" t="s">
        <v>24</v>
      </c>
      <c r="H243">
        <v>979.16</v>
      </c>
      <c r="I243">
        <v>0</v>
      </c>
      <c r="J243">
        <v>0</v>
      </c>
      <c r="K243">
        <v>89.33</v>
      </c>
    </row>
    <row r="244" spans="1:11" x14ac:dyDescent="0.25">
      <c r="A244" t="s">
        <v>11</v>
      </c>
      <c r="B244" s="2">
        <v>45165</v>
      </c>
      <c r="C244">
        <v>6</v>
      </c>
      <c r="D244">
        <v>19.8</v>
      </c>
      <c r="E244">
        <v>39</v>
      </c>
      <c r="F244">
        <v>0</v>
      </c>
      <c r="H244">
        <v>0</v>
      </c>
      <c r="I244">
        <v>0</v>
      </c>
      <c r="J244">
        <v>0</v>
      </c>
      <c r="K244">
        <v>188.69</v>
      </c>
    </row>
    <row r="245" spans="1:11" x14ac:dyDescent="0.25">
      <c r="A245" t="s">
        <v>11</v>
      </c>
      <c r="B245" s="2">
        <v>45172</v>
      </c>
      <c r="C245">
        <v>6</v>
      </c>
      <c r="D245">
        <v>3.6</v>
      </c>
      <c r="E245">
        <v>48</v>
      </c>
      <c r="F245">
        <v>0</v>
      </c>
      <c r="H245">
        <v>0</v>
      </c>
      <c r="I245">
        <v>0</v>
      </c>
      <c r="J245">
        <v>0</v>
      </c>
      <c r="K245">
        <v>65.680000000000007</v>
      </c>
    </row>
    <row r="246" spans="1:11" x14ac:dyDescent="0.25">
      <c r="A246" t="s">
        <v>11</v>
      </c>
      <c r="B246" s="2">
        <v>45179</v>
      </c>
      <c r="C246">
        <v>6</v>
      </c>
      <c r="D246">
        <v>34.799999999999997</v>
      </c>
      <c r="E246">
        <v>41.7</v>
      </c>
      <c r="F246">
        <v>0</v>
      </c>
      <c r="H246">
        <v>0</v>
      </c>
      <c r="I246">
        <v>0</v>
      </c>
      <c r="J246">
        <v>0</v>
      </c>
      <c r="K246">
        <v>495.33</v>
      </c>
    </row>
    <row r="247" spans="1:11" x14ac:dyDescent="0.25">
      <c r="A247" t="s">
        <v>11</v>
      </c>
      <c r="B247" s="2">
        <v>45186</v>
      </c>
      <c r="C247">
        <v>3</v>
      </c>
      <c r="D247">
        <v>12.9</v>
      </c>
      <c r="E247">
        <v>12</v>
      </c>
      <c r="F247">
        <v>0</v>
      </c>
      <c r="H247">
        <v>0</v>
      </c>
      <c r="I247">
        <v>0</v>
      </c>
      <c r="J247">
        <v>0</v>
      </c>
      <c r="K247">
        <v>245.52</v>
      </c>
    </row>
    <row r="248" spans="1:11" x14ac:dyDescent="0.25">
      <c r="A248" t="s">
        <v>11</v>
      </c>
      <c r="B248" s="2">
        <v>45193</v>
      </c>
      <c r="C248">
        <v>4</v>
      </c>
      <c r="D248">
        <v>18.399999999999999</v>
      </c>
      <c r="E248">
        <v>41.1</v>
      </c>
      <c r="F248">
        <v>0</v>
      </c>
      <c r="H248">
        <v>0</v>
      </c>
      <c r="I248">
        <v>0</v>
      </c>
      <c r="J248">
        <v>0</v>
      </c>
      <c r="K248">
        <v>258.88</v>
      </c>
    </row>
    <row r="249" spans="1:11" x14ac:dyDescent="0.25">
      <c r="A249" t="s">
        <v>11</v>
      </c>
      <c r="B249" s="2">
        <v>45200</v>
      </c>
      <c r="C249">
        <v>2</v>
      </c>
      <c r="D249">
        <v>8.4</v>
      </c>
      <c r="E249">
        <v>20.9</v>
      </c>
      <c r="F249">
        <v>0</v>
      </c>
      <c r="H249">
        <v>0</v>
      </c>
      <c r="I249">
        <v>1</v>
      </c>
      <c r="J249">
        <v>4</v>
      </c>
      <c r="K249">
        <v>124.81</v>
      </c>
    </row>
    <row r="250" spans="1:11" x14ac:dyDescent="0.25">
      <c r="A250" t="s">
        <v>11</v>
      </c>
      <c r="B250" s="2">
        <v>45207</v>
      </c>
      <c r="C250">
        <v>4</v>
      </c>
      <c r="D250">
        <v>8</v>
      </c>
      <c r="E250">
        <v>34</v>
      </c>
      <c r="F250">
        <v>0</v>
      </c>
      <c r="H250">
        <v>0</v>
      </c>
      <c r="I250">
        <v>0</v>
      </c>
      <c r="J250">
        <v>0</v>
      </c>
      <c r="K250">
        <v>66.56</v>
      </c>
    </row>
    <row r="251" spans="1:11" x14ac:dyDescent="0.25">
      <c r="A251" t="s">
        <v>11</v>
      </c>
      <c r="B251" s="2">
        <v>45214</v>
      </c>
      <c r="C251">
        <v>0</v>
      </c>
      <c r="D251">
        <v>0</v>
      </c>
      <c r="E251">
        <v>18.8</v>
      </c>
      <c r="F251">
        <v>0</v>
      </c>
      <c r="H251">
        <v>0</v>
      </c>
      <c r="I251">
        <v>0</v>
      </c>
      <c r="J251">
        <v>0</v>
      </c>
      <c r="K251">
        <v>0</v>
      </c>
    </row>
    <row r="252" spans="1:11" x14ac:dyDescent="0.25">
      <c r="A252" t="s">
        <v>11</v>
      </c>
      <c r="B252" s="2">
        <v>45221</v>
      </c>
      <c r="C252">
        <v>7</v>
      </c>
      <c r="D252">
        <v>25.9</v>
      </c>
      <c r="E252">
        <v>35.4</v>
      </c>
      <c r="F252">
        <v>0</v>
      </c>
      <c r="H252">
        <v>0</v>
      </c>
      <c r="I252">
        <v>0</v>
      </c>
      <c r="J252">
        <v>0</v>
      </c>
      <c r="K252">
        <v>490.76</v>
      </c>
    </row>
    <row r="253" spans="1:11" x14ac:dyDescent="0.25">
      <c r="A253" t="s">
        <v>11</v>
      </c>
      <c r="B253" s="2">
        <v>45228</v>
      </c>
      <c r="C253">
        <v>0</v>
      </c>
      <c r="D253">
        <v>0</v>
      </c>
      <c r="E253">
        <v>22.8</v>
      </c>
      <c r="F253">
        <v>0</v>
      </c>
      <c r="H253">
        <v>0</v>
      </c>
      <c r="I253">
        <v>0</v>
      </c>
      <c r="J253">
        <v>0</v>
      </c>
      <c r="K253">
        <v>0</v>
      </c>
    </row>
    <row r="254" spans="1:11" x14ac:dyDescent="0.25">
      <c r="A254" t="s">
        <v>11</v>
      </c>
      <c r="B254" s="2">
        <v>45235</v>
      </c>
      <c r="C254">
        <v>7</v>
      </c>
      <c r="D254">
        <v>11.9</v>
      </c>
      <c r="E254">
        <v>37.9</v>
      </c>
      <c r="F254">
        <v>0</v>
      </c>
      <c r="H254">
        <v>0</v>
      </c>
      <c r="I254">
        <v>0</v>
      </c>
      <c r="J254">
        <v>0</v>
      </c>
      <c r="K254">
        <v>65.260000000000005</v>
      </c>
    </row>
    <row r="255" spans="1:11" x14ac:dyDescent="0.25">
      <c r="A255" t="s">
        <v>11</v>
      </c>
      <c r="B255" s="2">
        <v>45242</v>
      </c>
      <c r="C255">
        <v>1</v>
      </c>
      <c r="D255">
        <v>4</v>
      </c>
      <c r="E255">
        <v>32.5</v>
      </c>
      <c r="F255">
        <v>0</v>
      </c>
      <c r="H255">
        <v>0</v>
      </c>
      <c r="I255">
        <v>0</v>
      </c>
      <c r="J255">
        <v>0</v>
      </c>
      <c r="K255">
        <v>79.09</v>
      </c>
    </row>
    <row r="256" spans="1:11" x14ac:dyDescent="0.25">
      <c r="A256" t="s">
        <v>11</v>
      </c>
      <c r="B256" s="2">
        <v>45249</v>
      </c>
      <c r="C256">
        <v>5</v>
      </c>
      <c r="D256">
        <v>11</v>
      </c>
      <c r="E256">
        <v>40</v>
      </c>
      <c r="F256">
        <v>0</v>
      </c>
      <c r="H256">
        <v>0</v>
      </c>
      <c r="I256">
        <v>0</v>
      </c>
      <c r="J256">
        <v>0</v>
      </c>
      <c r="K256">
        <v>80.72</v>
      </c>
    </row>
    <row r="257" spans="1:11" x14ac:dyDescent="0.25">
      <c r="A257" t="s">
        <v>11</v>
      </c>
      <c r="B257" s="2">
        <v>45256</v>
      </c>
      <c r="C257">
        <v>2</v>
      </c>
      <c r="D257">
        <v>7.8</v>
      </c>
      <c r="E257">
        <v>32.6</v>
      </c>
      <c r="F257">
        <v>0</v>
      </c>
      <c r="H257">
        <v>0</v>
      </c>
      <c r="I257">
        <v>0</v>
      </c>
      <c r="J257">
        <v>0</v>
      </c>
      <c r="K257">
        <v>126.91</v>
      </c>
    </row>
    <row r="258" spans="1:11" x14ac:dyDescent="0.25">
      <c r="A258" t="s">
        <v>11</v>
      </c>
      <c r="B258" s="2">
        <v>45263</v>
      </c>
      <c r="C258">
        <v>4</v>
      </c>
      <c r="D258">
        <v>14.4</v>
      </c>
      <c r="E258">
        <v>29.6</v>
      </c>
      <c r="F258">
        <v>0</v>
      </c>
      <c r="H258">
        <v>0</v>
      </c>
      <c r="I258">
        <v>0</v>
      </c>
      <c r="J258">
        <v>0</v>
      </c>
      <c r="K258">
        <v>100.45</v>
      </c>
    </row>
    <row r="259" spans="1:11" x14ac:dyDescent="0.25">
      <c r="A259" t="s">
        <v>11</v>
      </c>
      <c r="B259" s="2">
        <v>45270</v>
      </c>
      <c r="C259">
        <v>1</v>
      </c>
      <c r="D259">
        <v>1</v>
      </c>
      <c r="E259">
        <v>18.7</v>
      </c>
      <c r="F259">
        <v>0</v>
      </c>
      <c r="H259">
        <v>0</v>
      </c>
      <c r="I259">
        <v>0</v>
      </c>
      <c r="J259">
        <v>0</v>
      </c>
      <c r="K259">
        <v>7.68</v>
      </c>
    </row>
    <row r="260" spans="1:11" x14ac:dyDescent="0.25">
      <c r="A260" t="s">
        <v>11</v>
      </c>
      <c r="B260" s="2">
        <v>45277</v>
      </c>
      <c r="C260">
        <v>2</v>
      </c>
      <c r="D260">
        <v>9.4</v>
      </c>
      <c r="E260">
        <v>49.4</v>
      </c>
      <c r="F260">
        <v>0</v>
      </c>
      <c r="H260">
        <v>0</v>
      </c>
      <c r="I260">
        <v>0</v>
      </c>
      <c r="J260">
        <v>0</v>
      </c>
      <c r="K260">
        <v>96.64</v>
      </c>
    </row>
    <row r="261" spans="1:11" x14ac:dyDescent="0.25">
      <c r="A261" t="s">
        <v>11</v>
      </c>
      <c r="B261" s="2">
        <v>45284</v>
      </c>
      <c r="C261">
        <v>3</v>
      </c>
      <c r="D261">
        <v>8.3999999999999986</v>
      </c>
      <c r="E261">
        <v>34</v>
      </c>
      <c r="F261">
        <v>0</v>
      </c>
      <c r="H261">
        <v>0</v>
      </c>
      <c r="I261">
        <v>0</v>
      </c>
      <c r="J261">
        <v>0</v>
      </c>
      <c r="K261">
        <v>55.31</v>
      </c>
    </row>
    <row r="262" spans="1:11" x14ac:dyDescent="0.25">
      <c r="A262" t="s">
        <v>11</v>
      </c>
      <c r="B262" s="2">
        <v>45291</v>
      </c>
      <c r="C262">
        <v>5</v>
      </c>
      <c r="D262">
        <v>16.5</v>
      </c>
      <c r="E262">
        <v>31.3</v>
      </c>
      <c r="F262">
        <v>0</v>
      </c>
      <c r="H262">
        <v>0</v>
      </c>
      <c r="I262">
        <v>0</v>
      </c>
      <c r="J262">
        <v>0</v>
      </c>
      <c r="K262">
        <v>269.81</v>
      </c>
    </row>
    <row r="263" spans="1:11" x14ac:dyDescent="0.25">
      <c r="A263" t="s">
        <v>11</v>
      </c>
      <c r="B263" s="2">
        <v>45298</v>
      </c>
      <c r="C263">
        <v>4</v>
      </c>
      <c r="D263">
        <v>20</v>
      </c>
      <c r="E263">
        <v>28</v>
      </c>
      <c r="F263">
        <v>0</v>
      </c>
      <c r="H263">
        <v>0</v>
      </c>
      <c r="I263">
        <v>0</v>
      </c>
      <c r="J263">
        <v>0</v>
      </c>
      <c r="K263">
        <v>186.52</v>
      </c>
    </row>
    <row r="264" spans="1:11" x14ac:dyDescent="0.25">
      <c r="A264" t="s">
        <v>11</v>
      </c>
      <c r="B264" s="2">
        <v>45305</v>
      </c>
      <c r="C264">
        <v>5</v>
      </c>
      <c r="D264">
        <v>23.5</v>
      </c>
      <c r="E264">
        <v>36.200000000000003</v>
      </c>
      <c r="F264">
        <v>0</v>
      </c>
      <c r="H264">
        <v>0</v>
      </c>
      <c r="I264">
        <v>0</v>
      </c>
      <c r="J264">
        <v>0</v>
      </c>
      <c r="K264">
        <v>322.01</v>
      </c>
    </row>
    <row r="265" spans="1:11" x14ac:dyDescent="0.25">
      <c r="A265" t="s">
        <v>11</v>
      </c>
      <c r="B265" s="2">
        <v>45312</v>
      </c>
      <c r="C265">
        <v>6</v>
      </c>
      <c r="D265">
        <v>35.400000000000013</v>
      </c>
      <c r="E265">
        <v>26.4</v>
      </c>
      <c r="F265">
        <v>0</v>
      </c>
      <c r="H265">
        <v>0</v>
      </c>
      <c r="I265">
        <v>0</v>
      </c>
      <c r="J265">
        <v>0</v>
      </c>
      <c r="K265">
        <v>250.58</v>
      </c>
    </row>
    <row r="266" spans="1:11" x14ac:dyDescent="0.25">
      <c r="A266" t="s">
        <v>11</v>
      </c>
      <c r="B266" s="2">
        <v>45319</v>
      </c>
      <c r="C266">
        <v>1</v>
      </c>
      <c r="D266">
        <v>3.8</v>
      </c>
      <c r="E266">
        <v>39.299999999999997</v>
      </c>
      <c r="F266">
        <v>0</v>
      </c>
      <c r="H266">
        <v>0</v>
      </c>
      <c r="I266">
        <v>0</v>
      </c>
      <c r="J266">
        <v>0</v>
      </c>
      <c r="K266">
        <v>33.25</v>
      </c>
    </row>
    <row r="267" spans="1:11" x14ac:dyDescent="0.25">
      <c r="A267" t="s">
        <v>11</v>
      </c>
      <c r="B267" s="2">
        <v>45326</v>
      </c>
      <c r="C267">
        <v>7</v>
      </c>
      <c r="D267">
        <v>30.1</v>
      </c>
      <c r="E267">
        <v>48.1</v>
      </c>
      <c r="F267">
        <v>1</v>
      </c>
      <c r="G267" s="4" t="s">
        <v>24</v>
      </c>
      <c r="H267">
        <v>895.16</v>
      </c>
      <c r="I267">
        <v>0</v>
      </c>
      <c r="J267">
        <v>0</v>
      </c>
      <c r="K267">
        <v>399.75</v>
      </c>
    </row>
    <row r="268" spans="1:11" x14ac:dyDescent="0.25">
      <c r="A268" t="s">
        <v>11</v>
      </c>
      <c r="B268" s="2">
        <v>45333</v>
      </c>
      <c r="C268">
        <v>3</v>
      </c>
      <c r="D268">
        <v>15.6</v>
      </c>
      <c r="E268">
        <v>16.5</v>
      </c>
      <c r="F268">
        <v>0</v>
      </c>
      <c r="H268">
        <v>0</v>
      </c>
      <c r="I268">
        <v>0</v>
      </c>
      <c r="J268">
        <v>0</v>
      </c>
      <c r="K268">
        <v>119</v>
      </c>
    </row>
    <row r="269" spans="1:11" x14ac:dyDescent="0.25">
      <c r="A269" t="s">
        <v>11</v>
      </c>
      <c r="B269" s="2">
        <v>45340</v>
      </c>
      <c r="C269">
        <v>3</v>
      </c>
      <c r="D269">
        <v>6.8999999999999986</v>
      </c>
      <c r="E269">
        <v>21.7</v>
      </c>
      <c r="F269">
        <v>0</v>
      </c>
      <c r="H269">
        <v>0</v>
      </c>
      <c r="I269">
        <v>0</v>
      </c>
      <c r="J269">
        <v>0</v>
      </c>
      <c r="K269">
        <v>82.23</v>
      </c>
    </row>
    <row r="270" spans="1:11" x14ac:dyDescent="0.25">
      <c r="A270" t="s">
        <v>11</v>
      </c>
      <c r="B270" s="2">
        <v>45347</v>
      </c>
      <c r="C270">
        <v>3</v>
      </c>
      <c r="D270">
        <v>12.9</v>
      </c>
      <c r="E270">
        <v>27.7</v>
      </c>
      <c r="F270">
        <v>0</v>
      </c>
      <c r="H270">
        <v>0</v>
      </c>
      <c r="I270">
        <v>0</v>
      </c>
      <c r="J270">
        <v>0</v>
      </c>
      <c r="K270">
        <v>153.78</v>
      </c>
    </row>
    <row r="271" spans="1:11" x14ac:dyDescent="0.25">
      <c r="A271" t="s">
        <v>11</v>
      </c>
      <c r="B271" s="2">
        <v>45354</v>
      </c>
      <c r="C271">
        <v>1</v>
      </c>
      <c r="D271">
        <v>4.9000000000000004</v>
      </c>
      <c r="E271">
        <v>43.5</v>
      </c>
      <c r="F271">
        <v>0</v>
      </c>
      <c r="H271">
        <v>0</v>
      </c>
      <c r="I271">
        <v>0</v>
      </c>
      <c r="J271">
        <v>0</v>
      </c>
      <c r="K271">
        <v>42.5</v>
      </c>
    </row>
    <row r="272" spans="1:11" x14ac:dyDescent="0.25">
      <c r="A272" t="s">
        <v>11</v>
      </c>
      <c r="B272" s="2">
        <v>45361</v>
      </c>
      <c r="C272">
        <v>1</v>
      </c>
      <c r="D272">
        <v>0.5</v>
      </c>
      <c r="E272">
        <v>11.3</v>
      </c>
      <c r="F272">
        <v>0</v>
      </c>
      <c r="H272">
        <v>0</v>
      </c>
      <c r="I272">
        <v>0</v>
      </c>
      <c r="J272">
        <v>0</v>
      </c>
      <c r="K272">
        <v>9.9700000000000006</v>
      </c>
    </row>
    <row r="273" spans="1:11" x14ac:dyDescent="0.25">
      <c r="A273" t="s">
        <v>11</v>
      </c>
      <c r="B273" s="2">
        <v>45368</v>
      </c>
      <c r="C273">
        <v>6</v>
      </c>
      <c r="D273">
        <v>5.4</v>
      </c>
      <c r="E273">
        <v>26.7</v>
      </c>
      <c r="F273">
        <v>0</v>
      </c>
      <c r="H273">
        <v>0</v>
      </c>
      <c r="I273">
        <v>0</v>
      </c>
      <c r="J273">
        <v>0</v>
      </c>
      <c r="K273">
        <v>36.799999999999997</v>
      </c>
    </row>
    <row r="274" spans="1:11" x14ac:dyDescent="0.25">
      <c r="A274" t="s">
        <v>11</v>
      </c>
      <c r="B274" s="2">
        <v>45375</v>
      </c>
      <c r="C274">
        <v>0</v>
      </c>
      <c r="D274">
        <v>0</v>
      </c>
      <c r="E274">
        <v>43.1</v>
      </c>
      <c r="F274">
        <v>1</v>
      </c>
      <c r="G274" s="4" t="s">
        <v>25</v>
      </c>
      <c r="H274">
        <v>845.48</v>
      </c>
      <c r="I274">
        <v>0</v>
      </c>
      <c r="J274">
        <v>0</v>
      </c>
      <c r="K274">
        <v>0</v>
      </c>
    </row>
    <row r="275" spans="1:11" x14ac:dyDescent="0.25">
      <c r="A275" t="s">
        <v>11</v>
      </c>
      <c r="B275" s="2">
        <v>45382</v>
      </c>
      <c r="C275">
        <v>6</v>
      </c>
      <c r="D275">
        <v>26.4</v>
      </c>
      <c r="E275">
        <v>30.5</v>
      </c>
      <c r="F275">
        <v>0</v>
      </c>
      <c r="H275">
        <v>0</v>
      </c>
      <c r="I275">
        <v>0</v>
      </c>
      <c r="J275">
        <v>0</v>
      </c>
      <c r="K275">
        <v>181.13</v>
      </c>
    </row>
    <row r="276" spans="1:11" x14ac:dyDescent="0.25">
      <c r="A276" t="s">
        <v>11</v>
      </c>
      <c r="B276" s="2">
        <v>45389</v>
      </c>
      <c r="C276">
        <v>2</v>
      </c>
      <c r="D276">
        <v>10.4</v>
      </c>
      <c r="E276">
        <v>40.299999999999997</v>
      </c>
      <c r="F276">
        <v>0</v>
      </c>
      <c r="H276">
        <v>0</v>
      </c>
      <c r="I276">
        <v>0</v>
      </c>
      <c r="J276">
        <v>0</v>
      </c>
      <c r="K276">
        <v>164.63</v>
      </c>
    </row>
    <row r="277" spans="1:11" x14ac:dyDescent="0.25">
      <c r="A277" t="s">
        <v>11</v>
      </c>
      <c r="B277" s="2">
        <v>45396</v>
      </c>
      <c r="C277">
        <v>5</v>
      </c>
      <c r="D277">
        <v>14</v>
      </c>
      <c r="E277">
        <v>23.6</v>
      </c>
      <c r="F277">
        <v>0</v>
      </c>
      <c r="H277">
        <v>0</v>
      </c>
      <c r="I277">
        <v>0</v>
      </c>
      <c r="J277">
        <v>0</v>
      </c>
      <c r="K277">
        <v>114.12</v>
      </c>
    </row>
    <row r="278" spans="1:11" x14ac:dyDescent="0.25">
      <c r="A278" t="s">
        <v>11</v>
      </c>
      <c r="B278" s="2">
        <v>45403</v>
      </c>
      <c r="C278">
        <v>1</v>
      </c>
      <c r="D278">
        <v>2.2999999999999998</v>
      </c>
      <c r="E278">
        <v>37.700000000000003</v>
      </c>
      <c r="F278">
        <v>0</v>
      </c>
      <c r="H278">
        <v>0</v>
      </c>
      <c r="I278">
        <v>0</v>
      </c>
      <c r="J278">
        <v>0</v>
      </c>
      <c r="K278">
        <v>37.46</v>
      </c>
    </row>
    <row r="279" spans="1:11" x14ac:dyDescent="0.25">
      <c r="A279" t="s">
        <v>11</v>
      </c>
      <c r="B279" s="2">
        <v>45410</v>
      </c>
      <c r="C279">
        <v>4</v>
      </c>
      <c r="D279">
        <v>9.6</v>
      </c>
      <c r="E279">
        <v>37.6</v>
      </c>
      <c r="F279">
        <v>0</v>
      </c>
      <c r="H279">
        <v>0</v>
      </c>
      <c r="I279">
        <v>0</v>
      </c>
      <c r="J279">
        <v>0</v>
      </c>
      <c r="K279">
        <v>85.14</v>
      </c>
    </row>
    <row r="280" spans="1:11" x14ac:dyDescent="0.25">
      <c r="A280" t="s">
        <v>11</v>
      </c>
      <c r="B280" s="2">
        <v>45417</v>
      </c>
      <c r="C280">
        <v>4</v>
      </c>
      <c r="D280">
        <v>15.2</v>
      </c>
      <c r="E280">
        <v>40.5</v>
      </c>
      <c r="F280">
        <v>0</v>
      </c>
      <c r="H280">
        <v>0</v>
      </c>
      <c r="I280">
        <v>0</v>
      </c>
      <c r="J280">
        <v>0</v>
      </c>
      <c r="K280">
        <v>126.39</v>
      </c>
    </row>
    <row r="281" spans="1:11" x14ac:dyDescent="0.25">
      <c r="A281" t="s">
        <v>11</v>
      </c>
      <c r="B281" s="2">
        <v>45424</v>
      </c>
      <c r="C281">
        <v>5</v>
      </c>
      <c r="D281">
        <v>18</v>
      </c>
      <c r="E281">
        <v>38.6</v>
      </c>
      <c r="F281">
        <v>0</v>
      </c>
      <c r="H281">
        <v>0</v>
      </c>
      <c r="I281">
        <v>0</v>
      </c>
      <c r="J281">
        <v>0</v>
      </c>
      <c r="K281">
        <v>243.26</v>
      </c>
    </row>
    <row r="282" spans="1:11" x14ac:dyDescent="0.25">
      <c r="A282" t="s">
        <v>11</v>
      </c>
      <c r="B282" s="2">
        <v>45431</v>
      </c>
      <c r="C282">
        <v>4</v>
      </c>
      <c r="D282">
        <v>12.4</v>
      </c>
      <c r="E282">
        <v>27.6</v>
      </c>
      <c r="F282">
        <v>0</v>
      </c>
      <c r="H282">
        <v>0</v>
      </c>
      <c r="I282">
        <v>0</v>
      </c>
      <c r="J282">
        <v>0</v>
      </c>
      <c r="K282">
        <v>191.29</v>
      </c>
    </row>
    <row r="283" spans="1:11" x14ac:dyDescent="0.25">
      <c r="A283" t="s">
        <v>11</v>
      </c>
      <c r="B283" s="2">
        <v>45438</v>
      </c>
      <c r="C283">
        <v>2</v>
      </c>
      <c r="D283">
        <v>7.6</v>
      </c>
      <c r="E283">
        <v>44.4</v>
      </c>
      <c r="F283">
        <v>0</v>
      </c>
      <c r="H283">
        <v>0</v>
      </c>
      <c r="I283">
        <v>0</v>
      </c>
      <c r="J283">
        <v>0</v>
      </c>
      <c r="K283">
        <v>135</v>
      </c>
    </row>
    <row r="284" spans="1:11" x14ac:dyDescent="0.25">
      <c r="A284" t="s">
        <v>11</v>
      </c>
      <c r="B284" s="2">
        <v>45445</v>
      </c>
      <c r="C284">
        <v>4</v>
      </c>
      <c r="D284">
        <v>5.2</v>
      </c>
      <c r="E284">
        <v>10.5</v>
      </c>
      <c r="F284">
        <v>0</v>
      </c>
      <c r="H284">
        <v>0</v>
      </c>
      <c r="I284">
        <v>0</v>
      </c>
      <c r="J284">
        <v>0</v>
      </c>
      <c r="K284">
        <v>93.88</v>
      </c>
    </row>
    <row r="285" spans="1:11" x14ac:dyDescent="0.25">
      <c r="A285" t="s">
        <v>11</v>
      </c>
      <c r="B285" s="2">
        <v>45452</v>
      </c>
      <c r="C285">
        <v>6</v>
      </c>
      <c r="D285">
        <v>18.600000000000001</v>
      </c>
      <c r="E285">
        <v>46</v>
      </c>
      <c r="F285">
        <v>0</v>
      </c>
      <c r="H285">
        <v>0</v>
      </c>
      <c r="I285">
        <v>0</v>
      </c>
      <c r="J285">
        <v>0</v>
      </c>
      <c r="K285">
        <v>256.81</v>
      </c>
    </row>
    <row r="286" spans="1:11" x14ac:dyDescent="0.25">
      <c r="A286" t="s">
        <v>11</v>
      </c>
      <c r="B286" s="2">
        <v>45459</v>
      </c>
      <c r="C286">
        <v>5</v>
      </c>
      <c r="D286">
        <v>17</v>
      </c>
      <c r="E286">
        <v>25.1</v>
      </c>
      <c r="F286">
        <v>0</v>
      </c>
      <c r="H286">
        <v>0</v>
      </c>
      <c r="I286">
        <v>0</v>
      </c>
      <c r="J286">
        <v>0</v>
      </c>
      <c r="K286">
        <v>307.05</v>
      </c>
    </row>
    <row r="287" spans="1:11" x14ac:dyDescent="0.25">
      <c r="A287" t="s">
        <v>11</v>
      </c>
      <c r="B287" s="2">
        <v>45466</v>
      </c>
      <c r="C287">
        <v>7</v>
      </c>
      <c r="D287">
        <v>10.5</v>
      </c>
      <c r="E287">
        <v>45.9</v>
      </c>
      <c r="F287">
        <v>1</v>
      </c>
      <c r="G287" s="4" t="s">
        <v>26</v>
      </c>
      <c r="H287">
        <v>408.13</v>
      </c>
      <c r="I287">
        <v>0</v>
      </c>
      <c r="J287">
        <v>0</v>
      </c>
      <c r="K287">
        <v>87.83</v>
      </c>
    </row>
    <row r="288" spans="1:11" x14ac:dyDescent="0.25">
      <c r="A288" t="s">
        <v>11</v>
      </c>
      <c r="B288" s="2">
        <v>45473</v>
      </c>
      <c r="C288">
        <v>4</v>
      </c>
      <c r="D288">
        <v>15.2</v>
      </c>
      <c r="E288">
        <v>39.200000000000003</v>
      </c>
      <c r="F288">
        <v>0</v>
      </c>
      <c r="H288">
        <v>0</v>
      </c>
      <c r="I288">
        <v>0</v>
      </c>
      <c r="J288">
        <v>0</v>
      </c>
      <c r="K288">
        <v>189.72</v>
      </c>
    </row>
    <row r="289" spans="1:11" x14ac:dyDescent="0.25">
      <c r="A289" t="s">
        <v>11</v>
      </c>
      <c r="B289" s="2">
        <v>45480</v>
      </c>
      <c r="C289">
        <v>0</v>
      </c>
      <c r="D289">
        <v>0</v>
      </c>
      <c r="E289">
        <v>43.8</v>
      </c>
      <c r="F289">
        <v>0</v>
      </c>
      <c r="H289">
        <v>0</v>
      </c>
      <c r="I289">
        <v>0</v>
      </c>
      <c r="J289">
        <v>0</v>
      </c>
      <c r="K289">
        <v>0</v>
      </c>
    </row>
    <row r="290" spans="1:11" x14ac:dyDescent="0.25">
      <c r="A290" t="s">
        <v>11</v>
      </c>
      <c r="B290" s="2">
        <v>45487</v>
      </c>
      <c r="C290">
        <v>3</v>
      </c>
      <c r="D290">
        <v>7.5</v>
      </c>
      <c r="E290">
        <v>11.3</v>
      </c>
      <c r="F290">
        <v>0</v>
      </c>
      <c r="H290">
        <v>0</v>
      </c>
      <c r="I290">
        <v>0</v>
      </c>
      <c r="J290">
        <v>0</v>
      </c>
      <c r="K290">
        <v>94.58</v>
      </c>
    </row>
    <row r="291" spans="1:11" x14ac:dyDescent="0.25">
      <c r="A291" t="s">
        <v>11</v>
      </c>
      <c r="B291" s="2">
        <v>45494</v>
      </c>
      <c r="C291">
        <v>4</v>
      </c>
      <c r="D291">
        <v>14</v>
      </c>
      <c r="E291">
        <v>31.4</v>
      </c>
      <c r="F291">
        <v>0</v>
      </c>
      <c r="H291">
        <v>0</v>
      </c>
      <c r="I291">
        <v>0</v>
      </c>
      <c r="J291">
        <v>0</v>
      </c>
      <c r="K291">
        <v>273.79000000000002</v>
      </c>
    </row>
    <row r="292" spans="1:11" x14ac:dyDescent="0.25">
      <c r="A292" t="s">
        <v>11</v>
      </c>
      <c r="B292" s="2">
        <v>45501</v>
      </c>
      <c r="C292">
        <v>0</v>
      </c>
      <c r="D292">
        <v>0</v>
      </c>
      <c r="E292">
        <v>30.9</v>
      </c>
      <c r="F292">
        <v>0</v>
      </c>
      <c r="H292">
        <v>0</v>
      </c>
      <c r="I292">
        <v>0</v>
      </c>
      <c r="J292">
        <v>0</v>
      </c>
      <c r="K292">
        <v>0</v>
      </c>
    </row>
    <row r="293" spans="1:11" x14ac:dyDescent="0.25">
      <c r="A293" t="s">
        <v>11</v>
      </c>
      <c r="B293" s="2">
        <v>45508</v>
      </c>
      <c r="C293">
        <v>3</v>
      </c>
      <c r="D293">
        <v>5.4</v>
      </c>
      <c r="E293">
        <v>38.700000000000003</v>
      </c>
      <c r="F293">
        <v>0</v>
      </c>
      <c r="H293">
        <v>0</v>
      </c>
      <c r="I293">
        <v>0</v>
      </c>
      <c r="J293">
        <v>0</v>
      </c>
      <c r="K293">
        <v>48.53</v>
      </c>
    </row>
    <row r="294" spans="1:11" x14ac:dyDescent="0.25">
      <c r="A294" t="s">
        <v>11</v>
      </c>
      <c r="B294" s="2">
        <v>45515</v>
      </c>
      <c r="C294">
        <v>4</v>
      </c>
      <c r="D294">
        <v>4</v>
      </c>
      <c r="E294">
        <v>17.600000000000001</v>
      </c>
      <c r="F294">
        <v>0</v>
      </c>
      <c r="H294">
        <v>0</v>
      </c>
      <c r="I294">
        <v>0</v>
      </c>
      <c r="J294">
        <v>0</v>
      </c>
      <c r="K294">
        <v>74.19</v>
      </c>
    </row>
    <row r="295" spans="1:11" x14ac:dyDescent="0.25">
      <c r="A295" t="s">
        <v>11</v>
      </c>
      <c r="B295" s="2">
        <v>45522</v>
      </c>
      <c r="C295">
        <v>4</v>
      </c>
      <c r="D295">
        <v>3.2</v>
      </c>
      <c r="E295">
        <v>19.100000000000001</v>
      </c>
      <c r="F295">
        <v>0</v>
      </c>
      <c r="H295">
        <v>0</v>
      </c>
      <c r="I295">
        <v>0</v>
      </c>
      <c r="J295">
        <v>0</v>
      </c>
      <c r="K295">
        <v>38.29</v>
      </c>
    </row>
    <row r="296" spans="1:11" x14ac:dyDescent="0.25">
      <c r="A296" t="s">
        <v>11</v>
      </c>
      <c r="B296" s="2">
        <v>45529</v>
      </c>
      <c r="C296">
        <v>0</v>
      </c>
      <c r="D296">
        <v>0</v>
      </c>
      <c r="E296">
        <v>35.4</v>
      </c>
      <c r="F296">
        <v>0</v>
      </c>
      <c r="H296">
        <v>0</v>
      </c>
      <c r="I296">
        <v>0</v>
      </c>
      <c r="J296">
        <v>0</v>
      </c>
      <c r="K296">
        <v>0</v>
      </c>
    </row>
    <row r="297" spans="1:11" x14ac:dyDescent="0.25">
      <c r="A297" t="s">
        <v>11</v>
      </c>
      <c r="B297" s="2">
        <v>45536</v>
      </c>
      <c r="C297">
        <v>3</v>
      </c>
      <c r="D297">
        <v>3</v>
      </c>
      <c r="E297">
        <v>33.6</v>
      </c>
      <c r="F297">
        <v>0</v>
      </c>
      <c r="H297">
        <v>0</v>
      </c>
      <c r="I297">
        <v>0</v>
      </c>
      <c r="J297">
        <v>0</v>
      </c>
      <c r="K297">
        <v>15.43</v>
      </c>
    </row>
    <row r="298" spans="1:11" x14ac:dyDescent="0.25">
      <c r="A298" t="s">
        <v>11</v>
      </c>
      <c r="B298" s="2">
        <v>45543</v>
      </c>
      <c r="C298">
        <v>6</v>
      </c>
      <c r="D298">
        <v>31.2</v>
      </c>
      <c r="E298">
        <v>14.5</v>
      </c>
      <c r="F298">
        <v>0</v>
      </c>
      <c r="H298">
        <v>0</v>
      </c>
      <c r="I298">
        <v>0</v>
      </c>
      <c r="J298">
        <v>0</v>
      </c>
      <c r="K298">
        <v>247.17</v>
      </c>
    </row>
    <row r="299" spans="1:11" x14ac:dyDescent="0.25">
      <c r="A299" t="s">
        <v>11</v>
      </c>
      <c r="B299" s="2">
        <v>45550</v>
      </c>
      <c r="C299">
        <v>7</v>
      </c>
      <c r="D299">
        <v>42</v>
      </c>
      <c r="E299">
        <v>20.100000000000001</v>
      </c>
      <c r="F299">
        <v>0</v>
      </c>
      <c r="H299">
        <v>0</v>
      </c>
      <c r="I299">
        <v>0</v>
      </c>
      <c r="J299">
        <v>0</v>
      </c>
      <c r="K299">
        <v>607.61</v>
      </c>
    </row>
    <row r="300" spans="1:11" x14ac:dyDescent="0.25">
      <c r="A300" t="s">
        <v>11</v>
      </c>
      <c r="B300" s="2">
        <v>45557</v>
      </c>
      <c r="C300">
        <v>5</v>
      </c>
      <c r="D300">
        <v>16.5</v>
      </c>
      <c r="E300">
        <v>30.6</v>
      </c>
      <c r="F300">
        <v>0</v>
      </c>
      <c r="H300">
        <v>0</v>
      </c>
      <c r="I300">
        <v>0</v>
      </c>
      <c r="J300">
        <v>0</v>
      </c>
      <c r="K300">
        <v>297.14999999999998</v>
      </c>
    </row>
    <row r="301" spans="1:11" x14ac:dyDescent="0.25">
      <c r="A301" t="s">
        <v>11</v>
      </c>
      <c r="B301" s="2">
        <v>45564</v>
      </c>
      <c r="C301">
        <v>3</v>
      </c>
      <c r="D301">
        <v>7.1999999999999993</v>
      </c>
      <c r="E301">
        <v>37.1</v>
      </c>
      <c r="F301">
        <v>0</v>
      </c>
      <c r="H301">
        <v>0</v>
      </c>
      <c r="I301">
        <v>0</v>
      </c>
      <c r="J301">
        <v>0</v>
      </c>
      <c r="K301">
        <v>48.04</v>
      </c>
    </row>
    <row r="302" spans="1:11" x14ac:dyDescent="0.25">
      <c r="A302" t="s">
        <v>11</v>
      </c>
      <c r="B302" s="2">
        <v>45571</v>
      </c>
      <c r="C302">
        <v>2</v>
      </c>
      <c r="D302">
        <v>6.4</v>
      </c>
      <c r="E302">
        <v>22.8</v>
      </c>
      <c r="F302">
        <v>0</v>
      </c>
      <c r="H302">
        <v>0</v>
      </c>
      <c r="I302">
        <v>0</v>
      </c>
      <c r="J302">
        <v>0</v>
      </c>
      <c r="K302">
        <v>47.66</v>
      </c>
    </row>
    <row r="303" spans="1:11" x14ac:dyDescent="0.25">
      <c r="A303" t="s">
        <v>11</v>
      </c>
      <c r="B303" s="2">
        <v>45578</v>
      </c>
      <c r="C303">
        <v>1</v>
      </c>
      <c r="D303">
        <v>4.7</v>
      </c>
      <c r="E303">
        <v>36.9</v>
      </c>
      <c r="F303">
        <v>1</v>
      </c>
      <c r="G303" s="4" t="s">
        <v>25</v>
      </c>
      <c r="H303">
        <v>408.19</v>
      </c>
      <c r="I303">
        <v>0</v>
      </c>
      <c r="J303">
        <v>0</v>
      </c>
      <c r="K303">
        <v>81.489999999999995</v>
      </c>
    </row>
    <row r="304" spans="1:11" x14ac:dyDescent="0.25">
      <c r="A304" t="s">
        <v>11</v>
      </c>
      <c r="B304" s="2">
        <v>45585</v>
      </c>
      <c r="C304">
        <v>3</v>
      </c>
      <c r="D304">
        <v>14.4</v>
      </c>
      <c r="E304">
        <v>40.5</v>
      </c>
      <c r="F304">
        <v>0</v>
      </c>
      <c r="H304">
        <v>0</v>
      </c>
      <c r="I304">
        <v>0</v>
      </c>
      <c r="J304">
        <v>0</v>
      </c>
      <c r="K304">
        <v>141.12</v>
      </c>
    </row>
    <row r="305" spans="1:11" x14ac:dyDescent="0.25">
      <c r="A305" t="s">
        <v>11</v>
      </c>
      <c r="B305" s="2">
        <v>45592</v>
      </c>
      <c r="C305">
        <v>7</v>
      </c>
      <c r="D305">
        <v>7.7000000000000011</v>
      </c>
      <c r="E305">
        <v>22</v>
      </c>
      <c r="F305">
        <v>0</v>
      </c>
      <c r="H305">
        <v>0</v>
      </c>
      <c r="I305">
        <v>0</v>
      </c>
      <c r="J305">
        <v>0</v>
      </c>
      <c r="K305">
        <v>56.36</v>
      </c>
    </row>
    <row r="306" spans="1:11" x14ac:dyDescent="0.25">
      <c r="A306" t="s">
        <v>11</v>
      </c>
      <c r="B306" s="2">
        <v>45599</v>
      </c>
      <c r="C306">
        <v>2</v>
      </c>
      <c r="D306">
        <v>3.2</v>
      </c>
      <c r="E306">
        <v>25.8</v>
      </c>
      <c r="F306">
        <v>0</v>
      </c>
      <c r="H306">
        <v>0</v>
      </c>
      <c r="I306">
        <v>0</v>
      </c>
      <c r="J306">
        <v>0</v>
      </c>
      <c r="K306">
        <v>47.8</v>
      </c>
    </row>
    <row r="307" spans="1:11" x14ac:dyDescent="0.25">
      <c r="A307" t="s">
        <v>11</v>
      </c>
      <c r="B307" s="2">
        <v>45606</v>
      </c>
      <c r="C307">
        <v>5</v>
      </c>
      <c r="D307">
        <v>29</v>
      </c>
      <c r="E307">
        <v>49.2</v>
      </c>
      <c r="F307">
        <v>0</v>
      </c>
      <c r="H307">
        <v>0</v>
      </c>
      <c r="I307">
        <v>0</v>
      </c>
      <c r="J307">
        <v>0</v>
      </c>
      <c r="K307">
        <v>484.19</v>
      </c>
    </row>
    <row r="308" spans="1:11" x14ac:dyDescent="0.25">
      <c r="A308" t="s">
        <v>11</v>
      </c>
      <c r="B308" s="2">
        <v>45613</v>
      </c>
      <c r="C308">
        <v>4</v>
      </c>
      <c r="D308">
        <v>7.2</v>
      </c>
      <c r="E308">
        <v>20.5</v>
      </c>
      <c r="F308">
        <v>0</v>
      </c>
      <c r="H308">
        <v>0</v>
      </c>
      <c r="I308">
        <v>0</v>
      </c>
      <c r="J308">
        <v>0</v>
      </c>
      <c r="K308">
        <v>76.05</v>
      </c>
    </row>
    <row r="309" spans="1:11" x14ac:dyDescent="0.25">
      <c r="A309" t="s">
        <v>11</v>
      </c>
      <c r="B309" s="2">
        <v>45620</v>
      </c>
      <c r="C309">
        <v>4</v>
      </c>
      <c r="D309">
        <v>9.1999999999999993</v>
      </c>
      <c r="E309">
        <v>24.2</v>
      </c>
      <c r="F309">
        <v>0</v>
      </c>
      <c r="H309">
        <v>0</v>
      </c>
      <c r="I309">
        <v>0</v>
      </c>
      <c r="J309">
        <v>0</v>
      </c>
      <c r="K309">
        <v>104.69</v>
      </c>
    </row>
    <row r="310" spans="1:11" x14ac:dyDescent="0.25">
      <c r="A310" t="s">
        <v>11</v>
      </c>
      <c r="B310" s="2">
        <v>45627</v>
      </c>
      <c r="C310">
        <v>6</v>
      </c>
      <c r="D310">
        <v>28.2</v>
      </c>
      <c r="E310">
        <v>10.199999999999999</v>
      </c>
      <c r="F310">
        <v>0</v>
      </c>
      <c r="H310">
        <v>0</v>
      </c>
      <c r="I310">
        <v>0</v>
      </c>
      <c r="J310">
        <v>0</v>
      </c>
      <c r="K310">
        <v>313.92</v>
      </c>
    </row>
    <row r="311" spans="1:11" x14ac:dyDescent="0.25">
      <c r="A311" t="s">
        <v>11</v>
      </c>
      <c r="B311" s="2">
        <v>45634</v>
      </c>
      <c r="C311">
        <v>2</v>
      </c>
      <c r="D311">
        <v>11.8</v>
      </c>
      <c r="E311">
        <v>40.700000000000003</v>
      </c>
      <c r="F311">
        <v>1</v>
      </c>
      <c r="G311" s="4" t="s">
        <v>24</v>
      </c>
      <c r="H311">
        <v>281.99</v>
      </c>
      <c r="I311">
        <v>0</v>
      </c>
      <c r="J311">
        <v>0</v>
      </c>
      <c r="K311">
        <v>104.3</v>
      </c>
    </row>
    <row r="312" spans="1:11" x14ac:dyDescent="0.25">
      <c r="A312" t="s">
        <v>11</v>
      </c>
      <c r="B312" s="2">
        <v>45641</v>
      </c>
      <c r="C312">
        <v>5</v>
      </c>
      <c r="D312">
        <v>3</v>
      </c>
      <c r="E312">
        <v>27.1</v>
      </c>
      <c r="F312">
        <v>0</v>
      </c>
      <c r="H312">
        <v>0</v>
      </c>
      <c r="I312">
        <v>0</v>
      </c>
      <c r="J312">
        <v>0</v>
      </c>
      <c r="K312">
        <v>48.26</v>
      </c>
    </row>
    <row r="313" spans="1:11" x14ac:dyDescent="0.25">
      <c r="A313" t="s">
        <v>11</v>
      </c>
      <c r="B313" s="2">
        <v>45648</v>
      </c>
      <c r="C313">
        <v>3</v>
      </c>
      <c r="D313">
        <v>11.7</v>
      </c>
      <c r="E313">
        <v>27.6</v>
      </c>
      <c r="F313">
        <v>0</v>
      </c>
      <c r="H313">
        <v>0</v>
      </c>
      <c r="I313">
        <v>0</v>
      </c>
      <c r="J313">
        <v>0</v>
      </c>
      <c r="K313">
        <v>86.65</v>
      </c>
    </row>
    <row r="314" spans="1:11" x14ac:dyDescent="0.25">
      <c r="A314" t="s">
        <v>12</v>
      </c>
      <c r="B314" s="2">
        <v>44927</v>
      </c>
      <c r="C314">
        <v>7</v>
      </c>
      <c r="D314">
        <v>39.9</v>
      </c>
      <c r="E314">
        <v>33.700000000000003</v>
      </c>
      <c r="F314">
        <v>0</v>
      </c>
      <c r="H314">
        <v>0</v>
      </c>
      <c r="I314">
        <v>0</v>
      </c>
      <c r="J314">
        <v>0</v>
      </c>
      <c r="K314">
        <v>667.06</v>
      </c>
    </row>
    <row r="315" spans="1:11" x14ac:dyDescent="0.25">
      <c r="A315" t="s">
        <v>12</v>
      </c>
      <c r="B315" s="2">
        <v>44934</v>
      </c>
      <c r="C315">
        <v>6</v>
      </c>
      <c r="D315">
        <v>25.8</v>
      </c>
      <c r="E315">
        <v>46.4</v>
      </c>
      <c r="F315">
        <v>0</v>
      </c>
      <c r="H315">
        <v>0</v>
      </c>
      <c r="I315">
        <v>0</v>
      </c>
      <c r="J315">
        <v>0</v>
      </c>
      <c r="K315">
        <v>363.79</v>
      </c>
    </row>
    <row r="316" spans="1:11" x14ac:dyDescent="0.25">
      <c r="A316" t="s">
        <v>12</v>
      </c>
      <c r="B316" s="2">
        <v>44941</v>
      </c>
      <c r="C316">
        <v>6</v>
      </c>
      <c r="D316">
        <v>4.8000000000000007</v>
      </c>
      <c r="E316">
        <v>12.2</v>
      </c>
      <c r="F316">
        <v>0</v>
      </c>
      <c r="H316">
        <v>0</v>
      </c>
      <c r="I316">
        <v>0</v>
      </c>
      <c r="J316">
        <v>0</v>
      </c>
      <c r="K316">
        <v>55.54</v>
      </c>
    </row>
    <row r="317" spans="1:11" x14ac:dyDescent="0.25">
      <c r="A317" t="s">
        <v>12</v>
      </c>
      <c r="B317" s="2">
        <v>44948</v>
      </c>
      <c r="C317">
        <v>4</v>
      </c>
      <c r="D317">
        <v>4.4000000000000004</v>
      </c>
      <c r="E317">
        <v>15.4</v>
      </c>
      <c r="F317">
        <v>0</v>
      </c>
      <c r="H317">
        <v>0</v>
      </c>
      <c r="I317">
        <v>0</v>
      </c>
      <c r="J317">
        <v>0</v>
      </c>
      <c r="K317">
        <v>73.17</v>
      </c>
    </row>
    <row r="318" spans="1:11" x14ac:dyDescent="0.25">
      <c r="A318" t="s">
        <v>12</v>
      </c>
      <c r="B318" s="2">
        <v>44955</v>
      </c>
      <c r="C318">
        <v>6</v>
      </c>
      <c r="D318">
        <v>30</v>
      </c>
      <c r="E318">
        <v>45</v>
      </c>
      <c r="F318">
        <v>0</v>
      </c>
      <c r="H318">
        <v>0</v>
      </c>
      <c r="I318">
        <v>0</v>
      </c>
      <c r="J318">
        <v>0</v>
      </c>
      <c r="K318">
        <v>402.83</v>
      </c>
    </row>
    <row r="319" spans="1:11" x14ac:dyDescent="0.25">
      <c r="A319" t="s">
        <v>12</v>
      </c>
      <c r="B319" s="2">
        <v>44962</v>
      </c>
      <c r="C319">
        <v>7</v>
      </c>
      <c r="D319">
        <v>12.6</v>
      </c>
      <c r="E319">
        <v>32.9</v>
      </c>
      <c r="F319">
        <v>0</v>
      </c>
      <c r="H319">
        <v>0</v>
      </c>
      <c r="I319">
        <v>0</v>
      </c>
      <c r="J319">
        <v>0</v>
      </c>
      <c r="K319">
        <v>163.36000000000001</v>
      </c>
    </row>
    <row r="320" spans="1:11" x14ac:dyDescent="0.25">
      <c r="A320" t="s">
        <v>12</v>
      </c>
      <c r="B320" s="2">
        <v>44969</v>
      </c>
      <c r="C320">
        <v>4</v>
      </c>
      <c r="D320">
        <v>17.2</v>
      </c>
      <c r="E320">
        <v>15.6</v>
      </c>
      <c r="F320">
        <v>0</v>
      </c>
      <c r="H320">
        <v>0</v>
      </c>
      <c r="I320">
        <v>0</v>
      </c>
      <c r="J320">
        <v>0</v>
      </c>
      <c r="K320">
        <v>266.41000000000003</v>
      </c>
    </row>
    <row r="321" spans="1:11" x14ac:dyDescent="0.25">
      <c r="A321" t="s">
        <v>12</v>
      </c>
      <c r="B321" s="2">
        <v>44976</v>
      </c>
      <c r="C321">
        <v>5</v>
      </c>
      <c r="D321">
        <v>29</v>
      </c>
      <c r="E321">
        <v>24.4</v>
      </c>
      <c r="F321">
        <v>0</v>
      </c>
      <c r="H321">
        <v>0</v>
      </c>
      <c r="I321">
        <v>0</v>
      </c>
      <c r="J321">
        <v>0</v>
      </c>
      <c r="K321">
        <v>238.44</v>
      </c>
    </row>
    <row r="322" spans="1:11" x14ac:dyDescent="0.25">
      <c r="A322" t="s">
        <v>12</v>
      </c>
      <c r="B322" s="2">
        <v>44983</v>
      </c>
      <c r="C322">
        <v>5</v>
      </c>
      <c r="D322">
        <v>15.5</v>
      </c>
      <c r="E322">
        <v>28.4</v>
      </c>
      <c r="F322">
        <v>0</v>
      </c>
      <c r="H322">
        <v>0</v>
      </c>
      <c r="I322">
        <v>0</v>
      </c>
      <c r="J322">
        <v>0</v>
      </c>
      <c r="K322">
        <v>241.19</v>
      </c>
    </row>
    <row r="323" spans="1:11" x14ac:dyDescent="0.25">
      <c r="A323" t="s">
        <v>12</v>
      </c>
      <c r="B323" s="2">
        <v>44990</v>
      </c>
      <c r="C323">
        <v>4</v>
      </c>
      <c r="D323">
        <v>15.2</v>
      </c>
      <c r="E323">
        <v>47.3</v>
      </c>
      <c r="F323">
        <v>0</v>
      </c>
      <c r="H323">
        <v>0</v>
      </c>
      <c r="I323">
        <v>0</v>
      </c>
      <c r="J323">
        <v>0</v>
      </c>
      <c r="K323">
        <v>173.43</v>
      </c>
    </row>
    <row r="324" spans="1:11" x14ac:dyDescent="0.25">
      <c r="A324" t="s">
        <v>12</v>
      </c>
      <c r="B324" s="2">
        <v>44997</v>
      </c>
      <c r="C324">
        <v>7</v>
      </c>
      <c r="D324">
        <v>34.299999999999997</v>
      </c>
      <c r="E324">
        <v>43.3</v>
      </c>
      <c r="F324">
        <v>1</v>
      </c>
      <c r="G324" s="4" t="s">
        <v>24</v>
      </c>
      <c r="H324">
        <v>436.13</v>
      </c>
      <c r="I324">
        <v>0</v>
      </c>
      <c r="J324">
        <v>0</v>
      </c>
      <c r="K324">
        <v>683.76</v>
      </c>
    </row>
    <row r="325" spans="1:11" x14ac:dyDescent="0.25">
      <c r="A325" t="s">
        <v>12</v>
      </c>
      <c r="B325" s="2">
        <v>45004</v>
      </c>
      <c r="C325">
        <v>5</v>
      </c>
      <c r="D325">
        <v>24</v>
      </c>
      <c r="E325">
        <v>29.7</v>
      </c>
      <c r="F325">
        <v>0</v>
      </c>
      <c r="H325">
        <v>0</v>
      </c>
      <c r="I325">
        <v>0</v>
      </c>
      <c r="J325">
        <v>0</v>
      </c>
      <c r="K325">
        <v>384.4</v>
      </c>
    </row>
    <row r="326" spans="1:11" x14ac:dyDescent="0.25">
      <c r="A326" t="s">
        <v>12</v>
      </c>
      <c r="B326" s="2">
        <v>45011</v>
      </c>
      <c r="C326">
        <v>1</v>
      </c>
      <c r="D326">
        <v>5.9</v>
      </c>
      <c r="E326">
        <v>41.2</v>
      </c>
      <c r="F326">
        <v>0</v>
      </c>
      <c r="H326">
        <v>0</v>
      </c>
      <c r="I326">
        <v>0</v>
      </c>
      <c r="J326">
        <v>0</v>
      </c>
      <c r="K326">
        <v>104.4</v>
      </c>
    </row>
    <row r="327" spans="1:11" x14ac:dyDescent="0.25">
      <c r="A327" t="s">
        <v>12</v>
      </c>
      <c r="B327" s="2">
        <v>45018</v>
      </c>
      <c r="C327">
        <v>1</v>
      </c>
      <c r="D327">
        <v>3.7</v>
      </c>
      <c r="E327">
        <v>28.7</v>
      </c>
      <c r="F327">
        <v>0</v>
      </c>
      <c r="H327">
        <v>0</v>
      </c>
      <c r="I327">
        <v>0</v>
      </c>
      <c r="J327">
        <v>0</v>
      </c>
      <c r="K327">
        <v>22.56</v>
      </c>
    </row>
    <row r="328" spans="1:11" x14ac:dyDescent="0.25">
      <c r="A328" t="s">
        <v>12</v>
      </c>
      <c r="B328" s="2">
        <v>45025</v>
      </c>
      <c r="C328">
        <v>6</v>
      </c>
      <c r="D328">
        <v>30</v>
      </c>
      <c r="E328">
        <v>28.6</v>
      </c>
      <c r="F328">
        <v>0</v>
      </c>
      <c r="H328">
        <v>0</v>
      </c>
      <c r="I328">
        <v>0</v>
      </c>
      <c r="J328">
        <v>0</v>
      </c>
      <c r="K328">
        <v>218.49</v>
      </c>
    </row>
    <row r="329" spans="1:11" x14ac:dyDescent="0.25">
      <c r="A329" t="s">
        <v>12</v>
      </c>
      <c r="B329" s="2">
        <v>45032</v>
      </c>
      <c r="C329">
        <v>5</v>
      </c>
      <c r="D329">
        <v>4.5</v>
      </c>
      <c r="E329">
        <v>35.9</v>
      </c>
      <c r="F329">
        <v>0</v>
      </c>
      <c r="H329">
        <v>0</v>
      </c>
      <c r="I329">
        <v>0</v>
      </c>
      <c r="J329">
        <v>0</v>
      </c>
      <c r="K329">
        <v>69.25</v>
      </c>
    </row>
    <row r="330" spans="1:11" x14ac:dyDescent="0.25">
      <c r="A330" t="s">
        <v>12</v>
      </c>
      <c r="B330" s="2">
        <v>45039</v>
      </c>
      <c r="C330">
        <v>6</v>
      </c>
      <c r="D330">
        <v>32.400000000000013</v>
      </c>
      <c r="E330">
        <v>26.1</v>
      </c>
      <c r="F330">
        <v>0</v>
      </c>
      <c r="H330">
        <v>0</v>
      </c>
      <c r="I330">
        <v>0</v>
      </c>
      <c r="J330">
        <v>0</v>
      </c>
      <c r="K330">
        <v>351.51</v>
      </c>
    </row>
    <row r="331" spans="1:11" x14ac:dyDescent="0.25">
      <c r="A331" t="s">
        <v>12</v>
      </c>
      <c r="B331" s="2">
        <v>45046</v>
      </c>
      <c r="C331">
        <v>0</v>
      </c>
      <c r="D331">
        <v>0</v>
      </c>
      <c r="E331">
        <v>27.1</v>
      </c>
      <c r="F331">
        <v>0</v>
      </c>
      <c r="H331">
        <v>0</v>
      </c>
      <c r="I331">
        <v>0</v>
      </c>
      <c r="J331">
        <v>0</v>
      </c>
      <c r="K331">
        <v>0</v>
      </c>
    </row>
    <row r="332" spans="1:11" x14ac:dyDescent="0.25">
      <c r="A332" t="s">
        <v>12</v>
      </c>
      <c r="B332" s="2">
        <v>45053</v>
      </c>
      <c r="C332">
        <v>5</v>
      </c>
      <c r="D332">
        <v>17</v>
      </c>
      <c r="E332">
        <v>36.1</v>
      </c>
      <c r="F332">
        <v>0</v>
      </c>
      <c r="H332">
        <v>0</v>
      </c>
      <c r="I332">
        <v>0</v>
      </c>
      <c r="J332">
        <v>0</v>
      </c>
      <c r="K332">
        <v>320.97000000000003</v>
      </c>
    </row>
    <row r="333" spans="1:11" x14ac:dyDescent="0.25">
      <c r="A333" t="s">
        <v>12</v>
      </c>
      <c r="B333" s="2">
        <v>45060</v>
      </c>
      <c r="C333">
        <v>2</v>
      </c>
      <c r="D333">
        <v>3</v>
      </c>
      <c r="E333">
        <v>15.9</v>
      </c>
      <c r="F333">
        <v>0</v>
      </c>
      <c r="H333">
        <v>0</v>
      </c>
      <c r="I333">
        <v>0</v>
      </c>
      <c r="J333">
        <v>0</v>
      </c>
      <c r="K333">
        <v>39</v>
      </c>
    </row>
    <row r="334" spans="1:11" x14ac:dyDescent="0.25">
      <c r="A334" t="s">
        <v>12</v>
      </c>
      <c r="B334" s="2">
        <v>45067</v>
      </c>
      <c r="C334">
        <v>0</v>
      </c>
      <c r="D334">
        <v>0</v>
      </c>
      <c r="E334">
        <v>31.6</v>
      </c>
      <c r="F334">
        <v>0</v>
      </c>
      <c r="H334">
        <v>0</v>
      </c>
      <c r="I334">
        <v>0</v>
      </c>
      <c r="J334">
        <v>0</v>
      </c>
      <c r="K334">
        <v>0</v>
      </c>
    </row>
    <row r="335" spans="1:11" x14ac:dyDescent="0.25">
      <c r="A335" t="s">
        <v>12</v>
      </c>
      <c r="B335" s="2">
        <v>45074</v>
      </c>
      <c r="C335">
        <v>3</v>
      </c>
      <c r="D335">
        <v>12.3</v>
      </c>
      <c r="E335">
        <v>18.100000000000001</v>
      </c>
      <c r="F335">
        <v>0</v>
      </c>
      <c r="H335">
        <v>0</v>
      </c>
      <c r="I335">
        <v>0</v>
      </c>
      <c r="J335">
        <v>0</v>
      </c>
      <c r="K335">
        <v>104.48</v>
      </c>
    </row>
    <row r="336" spans="1:11" x14ac:dyDescent="0.25">
      <c r="A336" t="s">
        <v>12</v>
      </c>
      <c r="B336" s="2">
        <v>45081</v>
      </c>
      <c r="C336">
        <v>3</v>
      </c>
      <c r="D336">
        <v>14.1</v>
      </c>
      <c r="E336">
        <v>11.1</v>
      </c>
      <c r="F336">
        <v>0</v>
      </c>
      <c r="H336">
        <v>0</v>
      </c>
      <c r="I336">
        <v>0</v>
      </c>
      <c r="J336">
        <v>0</v>
      </c>
      <c r="K336">
        <v>96.54</v>
      </c>
    </row>
    <row r="337" spans="1:11" x14ac:dyDescent="0.25">
      <c r="A337" t="s">
        <v>12</v>
      </c>
      <c r="B337" s="2">
        <v>45088</v>
      </c>
      <c r="C337">
        <v>6</v>
      </c>
      <c r="D337">
        <v>3.6</v>
      </c>
      <c r="E337">
        <v>44.7</v>
      </c>
      <c r="F337">
        <v>0</v>
      </c>
      <c r="H337">
        <v>0</v>
      </c>
      <c r="I337">
        <v>0</v>
      </c>
      <c r="J337">
        <v>0</v>
      </c>
      <c r="K337">
        <v>20.66</v>
      </c>
    </row>
    <row r="338" spans="1:11" x14ac:dyDescent="0.25">
      <c r="A338" t="s">
        <v>12</v>
      </c>
      <c r="B338" s="2">
        <v>45095</v>
      </c>
      <c r="C338">
        <v>7</v>
      </c>
      <c r="D338">
        <v>18.899999999999999</v>
      </c>
      <c r="E338">
        <v>18.2</v>
      </c>
      <c r="F338">
        <v>0</v>
      </c>
      <c r="H338">
        <v>0</v>
      </c>
      <c r="I338">
        <v>0</v>
      </c>
      <c r="J338">
        <v>0</v>
      </c>
      <c r="K338">
        <v>120.82</v>
      </c>
    </row>
    <row r="339" spans="1:11" x14ac:dyDescent="0.25">
      <c r="A339" t="s">
        <v>12</v>
      </c>
      <c r="B339" s="2">
        <v>45102</v>
      </c>
      <c r="C339">
        <v>2</v>
      </c>
      <c r="D339">
        <v>6.6</v>
      </c>
      <c r="E339">
        <v>33.1</v>
      </c>
      <c r="F339">
        <v>0</v>
      </c>
      <c r="H339">
        <v>0</v>
      </c>
      <c r="I339">
        <v>0</v>
      </c>
      <c r="J339">
        <v>0</v>
      </c>
      <c r="K339">
        <v>53.75</v>
      </c>
    </row>
    <row r="340" spans="1:11" x14ac:dyDescent="0.25">
      <c r="A340" t="s">
        <v>12</v>
      </c>
      <c r="B340" s="2">
        <v>45109</v>
      </c>
      <c r="C340">
        <v>7</v>
      </c>
      <c r="D340">
        <v>32.200000000000003</v>
      </c>
      <c r="E340">
        <v>24.3</v>
      </c>
      <c r="F340">
        <v>0</v>
      </c>
      <c r="H340">
        <v>0</v>
      </c>
      <c r="I340">
        <v>0</v>
      </c>
      <c r="J340">
        <v>0</v>
      </c>
      <c r="K340">
        <v>262.58999999999997</v>
      </c>
    </row>
    <row r="341" spans="1:11" x14ac:dyDescent="0.25">
      <c r="A341" t="s">
        <v>12</v>
      </c>
      <c r="B341" s="2">
        <v>45116</v>
      </c>
      <c r="C341">
        <v>1</v>
      </c>
      <c r="D341">
        <v>4.9000000000000004</v>
      </c>
      <c r="E341">
        <v>24.4</v>
      </c>
      <c r="F341">
        <v>0</v>
      </c>
      <c r="H341">
        <v>0</v>
      </c>
      <c r="I341">
        <v>0</v>
      </c>
      <c r="J341">
        <v>0</v>
      </c>
      <c r="K341">
        <v>58.09</v>
      </c>
    </row>
    <row r="342" spans="1:11" x14ac:dyDescent="0.25">
      <c r="A342" t="s">
        <v>12</v>
      </c>
      <c r="B342" s="2">
        <v>45123</v>
      </c>
      <c r="C342">
        <v>0</v>
      </c>
      <c r="D342">
        <v>0</v>
      </c>
      <c r="E342">
        <v>26.8</v>
      </c>
      <c r="F342">
        <v>0</v>
      </c>
      <c r="H342">
        <v>0</v>
      </c>
      <c r="I342">
        <v>0</v>
      </c>
      <c r="J342">
        <v>0</v>
      </c>
      <c r="K342">
        <v>0</v>
      </c>
    </row>
    <row r="343" spans="1:11" x14ac:dyDescent="0.25">
      <c r="A343" t="s">
        <v>12</v>
      </c>
      <c r="B343" s="2">
        <v>45130</v>
      </c>
      <c r="C343">
        <v>4</v>
      </c>
      <c r="D343">
        <v>20.399999999999999</v>
      </c>
      <c r="E343">
        <v>27.4</v>
      </c>
      <c r="F343">
        <v>0</v>
      </c>
      <c r="H343">
        <v>0</v>
      </c>
      <c r="I343">
        <v>0</v>
      </c>
      <c r="J343">
        <v>0</v>
      </c>
      <c r="K343">
        <v>407.91</v>
      </c>
    </row>
    <row r="344" spans="1:11" x14ac:dyDescent="0.25">
      <c r="A344" t="s">
        <v>12</v>
      </c>
      <c r="B344" s="2">
        <v>45137</v>
      </c>
      <c r="C344">
        <v>1</v>
      </c>
      <c r="D344">
        <v>4.0999999999999996</v>
      </c>
      <c r="E344">
        <v>42.4</v>
      </c>
      <c r="F344">
        <v>0</v>
      </c>
      <c r="H344">
        <v>0</v>
      </c>
      <c r="I344">
        <v>1</v>
      </c>
      <c r="J344">
        <v>3</v>
      </c>
      <c r="K344">
        <v>65.37</v>
      </c>
    </row>
    <row r="345" spans="1:11" x14ac:dyDescent="0.25">
      <c r="A345" t="s">
        <v>12</v>
      </c>
      <c r="B345" s="2">
        <v>45144</v>
      </c>
      <c r="C345">
        <v>5</v>
      </c>
      <c r="D345">
        <v>3.5</v>
      </c>
      <c r="E345">
        <v>43.9</v>
      </c>
      <c r="F345">
        <v>0</v>
      </c>
      <c r="H345">
        <v>0</v>
      </c>
      <c r="I345">
        <v>1</v>
      </c>
      <c r="J345">
        <v>5</v>
      </c>
      <c r="K345">
        <v>25.68</v>
      </c>
    </row>
    <row r="346" spans="1:11" x14ac:dyDescent="0.25">
      <c r="A346" t="s">
        <v>12</v>
      </c>
      <c r="B346" s="2">
        <v>45151</v>
      </c>
      <c r="C346">
        <v>7</v>
      </c>
      <c r="D346">
        <v>32.9</v>
      </c>
      <c r="E346">
        <v>12.4</v>
      </c>
      <c r="F346">
        <v>0</v>
      </c>
      <c r="H346">
        <v>0</v>
      </c>
      <c r="I346">
        <v>0</v>
      </c>
      <c r="J346">
        <v>0</v>
      </c>
      <c r="K346">
        <v>490.68</v>
      </c>
    </row>
    <row r="347" spans="1:11" x14ac:dyDescent="0.25">
      <c r="A347" t="s">
        <v>12</v>
      </c>
      <c r="B347" s="2">
        <v>45158</v>
      </c>
      <c r="C347">
        <v>5</v>
      </c>
      <c r="D347">
        <v>19.5</v>
      </c>
      <c r="E347">
        <v>42.9</v>
      </c>
      <c r="F347">
        <v>0</v>
      </c>
      <c r="H347">
        <v>0</v>
      </c>
      <c r="I347">
        <v>0</v>
      </c>
      <c r="J347">
        <v>0</v>
      </c>
      <c r="K347">
        <v>249.19</v>
      </c>
    </row>
    <row r="348" spans="1:11" x14ac:dyDescent="0.25">
      <c r="A348" t="s">
        <v>12</v>
      </c>
      <c r="B348" s="2">
        <v>45165</v>
      </c>
      <c r="C348">
        <v>2</v>
      </c>
      <c r="D348">
        <v>9.1999999999999993</v>
      </c>
      <c r="E348">
        <v>42.4</v>
      </c>
      <c r="F348">
        <v>0</v>
      </c>
      <c r="H348">
        <v>0</v>
      </c>
      <c r="I348">
        <v>0</v>
      </c>
      <c r="J348">
        <v>0</v>
      </c>
      <c r="K348">
        <v>61.1</v>
      </c>
    </row>
    <row r="349" spans="1:11" x14ac:dyDescent="0.25">
      <c r="A349" t="s">
        <v>12</v>
      </c>
      <c r="B349" s="2">
        <v>45172</v>
      </c>
      <c r="C349">
        <v>2</v>
      </c>
      <c r="D349">
        <v>1.4</v>
      </c>
      <c r="E349">
        <v>18.2</v>
      </c>
      <c r="F349">
        <v>0</v>
      </c>
      <c r="H349">
        <v>0</v>
      </c>
      <c r="I349">
        <v>0</v>
      </c>
      <c r="J349">
        <v>0</v>
      </c>
      <c r="K349">
        <v>24.67</v>
      </c>
    </row>
    <row r="350" spans="1:11" x14ac:dyDescent="0.25">
      <c r="A350" t="s">
        <v>12</v>
      </c>
      <c r="B350" s="2">
        <v>45179</v>
      </c>
      <c r="C350">
        <v>5</v>
      </c>
      <c r="D350">
        <v>3.5</v>
      </c>
      <c r="E350">
        <v>11</v>
      </c>
      <c r="F350">
        <v>1</v>
      </c>
      <c r="G350" s="4" t="s">
        <v>25</v>
      </c>
      <c r="H350">
        <v>130.80000000000001</v>
      </c>
      <c r="I350">
        <v>0</v>
      </c>
      <c r="J350">
        <v>0</v>
      </c>
      <c r="K350">
        <v>65.459999999999994</v>
      </c>
    </row>
    <row r="351" spans="1:11" x14ac:dyDescent="0.25">
      <c r="A351" t="s">
        <v>12</v>
      </c>
      <c r="B351" s="2">
        <v>45186</v>
      </c>
      <c r="C351">
        <v>0</v>
      </c>
      <c r="D351">
        <v>0</v>
      </c>
      <c r="E351">
        <v>40.5</v>
      </c>
      <c r="F351">
        <v>0</v>
      </c>
      <c r="H351">
        <v>0</v>
      </c>
      <c r="I351">
        <v>0</v>
      </c>
      <c r="J351">
        <v>0</v>
      </c>
      <c r="K351">
        <v>0</v>
      </c>
    </row>
    <row r="352" spans="1:11" x14ac:dyDescent="0.25">
      <c r="A352" t="s">
        <v>12</v>
      </c>
      <c r="B352" s="2">
        <v>45193</v>
      </c>
      <c r="C352">
        <v>5</v>
      </c>
      <c r="D352">
        <v>27</v>
      </c>
      <c r="E352">
        <v>13.7</v>
      </c>
      <c r="F352">
        <v>0</v>
      </c>
      <c r="H352">
        <v>0</v>
      </c>
      <c r="I352">
        <v>0</v>
      </c>
      <c r="J352">
        <v>0</v>
      </c>
      <c r="K352">
        <v>327.64999999999998</v>
      </c>
    </row>
    <row r="353" spans="1:11" x14ac:dyDescent="0.25">
      <c r="A353" t="s">
        <v>12</v>
      </c>
      <c r="B353" s="2">
        <v>45200</v>
      </c>
      <c r="C353">
        <v>6</v>
      </c>
      <c r="D353">
        <v>31.2</v>
      </c>
      <c r="E353">
        <v>31.5</v>
      </c>
      <c r="F353">
        <v>0</v>
      </c>
      <c r="H353">
        <v>0</v>
      </c>
      <c r="I353">
        <v>0</v>
      </c>
      <c r="J353">
        <v>0</v>
      </c>
      <c r="K353">
        <v>454.05</v>
      </c>
    </row>
    <row r="354" spans="1:11" x14ac:dyDescent="0.25">
      <c r="A354" t="s">
        <v>12</v>
      </c>
      <c r="B354" s="2">
        <v>45207</v>
      </c>
      <c r="C354">
        <v>4</v>
      </c>
      <c r="D354">
        <v>12.4</v>
      </c>
      <c r="E354">
        <v>46</v>
      </c>
      <c r="F354">
        <v>0</v>
      </c>
      <c r="H354">
        <v>0</v>
      </c>
      <c r="I354">
        <v>0</v>
      </c>
      <c r="J354">
        <v>0</v>
      </c>
      <c r="K354">
        <v>162.44</v>
      </c>
    </row>
    <row r="355" spans="1:11" x14ac:dyDescent="0.25">
      <c r="A355" t="s">
        <v>12</v>
      </c>
      <c r="B355" s="2">
        <v>45214</v>
      </c>
      <c r="C355">
        <v>1</v>
      </c>
      <c r="D355">
        <v>3.1</v>
      </c>
      <c r="E355">
        <v>39.9</v>
      </c>
      <c r="F355">
        <v>0</v>
      </c>
      <c r="H355">
        <v>0</v>
      </c>
      <c r="I355">
        <v>0</v>
      </c>
      <c r="J355">
        <v>0</v>
      </c>
      <c r="K355">
        <v>25.7</v>
      </c>
    </row>
    <row r="356" spans="1:11" x14ac:dyDescent="0.25">
      <c r="A356" t="s">
        <v>12</v>
      </c>
      <c r="B356" s="2">
        <v>45221</v>
      </c>
      <c r="C356">
        <v>2</v>
      </c>
      <c r="D356">
        <v>9.8000000000000007</v>
      </c>
      <c r="E356">
        <v>15.7</v>
      </c>
      <c r="F356">
        <v>0</v>
      </c>
      <c r="H356">
        <v>0</v>
      </c>
      <c r="I356">
        <v>0</v>
      </c>
      <c r="J356">
        <v>0</v>
      </c>
      <c r="K356">
        <v>154.44</v>
      </c>
    </row>
    <row r="357" spans="1:11" x14ac:dyDescent="0.25">
      <c r="A357" t="s">
        <v>12</v>
      </c>
      <c r="B357" s="2">
        <v>45228</v>
      </c>
      <c r="C357">
        <v>4</v>
      </c>
      <c r="D357">
        <v>21.6</v>
      </c>
      <c r="E357">
        <v>14.2</v>
      </c>
      <c r="F357">
        <v>0</v>
      </c>
      <c r="H357">
        <v>0</v>
      </c>
      <c r="I357">
        <v>0</v>
      </c>
      <c r="J357">
        <v>0</v>
      </c>
      <c r="K357">
        <v>321.64</v>
      </c>
    </row>
    <row r="358" spans="1:11" x14ac:dyDescent="0.25">
      <c r="A358" t="s">
        <v>12</v>
      </c>
      <c r="B358" s="2">
        <v>45235</v>
      </c>
      <c r="C358">
        <v>5</v>
      </c>
      <c r="D358">
        <v>22</v>
      </c>
      <c r="E358">
        <v>28.5</v>
      </c>
      <c r="F358">
        <v>0</v>
      </c>
      <c r="H358">
        <v>0</v>
      </c>
      <c r="I358">
        <v>0</v>
      </c>
      <c r="J358">
        <v>0</v>
      </c>
      <c r="K358">
        <v>435.92</v>
      </c>
    </row>
    <row r="359" spans="1:11" x14ac:dyDescent="0.25">
      <c r="A359" t="s">
        <v>12</v>
      </c>
      <c r="B359" s="2">
        <v>45242</v>
      </c>
      <c r="C359">
        <v>4</v>
      </c>
      <c r="D359">
        <v>18.8</v>
      </c>
      <c r="E359">
        <v>15.3</v>
      </c>
      <c r="F359">
        <v>0</v>
      </c>
      <c r="H359">
        <v>0</v>
      </c>
      <c r="I359">
        <v>0</v>
      </c>
      <c r="J359">
        <v>0</v>
      </c>
      <c r="K359">
        <v>257.38</v>
      </c>
    </row>
    <row r="360" spans="1:11" x14ac:dyDescent="0.25">
      <c r="A360" t="s">
        <v>12</v>
      </c>
      <c r="B360" s="2">
        <v>45249</v>
      </c>
      <c r="C360">
        <v>0</v>
      </c>
      <c r="D360">
        <v>0</v>
      </c>
      <c r="E360">
        <v>42</v>
      </c>
      <c r="F360">
        <v>0</v>
      </c>
      <c r="H360">
        <v>0</v>
      </c>
      <c r="I360">
        <v>0</v>
      </c>
      <c r="J360">
        <v>0</v>
      </c>
      <c r="K360">
        <v>0</v>
      </c>
    </row>
    <row r="361" spans="1:11" x14ac:dyDescent="0.25">
      <c r="A361" t="s">
        <v>12</v>
      </c>
      <c r="B361" s="2">
        <v>45256</v>
      </c>
      <c r="C361">
        <v>0</v>
      </c>
      <c r="D361">
        <v>0</v>
      </c>
      <c r="E361">
        <v>11.4</v>
      </c>
      <c r="F361">
        <v>0</v>
      </c>
      <c r="H361">
        <v>0</v>
      </c>
      <c r="I361">
        <v>0</v>
      </c>
      <c r="J361">
        <v>0</v>
      </c>
      <c r="K361">
        <v>0</v>
      </c>
    </row>
    <row r="362" spans="1:11" x14ac:dyDescent="0.25">
      <c r="A362" t="s">
        <v>12</v>
      </c>
      <c r="B362" s="2">
        <v>45263</v>
      </c>
      <c r="C362">
        <v>7</v>
      </c>
      <c r="D362">
        <v>22.4</v>
      </c>
      <c r="E362">
        <v>23.8</v>
      </c>
      <c r="F362">
        <v>0</v>
      </c>
      <c r="H362">
        <v>0</v>
      </c>
      <c r="I362">
        <v>0</v>
      </c>
      <c r="J362">
        <v>0</v>
      </c>
      <c r="K362">
        <v>305.94</v>
      </c>
    </row>
    <row r="363" spans="1:11" x14ac:dyDescent="0.25">
      <c r="A363" t="s">
        <v>12</v>
      </c>
      <c r="B363" s="2">
        <v>45270</v>
      </c>
      <c r="C363">
        <v>7</v>
      </c>
      <c r="D363">
        <v>42</v>
      </c>
      <c r="E363">
        <v>28.1</v>
      </c>
      <c r="F363">
        <v>0</v>
      </c>
      <c r="H363">
        <v>0</v>
      </c>
      <c r="I363">
        <v>0</v>
      </c>
      <c r="J363">
        <v>0</v>
      </c>
      <c r="K363">
        <v>679.33</v>
      </c>
    </row>
    <row r="364" spans="1:11" x14ac:dyDescent="0.25">
      <c r="A364" t="s">
        <v>12</v>
      </c>
      <c r="B364" s="2">
        <v>45277</v>
      </c>
      <c r="C364">
        <v>5</v>
      </c>
      <c r="D364">
        <v>12</v>
      </c>
      <c r="E364">
        <v>45.7</v>
      </c>
      <c r="F364">
        <v>0</v>
      </c>
      <c r="H364">
        <v>0</v>
      </c>
      <c r="I364">
        <v>0</v>
      </c>
      <c r="J364">
        <v>0</v>
      </c>
      <c r="K364">
        <v>147.72</v>
      </c>
    </row>
    <row r="365" spans="1:11" x14ac:dyDescent="0.25">
      <c r="A365" t="s">
        <v>12</v>
      </c>
      <c r="B365" s="2">
        <v>45284</v>
      </c>
      <c r="C365">
        <v>7</v>
      </c>
      <c r="D365">
        <v>28.7</v>
      </c>
      <c r="E365">
        <v>36.700000000000003</v>
      </c>
      <c r="F365">
        <v>0</v>
      </c>
      <c r="H365">
        <v>0</v>
      </c>
      <c r="I365">
        <v>0</v>
      </c>
      <c r="J365">
        <v>0</v>
      </c>
      <c r="K365">
        <v>170.67</v>
      </c>
    </row>
    <row r="366" spans="1:11" x14ac:dyDescent="0.25">
      <c r="A366" t="s">
        <v>12</v>
      </c>
      <c r="B366" s="2">
        <v>45291</v>
      </c>
      <c r="C366">
        <v>5</v>
      </c>
      <c r="D366">
        <v>14</v>
      </c>
      <c r="E366">
        <v>11</v>
      </c>
      <c r="F366">
        <v>0</v>
      </c>
      <c r="H366">
        <v>0</v>
      </c>
      <c r="I366">
        <v>0</v>
      </c>
      <c r="J366">
        <v>0</v>
      </c>
      <c r="K366">
        <v>274.77</v>
      </c>
    </row>
    <row r="367" spans="1:11" x14ac:dyDescent="0.25">
      <c r="A367" t="s">
        <v>12</v>
      </c>
      <c r="B367" s="2">
        <v>45298</v>
      </c>
      <c r="C367">
        <v>1</v>
      </c>
      <c r="D367">
        <v>1.2</v>
      </c>
      <c r="E367">
        <v>38.5</v>
      </c>
      <c r="F367">
        <v>0</v>
      </c>
      <c r="H367">
        <v>0</v>
      </c>
      <c r="I367">
        <v>0</v>
      </c>
      <c r="J367">
        <v>0</v>
      </c>
      <c r="K367">
        <v>14.15</v>
      </c>
    </row>
    <row r="368" spans="1:11" x14ac:dyDescent="0.25">
      <c r="A368" t="s">
        <v>12</v>
      </c>
      <c r="B368" s="2">
        <v>45305</v>
      </c>
      <c r="C368">
        <v>1</v>
      </c>
      <c r="D368">
        <v>5.8</v>
      </c>
      <c r="E368">
        <v>48.9</v>
      </c>
      <c r="F368">
        <v>0</v>
      </c>
      <c r="H368">
        <v>0</v>
      </c>
      <c r="I368">
        <v>0</v>
      </c>
      <c r="J368">
        <v>0</v>
      </c>
      <c r="K368">
        <v>106.05</v>
      </c>
    </row>
    <row r="369" spans="1:11" x14ac:dyDescent="0.25">
      <c r="A369" t="s">
        <v>12</v>
      </c>
      <c r="B369" s="2">
        <v>45312</v>
      </c>
      <c r="C369">
        <v>3</v>
      </c>
      <c r="D369">
        <v>3.9</v>
      </c>
      <c r="E369">
        <v>37.200000000000003</v>
      </c>
      <c r="F369">
        <v>0</v>
      </c>
      <c r="H369">
        <v>0</v>
      </c>
      <c r="I369">
        <v>0</v>
      </c>
      <c r="J369">
        <v>0</v>
      </c>
      <c r="K369">
        <v>63.06</v>
      </c>
    </row>
    <row r="370" spans="1:11" x14ac:dyDescent="0.25">
      <c r="A370" t="s">
        <v>12</v>
      </c>
      <c r="B370" s="2">
        <v>45319</v>
      </c>
      <c r="C370">
        <v>2</v>
      </c>
      <c r="D370">
        <v>7.2</v>
      </c>
      <c r="E370">
        <v>31.2</v>
      </c>
      <c r="F370">
        <v>1</v>
      </c>
      <c r="G370" s="4" t="s">
        <v>24</v>
      </c>
      <c r="H370">
        <v>426.39</v>
      </c>
      <c r="I370">
        <v>0</v>
      </c>
      <c r="J370">
        <v>0</v>
      </c>
      <c r="K370">
        <v>138.29</v>
      </c>
    </row>
    <row r="371" spans="1:11" x14ac:dyDescent="0.25">
      <c r="A371" t="s">
        <v>12</v>
      </c>
      <c r="B371" s="2">
        <v>45326</v>
      </c>
      <c r="C371">
        <v>2</v>
      </c>
      <c r="D371">
        <v>5.2</v>
      </c>
      <c r="E371">
        <v>14</v>
      </c>
      <c r="F371">
        <v>0</v>
      </c>
      <c r="H371">
        <v>0</v>
      </c>
      <c r="I371">
        <v>0</v>
      </c>
      <c r="J371">
        <v>0</v>
      </c>
      <c r="K371">
        <v>74.22</v>
      </c>
    </row>
    <row r="372" spans="1:11" x14ac:dyDescent="0.25">
      <c r="A372" t="s">
        <v>12</v>
      </c>
      <c r="B372" s="2">
        <v>45333</v>
      </c>
      <c r="C372">
        <v>2</v>
      </c>
      <c r="D372">
        <v>7</v>
      </c>
      <c r="E372">
        <v>48.2</v>
      </c>
      <c r="F372">
        <v>0</v>
      </c>
      <c r="H372">
        <v>0</v>
      </c>
      <c r="I372">
        <v>0</v>
      </c>
      <c r="J372">
        <v>0</v>
      </c>
      <c r="K372">
        <v>40.14</v>
      </c>
    </row>
    <row r="373" spans="1:11" x14ac:dyDescent="0.25">
      <c r="A373" t="s">
        <v>12</v>
      </c>
      <c r="B373" s="2">
        <v>45340</v>
      </c>
      <c r="C373">
        <v>6</v>
      </c>
      <c r="D373">
        <v>12.6</v>
      </c>
      <c r="E373">
        <v>46</v>
      </c>
      <c r="F373">
        <v>0</v>
      </c>
      <c r="H373">
        <v>0</v>
      </c>
      <c r="I373">
        <v>0</v>
      </c>
      <c r="J373">
        <v>0</v>
      </c>
      <c r="K373">
        <v>151.44999999999999</v>
      </c>
    </row>
    <row r="374" spans="1:11" x14ac:dyDescent="0.25">
      <c r="A374" t="s">
        <v>12</v>
      </c>
      <c r="B374" s="2">
        <v>45347</v>
      </c>
      <c r="C374">
        <v>2</v>
      </c>
      <c r="D374">
        <v>9</v>
      </c>
      <c r="E374">
        <v>22</v>
      </c>
      <c r="F374">
        <v>1</v>
      </c>
      <c r="G374" s="4" t="s">
        <v>24</v>
      </c>
      <c r="H374">
        <v>600.17999999999995</v>
      </c>
      <c r="I374">
        <v>0</v>
      </c>
      <c r="J374">
        <v>0</v>
      </c>
      <c r="K374">
        <v>169.61</v>
      </c>
    </row>
    <row r="375" spans="1:11" x14ac:dyDescent="0.25">
      <c r="A375" t="s">
        <v>12</v>
      </c>
      <c r="B375" s="2">
        <v>45354</v>
      </c>
      <c r="C375">
        <v>1</v>
      </c>
      <c r="D375">
        <v>0.8</v>
      </c>
      <c r="E375">
        <v>26.4</v>
      </c>
      <c r="F375">
        <v>0</v>
      </c>
      <c r="H375">
        <v>0</v>
      </c>
      <c r="I375">
        <v>0</v>
      </c>
      <c r="J375">
        <v>0</v>
      </c>
      <c r="K375">
        <v>13.18</v>
      </c>
    </row>
    <row r="376" spans="1:11" x14ac:dyDescent="0.25">
      <c r="A376" t="s">
        <v>12</v>
      </c>
      <c r="B376" s="2">
        <v>45361</v>
      </c>
      <c r="C376">
        <v>3</v>
      </c>
      <c r="D376">
        <v>8.1000000000000014</v>
      </c>
      <c r="E376">
        <v>16.399999999999999</v>
      </c>
      <c r="F376">
        <v>0</v>
      </c>
      <c r="H376">
        <v>0</v>
      </c>
      <c r="I376">
        <v>0</v>
      </c>
      <c r="J376">
        <v>0</v>
      </c>
      <c r="K376">
        <v>70.7</v>
      </c>
    </row>
    <row r="377" spans="1:11" x14ac:dyDescent="0.25">
      <c r="A377" t="s">
        <v>12</v>
      </c>
      <c r="B377" s="2">
        <v>45368</v>
      </c>
      <c r="C377">
        <v>5</v>
      </c>
      <c r="D377">
        <v>4.5</v>
      </c>
      <c r="E377">
        <v>48.5</v>
      </c>
      <c r="F377">
        <v>0</v>
      </c>
      <c r="H377">
        <v>0</v>
      </c>
      <c r="I377">
        <v>0</v>
      </c>
      <c r="J377">
        <v>0</v>
      </c>
      <c r="K377">
        <v>30.83</v>
      </c>
    </row>
    <row r="378" spans="1:11" x14ac:dyDescent="0.25">
      <c r="A378" t="s">
        <v>12</v>
      </c>
      <c r="B378" s="2">
        <v>45375</v>
      </c>
      <c r="C378">
        <v>2</v>
      </c>
      <c r="D378">
        <v>3.2</v>
      </c>
      <c r="E378">
        <v>15.7</v>
      </c>
      <c r="F378">
        <v>0</v>
      </c>
      <c r="H378">
        <v>0</v>
      </c>
      <c r="I378">
        <v>0</v>
      </c>
      <c r="J378">
        <v>0</v>
      </c>
      <c r="K378">
        <v>46.56</v>
      </c>
    </row>
    <row r="379" spans="1:11" x14ac:dyDescent="0.25">
      <c r="A379" t="s">
        <v>12</v>
      </c>
      <c r="B379" s="2">
        <v>45382</v>
      </c>
      <c r="C379">
        <v>4</v>
      </c>
      <c r="D379">
        <v>13.6</v>
      </c>
      <c r="E379">
        <v>40.9</v>
      </c>
      <c r="F379">
        <v>0</v>
      </c>
      <c r="H379">
        <v>0</v>
      </c>
      <c r="I379">
        <v>0</v>
      </c>
      <c r="J379">
        <v>0</v>
      </c>
      <c r="K379">
        <v>157.41</v>
      </c>
    </row>
    <row r="380" spans="1:11" x14ac:dyDescent="0.25">
      <c r="A380" t="s">
        <v>12</v>
      </c>
      <c r="B380" s="2">
        <v>45389</v>
      </c>
      <c r="C380">
        <v>1</v>
      </c>
      <c r="D380">
        <v>3.5</v>
      </c>
      <c r="E380">
        <v>34.4</v>
      </c>
      <c r="F380">
        <v>0</v>
      </c>
      <c r="H380">
        <v>0</v>
      </c>
      <c r="I380">
        <v>0</v>
      </c>
      <c r="J380">
        <v>0</v>
      </c>
      <c r="K380">
        <v>57.1</v>
      </c>
    </row>
    <row r="381" spans="1:11" x14ac:dyDescent="0.25">
      <c r="A381" t="s">
        <v>12</v>
      </c>
      <c r="B381" s="2">
        <v>45396</v>
      </c>
      <c r="C381">
        <v>5</v>
      </c>
      <c r="D381">
        <v>26.5</v>
      </c>
      <c r="E381">
        <v>48</v>
      </c>
      <c r="F381">
        <v>1</v>
      </c>
      <c r="G381" s="4" t="s">
        <v>25</v>
      </c>
      <c r="H381">
        <v>201.55</v>
      </c>
      <c r="I381">
        <v>0</v>
      </c>
      <c r="J381">
        <v>0</v>
      </c>
      <c r="K381">
        <v>365.03</v>
      </c>
    </row>
    <row r="382" spans="1:11" x14ac:dyDescent="0.25">
      <c r="A382" t="s">
        <v>12</v>
      </c>
      <c r="B382" s="2">
        <v>45403</v>
      </c>
      <c r="C382">
        <v>7</v>
      </c>
      <c r="D382">
        <v>32.9</v>
      </c>
      <c r="E382">
        <v>19</v>
      </c>
      <c r="F382">
        <v>0</v>
      </c>
      <c r="H382">
        <v>0</v>
      </c>
      <c r="I382">
        <v>0</v>
      </c>
      <c r="J382">
        <v>0</v>
      </c>
      <c r="K382">
        <v>462.24</v>
      </c>
    </row>
    <row r="383" spans="1:11" x14ac:dyDescent="0.25">
      <c r="A383" t="s">
        <v>12</v>
      </c>
      <c r="B383" s="2">
        <v>45410</v>
      </c>
      <c r="C383">
        <v>5</v>
      </c>
      <c r="D383">
        <v>9</v>
      </c>
      <c r="E383">
        <v>44</v>
      </c>
      <c r="F383">
        <v>0</v>
      </c>
      <c r="H383">
        <v>0</v>
      </c>
      <c r="I383">
        <v>0</v>
      </c>
      <c r="J383">
        <v>0</v>
      </c>
      <c r="K383">
        <v>103.38</v>
      </c>
    </row>
    <row r="384" spans="1:11" x14ac:dyDescent="0.25">
      <c r="A384" t="s">
        <v>12</v>
      </c>
      <c r="B384" s="2">
        <v>45417</v>
      </c>
      <c r="C384">
        <v>0</v>
      </c>
      <c r="D384">
        <v>0</v>
      </c>
      <c r="E384">
        <v>44.6</v>
      </c>
      <c r="F384">
        <v>0</v>
      </c>
      <c r="H384">
        <v>0</v>
      </c>
      <c r="I384">
        <v>0</v>
      </c>
      <c r="J384">
        <v>0</v>
      </c>
      <c r="K384">
        <v>0</v>
      </c>
    </row>
    <row r="385" spans="1:11" x14ac:dyDescent="0.25">
      <c r="A385" t="s">
        <v>12</v>
      </c>
      <c r="B385" s="2">
        <v>45424</v>
      </c>
      <c r="C385">
        <v>4</v>
      </c>
      <c r="D385">
        <v>16</v>
      </c>
      <c r="E385">
        <v>23.2</v>
      </c>
      <c r="F385">
        <v>0</v>
      </c>
      <c r="H385">
        <v>0</v>
      </c>
      <c r="I385">
        <v>0</v>
      </c>
      <c r="J385">
        <v>0</v>
      </c>
      <c r="K385">
        <v>165.6</v>
      </c>
    </row>
    <row r="386" spans="1:11" x14ac:dyDescent="0.25">
      <c r="A386" t="s">
        <v>12</v>
      </c>
      <c r="B386" s="2">
        <v>45431</v>
      </c>
      <c r="C386">
        <v>0</v>
      </c>
      <c r="D386">
        <v>0</v>
      </c>
      <c r="E386">
        <v>42.2</v>
      </c>
      <c r="F386">
        <v>0</v>
      </c>
      <c r="H386">
        <v>0</v>
      </c>
      <c r="I386">
        <v>0</v>
      </c>
      <c r="J386">
        <v>0</v>
      </c>
      <c r="K386">
        <v>0</v>
      </c>
    </row>
    <row r="387" spans="1:11" x14ac:dyDescent="0.25">
      <c r="A387" t="s">
        <v>12</v>
      </c>
      <c r="B387" s="2">
        <v>45438</v>
      </c>
      <c r="C387">
        <v>4</v>
      </c>
      <c r="D387">
        <v>4.4000000000000004</v>
      </c>
      <c r="E387">
        <v>41.2</v>
      </c>
      <c r="F387">
        <v>0</v>
      </c>
      <c r="H387">
        <v>0</v>
      </c>
      <c r="I387">
        <v>0</v>
      </c>
      <c r="J387">
        <v>0</v>
      </c>
      <c r="K387">
        <v>77.27</v>
      </c>
    </row>
    <row r="388" spans="1:11" x14ac:dyDescent="0.25">
      <c r="A388" t="s">
        <v>12</v>
      </c>
      <c r="B388" s="2">
        <v>45445</v>
      </c>
      <c r="C388">
        <v>6</v>
      </c>
      <c r="D388">
        <v>22.8</v>
      </c>
      <c r="E388">
        <v>44.8</v>
      </c>
      <c r="F388">
        <v>0</v>
      </c>
      <c r="H388">
        <v>0</v>
      </c>
      <c r="I388">
        <v>1</v>
      </c>
      <c r="J388">
        <v>1</v>
      </c>
      <c r="K388">
        <v>315.89999999999998</v>
      </c>
    </row>
    <row r="389" spans="1:11" x14ac:dyDescent="0.25">
      <c r="A389" t="s">
        <v>12</v>
      </c>
      <c r="B389" s="2">
        <v>45452</v>
      </c>
      <c r="C389">
        <v>1</v>
      </c>
      <c r="D389">
        <v>3.7</v>
      </c>
      <c r="E389">
        <v>14.7</v>
      </c>
      <c r="F389">
        <v>0</v>
      </c>
      <c r="H389">
        <v>0</v>
      </c>
      <c r="I389">
        <v>0</v>
      </c>
      <c r="J389">
        <v>0</v>
      </c>
      <c r="K389">
        <v>55.83</v>
      </c>
    </row>
    <row r="390" spans="1:11" x14ac:dyDescent="0.25">
      <c r="A390" t="s">
        <v>12</v>
      </c>
      <c r="B390" s="2">
        <v>45459</v>
      </c>
      <c r="C390">
        <v>6</v>
      </c>
      <c r="D390">
        <v>30</v>
      </c>
      <c r="E390">
        <v>38.700000000000003</v>
      </c>
      <c r="F390">
        <v>1</v>
      </c>
      <c r="G390" s="4" t="s">
        <v>24</v>
      </c>
      <c r="H390">
        <v>809.32</v>
      </c>
      <c r="I390">
        <v>0</v>
      </c>
      <c r="J390">
        <v>0</v>
      </c>
      <c r="K390">
        <v>408.01</v>
      </c>
    </row>
    <row r="391" spans="1:11" x14ac:dyDescent="0.25">
      <c r="A391" t="s">
        <v>12</v>
      </c>
      <c r="B391" s="2">
        <v>45466</v>
      </c>
      <c r="C391">
        <v>0</v>
      </c>
      <c r="D391">
        <v>0</v>
      </c>
      <c r="E391">
        <v>42.5</v>
      </c>
      <c r="F391">
        <v>0</v>
      </c>
      <c r="H391">
        <v>0</v>
      </c>
      <c r="I391">
        <v>0</v>
      </c>
      <c r="J391">
        <v>0</v>
      </c>
      <c r="K391">
        <v>0</v>
      </c>
    </row>
    <row r="392" spans="1:11" x14ac:dyDescent="0.25">
      <c r="A392" t="s">
        <v>12</v>
      </c>
      <c r="B392" s="2">
        <v>45473</v>
      </c>
      <c r="C392">
        <v>0</v>
      </c>
      <c r="D392">
        <v>0</v>
      </c>
      <c r="E392">
        <v>17.2</v>
      </c>
      <c r="F392">
        <v>0</v>
      </c>
      <c r="H392">
        <v>0</v>
      </c>
      <c r="I392">
        <v>0</v>
      </c>
      <c r="J392">
        <v>0</v>
      </c>
      <c r="K392">
        <v>0</v>
      </c>
    </row>
    <row r="393" spans="1:11" x14ac:dyDescent="0.25">
      <c r="A393" t="s">
        <v>12</v>
      </c>
      <c r="B393" s="2">
        <v>45480</v>
      </c>
      <c r="C393">
        <v>6</v>
      </c>
      <c r="D393">
        <v>29.4</v>
      </c>
      <c r="E393">
        <v>39.200000000000003</v>
      </c>
      <c r="F393">
        <v>0</v>
      </c>
      <c r="H393">
        <v>0</v>
      </c>
      <c r="I393">
        <v>0</v>
      </c>
      <c r="J393">
        <v>0</v>
      </c>
      <c r="K393">
        <v>507.9</v>
      </c>
    </row>
    <row r="394" spans="1:11" x14ac:dyDescent="0.25">
      <c r="A394" t="s">
        <v>12</v>
      </c>
      <c r="B394" s="2">
        <v>45487</v>
      </c>
      <c r="C394">
        <v>5</v>
      </c>
      <c r="D394">
        <v>12</v>
      </c>
      <c r="E394">
        <v>48.6</v>
      </c>
      <c r="F394">
        <v>0</v>
      </c>
      <c r="H394">
        <v>0</v>
      </c>
      <c r="I394">
        <v>0</v>
      </c>
      <c r="J394">
        <v>0</v>
      </c>
      <c r="K394">
        <v>118.41</v>
      </c>
    </row>
    <row r="395" spans="1:11" x14ac:dyDescent="0.25">
      <c r="A395" t="s">
        <v>12</v>
      </c>
      <c r="B395" s="2">
        <v>45494</v>
      </c>
      <c r="C395">
        <v>4</v>
      </c>
      <c r="D395">
        <v>18.8</v>
      </c>
      <c r="E395">
        <v>16.399999999999999</v>
      </c>
      <c r="F395">
        <v>0</v>
      </c>
      <c r="H395">
        <v>0</v>
      </c>
      <c r="I395">
        <v>0</v>
      </c>
      <c r="J395">
        <v>0</v>
      </c>
      <c r="K395">
        <v>276.82</v>
      </c>
    </row>
    <row r="396" spans="1:11" x14ac:dyDescent="0.25">
      <c r="A396" t="s">
        <v>12</v>
      </c>
      <c r="B396" s="2">
        <v>45501</v>
      </c>
      <c r="C396">
        <v>6</v>
      </c>
      <c r="D396">
        <v>27.6</v>
      </c>
      <c r="E396">
        <v>41.2</v>
      </c>
      <c r="F396">
        <v>0</v>
      </c>
      <c r="H396">
        <v>0</v>
      </c>
      <c r="I396">
        <v>0</v>
      </c>
      <c r="J396">
        <v>0</v>
      </c>
      <c r="K396">
        <v>174.79</v>
      </c>
    </row>
    <row r="397" spans="1:11" x14ac:dyDescent="0.25">
      <c r="A397" t="s">
        <v>12</v>
      </c>
      <c r="B397" s="2">
        <v>45508</v>
      </c>
      <c r="C397">
        <v>5</v>
      </c>
      <c r="D397">
        <v>19.5</v>
      </c>
      <c r="E397">
        <v>39.6</v>
      </c>
      <c r="F397">
        <v>0</v>
      </c>
      <c r="H397">
        <v>0</v>
      </c>
      <c r="I397">
        <v>0</v>
      </c>
      <c r="J397">
        <v>0</v>
      </c>
      <c r="K397">
        <v>339.89</v>
      </c>
    </row>
    <row r="398" spans="1:11" x14ac:dyDescent="0.25">
      <c r="A398" t="s">
        <v>12</v>
      </c>
      <c r="B398" s="2">
        <v>45515</v>
      </c>
      <c r="C398">
        <v>1</v>
      </c>
      <c r="D398">
        <v>5.5</v>
      </c>
      <c r="E398">
        <v>13.6</v>
      </c>
      <c r="F398">
        <v>0</v>
      </c>
      <c r="H398">
        <v>0</v>
      </c>
      <c r="I398">
        <v>0</v>
      </c>
      <c r="J398">
        <v>0</v>
      </c>
      <c r="K398">
        <v>80.260000000000005</v>
      </c>
    </row>
    <row r="399" spans="1:11" x14ac:dyDescent="0.25">
      <c r="A399" t="s">
        <v>12</v>
      </c>
      <c r="B399" s="2">
        <v>45522</v>
      </c>
      <c r="C399">
        <v>6</v>
      </c>
      <c r="D399">
        <v>9.6000000000000014</v>
      </c>
      <c r="E399">
        <v>44.2</v>
      </c>
      <c r="F399">
        <v>0</v>
      </c>
      <c r="H399">
        <v>0</v>
      </c>
      <c r="I399">
        <v>0</v>
      </c>
      <c r="J399">
        <v>0</v>
      </c>
      <c r="K399">
        <v>111.04</v>
      </c>
    </row>
    <row r="400" spans="1:11" x14ac:dyDescent="0.25">
      <c r="A400" t="s">
        <v>12</v>
      </c>
      <c r="B400" s="2">
        <v>45529</v>
      </c>
      <c r="C400">
        <v>5</v>
      </c>
      <c r="D400">
        <v>23.5</v>
      </c>
      <c r="E400">
        <v>48.4</v>
      </c>
      <c r="F400">
        <v>0</v>
      </c>
      <c r="H400">
        <v>0</v>
      </c>
      <c r="I400">
        <v>0</v>
      </c>
      <c r="J400">
        <v>0</v>
      </c>
      <c r="K400">
        <v>322.60000000000002</v>
      </c>
    </row>
    <row r="401" spans="1:11" x14ac:dyDescent="0.25">
      <c r="A401" t="s">
        <v>12</v>
      </c>
      <c r="B401" s="2">
        <v>45536</v>
      </c>
      <c r="C401">
        <v>4</v>
      </c>
      <c r="D401">
        <v>18.8</v>
      </c>
      <c r="E401">
        <v>31.5</v>
      </c>
      <c r="F401">
        <v>0</v>
      </c>
      <c r="H401">
        <v>0</v>
      </c>
      <c r="I401">
        <v>0</v>
      </c>
      <c r="J401">
        <v>0</v>
      </c>
      <c r="K401">
        <v>150.01</v>
      </c>
    </row>
    <row r="402" spans="1:11" x14ac:dyDescent="0.25">
      <c r="A402" t="s">
        <v>12</v>
      </c>
      <c r="B402" s="2">
        <v>45543</v>
      </c>
      <c r="C402">
        <v>1</v>
      </c>
      <c r="D402">
        <v>4.4000000000000004</v>
      </c>
      <c r="E402">
        <v>46.6</v>
      </c>
      <c r="F402">
        <v>0</v>
      </c>
      <c r="H402">
        <v>0</v>
      </c>
      <c r="I402">
        <v>0</v>
      </c>
      <c r="J402">
        <v>0</v>
      </c>
      <c r="K402">
        <v>31.62</v>
      </c>
    </row>
    <row r="403" spans="1:11" x14ac:dyDescent="0.25">
      <c r="A403" t="s">
        <v>12</v>
      </c>
      <c r="B403" s="2">
        <v>45550</v>
      </c>
      <c r="C403">
        <v>5</v>
      </c>
      <c r="D403">
        <v>17</v>
      </c>
      <c r="E403">
        <v>25.9</v>
      </c>
      <c r="F403">
        <v>0</v>
      </c>
      <c r="H403">
        <v>0</v>
      </c>
      <c r="I403">
        <v>0</v>
      </c>
      <c r="J403">
        <v>0</v>
      </c>
      <c r="K403">
        <v>328.8</v>
      </c>
    </row>
    <row r="404" spans="1:11" x14ac:dyDescent="0.25">
      <c r="A404" t="s">
        <v>12</v>
      </c>
      <c r="B404" s="2">
        <v>45557</v>
      </c>
      <c r="C404">
        <v>4</v>
      </c>
      <c r="D404">
        <v>15.6</v>
      </c>
      <c r="E404">
        <v>48.8</v>
      </c>
      <c r="F404">
        <v>0</v>
      </c>
      <c r="H404">
        <v>0</v>
      </c>
      <c r="I404">
        <v>0</v>
      </c>
      <c r="J404">
        <v>0</v>
      </c>
      <c r="K404">
        <v>271.32</v>
      </c>
    </row>
    <row r="405" spans="1:11" x14ac:dyDescent="0.25">
      <c r="A405" t="s">
        <v>12</v>
      </c>
      <c r="B405" s="2">
        <v>45564</v>
      </c>
      <c r="C405">
        <v>3</v>
      </c>
      <c r="D405">
        <v>10.5</v>
      </c>
      <c r="E405">
        <v>36.700000000000003</v>
      </c>
      <c r="F405">
        <v>0</v>
      </c>
      <c r="H405">
        <v>0</v>
      </c>
      <c r="I405">
        <v>0</v>
      </c>
      <c r="J405">
        <v>0</v>
      </c>
      <c r="K405">
        <v>183.74</v>
      </c>
    </row>
    <row r="406" spans="1:11" x14ac:dyDescent="0.25">
      <c r="A406" t="s">
        <v>12</v>
      </c>
      <c r="B406" s="2">
        <v>45571</v>
      </c>
      <c r="C406">
        <v>3</v>
      </c>
      <c r="D406">
        <v>5.4</v>
      </c>
      <c r="E406">
        <v>19</v>
      </c>
      <c r="F406">
        <v>0</v>
      </c>
      <c r="H406">
        <v>0</v>
      </c>
      <c r="I406">
        <v>0</v>
      </c>
      <c r="J406">
        <v>0</v>
      </c>
      <c r="K406">
        <v>28.01</v>
      </c>
    </row>
    <row r="407" spans="1:11" x14ac:dyDescent="0.25">
      <c r="A407" t="s">
        <v>12</v>
      </c>
      <c r="B407" s="2">
        <v>45578</v>
      </c>
      <c r="C407">
        <v>3</v>
      </c>
      <c r="D407">
        <v>17.399999999999999</v>
      </c>
      <c r="E407">
        <v>44.3</v>
      </c>
      <c r="F407">
        <v>0</v>
      </c>
      <c r="H407">
        <v>0</v>
      </c>
      <c r="I407">
        <v>0</v>
      </c>
      <c r="J407">
        <v>0</v>
      </c>
      <c r="K407">
        <v>232.2</v>
      </c>
    </row>
    <row r="408" spans="1:11" x14ac:dyDescent="0.25">
      <c r="A408" t="s">
        <v>12</v>
      </c>
      <c r="B408" s="2">
        <v>45585</v>
      </c>
      <c r="C408">
        <v>3</v>
      </c>
      <c r="D408">
        <v>8.3999999999999986</v>
      </c>
      <c r="E408">
        <v>43.9</v>
      </c>
      <c r="F408">
        <v>0</v>
      </c>
      <c r="H408">
        <v>0</v>
      </c>
      <c r="I408">
        <v>0</v>
      </c>
      <c r="J408">
        <v>0</v>
      </c>
      <c r="K408">
        <v>153.96</v>
      </c>
    </row>
    <row r="409" spans="1:11" x14ac:dyDescent="0.25">
      <c r="A409" t="s">
        <v>12</v>
      </c>
      <c r="B409" s="2">
        <v>45592</v>
      </c>
      <c r="C409">
        <v>6</v>
      </c>
      <c r="D409">
        <v>27.6</v>
      </c>
      <c r="E409">
        <v>38.299999999999997</v>
      </c>
      <c r="F409">
        <v>0</v>
      </c>
      <c r="H409">
        <v>0</v>
      </c>
      <c r="I409">
        <v>0</v>
      </c>
      <c r="J409">
        <v>0</v>
      </c>
      <c r="K409">
        <v>247.11</v>
      </c>
    </row>
    <row r="410" spans="1:11" x14ac:dyDescent="0.25">
      <c r="A410" t="s">
        <v>12</v>
      </c>
      <c r="B410" s="2">
        <v>45599</v>
      </c>
      <c r="C410">
        <v>5</v>
      </c>
      <c r="D410">
        <v>12.5</v>
      </c>
      <c r="E410">
        <v>47</v>
      </c>
      <c r="F410">
        <v>0</v>
      </c>
      <c r="H410">
        <v>0</v>
      </c>
      <c r="I410">
        <v>0</v>
      </c>
      <c r="J410">
        <v>0</v>
      </c>
      <c r="K410">
        <v>76.95</v>
      </c>
    </row>
    <row r="411" spans="1:11" x14ac:dyDescent="0.25">
      <c r="A411" t="s">
        <v>12</v>
      </c>
      <c r="B411" s="2">
        <v>45606</v>
      </c>
      <c r="C411">
        <v>2</v>
      </c>
      <c r="D411">
        <v>4.5999999999999996</v>
      </c>
      <c r="E411">
        <v>43.1</v>
      </c>
      <c r="F411">
        <v>0</v>
      </c>
      <c r="H411">
        <v>0</v>
      </c>
      <c r="I411">
        <v>0</v>
      </c>
      <c r="J411">
        <v>0</v>
      </c>
      <c r="K411">
        <v>62.95</v>
      </c>
    </row>
    <row r="412" spans="1:11" x14ac:dyDescent="0.25">
      <c r="A412" t="s">
        <v>12</v>
      </c>
      <c r="B412" s="2">
        <v>45613</v>
      </c>
      <c r="C412">
        <v>1</v>
      </c>
      <c r="D412">
        <v>5.9</v>
      </c>
      <c r="E412">
        <v>41.4</v>
      </c>
      <c r="F412">
        <v>0</v>
      </c>
      <c r="H412">
        <v>0</v>
      </c>
      <c r="I412">
        <v>0</v>
      </c>
      <c r="J412">
        <v>0</v>
      </c>
      <c r="K412">
        <v>57.24</v>
      </c>
    </row>
    <row r="413" spans="1:11" x14ac:dyDescent="0.25">
      <c r="A413" t="s">
        <v>12</v>
      </c>
      <c r="B413" s="2">
        <v>45620</v>
      </c>
      <c r="C413">
        <v>3</v>
      </c>
      <c r="D413">
        <v>13.5</v>
      </c>
      <c r="E413">
        <v>38.700000000000003</v>
      </c>
      <c r="F413">
        <v>0</v>
      </c>
      <c r="H413">
        <v>0</v>
      </c>
      <c r="I413">
        <v>0</v>
      </c>
      <c r="J413">
        <v>0</v>
      </c>
      <c r="K413">
        <v>266.98</v>
      </c>
    </row>
    <row r="414" spans="1:11" x14ac:dyDescent="0.25">
      <c r="A414" t="s">
        <v>12</v>
      </c>
      <c r="B414" s="2">
        <v>45627</v>
      </c>
      <c r="C414">
        <v>7</v>
      </c>
      <c r="D414">
        <v>14</v>
      </c>
      <c r="E414">
        <v>43.5</v>
      </c>
      <c r="F414">
        <v>0</v>
      </c>
      <c r="H414">
        <v>0</v>
      </c>
      <c r="I414">
        <v>0</v>
      </c>
      <c r="J414">
        <v>0</v>
      </c>
      <c r="K414">
        <v>194.12</v>
      </c>
    </row>
    <row r="415" spans="1:11" x14ac:dyDescent="0.25">
      <c r="A415" t="s">
        <v>12</v>
      </c>
      <c r="B415" s="2">
        <v>45634</v>
      </c>
      <c r="C415">
        <v>1</v>
      </c>
      <c r="D415">
        <v>5.7</v>
      </c>
      <c r="E415">
        <v>16.899999999999999</v>
      </c>
      <c r="F415">
        <v>0</v>
      </c>
      <c r="H415">
        <v>0</v>
      </c>
      <c r="I415">
        <v>0</v>
      </c>
      <c r="J415">
        <v>0</v>
      </c>
      <c r="K415">
        <v>33.42</v>
      </c>
    </row>
    <row r="416" spans="1:11" x14ac:dyDescent="0.25">
      <c r="A416" t="s">
        <v>12</v>
      </c>
      <c r="B416" s="2">
        <v>45641</v>
      </c>
      <c r="C416">
        <v>5</v>
      </c>
      <c r="D416">
        <v>15.5</v>
      </c>
      <c r="E416">
        <v>38.299999999999997</v>
      </c>
      <c r="F416">
        <v>1</v>
      </c>
      <c r="G416" s="4" t="s">
        <v>25</v>
      </c>
      <c r="H416">
        <v>158.87</v>
      </c>
      <c r="I416">
        <v>0</v>
      </c>
      <c r="J416">
        <v>0</v>
      </c>
      <c r="K416">
        <v>209.97</v>
      </c>
    </row>
    <row r="417" spans="1:11" x14ac:dyDescent="0.25">
      <c r="A417" t="s">
        <v>12</v>
      </c>
      <c r="B417" s="2">
        <v>45648</v>
      </c>
      <c r="C417">
        <v>0</v>
      </c>
      <c r="D417">
        <v>0</v>
      </c>
      <c r="E417">
        <v>29.6</v>
      </c>
      <c r="F417">
        <v>0</v>
      </c>
      <c r="H417">
        <v>0</v>
      </c>
      <c r="I417">
        <v>0</v>
      </c>
      <c r="J417">
        <v>0</v>
      </c>
      <c r="K417">
        <v>0</v>
      </c>
    </row>
    <row r="418" spans="1:11" x14ac:dyDescent="0.25">
      <c r="A418" t="s">
        <v>13</v>
      </c>
      <c r="B418" s="2">
        <v>44927</v>
      </c>
      <c r="C418">
        <v>3</v>
      </c>
      <c r="D418">
        <v>12.3</v>
      </c>
      <c r="E418">
        <v>22.4</v>
      </c>
      <c r="F418">
        <v>0</v>
      </c>
      <c r="H418">
        <v>0</v>
      </c>
      <c r="I418">
        <v>0</v>
      </c>
      <c r="J418">
        <v>0</v>
      </c>
      <c r="K418">
        <v>104.41</v>
      </c>
    </row>
    <row r="419" spans="1:11" x14ac:dyDescent="0.25">
      <c r="A419" t="s">
        <v>13</v>
      </c>
      <c r="B419" s="2">
        <v>44934</v>
      </c>
      <c r="C419">
        <v>6</v>
      </c>
      <c r="D419">
        <v>7.8000000000000007</v>
      </c>
      <c r="E419">
        <v>31.6</v>
      </c>
      <c r="F419">
        <v>0</v>
      </c>
      <c r="H419">
        <v>0</v>
      </c>
      <c r="I419">
        <v>0</v>
      </c>
      <c r="J419">
        <v>0</v>
      </c>
      <c r="K419">
        <v>39.79</v>
      </c>
    </row>
    <row r="420" spans="1:11" x14ac:dyDescent="0.25">
      <c r="A420" t="s">
        <v>13</v>
      </c>
      <c r="B420" s="2">
        <v>44941</v>
      </c>
      <c r="C420">
        <v>0</v>
      </c>
      <c r="D420">
        <v>0</v>
      </c>
      <c r="E420">
        <v>24.3</v>
      </c>
      <c r="F420">
        <v>0</v>
      </c>
      <c r="H420">
        <v>0</v>
      </c>
      <c r="I420">
        <v>0</v>
      </c>
      <c r="J420">
        <v>0</v>
      </c>
      <c r="K420">
        <v>0</v>
      </c>
    </row>
    <row r="421" spans="1:11" x14ac:dyDescent="0.25">
      <c r="A421" t="s">
        <v>13</v>
      </c>
      <c r="B421" s="2">
        <v>44948</v>
      </c>
      <c r="C421">
        <v>6</v>
      </c>
      <c r="D421">
        <v>27</v>
      </c>
      <c r="E421">
        <v>39.299999999999997</v>
      </c>
      <c r="F421">
        <v>0</v>
      </c>
      <c r="H421">
        <v>0</v>
      </c>
      <c r="I421">
        <v>0</v>
      </c>
      <c r="J421">
        <v>0</v>
      </c>
      <c r="K421">
        <v>442.32</v>
      </c>
    </row>
    <row r="422" spans="1:11" x14ac:dyDescent="0.25">
      <c r="A422" t="s">
        <v>13</v>
      </c>
      <c r="B422" s="2">
        <v>44955</v>
      </c>
      <c r="C422">
        <v>2</v>
      </c>
      <c r="D422">
        <v>10.199999999999999</v>
      </c>
      <c r="E422">
        <v>11.2</v>
      </c>
      <c r="F422">
        <v>0</v>
      </c>
      <c r="H422">
        <v>0</v>
      </c>
      <c r="I422">
        <v>0</v>
      </c>
      <c r="J422">
        <v>0</v>
      </c>
      <c r="K422">
        <v>101.76</v>
      </c>
    </row>
    <row r="423" spans="1:11" x14ac:dyDescent="0.25">
      <c r="A423" t="s">
        <v>13</v>
      </c>
      <c r="B423" s="2">
        <v>44962</v>
      </c>
      <c r="C423">
        <v>1</v>
      </c>
      <c r="D423">
        <v>5.7</v>
      </c>
      <c r="E423">
        <v>33</v>
      </c>
      <c r="F423">
        <v>0</v>
      </c>
      <c r="H423">
        <v>0</v>
      </c>
      <c r="I423">
        <v>0</v>
      </c>
      <c r="J423">
        <v>0</v>
      </c>
      <c r="K423">
        <v>63.35</v>
      </c>
    </row>
    <row r="424" spans="1:11" x14ac:dyDescent="0.25">
      <c r="A424" t="s">
        <v>13</v>
      </c>
      <c r="B424" s="2">
        <v>44969</v>
      </c>
      <c r="C424">
        <v>7</v>
      </c>
      <c r="D424">
        <v>9.1</v>
      </c>
      <c r="E424">
        <v>23.7</v>
      </c>
      <c r="F424">
        <v>1</v>
      </c>
      <c r="G424" s="4" t="s">
        <v>25</v>
      </c>
      <c r="H424">
        <v>259.67</v>
      </c>
      <c r="I424">
        <v>0</v>
      </c>
      <c r="J424">
        <v>0</v>
      </c>
      <c r="K424">
        <v>79.900000000000006</v>
      </c>
    </row>
    <row r="425" spans="1:11" x14ac:dyDescent="0.25">
      <c r="A425" t="s">
        <v>13</v>
      </c>
      <c r="B425" s="2">
        <v>44976</v>
      </c>
      <c r="C425">
        <v>1</v>
      </c>
      <c r="D425">
        <v>1.5</v>
      </c>
      <c r="E425">
        <v>26.1</v>
      </c>
      <c r="F425">
        <v>0</v>
      </c>
      <c r="H425">
        <v>0</v>
      </c>
      <c r="I425">
        <v>0</v>
      </c>
      <c r="J425">
        <v>0</v>
      </c>
      <c r="K425">
        <v>21.74</v>
      </c>
    </row>
    <row r="426" spans="1:11" x14ac:dyDescent="0.25">
      <c r="A426" t="s">
        <v>13</v>
      </c>
      <c r="B426" s="2">
        <v>44983</v>
      </c>
      <c r="C426">
        <v>5</v>
      </c>
      <c r="D426">
        <v>15</v>
      </c>
      <c r="E426">
        <v>13.8</v>
      </c>
      <c r="F426">
        <v>0</v>
      </c>
      <c r="H426">
        <v>0</v>
      </c>
      <c r="I426">
        <v>0</v>
      </c>
      <c r="J426">
        <v>0</v>
      </c>
      <c r="K426">
        <v>88.7</v>
      </c>
    </row>
    <row r="427" spans="1:11" x14ac:dyDescent="0.25">
      <c r="A427" t="s">
        <v>13</v>
      </c>
      <c r="B427" s="2">
        <v>44990</v>
      </c>
      <c r="C427">
        <v>0</v>
      </c>
      <c r="D427">
        <v>0</v>
      </c>
      <c r="E427">
        <v>13.8</v>
      </c>
      <c r="F427">
        <v>1</v>
      </c>
      <c r="G427" s="4" t="s">
        <v>24</v>
      </c>
      <c r="H427">
        <v>111.32</v>
      </c>
      <c r="I427">
        <v>0</v>
      </c>
      <c r="J427">
        <v>0</v>
      </c>
      <c r="K427">
        <v>0</v>
      </c>
    </row>
    <row r="428" spans="1:11" x14ac:dyDescent="0.25">
      <c r="A428" t="s">
        <v>13</v>
      </c>
      <c r="B428" s="2">
        <v>44997</v>
      </c>
      <c r="C428">
        <v>5</v>
      </c>
      <c r="D428">
        <v>26</v>
      </c>
      <c r="E428">
        <v>48.2</v>
      </c>
      <c r="F428">
        <v>0</v>
      </c>
      <c r="H428">
        <v>0</v>
      </c>
      <c r="I428">
        <v>0</v>
      </c>
      <c r="J428">
        <v>0</v>
      </c>
      <c r="K428">
        <v>200.9</v>
      </c>
    </row>
    <row r="429" spans="1:11" x14ac:dyDescent="0.25">
      <c r="A429" t="s">
        <v>13</v>
      </c>
      <c r="B429" s="2">
        <v>45004</v>
      </c>
      <c r="C429">
        <v>3</v>
      </c>
      <c r="D429">
        <v>17.7</v>
      </c>
      <c r="E429">
        <v>13.9</v>
      </c>
      <c r="F429">
        <v>0</v>
      </c>
      <c r="H429">
        <v>0</v>
      </c>
      <c r="I429">
        <v>0</v>
      </c>
      <c r="J429">
        <v>0</v>
      </c>
      <c r="K429">
        <v>187.84</v>
      </c>
    </row>
    <row r="430" spans="1:11" x14ac:dyDescent="0.25">
      <c r="A430" t="s">
        <v>13</v>
      </c>
      <c r="B430" s="2">
        <v>45011</v>
      </c>
      <c r="C430">
        <v>2</v>
      </c>
      <c r="D430">
        <v>10.8</v>
      </c>
      <c r="E430">
        <v>38.299999999999997</v>
      </c>
      <c r="F430">
        <v>0</v>
      </c>
      <c r="H430">
        <v>0</v>
      </c>
      <c r="I430">
        <v>0</v>
      </c>
      <c r="J430">
        <v>0</v>
      </c>
      <c r="K430">
        <v>78.11</v>
      </c>
    </row>
    <row r="431" spans="1:11" x14ac:dyDescent="0.25">
      <c r="A431" t="s">
        <v>13</v>
      </c>
      <c r="B431" s="2">
        <v>45018</v>
      </c>
      <c r="C431">
        <v>7</v>
      </c>
      <c r="D431">
        <v>4.8999999999999986</v>
      </c>
      <c r="E431">
        <v>11.6</v>
      </c>
      <c r="F431">
        <v>0</v>
      </c>
      <c r="H431">
        <v>0</v>
      </c>
      <c r="I431">
        <v>0</v>
      </c>
      <c r="J431">
        <v>0</v>
      </c>
      <c r="K431">
        <v>93.64</v>
      </c>
    </row>
    <row r="432" spans="1:11" x14ac:dyDescent="0.25">
      <c r="A432" t="s">
        <v>13</v>
      </c>
      <c r="B432" s="2">
        <v>45025</v>
      </c>
      <c r="C432">
        <v>4</v>
      </c>
      <c r="D432">
        <v>22.4</v>
      </c>
      <c r="E432">
        <v>14.3</v>
      </c>
      <c r="F432">
        <v>0</v>
      </c>
      <c r="H432">
        <v>0</v>
      </c>
      <c r="I432">
        <v>0</v>
      </c>
      <c r="J432">
        <v>0</v>
      </c>
      <c r="K432">
        <v>168.24</v>
      </c>
    </row>
    <row r="433" spans="1:11" x14ac:dyDescent="0.25">
      <c r="A433" t="s">
        <v>13</v>
      </c>
      <c r="B433" s="2">
        <v>45032</v>
      </c>
      <c r="C433">
        <v>1</v>
      </c>
      <c r="D433">
        <v>3.2</v>
      </c>
      <c r="E433">
        <v>34.1</v>
      </c>
      <c r="F433">
        <v>0</v>
      </c>
      <c r="H433">
        <v>0</v>
      </c>
      <c r="I433">
        <v>0</v>
      </c>
      <c r="J433">
        <v>0</v>
      </c>
      <c r="K433">
        <v>61.02</v>
      </c>
    </row>
    <row r="434" spans="1:11" x14ac:dyDescent="0.25">
      <c r="A434" t="s">
        <v>13</v>
      </c>
      <c r="B434" s="2">
        <v>45039</v>
      </c>
      <c r="C434">
        <v>6</v>
      </c>
      <c r="D434">
        <v>28.8</v>
      </c>
      <c r="E434">
        <v>47.8</v>
      </c>
      <c r="F434">
        <v>0</v>
      </c>
      <c r="H434">
        <v>0</v>
      </c>
      <c r="I434">
        <v>0</v>
      </c>
      <c r="J434">
        <v>0</v>
      </c>
      <c r="K434">
        <v>250.37</v>
      </c>
    </row>
    <row r="435" spans="1:11" x14ac:dyDescent="0.25">
      <c r="A435" t="s">
        <v>13</v>
      </c>
      <c r="B435" s="2">
        <v>45046</v>
      </c>
      <c r="C435">
        <v>2</v>
      </c>
      <c r="D435">
        <v>3.6</v>
      </c>
      <c r="E435">
        <v>42.7</v>
      </c>
      <c r="F435">
        <v>0</v>
      </c>
      <c r="H435">
        <v>0</v>
      </c>
      <c r="I435">
        <v>0</v>
      </c>
      <c r="J435">
        <v>0</v>
      </c>
      <c r="K435">
        <v>37.35</v>
      </c>
    </row>
    <row r="436" spans="1:11" x14ac:dyDescent="0.25">
      <c r="A436" t="s">
        <v>13</v>
      </c>
      <c r="B436" s="2">
        <v>45053</v>
      </c>
      <c r="C436">
        <v>7</v>
      </c>
      <c r="D436">
        <v>35</v>
      </c>
      <c r="E436">
        <v>46.4</v>
      </c>
      <c r="F436">
        <v>0</v>
      </c>
      <c r="H436">
        <v>0</v>
      </c>
      <c r="I436">
        <v>0</v>
      </c>
      <c r="J436">
        <v>0</v>
      </c>
      <c r="K436">
        <v>226.86</v>
      </c>
    </row>
    <row r="437" spans="1:11" x14ac:dyDescent="0.25">
      <c r="A437" t="s">
        <v>13</v>
      </c>
      <c r="B437" s="2">
        <v>45060</v>
      </c>
      <c r="C437">
        <v>1</v>
      </c>
      <c r="D437">
        <v>4.0999999999999996</v>
      </c>
      <c r="E437">
        <v>22.8</v>
      </c>
      <c r="F437">
        <v>0</v>
      </c>
      <c r="H437">
        <v>0</v>
      </c>
      <c r="I437">
        <v>0</v>
      </c>
      <c r="J437">
        <v>0</v>
      </c>
      <c r="K437">
        <v>53.21</v>
      </c>
    </row>
    <row r="438" spans="1:11" x14ac:dyDescent="0.25">
      <c r="A438" t="s">
        <v>13</v>
      </c>
      <c r="B438" s="2">
        <v>45067</v>
      </c>
      <c r="C438">
        <v>6</v>
      </c>
      <c r="D438">
        <v>28.2</v>
      </c>
      <c r="E438">
        <v>35.700000000000003</v>
      </c>
      <c r="F438">
        <v>0</v>
      </c>
      <c r="H438">
        <v>0</v>
      </c>
      <c r="I438">
        <v>0</v>
      </c>
      <c r="J438">
        <v>0</v>
      </c>
      <c r="K438">
        <v>463.97</v>
      </c>
    </row>
    <row r="439" spans="1:11" x14ac:dyDescent="0.25">
      <c r="A439" t="s">
        <v>13</v>
      </c>
      <c r="B439" s="2">
        <v>45074</v>
      </c>
      <c r="C439">
        <v>4</v>
      </c>
      <c r="D439">
        <v>22.8</v>
      </c>
      <c r="E439">
        <v>27.1</v>
      </c>
      <c r="F439">
        <v>0</v>
      </c>
      <c r="H439">
        <v>0</v>
      </c>
      <c r="I439">
        <v>0</v>
      </c>
      <c r="J439">
        <v>0</v>
      </c>
      <c r="K439">
        <v>122.15</v>
      </c>
    </row>
    <row r="440" spans="1:11" x14ac:dyDescent="0.25">
      <c r="A440" t="s">
        <v>13</v>
      </c>
      <c r="B440" s="2">
        <v>45081</v>
      </c>
      <c r="C440">
        <v>1</v>
      </c>
      <c r="D440">
        <v>2.2999999999999998</v>
      </c>
      <c r="E440">
        <v>29.4</v>
      </c>
      <c r="F440">
        <v>0</v>
      </c>
      <c r="H440">
        <v>0</v>
      </c>
      <c r="I440">
        <v>0</v>
      </c>
      <c r="J440">
        <v>0</v>
      </c>
      <c r="K440">
        <v>38.630000000000003</v>
      </c>
    </row>
    <row r="441" spans="1:11" x14ac:dyDescent="0.25">
      <c r="A441" t="s">
        <v>13</v>
      </c>
      <c r="B441" s="2">
        <v>45088</v>
      </c>
      <c r="C441">
        <v>4</v>
      </c>
      <c r="D441">
        <v>18.8</v>
      </c>
      <c r="E441">
        <v>38</v>
      </c>
      <c r="F441">
        <v>0</v>
      </c>
      <c r="H441">
        <v>0</v>
      </c>
      <c r="I441">
        <v>1</v>
      </c>
      <c r="J441">
        <v>1</v>
      </c>
      <c r="K441">
        <v>180.61</v>
      </c>
    </row>
    <row r="442" spans="1:11" x14ac:dyDescent="0.25">
      <c r="A442" t="s">
        <v>13</v>
      </c>
      <c r="B442" s="2">
        <v>45095</v>
      </c>
      <c r="C442">
        <v>2</v>
      </c>
      <c r="D442">
        <v>8</v>
      </c>
      <c r="E442">
        <v>39.6</v>
      </c>
      <c r="F442">
        <v>0</v>
      </c>
      <c r="H442">
        <v>0</v>
      </c>
      <c r="I442">
        <v>1</v>
      </c>
      <c r="J442">
        <v>3</v>
      </c>
      <c r="K442">
        <v>86.19</v>
      </c>
    </row>
    <row r="443" spans="1:11" x14ac:dyDescent="0.25">
      <c r="A443" t="s">
        <v>13</v>
      </c>
      <c r="B443" s="2">
        <v>45102</v>
      </c>
      <c r="C443">
        <v>5</v>
      </c>
      <c r="D443">
        <v>29</v>
      </c>
      <c r="E443">
        <v>12.1</v>
      </c>
      <c r="F443">
        <v>0</v>
      </c>
      <c r="H443">
        <v>0</v>
      </c>
      <c r="I443">
        <v>0</v>
      </c>
      <c r="J443">
        <v>0</v>
      </c>
      <c r="K443">
        <v>466.26</v>
      </c>
    </row>
    <row r="444" spans="1:11" x14ac:dyDescent="0.25">
      <c r="A444" t="s">
        <v>13</v>
      </c>
      <c r="B444" s="2">
        <v>45109</v>
      </c>
      <c r="C444">
        <v>2</v>
      </c>
      <c r="D444">
        <v>6.6</v>
      </c>
      <c r="E444">
        <v>37.200000000000003</v>
      </c>
      <c r="F444">
        <v>1</v>
      </c>
      <c r="G444" s="4" t="s">
        <v>26</v>
      </c>
      <c r="H444">
        <v>188.79</v>
      </c>
      <c r="I444">
        <v>0</v>
      </c>
      <c r="J444">
        <v>0</v>
      </c>
      <c r="K444">
        <v>121.34</v>
      </c>
    </row>
    <row r="445" spans="1:11" x14ac:dyDescent="0.25">
      <c r="A445" t="s">
        <v>13</v>
      </c>
      <c r="B445" s="2">
        <v>45116</v>
      </c>
      <c r="C445">
        <v>5</v>
      </c>
      <c r="D445">
        <v>4.5</v>
      </c>
      <c r="E445">
        <v>18.100000000000001</v>
      </c>
      <c r="F445">
        <v>0</v>
      </c>
      <c r="H445">
        <v>0</v>
      </c>
      <c r="I445">
        <v>0</v>
      </c>
      <c r="J445">
        <v>0</v>
      </c>
      <c r="K445">
        <v>23.55</v>
      </c>
    </row>
    <row r="446" spans="1:11" x14ac:dyDescent="0.25">
      <c r="A446" t="s">
        <v>13</v>
      </c>
      <c r="B446" s="2">
        <v>45123</v>
      </c>
      <c r="C446">
        <v>6</v>
      </c>
      <c r="D446">
        <v>9.6000000000000014</v>
      </c>
      <c r="E446">
        <v>37.6</v>
      </c>
      <c r="F446">
        <v>0</v>
      </c>
      <c r="H446">
        <v>0</v>
      </c>
      <c r="I446">
        <v>1</v>
      </c>
      <c r="J446">
        <v>2</v>
      </c>
      <c r="K446">
        <v>142.97999999999999</v>
      </c>
    </row>
    <row r="447" spans="1:11" x14ac:dyDescent="0.25">
      <c r="A447" t="s">
        <v>13</v>
      </c>
      <c r="B447" s="2">
        <v>45130</v>
      </c>
      <c r="C447">
        <v>5</v>
      </c>
      <c r="D447">
        <v>29.5</v>
      </c>
      <c r="E447">
        <v>49.5</v>
      </c>
      <c r="F447">
        <v>0</v>
      </c>
      <c r="H447">
        <v>0</v>
      </c>
      <c r="I447">
        <v>0</v>
      </c>
      <c r="J447">
        <v>0</v>
      </c>
      <c r="K447">
        <v>518.22</v>
      </c>
    </row>
    <row r="448" spans="1:11" x14ac:dyDescent="0.25">
      <c r="A448" t="s">
        <v>13</v>
      </c>
      <c r="B448" s="2">
        <v>45137</v>
      </c>
      <c r="C448">
        <v>0</v>
      </c>
      <c r="D448">
        <v>0</v>
      </c>
      <c r="E448">
        <v>34</v>
      </c>
      <c r="F448">
        <v>0</v>
      </c>
      <c r="H448">
        <v>0</v>
      </c>
      <c r="I448">
        <v>0</v>
      </c>
      <c r="J448">
        <v>0</v>
      </c>
      <c r="K448">
        <v>0</v>
      </c>
    </row>
    <row r="449" spans="1:11" x14ac:dyDescent="0.25">
      <c r="A449" t="s">
        <v>13</v>
      </c>
      <c r="B449" s="2">
        <v>45144</v>
      </c>
      <c r="C449">
        <v>4</v>
      </c>
      <c r="D449">
        <v>6.4</v>
      </c>
      <c r="E449">
        <v>45.1</v>
      </c>
      <c r="F449">
        <v>0</v>
      </c>
      <c r="H449">
        <v>0</v>
      </c>
      <c r="I449">
        <v>0</v>
      </c>
      <c r="J449">
        <v>0</v>
      </c>
      <c r="K449">
        <v>98.27</v>
      </c>
    </row>
    <row r="450" spans="1:11" x14ac:dyDescent="0.25">
      <c r="A450" t="s">
        <v>13</v>
      </c>
      <c r="B450" s="2">
        <v>45151</v>
      </c>
      <c r="C450">
        <v>6</v>
      </c>
      <c r="D450">
        <v>30</v>
      </c>
      <c r="E450">
        <v>25.1</v>
      </c>
      <c r="F450">
        <v>0</v>
      </c>
      <c r="H450">
        <v>0</v>
      </c>
      <c r="I450">
        <v>0</v>
      </c>
      <c r="J450">
        <v>0</v>
      </c>
      <c r="K450">
        <v>500.65</v>
      </c>
    </row>
    <row r="451" spans="1:11" x14ac:dyDescent="0.25">
      <c r="A451" t="s">
        <v>13</v>
      </c>
      <c r="B451" s="2">
        <v>45158</v>
      </c>
      <c r="C451">
        <v>4</v>
      </c>
      <c r="D451">
        <v>15.2</v>
      </c>
      <c r="E451">
        <v>35.1</v>
      </c>
      <c r="F451">
        <v>0</v>
      </c>
      <c r="H451">
        <v>0</v>
      </c>
      <c r="I451">
        <v>0</v>
      </c>
      <c r="J451">
        <v>0</v>
      </c>
      <c r="K451">
        <v>178.4</v>
      </c>
    </row>
    <row r="452" spans="1:11" x14ac:dyDescent="0.25">
      <c r="A452" t="s">
        <v>13</v>
      </c>
      <c r="B452" s="2">
        <v>45165</v>
      </c>
      <c r="C452">
        <v>3</v>
      </c>
      <c r="D452">
        <v>2.7</v>
      </c>
      <c r="E452">
        <v>14.6</v>
      </c>
      <c r="F452">
        <v>0</v>
      </c>
      <c r="H452">
        <v>0</v>
      </c>
      <c r="I452">
        <v>0</v>
      </c>
      <c r="J452">
        <v>0</v>
      </c>
      <c r="K452">
        <v>16.190000000000001</v>
      </c>
    </row>
    <row r="453" spans="1:11" x14ac:dyDescent="0.25">
      <c r="A453" t="s">
        <v>13</v>
      </c>
      <c r="B453" s="2">
        <v>45172</v>
      </c>
      <c r="C453">
        <v>5</v>
      </c>
      <c r="D453">
        <v>7</v>
      </c>
      <c r="E453">
        <v>39.6</v>
      </c>
      <c r="F453">
        <v>0</v>
      </c>
      <c r="H453">
        <v>0</v>
      </c>
      <c r="I453">
        <v>0</v>
      </c>
      <c r="J453">
        <v>0</v>
      </c>
      <c r="K453">
        <v>107.98</v>
      </c>
    </row>
    <row r="454" spans="1:11" x14ac:dyDescent="0.25">
      <c r="A454" t="s">
        <v>13</v>
      </c>
      <c r="B454" s="2">
        <v>45179</v>
      </c>
      <c r="C454">
        <v>4</v>
      </c>
      <c r="D454">
        <v>13.6</v>
      </c>
      <c r="E454">
        <v>21.4</v>
      </c>
      <c r="F454">
        <v>0</v>
      </c>
      <c r="H454">
        <v>0</v>
      </c>
      <c r="I454">
        <v>0</v>
      </c>
      <c r="J454">
        <v>0</v>
      </c>
      <c r="K454">
        <v>92.36</v>
      </c>
    </row>
    <row r="455" spans="1:11" x14ac:dyDescent="0.25">
      <c r="A455" t="s">
        <v>13</v>
      </c>
      <c r="B455" s="2">
        <v>45186</v>
      </c>
      <c r="C455">
        <v>3</v>
      </c>
      <c r="D455">
        <v>17.100000000000001</v>
      </c>
      <c r="E455">
        <v>32.200000000000003</v>
      </c>
      <c r="F455">
        <v>0</v>
      </c>
      <c r="H455">
        <v>0</v>
      </c>
      <c r="I455">
        <v>0</v>
      </c>
      <c r="J455">
        <v>0</v>
      </c>
      <c r="K455">
        <v>340.86</v>
      </c>
    </row>
    <row r="456" spans="1:11" x14ac:dyDescent="0.25">
      <c r="A456" t="s">
        <v>13</v>
      </c>
      <c r="B456" s="2">
        <v>45193</v>
      </c>
      <c r="C456">
        <v>7</v>
      </c>
      <c r="D456">
        <v>21.7</v>
      </c>
      <c r="E456">
        <v>14.5</v>
      </c>
      <c r="F456">
        <v>1</v>
      </c>
      <c r="G456" s="4" t="s">
        <v>25</v>
      </c>
      <c r="H456">
        <v>266.02999999999997</v>
      </c>
      <c r="I456">
        <v>0</v>
      </c>
      <c r="J456">
        <v>0</v>
      </c>
      <c r="K456">
        <v>370.99</v>
      </c>
    </row>
    <row r="457" spans="1:11" x14ac:dyDescent="0.25">
      <c r="A457" t="s">
        <v>13</v>
      </c>
      <c r="B457" s="2">
        <v>45200</v>
      </c>
      <c r="C457">
        <v>3</v>
      </c>
      <c r="D457">
        <v>8.6999999999999993</v>
      </c>
      <c r="E457">
        <v>24.8</v>
      </c>
      <c r="F457">
        <v>0</v>
      </c>
      <c r="H457">
        <v>0</v>
      </c>
      <c r="I457">
        <v>0</v>
      </c>
      <c r="J457">
        <v>0</v>
      </c>
      <c r="K457">
        <v>143.87</v>
      </c>
    </row>
    <row r="458" spans="1:11" x14ac:dyDescent="0.25">
      <c r="A458" t="s">
        <v>13</v>
      </c>
      <c r="B458" s="2">
        <v>45207</v>
      </c>
      <c r="C458">
        <v>3</v>
      </c>
      <c r="D458">
        <v>14.1</v>
      </c>
      <c r="E458">
        <v>39</v>
      </c>
      <c r="F458">
        <v>1</v>
      </c>
      <c r="G458" s="4" t="s">
        <v>26</v>
      </c>
      <c r="H458">
        <v>953.73</v>
      </c>
      <c r="I458">
        <v>0</v>
      </c>
      <c r="J458">
        <v>0</v>
      </c>
      <c r="K458">
        <v>271.51</v>
      </c>
    </row>
    <row r="459" spans="1:11" x14ac:dyDescent="0.25">
      <c r="A459" t="s">
        <v>13</v>
      </c>
      <c r="B459" s="2">
        <v>45214</v>
      </c>
      <c r="C459">
        <v>2</v>
      </c>
      <c r="D459">
        <v>4.8</v>
      </c>
      <c r="E459">
        <v>18</v>
      </c>
      <c r="F459">
        <v>0</v>
      </c>
      <c r="H459">
        <v>0</v>
      </c>
      <c r="I459">
        <v>0</v>
      </c>
      <c r="J459">
        <v>0</v>
      </c>
      <c r="K459">
        <v>35.020000000000003</v>
      </c>
    </row>
    <row r="460" spans="1:11" x14ac:dyDescent="0.25">
      <c r="A460" t="s">
        <v>13</v>
      </c>
      <c r="B460" s="2">
        <v>45221</v>
      </c>
      <c r="C460">
        <v>4</v>
      </c>
      <c r="D460">
        <v>13.2</v>
      </c>
      <c r="E460">
        <v>19</v>
      </c>
      <c r="F460">
        <v>0</v>
      </c>
      <c r="H460">
        <v>0</v>
      </c>
      <c r="I460">
        <v>0</v>
      </c>
      <c r="J460">
        <v>0</v>
      </c>
      <c r="K460">
        <v>208.79</v>
      </c>
    </row>
    <row r="461" spans="1:11" x14ac:dyDescent="0.25">
      <c r="A461" t="s">
        <v>13</v>
      </c>
      <c r="B461" s="2">
        <v>45228</v>
      </c>
      <c r="C461">
        <v>0</v>
      </c>
      <c r="D461">
        <v>0</v>
      </c>
      <c r="E461">
        <v>12.8</v>
      </c>
      <c r="F461">
        <v>0</v>
      </c>
      <c r="H461">
        <v>0</v>
      </c>
      <c r="I461">
        <v>0</v>
      </c>
      <c r="J461">
        <v>0</v>
      </c>
      <c r="K461">
        <v>0</v>
      </c>
    </row>
    <row r="462" spans="1:11" x14ac:dyDescent="0.25">
      <c r="A462" t="s">
        <v>13</v>
      </c>
      <c r="B462" s="2">
        <v>45235</v>
      </c>
      <c r="C462">
        <v>2</v>
      </c>
      <c r="D462">
        <v>7</v>
      </c>
      <c r="E462">
        <v>22.7</v>
      </c>
      <c r="F462">
        <v>0</v>
      </c>
      <c r="H462">
        <v>0</v>
      </c>
      <c r="I462">
        <v>0</v>
      </c>
      <c r="J462">
        <v>0</v>
      </c>
      <c r="K462">
        <v>89.39</v>
      </c>
    </row>
    <row r="463" spans="1:11" x14ac:dyDescent="0.25">
      <c r="A463" t="s">
        <v>13</v>
      </c>
      <c r="B463" s="2">
        <v>45242</v>
      </c>
      <c r="C463">
        <v>0</v>
      </c>
      <c r="D463">
        <v>0</v>
      </c>
      <c r="E463">
        <v>16.8</v>
      </c>
      <c r="F463">
        <v>0</v>
      </c>
      <c r="H463">
        <v>0</v>
      </c>
      <c r="I463">
        <v>0</v>
      </c>
      <c r="J463">
        <v>0</v>
      </c>
      <c r="K463">
        <v>0</v>
      </c>
    </row>
    <row r="464" spans="1:11" x14ac:dyDescent="0.25">
      <c r="A464" t="s">
        <v>13</v>
      </c>
      <c r="B464" s="2">
        <v>45249</v>
      </c>
      <c r="C464">
        <v>1</v>
      </c>
      <c r="D464">
        <v>4.3</v>
      </c>
      <c r="E464">
        <v>10.199999999999999</v>
      </c>
      <c r="F464">
        <v>1</v>
      </c>
      <c r="G464" s="4" t="s">
        <v>26</v>
      </c>
      <c r="H464">
        <v>832.34</v>
      </c>
      <c r="I464">
        <v>0</v>
      </c>
      <c r="J464">
        <v>0</v>
      </c>
      <c r="K464">
        <v>29.22</v>
      </c>
    </row>
    <row r="465" spans="1:11" x14ac:dyDescent="0.25">
      <c r="A465" t="s">
        <v>13</v>
      </c>
      <c r="B465" s="2">
        <v>45256</v>
      </c>
      <c r="C465">
        <v>3</v>
      </c>
      <c r="D465">
        <v>14.1</v>
      </c>
      <c r="E465">
        <v>11.4</v>
      </c>
      <c r="F465">
        <v>0</v>
      </c>
      <c r="H465">
        <v>0</v>
      </c>
      <c r="I465">
        <v>1</v>
      </c>
      <c r="J465">
        <v>7</v>
      </c>
      <c r="K465">
        <v>263.14</v>
      </c>
    </row>
    <row r="466" spans="1:11" x14ac:dyDescent="0.25">
      <c r="A466" t="s">
        <v>13</v>
      </c>
      <c r="B466" s="2">
        <v>45263</v>
      </c>
      <c r="C466">
        <v>6</v>
      </c>
      <c r="D466">
        <v>12.6</v>
      </c>
      <c r="E466">
        <v>34.6</v>
      </c>
      <c r="F466">
        <v>0</v>
      </c>
      <c r="H466">
        <v>0</v>
      </c>
      <c r="I466">
        <v>0</v>
      </c>
      <c r="J466">
        <v>0</v>
      </c>
      <c r="K466">
        <v>192.06</v>
      </c>
    </row>
    <row r="467" spans="1:11" x14ac:dyDescent="0.25">
      <c r="A467" t="s">
        <v>13</v>
      </c>
      <c r="B467" s="2">
        <v>45270</v>
      </c>
      <c r="C467">
        <v>4</v>
      </c>
      <c r="D467">
        <v>9.6</v>
      </c>
      <c r="E467">
        <v>49.5</v>
      </c>
      <c r="F467">
        <v>0</v>
      </c>
      <c r="H467">
        <v>0</v>
      </c>
      <c r="I467">
        <v>0</v>
      </c>
      <c r="J467">
        <v>0</v>
      </c>
      <c r="K467">
        <v>70.05</v>
      </c>
    </row>
    <row r="468" spans="1:11" x14ac:dyDescent="0.25">
      <c r="A468" t="s">
        <v>13</v>
      </c>
      <c r="B468" s="2">
        <v>45277</v>
      </c>
      <c r="C468">
        <v>5</v>
      </c>
      <c r="D468">
        <v>8.5</v>
      </c>
      <c r="E468">
        <v>21.5</v>
      </c>
      <c r="F468">
        <v>0</v>
      </c>
      <c r="H468">
        <v>0</v>
      </c>
      <c r="I468">
        <v>0</v>
      </c>
      <c r="J468">
        <v>0</v>
      </c>
      <c r="K468">
        <v>92.03</v>
      </c>
    </row>
    <row r="469" spans="1:11" x14ac:dyDescent="0.25">
      <c r="A469" t="s">
        <v>13</v>
      </c>
      <c r="B469" s="2">
        <v>45284</v>
      </c>
      <c r="C469">
        <v>4</v>
      </c>
      <c r="D469">
        <v>21.6</v>
      </c>
      <c r="E469">
        <v>24.7</v>
      </c>
      <c r="F469">
        <v>1</v>
      </c>
      <c r="G469" s="4" t="s">
        <v>25</v>
      </c>
      <c r="H469">
        <v>229.59</v>
      </c>
      <c r="I469">
        <v>0</v>
      </c>
      <c r="J469">
        <v>0</v>
      </c>
      <c r="K469">
        <v>338.26</v>
      </c>
    </row>
    <row r="470" spans="1:11" x14ac:dyDescent="0.25">
      <c r="A470" t="s">
        <v>13</v>
      </c>
      <c r="B470" s="2">
        <v>45291</v>
      </c>
      <c r="C470">
        <v>3</v>
      </c>
      <c r="D470">
        <v>17.7</v>
      </c>
      <c r="E470">
        <v>15</v>
      </c>
      <c r="F470">
        <v>0</v>
      </c>
      <c r="H470">
        <v>0</v>
      </c>
      <c r="I470">
        <v>0</v>
      </c>
      <c r="J470">
        <v>0</v>
      </c>
      <c r="K470">
        <v>196.24</v>
      </c>
    </row>
    <row r="471" spans="1:11" x14ac:dyDescent="0.25">
      <c r="A471" t="s">
        <v>13</v>
      </c>
      <c r="B471" s="2">
        <v>45298</v>
      </c>
      <c r="C471">
        <v>6</v>
      </c>
      <c r="D471">
        <v>18</v>
      </c>
      <c r="E471">
        <v>28.1</v>
      </c>
      <c r="F471">
        <v>0</v>
      </c>
      <c r="H471">
        <v>0</v>
      </c>
      <c r="I471">
        <v>0</v>
      </c>
      <c r="J471">
        <v>0</v>
      </c>
      <c r="K471">
        <v>181.21</v>
      </c>
    </row>
    <row r="472" spans="1:11" x14ac:dyDescent="0.25">
      <c r="A472" t="s">
        <v>13</v>
      </c>
      <c r="B472" s="2">
        <v>45305</v>
      </c>
      <c r="C472">
        <v>6</v>
      </c>
      <c r="D472">
        <v>7.1999999999999993</v>
      </c>
      <c r="E472">
        <v>31.2</v>
      </c>
      <c r="F472">
        <v>0</v>
      </c>
      <c r="H472">
        <v>0</v>
      </c>
      <c r="I472">
        <v>0</v>
      </c>
      <c r="J472">
        <v>0</v>
      </c>
      <c r="K472">
        <v>97.39</v>
      </c>
    </row>
    <row r="473" spans="1:11" x14ac:dyDescent="0.25">
      <c r="A473" t="s">
        <v>13</v>
      </c>
      <c r="B473" s="2">
        <v>45312</v>
      </c>
      <c r="C473">
        <v>5</v>
      </c>
      <c r="D473">
        <v>27.5</v>
      </c>
      <c r="E473">
        <v>31.9</v>
      </c>
      <c r="F473">
        <v>0</v>
      </c>
      <c r="H473">
        <v>0</v>
      </c>
      <c r="I473">
        <v>0</v>
      </c>
      <c r="J473">
        <v>0</v>
      </c>
      <c r="K473">
        <v>403.15</v>
      </c>
    </row>
    <row r="474" spans="1:11" x14ac:dyDescent="0.25">
      <c r="A474" t="s">
        <v>13</v>
      </c>
      <c r="B474" s="2">
        <v>45319</v>
      </c>
      <c r="C474">
        <v>3</v>
      </c>
      <c r="D474">
        <v>8.1000000000000014</v>
      </c>
      <c r="E474">
        <v>28.8</v>
      </c>
      <c r="F474">
        <v>0</v>
      </c>
      <c r="H474">
        <v>0</v>
      </c>
      <c r="I474">
        <v>0</v>
      </c>
      <c r="J474">
        <v>0</v>
      </c>
      <c r="K474">
        <v>150.41999999999999</v>
      </c>
    </row>
    <row r="475" spans="1:11" x14ac:dyDescent="0.25">
      <c r="A475" t="s">
        <v>13</v>
      </c>
      <c r="B475" s="2">
        <v>45326</v>
      </c>
      <c r="C475">
        <v>6</v>
      </c>
      <c r="D475">
        <v>4.8000000000000007</v>
      </c>
      <c r="E475">
        <v>18.7</v>
      </c>
      <c r="F475">
        <v>0</v>
      </c>
      <c r="H475">
        <v>0</v>
      </c>
      <c r="I475">
        <v>0</v>
      </c>
      <c r="J475">
        <v>0</v>
      </c>
      <c r="K475">
        <v>51.67</v>
      </c>
    </row>
    <row r="476" spans="1:11" x14ac:dyDescent="0.25">
      <c r="A476" t="s">
        <v>13</v>
      </c>
      <c r="B476" s="2">
        <v>45333</v>
      </c>
      <c r="C476">
        <v>6</v>
      </c>
      <c r="D476">
        <v>9</v>
      </c>
      <c r="E476">
        <v>27.7</v>
      </c>
      <c r="F476">
        <v>0</v>
      </c>
      <c r="H476">
        <v>0</v>
      </c>
      <c r="I476">
        <v>0</v>
      </c>
      <c r="J476">
        <v>0</v>
      </c>
      <c r="K476">
        <v>135.04</v>
      </c>
    </row>
    <row r="477" spans="1:11" x14ac:dyDescent="0.25">
      <c r="A477" t="s">
        <v>13</v>
      </c>
      <c r="B477" s="2">
        <v>45340</v>
      </c>
      <c r="C477">
        <v>4</v>
      </c>
      <c r="D477">
        <v>23.6</v>
      </c>
      <c r="E477">
        <v>37.200000000000003</v>
      </c>
      <c r="F477">
        <v>0</v>
      </c>
      <c r="H477">
        <v>0</v>
      </c>
      <c r="I477">
        <v>0</v>
      </c>
      <c r="J477">
        <v>0</v>
      </c>
      <c r="K477">
        <v>321.57</v>
      </c>
    </row>
    <row r="478" spans="1:11" x14ac:dyDescent="0.25">
      <c r="A478" t="s">
        <v>13</v>
      </c>
      <c r="B478" s="2">
        <v>45347</v>
      </c>
      <c r="C478">
        <v>3</v>
      </c>
      <c r="D478">
        <v>3.9</v>
      </c>
      <c r="E478">
        <v>22.7</v>
      </c>
      <c r="F478">
        <v>0</v>
      </c>
      <c r="H478">
        <v>0</v>
      </c>
      <c r="I478">
        <v>0</v>
      </c>
      <c r="J478">
        <v>0</v>
      </c>
      <c r="K478">
        <v>64.11</v>
      </c>
    </row>
    <row r="479" spans="1:11" x14ac:dyDescent="0.25">
      <c r="A479" t="s">
        <v>13</v>
      </c>
      <c r="B479" s="2">
        <v>45354</v>
      </c>
      <c r="C479">
        <v>7</v>
      </c>
      <c r="D479">
        <v>15.4</v>
      </c>
      <c r="E479">
        <v>47.3</v>
      </c>
      <c r="F479">
        <v>0</v>
      </c>
      <c r="H479">
        <v>0</v>
      </c>
      <c r="I479">
        <v>0</v>
      </c>
      <c r="J479">
        <v>0</v>
      </c>
      <c r="K479">
        <v>279.33999999999997</v>
      </c>
    </row>
    <row r="480" spans="1:11" x14ac:dyDescent="0.25">
      <c r="A480" t="s">
        <v>13</v>
      </c>
      <c r="B480" s="2">
        <v>45361</v>
      </c>
      <c r="C480">
        <v>1</v>
      </c>
      <c r="D480">
        <v>4.8</v>
      </c>
      <c r="E480">
        <v>13.4</v>
      </c>
      <c r="F480">
        <v>1</v>
      </c>
      <c r="G480" s="4" t="s">
        <v>26</v>
      </c>
      <c r="H480">
        <v>398.36</v>
      </c>
      <c r="I480">
        <v>0</v>
      </c>
      <c r="J480">
        <v>0</v>
      </c>
      <c r="K480">
        <v>91.07</v>
      </c>
    </row>
    <row r="481" spans="1:11" x14ac:dyDescent="0.25">
      <c r="A481" t="s">
        <v>13</v>
      </c>
      <c r="B481" s="2">
        <v>45368</v>
      </c>
      <c r="C481">
        <v>5</v>
      </c>
      <c r="D481">
        <v>8</v>
      </c>
      <c r="E481">
        <v>16</v>
      </c>
      <c r="F481">
        <v>0</v>
      </c>
      <c r="H481">
        <v>0</v>
      </c>
      <c r="I481">
        <v>0</v>
      </c>
      <c r="J481">
        <v>0</v>
      </c>
      <c r="K481">
        <v>83.55</v>
      </c>
    </row>
    <row r="482" spans="1:11" x14ac:dyDescent="0.25">
      <c r="A482" t="s">
        <v>13</v>
      </c>
      <c r="B482" s="2">
        <v>45375</v>
      </c>
      <c r="C482">
        <v>5</v>
      </c>
      <c r="D482">
        <v>18.5</v>
      </c>
      <c r="E482">
        <v>43.1</v>
      </c>
      <c r="F482">
        <v>0</v>
      </c>
      <c r="H482">
        <v>0</v>
      </c>
      <c r="I482">
        <v>0</v>
      </c>
      <c r="J482">
        <v>0</v>
      </c>
      <c r="K482">
        <v>172.9</v>
      </c>
    </row>
    <row r="483" spans="1:11" x14ac:dyDescent="0.25">
      <c r="A483" t="s">
        <v>13</v>
      </c>
      <c r="B483" s="2">
        <v>45382</v>
      </c>
      <c r="C483">
        <v>1</v>
      </c>
      <c r="D483">
        <v>4.9000000000000004</v>
      </c>
      <c r="E483">
        <v>16.399999999999999</v>
      </c>
      <c r="F483">
        <v>0</v>
      </c>
      <c r="H483">
        <v>0</v>
      </c>
      <c r="I483">
        <v>0</v>
      </c>
      <c r="J483">
        <v>0</v>
      </c>
      <c r="K483">
        <v>33.21</v>
      </c>
    </row>
    <row r="484" spans="1:11" x14ac:dyDescent="0.25">
      <c r="A484" t="s">
        <v>13</v>
      </c>
      <c r="B484" s="2">
        <v>45389</v>
      </c>
      <c r="C484">
        <v>6</v>
      </c>
      <c r="D484">
        <v>8.3999999999999986</v>
      </c>
      <c r="E484">
        <v>32.1</v>
      </c>
      <c r="F484">
        <v>0</v>
      </c>
      <c r="H484">
        <v>0</v>
      </c>
      <c r="I484">
        <v>0</v>
      </c>
      <c r="J484">
        <v>0</v>
      </c>
      <c r="K484">
        <v>128.94</v>
      </c>
    </row>
    <row r="485" spans="1:11" x14ac:dyDescent="0.25">
      <c r="A485" t="s">
        <v>13</v>
      </c>
      <c r="B485" s="2">
        <v>45396</v>
      </c>
      <c r="C485">
        <v>3</v>
      </c>
      <c r="D485">
        <v>17.7</v>
      </c>
      <c r="E485">
        <v>36.6</v>
      </c>
      <c r="F485">
        <v>0</v>
      </c>
      <c r="H485">
        <v>0</v>
      </c>
      <c r="I485">
        <v>0</v>
      </c>
      <c r="J485">
        <v>0</v>
      </c>
      <c r="K485">
        <v>289.13</v>
      </c>
    </row>
    <row r="486" spans="1:11" x14ac:dyDescent="0.25">
      <c r="A486" t="s">
        <v>13</v>
      </c>
      <c r="B486" s="2">
        <v>45403</v>
      </c>
      <c r="C486">
        <v>2</v>
      </c>
      <c r="D486">
        <v>10.6</v>
      </c>
      <c r="E486">
        <v>28.9</v>
      </c>
      <c r="F486">
        <v>0</v>
      </c>
      <c r="H486">
        <v>0</v>
      </c>
      <c r="I486">
        <v>0</v>
      </c>
      <c r="J486">
        <v>0</v>
      </c>
      <c r="K486">
        <v>146.19999999999999</v>
      </c>
    </row>
    <row r="487" spans="1:11" x14ac:dyDescent="0.25">
      <c r="A487" t="s">
        <v>13</v>
      </c>
      <c r="B487" s="2">
        <v>45410</v>
      </c>
      <c r="C487">
        <v>5</v>
      </c>
      <c r="D487">
        <v>28</v>
      </c>
      <c r="E487">
        <v>33.4</v>
      </c>
      <c r="F487">
        <v>0</v>
      </c>
      <c r="H487">
        <v>0</v>
      </c>
      <c r="I487">
        <v>0</v>
      </c>
      <c r="J487">
        <v>0</v>
      </c>
      <c r="K487">
        <v>547.52</v>
      </c>
    </row>
    <row r="488" spans="1:11" x14ac:dyDescent="0.25">
      <c r="A488" t="s">
        <v>13</v>
      </c>
      <c r="B488" s="2">
        <v>45417</v>
      </c>
      <c r="C488">
        <v>5</v>
      </c>
      <c r="D488">
        <v>27</v>
      </c>
      <c r="E488">
        <v>49.5</v>
      </c>
      <c r="F488">
        <v>0</v>
      </c>
      <c r="H488">
        <v>0</v>
      </c>
      <c r="I488">
        <v>0</v>
      </c>
      <c r="J488">
        <v>0</v>
      </c>
      <c r="K488">
        <v>189.65</v>
      </c>
    </row>
    <row r="489" spans="1:11" x14ac:dyDescent="0.25">
      <c r="A489" t="s">
        <v>13</v>
      </c>
      <c r="B489" s="2">
        <v>45424</v>
      </c>
      <c r="C489">
        <v>4</v>
      </c>
      <c r="D489">
        <v>16.8</v>
      </c>
      <c r="E489">
        <v>46.7</v>
      </c>
      <c r="F489">
        <v>0</v>
      </c>
      <c r="H489">
        <v>0</v>
      </c>
      <c r="I489">
        <v>0</v>
      </c>
      <c r="J489">
        <v>0</v>
      </c>
      <c r="K489">
        <v>326.02</v>
      </c>
    </row>
    <row r="490" spans="1:11" x14ac:dyDescent="0.25">
      <c r="A490" t="s">
        <v>13</v>
      </c>
      <c r="B490" s="2">
        <v>45431</v>
      </c>
      <c r="C490">
        <v>3</v>
      </c>
      <c r="D490">
        <v>17.399999999999999</v>
      </c>
      <c r="E490">
        <v>22.8</v>
      </c>
      <c r="F490">
        <v>0</v>
      </c>
      <c r="H490">
        <v>0</v>
      </c>
      <c r="I490">
        <v>0</v>
      </c>
      <c r="J490">
        <v>0</v>
      </c>
      <c r="K490">
        <v>108.68</v>
      </c>
    </row>
    <row r="491" spans="1:11" x14ac:dyDescent="0.25">
      <c r="A491" t="s">
        <v>13</v>
      </c>
      <c r="B491" s="2">
        <v>45438</v>
      </c>
      <c r="C491">
        <v>7</v>
      </c>
      <c r="D491">
        <v>4.2</v>
      </c>
      <c r="E491">
        <v>45.6</v>
      </c>
      <c r="F491">
        <v>0</v>
      </c>
      <c r="H491">
        <v>0</v>
      </c>
      <c r="I491">
        <v>0</v>
      </c>
      <c r="J491">
        <v>0</v>
      </c>
      <c r="K491">
        <v>74.63</v>
      </c>
    </row>
    <row r="492" spans="1:11" x14ac:dyDescent="0.25">
      <c r="A492" t="s">
        <v>13</v>
      </c>
      <c r="B492" s="2">
        <v>45445</v>
      </c>
      <c r="C492">
        <v>3</v>
      </c>
      <c r="D492">
        <v>9.8999999999999986</v>
      </c>
      <c r="E492">
        <v>49.3</v>
      </c>
      <c r="F492">
        <v>0</v>
      </c>
      <c r="H492">
        <v>0</v>
      </c>
      <c r="I492">
        <v>1</v>
      </c>
      <c r="J492">
        <v>3</v>
      </c>
      <c r="K492">
        <v>184.01</v>
      </c>
    </row>
    <row r="493" spans="1:11" x14ac:dyDescent="0.25">
      <c r="A493" t="s">
        <v>13</v>
      </c>
      <c r="B493" s="2">
        <v>45452</v>
      </c>
      <c r="C493">
        <v>0</v>
      </c>
      <c r="D493">
        <v>0</v>
      </c>
      <c r="E493">
        <v>38</v>
      </c>
      <c r="F493">
        <v>0</v>
      </c>
      <c r="H493">
        <v>0</v>
      </c>
      <c r="I493">
        <v>0</v>
      </c>
      <c r="J493">
        <v>0</v>
      </c>
      <c r="K493">
        <v>0</v>
      </c>
    </row>
    <row r="494" spans="1:11" x14ac:dyDescent="0.25">
      <c r="A494" t="s">
        <v>13</v>
      </c>
      <c r="B494" s="2">
        <v>45459</v>
      </c>
      <c r="C494">
        <v>4</v>
      </c>
      <c r="D494">
        <v>18.399999999999999</v>
      </c>
      <c r="E494">
        <v>40.4</v>
      </c>
      <c r="F494">
        <v>0</v>
      </c>
      <c r="H494">
        <v>0</v>
      </c>
      <c r="I494">
        <v>0</v>
      </c>
      <c r="J494">
        <v>0</v>
      </c>
      <c r="K494">
        <v>244.15</v>
      </c>
    </row>
    <row r="495" spans="1:11" x14ac:dyDescent="0.25">
      <c r="A495" t="s">
        <v>13</v>
      </c>
      <c r="B495" s="2">
        <v>45466</v>
      </c>
      <c r="C495">
        <v>2</v>
      </c>
      <c r="D495">
        <v>10.6</v>
      </c>
      <c r="E495">
        <v>47.1</v>
      </c>
      <c r="F495">
        <v>1</v>
      </c>
      <c r="G495" s="4" t="s">
        <v>24</v>
      </c>
      <c r="H495">
        <v>117.29</v>
      </c>
      <c r="I495">
        <v>0</v>
      </c>
      <c r="J495">
        <v>0</v>
      </c>
      <c r="K495">
        <v>196.82</v>
      </c>
    </row>
    <row r="496" spans="1:11" x14ac:dyDescent="0.25">
      <c r="A496" t="s">
        <v>13</v>
      </c>
      <c r="B496" s="2">
        <v>45473</v>
      </c>
      <c r="C496">
        <v>6</v>
      </c>
      <c r="D496">
        <v>15.6</v>
      </c>
      <c r="E496">
        <v>37.799999999999997</v>
      </c>
      <c r="F496">
        <v>0</v>
      </c>
      <c r="H496">
        <v>0</v>
      </c>
      <c r="I496">
        <v>0</v>
      </c>
      <c r="J496">
        <v>0</v>
      </c>
      <c r="K496">
        <v>163.83000000000001</v>
      </c>
    </row>
    <row r="497" spans="1:11" x14ac:dyDescent="0.25">
      <c r="A497" t="s">
        <v>13</v>
      </c>
      <c r="B497" s="2">
        <v>45480</v>
      </c>
      <c r="C497">
        <v>6</v>
      </c>
      <c r="D497">
        <v>16.2</v>
      </c>
      <c r="E497">
        <v>23.7</v>
      </c>
      <c r="F497">
        <v>0</v>
      </c>
      <c r="H497">
        <v>0</v>
      </c>
      <c r="I497">
        <v>0</v>
      </c>
      <c r="J497">
        <v>0</v>
      </c>
      <c r="K497">
        <v>215.23</v>
      </c>
    </row>
    <row r="498" spans="1:11" x14ac:dyDescent="0.25">
      <c r="A498" t="s">
        <v>13</v>
      </c>
      <c r="B498" s="2">
        <v>45487</v>
      </c>
      <c r="C498">
        <v>7</v>
      </c>
      <c r="D498">
        <v>14</v>
      </c>
      <c r="E498">
        <v>13.3</v>
      </c>
      <c r="F498">
        <v>0</v>
      </c>
      <c r="H498">
        <v>0</v>
      </c>
      <c r="I498">
        <v>0</v>
      </c>
      <c r="J498">
        <v>0</v>
      </c>
      <c r="K498">
        <v>239.15</v>
      </c>
    </row>
    <row r="499" spans="1:11" x14ac:dyDescent="0.25">
      <c r="A499" t="s">
        <v>13</v>
      </c>
      <c r="B499" s="2">
        <v>45494</v>
      </c>
      <c r="C499">
        <v>5</v>
      </c>
      <c r="D499">
        <v>26</v>
      </c>
      <c r="E499">
        <v>45.8</v>
      </c>
      <c r="F499">
        <v>1</v>
      </c>
      <c r="G499" s="4" t="s">
        <v>26</v>
      </c>
      <c r="H499">
        <v>825.6</v>
      </c>
      <c r="I499">
        <v>0</v>
      </c>
      <c r="J499">
        <v>0</v>
      </c>
      <c r="K499">
        <v>159.02000000000001</v>
      </c>
    </row>
    <row r="500" spans="1:11" x14ac:dyDescent="0.25">
      <c r="A500" t="s">
        <v>13</v>
      </c>
      <c r="B500" s="2">
        <v>45501</v>
      </c>
      <c r="C500">
        <v>5</v>
      </c>
      <c r="D500">
        <v>4.5</v>
      </c>
      <c r="E500">
        <v>32.9</v>
      </c>
      <c r="F500">
        <v>0</v>
      </c>
      <c r="H500">
        <v>0</v>
      </c>
      <c r="I500">
        <v>0</v>
      </c>
      <c r="J500">
        <v>0</v>
      </c>
      <c r="K500">
        <v>27.59</v>
      </c>
    </row>
    <row r="501" spans="1:11" x14ac:dyDescent="0.25">
      <c r="A501" t="s">
        <v>13</v>
      </c>
      <c r="B501" s="2">
        <v>45508</v>
      </c>
      <c r="C501">
        <v>0</v>
      </c>
      <c r="D501">
        <v>0</v>
      </c>
      <c r="E501">
        <v>23.6</v>
      </c>
      <c r="F501">
        <v>0</v>
      </c>
      <c r="H501">
        <v>0</v>
      </c>
      <c r="I501">
        <v>0</v>
      </c>
      <c r="J501">
        <v>0</v>
      </c>
      <c r="K501">
        <v>0</v>
      </c>
    </row>
    <row r="502" spans="1:11" x14ac:dyDescent="0.25">
      <c r="A502" t="s">
        <v>13</v>
      </c>
      <c r="B502" s="2">
        <v>45515</v>
      </c>
      <c r="C502">
        <v>7</v>
      </c>
      <c r="D502">
        <v>28</v>
      </c>
      <c r="E502">
        <v>23.2</v>
      </c>
      <c r="F502">
        <v>0</v>
      </c>
      <c r="H502">
        <v>0</v>
      </c>
      <c r="I502">
        <v>0</v>
      </c>
      <c r="J502">
        <v>0</v>
      </c>
      <c r="K502">
        <v>163.59</v>
      </c>
    </row>
    <row r="503" spans="1:11" x14ac:dyDescent="0.25">
      <c r="A503" t="s">
        <v>13</v>
      </c>
      <c r="B503" s="2">
        <v>45522</v>
      </c>
      <c r="C503">
        <v>2</v>
      </c>
      <c r="D503">
        <v>3.2</v>
      </c>
      <c r="E503">
        <v>39.799999999999997</v>
      </c>
      <c r="F503">
        <v>1</v>
      </c>
      <c r="G503" s="4" t="s">
        <v>26</v>
      </c>
      <c r="H503">
        <v>746.43</v>
      </c>
      <c r="I503">
        <v>0</v>
      </c>
      <c r="J503">
        <v>0</v>
      </c>
      <c r="K503">
        <v>36.78</v>
      </c>
    </row>
    <row r="504" spans="1:11" x14ac:dyDescent="0.25">
      <c r="A504" t="s">
        <v>13</v>
      </c>
      <c r="B504" s="2">
        <v>45529</v>
      </c>
      <c r="C504">
        <v>3</v>
      </c>
      <c r="D504">
        <v>5.0999999999999996</v>
      </c>
      <c r="E504">
        <v>38.700000000000003</v>
      </c>
      <c r="F504">
        <v>0</v>
      </c>
      <c r="H504">
        <v>0</v>
      </c>
      <c r="I504">
        <v>0</v>
      </c>
      <c r="J504">
        <v>0</v>
      </c>
      <c r="K504">
        <v>40.24</v>
      </c>
    </row>
    <row r="505" spans="1:11" x14ac:dyDescent="0.25">
      <c r="A505" t="s">
        <v>13</v>
      </c>
      <c r="B505" s="2">
        <v>45536</v>
      </c>
      <c r="C505">
        <v>3</v>
      </c>
      <c r="D505">
        <v>13.2</v>
      </c>
      <c r="E505">
        <v>29.8</v>
      </c>
      <c r="F505">
        <v>0</v>
      </c>
      <c r="H505">
        <v>0</v>
      </c>
      <c r="I505">
        <v>0</v>
      </c>
      <c r="J505">
        <v>0</v>
      </c>
      <c r="K505">
        <v>210.85</v>
      </c>
    </row>
    <row r="506" spans="1:11" x14ac:dyDescent="0.25">
      <c r="A506" t="s">
        <v>13</v>
      </c>
      <c r="B506" s="2">
        <v>45543</v>
      </c>
      <c r="C506">
        <v>0</v>
      </c>
      <c r="D506">
        <v>0</v>
      </c>
      <c r="E506">
        <v>30.3</v>
      </c>
      <c r="F506">
        <v>1</v>
      </c>
      <c r="G506" s="4" t="s">
        <v>26</v>
      </c>
      <c r="H506">
        <v>336.94</v>
      </c>
      <c r="I506">
        <v>0</v>
      </c>
      <c r="J506">
        <v>0</v>
      </c>
      <c r="K506">
        <v>0</v>
      </c>
    </row>
    <row r="507" spans="1:11" x14ac:dyDescent="0.25">
      <c r="A507" t="s">
        <v>13</v>
      </c>
      <c r="B507" s="2">
        <v>45550</v>
      </c>
      <c r="C507">
        <v>3</v>
      </c>
      <c r="D507">
        <v>12.9</v>
      </c>
      <c r="E507">
        <v>38.1</v>
      </c>
      <c r="F507">
        <v>1</v>
      </c>
      <c r="G507" s="4" t="s">
        <v>26</v>
      </c>
      <c r="H507">
        <v>863.75</v>
      </c>
      <c r="I507">
        <v>0</v>
      </c>
      <c r="J507">
        <v>0</v>
      </c>
      <c r="K507">
        <v>108.56</v>
      </c>
    </row>
    <row r="508" spans="1:11" x14ac:dyDescent="0.25">
      <c r="A508" t="s">
        <v>13</v>
      </c>
      <c r="B508" s="2">
        <v>45557</v>
      </c>
      <c r="C508">
        <v>6</v>
      </c>
      <c r="D508">
        <v>24</v>
      </c>
      <c r="E508">
        <v>33.700000000000003</v>
      </c>
      <c r="F508">
        <v>0</v>
      </c>
      <c r="H508">
        <v>0</v>
      </c>
      <c r="I508">
        <v>0</v>
      </c>
      <c r="J508">
        <v>0</v>
      </c>
      <c r="K508">
        <v>222.75</v>
      </c>
    </row>
    <row r="509" spans="1:11" x14ac:dyDescent="0.25">
      <c r="A509" t="s">
        <v>13</v>
      </c>
      <c r="B509" s="2">
        <v>45564</v>
      </c>
      <c r="C509">
        <v>6</v>
      </c>
      <c r="D509">
        <v>11.4</v>
      </c>
      <c r="E509">
        <v>23.8</v>
      </c>
      <c r="F509">
        <v>0</v>
      </c>
      <c r="H509">
        <v>0</v>
      </c>
      <c r="I509">
        <v>1</v>
      </c>
      <c r="J509">
        <v>6</v>
      </c>
      <c r="K509">
        <v>100.04</v>
      </c>
    </row>
    <row r="510" spans="1:11" x14ac:dyDescent="0.25">
      <c r="A510" t="s">
        <v>13</v>
      </c>
      <c r="B510" s="2">
        <v>45571</v>
      </c>
      <c r="C510">
        <v>2</v>
      </c>
      <c r="D510">
        <v>1.8</v>
      </c>
      <c r="E510">
        <v>12.5</v>
      </c>
      <c r="F510">
        <v>0</v>
      </c>
      <c r="H510">
        <v>0</v>
      </c>
      <c r="I510">
        <v>0</v>
      </c>
      <c r="J510">
        <v>0</v>
      </c>
      <c r="K510">
        <v>25.74</v>
      </c>
    </row>
    <row r="511" spans="1:11" x14ac:dyDescent="0.25">
      <c r="A511" t="s">
        <v>13</v>
      </c>
      <c r="B511" s="2">
        <v>45578</v>
      </c>
      <c r="C511">
        <v>6</v>
      </c>
      <c r="D511">
        <v>5.4</v>
      </c>
      <c r="E511">
        <v>40.6</v>
      </c>
      <c r="F511">
        <v>0</v>
      </c>
      <c r="H511">
        <v>0</v>
      </c>
      <c r="I511">
        <v>1</v>
      </c>
      <c r="J511">
        <v>6</v>
      </c>
      <c r="K511">
        <v>81.63</v>
      </c>
    </row>
    <row r="512" spans="1:11" x14ac:dyDescent="0.25">
      <c r="A512" t="s">
        <v>13</v>
      </c>
      <c r="B512" s="2">
        <v>45585</v>
      </c>
      <c r="C512">
        <v>5</v>
      </c>
      <c r="D512">
        <v>18.5</v>
      </c>
      <c r="E512">
        <v>46.7</v>
      </c>
      <c r="F512">
        <v>0</v>
      </c>
      <c r="H512">
        <v>0</v>
      </c>
      <c r="I512">
        <v>0</v>
      </c>
      <c r="J512">
        <v>0</v>
      </c>
      <c r="K512">
        <v>280.7</v>
      </c>
    </row>
    <row r="513" spans="1:11" x14ac:dyDescent="0.25">
      <c r="A513" t="s">
        <v>13</v>
      </c>
      <c r="B513" s="2">
        <v>45592</v>
      </c>
      <c r="C513">
        <v>1</v>
      </c>
      <c r="D513">
        <v>3.6</v>
      </c>
      <c r="E513">
        <v>39.1</v>
      </c>
      <c r="F513">
        <v>0</v>
      </c>
      <c r="H513">
        <v>0</v>
      </c>
      <c r="I513">
        <v>0</v>
      </c>
      <c r="J513">
        <v>0</v>
      </c>
      <c r="K513">
        <v>61.79</v>
      </c>
    </row>
    <row r="514" spans="1:11" x14ac:dyDescent="0.25">
      <c r="A514" t="s">
        <v>13</v>
      </c>
      <c r="B514" s="2">
        <v>45599</v>
      </c>
      <c r="C514">
        <v>5</v>
      </c>
      <c r="D514">
        <v>16</v>
      </c>
      <c r="E514">
        <v>40.5</v>
      </c>
      <c r="F514">
        <v>0</v>
      </c>
      <c r="H514">
        <v>0</v>
      </c>
      <c r="I514">
        <v>0</v>
      </c>
      <c r="J514">
        <v>0</v>
      </c>
      <c r="K514">
        <v>125.67</v>
      </c>
    </row>
    <row r="515" spans="1:11" x14ac:dyDescent="0.25">
      <c r="A515" t="s">
        <v>13</v>
      </c>
      <c r="B515" s="2">
        <v>45606</v>
      </c>
      <c r="C515">
        <v>2</v>
      </c>
      <c r="D515">
        <v>1.4</v>
      </c>
      <c r="E515">
        <v>24.1</v>
      </c>
      <c r="F515">
        <v>0</v>
      </c>
      <c r="H515">
        <v>0</v>
      </c>
      <c r="I515">
        <v>0</v>
      </c>
      <c r="J515">
        <v>0</v>
      </c>
      <c r="K515">
        <v>26.39</v>
      </c>
    </row>
    <row r="516" spans="1:11" x14ac:dyDescent="0.25">
      <c r="A516" t="s">
        <v>13</v>
      </c>
      <c r="B516" s="2">
        <v>45613</v>
      </c>
      <c r="C516">
        <v>6</v>
      </c>
      <c r="D516">
        <v>18</v>
      </c>
      <c r="E516">
        <v>46</v>
      </c>
      <c r="F516">
        <v>0</v>
      </c>
      <c r="H516">
        <v>0</v>
      </c>
      <c r="I516">
        <v>0</v>
      </c>
      <c r="J516">
        <v>0</v>
      </c>
      <c r="K516">
        <v>292.64999999999998</v>
      </c>
    </row>
    <row r="517" spans="1:11" x14ac:dyDescent="0.25">
      <c r="A517" t="s">
        <v>13</v>
      </c>
      <c r="B517" s="2">
        <v>45620</v>
      </c>
      <c r="C517">
        <v>6</v>
      </c>
      <c r="D517">
        <v>34.200000000000003</v>
      </c>
      <c r="E517">
        <v>44.9</v>
      </c>
      <c r="F517">
        <v>0</v>
      </c>
      <c r="H517">
        <v>0</v>
      </c>
      <c r="I517">
        <v>0</v>
      </c>
      <c r="J517">
        <v>0</v>
      </c>
      <c r="K517">
        <v>617.44000000000005</v>
      </c>
    </row>
    <row r="518" spans="1:11" x14ac:dyDescent="0.25">
      <c r="A518" t="s">
        <v>13</v>
      </c>
      <c r="B518" s="2">
        <v>45627</v>
      </c>
      <c r="C518">
        <v>2</v>
      </c>
      <c r="D518">
        <v>5.4</v>
      </c>
      <c r="E518">
        <v>10.6</v>
      </c>
      <c r="F518">
        <v>0</v>
      </c>
      <c r="H518">
        <v>0</v>
      </c>
      <c r="I518">
        <v>0</v>
      </c>
      <c r="J518">
        <v>0</v>
      </c>
      <c r="K518">
        <v>41</v>
      </c>
    </row>
    <row r="519" spans="1:11" x14ac:dyDescent="0.25">
      <c r="A519" t="s">
        <v>13</v>
      </c>
      <c r="B519" s="2">
        <v>45634</v>
      </c>
      <c r="C519">
        <v>2</v>
      </c>
      <c r="D519">
        <v>3.4</v>
      </c>
      <c r="E519">
        <v>10.7</v>
      </c>
      <c r="F519">
        <v>0</v>
      </c>
      <c r="H519">
        <v>0</v>
      </c>
      <c r="I519">
        <v>0</v>
      </c>
      <c r="J519">
        <v>0</v>
      </c>
      <c r="K519">
        <v>27.09</v>
      </c>
    </row>
    <row r="520" spans="1:11" x14ac:dyDescent="0.25">
      <c r="A520" t="s">
        <v>13</v>
      </c>
      <c r="B520" s="2">
        <v>45641</v>
      </c>
      <c r="C520">
        <v>7</v>
      </c>
      <c r="D520">
        <v>18.899999999999999</v>
      </c>
      <c r="E520">
        <v>22.1</v>
      </c>
      <c r="F520">
        <v>0</v>
      </c>
      <c r="H520">
        <v>0</v>
      </c>
      <c r="I520">
        <v>0</v>
      </c>
      <c r="J520">
        <v>0</v>
      </c>
      <c r="K520">
        <v>159.06</v>
      </c>
    </row>
    <row r="521" spans="1:11" x14ac:dyDescent="0.25">
      <c r="A521" t="s">
        <v>13</v>
      </c>
      <c r="B521" s="2">
        <v>45648</v>
      </c>
      <c r="C521">
        <v>7</v>
      </c>
      <c r="D521">
        <v>26.6</v>
      </c>
      <c r="E521">
        <v>30</v>
      </c>
      <c r="F521">
        <v>0</v>
      </c>
      <c r="H521">
        <v>0</v>
      </c>
      <c r="I521">
        <v>0</v>
      </c>
      <c r="J521">
        <v>0</v>
      </c>
      <c r="K521">
        <v>327.45</v>
      </c>
    </row>
    <row r="522" spans="1:11" x14ac:dyDescent="0.25">
      <c r="A522" t="s">
        <v>14</v>
      </c>
      <c r="B522" s="2">
        <v>44927</v>
      </c>
      <c r="C522">
        <v>0</v>
      </c>
      <c r="D522">
        <v>0</v>
      </c>
      <c r="E522">
        <v>14.2</v>
      </c>
      <c r="F522">
        <v>0</v>
      </c>
      <c r="H522">
        <v>0</v>
      </c>
      <c r="I522">
        <v>0</v>
      </c>
      <c r="J522">
        <v>0</v>
      </c>
      <c r="K522">
        <v>0</v>
      </c>
    </row>
    <row r="523" spans="1:11" x14ac:dyDescent="0.25">
      <c r="A523" t="s">
        <v>14</v>
      </c>
      <c r="B523" s="2">
        <v>44934</v>
      </c>
      <c r="C523">
        <v>2</v>
      </c>
      <c r="D523">
        <v>3.6</v>
      </c>
      <c r="E523">
        <v>47.7</v>
      </c>
      <c r="F523">
        <v>0</v>
      </c>
      <c r="H523">
        <v>0</v>
      </c>
      <c r="I523">
        <v>0</v>
      </c>
      <c r="J523">
        <v>0</v>
      </c>
      <c r="K523">
        <v>18.7</v>
      </c>
    </row>
    <row r="524" spans="1:11" x14ac:dyDescent="0.25">
      <c r="A524" t="s">
        <v>14</v>
      </c>
      <c r="B524" s="2">
        <v>44941</v>
      </c>
      <c r="C524">
        <v>4</v>
      </c>
      <c r="D524">
        <v>16</v>
      </c>
      <c r="E524">
        <v>23.5</v>
      </c>
      <c r="F524">
        <v>0</v>
      </c>
      <c r="H524">
        <v>0</v>
      </c>
      <c r="I524">
        <v>0</v>
      </c>
      <c r="J524">
        <v>0</v>
      </c>
      <c r="K524">
        <v>226.79</v>
      </c>
    </row>
    <row r="525" spans="1:11" x14ac:dyDescent="0.25">
      <c r="A525" t="s">
        <v>14</v>
      </c>
      <c r="B525" s="2">
        <v>44948</v>
      </c>
      <c r="C525">
        <v>2</v>
      </c>
      <c r="D525">
        <v>6.8</v>
      </c>
      <c r="E525">
        <v>23.6</v>
      </c>
      <c r="F525">
        <v>0</v>
      </c>
      <c r="H525">
        <v>0</v>
      </c>
      <c r="I525">
        <v>0</v>
      </c>
      <c r="J525">
        <v>0</v>
      </c>
      <c r="K525">
        <v>47.07</v>
      </c>
    </row>
    <row r="526" spans="1:11" x14ac:dyDescent="0.25">
      <c r="A526" t="s">
        <v>14</v>
      </c>
      <c r="B526" s="2">
        <v>44955</v>
      </c>
      <c r="C526">
        <v>7</v>
      </c>
      <c r="D526">
        <v>5.6000000000000014</v>
      </c>
      <c r="E526">
        <v>27.9</v>
      </c>
      <c r="F526">
        <v>0</v>
      </c>
      <c r="H526">
        <v>0</v>
      </c>
      <c r="I526">
        <v>0</v>
      </c>
      <c r="J526">
        <v>0</v>
      </c>
      <c r="K526">
        <v>55.4</v>
      </c>
    </row>
    <row r="527" spans="1:11" x14ac:dyDescent="0.25">
      <c r="A527" t="s">
        <v>14</v>
      </c>
      <c r="B527" s="2">
        <v>44962</v>
      </c>
      <c r="C527">
        <v>3</v>
      </c>
      <c r="D527">
        <v>16.5</v>
      </c>
      <c r="E527">
        <v>46.1</v>
      </c>
      <c r="F527">
        <v>0</v>
      </c>
      <c r="H527">
        <v>0</v>
      </c>
      <c r="I527">
        <v>0</v>
      </c>
      <c r="J527">
        <v>0</v>
      </c>
      <c r="K527">
        <v>200.36</v>
      </c>
    </row>
    <row r="528" spans="1:11" x14ac:dyDescent="0.25">
      <c r="A528" t="s">
        <v>14</v>
      </c>
      <c r="B528" s="2">
        <v>44969</v>
      </c>
      <c r="C528">
        <v>4</v>
      </c>
      <c r="D528">
        <v>14.4</v>
      </c>
      <c r="E528">
        <v>33.1</v>
      </c>
      <c r="F528">
        <v>0</v>
      </c>
      <c r="H528">
        <v>0</v>
      </c>
      <c r="I528">
        <v>0</v>
      </c>
      <c r="J528">
        <v>0</v>
      </c>
      <c r="K528">
        <v>99.46</v>
      </c>
    </row>
    <row r="529" spans="1:11" x14ac:dyDescent="0.25">
      <c r="A529" t="s">
        <v>14</v>
      </c>
      <c r="B529" s="2">
        <v>44976</v>
      </c>
      <c r="C529">
        <v>5</v>
      </c>
      <c r="D529">
        <v>24</v>
      </c>
      <c r="E529">
        <v>32.9</v>
      </c>
      <c r="F529">
        <v>0</v>
      </c>
      <c r="H529">
        <v>0</v>
      </c>
      <c r="I529">
        <v>0</v>
      </c>
      <c r="J529">
        <v>0</v>
      </c>
      <c r="K529">
        <v>339.38</v>
      </c>
    </row>
    <row r="530" spans="1:11" x14ac:dyDescent="0.25">
      <c r="A530" t="s">
        <v>14</v>
      </c>
      <c r="B530" s="2">
        <v>44983</v>
      </c>
      <c r="C530">
        <v>3</v>
      </c>
      <c r="D530">
        <v>9.6000000000000014</v>
      </c>
      <c r="E530">
        <v>28.8</v>
      </c>
      <c r="F530">
        <v>1</v>
      </c>
      <c r="G530" s="4" t="s">
        <v>24</v>
      </c>
      <c r="H530">
        <v>892.66</v>
      </c>
      <c r="I530">
        <v>0</v>
      </c>
      <c r="J530">
        <v>0</v>
      </c>
      <c r="K530">
        <v>69.36</v>
      </c>
    </row>
    <row r="531" spans="1:11" x14ac:dyDescent="0.25">
      <c r="A531" t="s">
        <v>14</v>
      </c>
      <c r="B531" s="2">
        <v>44990</v>
      </c>
      <c r="C531">
        <v>5</v>
      </c>
      <c r="D531">
        <v>4.5</v>
      </c>
      <c r="E531">
        <v>29.6</v>
      </c>
      <c r="F531">
        <v>0</v>
      </c>
      <c r="H531">
        <v>0</v>
      </c>
      <c r="I531">
        <v>0</v>
      </c>
      <c r="J531">
        <v>0</v>
      </c>
      <c r="K531">
        <v>87.18</v>
      </c>
    </row>
    <row r="532" spans="1:11" x14ac:dyDescent="0.25">
      <c r="A532" t="s">
        <v>14</v>
      </c>
      <c r="B532" s="2">
        <v>44997</v>
      </c>
      <c r="C532">
        <v>4</v>
      </c>
      <c r="D532">
        <v>3.6</v>
      </c>
      <c r="E532">
        <v>25.6</v>
      </c>
      <c r="F532">
        <v>0</v>
      </c>
      <c r="H532">
        <v>0</v>
      </c>
      <c r="I532">
        <v>0</v>
      </c>
      <c r="J532">
        <v>0</v>
      </c>
      <c r="K532">
        <v>56.44</v>
      </c>
    </row>
    <row r="533" spans="1:11" x14ac:dyDescent="0.25">
      <c r="A533" t="s">
        <v>14</v>
      </c>
      <c r="B533" s="2">
        <v>45004</v>
      </c>
      <c r="C533">
        <v>5</v>
      </c>
      <c r="D533">
        <v>26</v>
      </c>
      <c r="E533">
        <v>12.4</v>
      </c>
      <c r="F533">
        <v>0</v>
      </c>
      <c r="H533">
        <v>0</v>
      </c>
      <c r="I533">
        <v>0</v>
      </c>
      <c r="J533">
        <v>0</v>
      </c>
      <c r="K533">
        <v>257.61</v>
      </c>
    </row>
    <row r="534" spans="1:11" x14ac:dyDescent="0.25">
      <c r="A534" t="s">
        <v>14</v>
      </c>
      <c r="B534" s="2">
        <v>45011</v>
      </c>
      <c r="C534">
        <v>7</v>
      </c>
      <c r="D534">
        <v>25.2</v>
      </c>
      <c r="E534">
        <v>41.3</v>
      </c>
      <c r="F534">
        <v>0</v>
      </c>
      <c r="H534">
        <v>0</v>
      </c>
      <c r="I534">
        <v>0</v>
      </c>
      <c r="J534">
        <v>0</v>
      </c>
      <c r="K534">
        <v>244.76</v>
      </c>
    </row>
    <row r="535" spans="1:11" x14ac:dyDescent="0.25">
      <c r="A535" t="s">
        <v>14</v>
      </c>
      <c r="B535" s="2">
        <v>45018</v>
      </c>
      <c r="C535">
        <v>3</v>
      </c>
      <c r="D535">
        <v>15</v>
      </c>
      <c r="E535">
        <v>35.799999999999997</v>
      </c>
      <c r="F535">
        <v>0</v>
      </c>
      <c r="H535">
        <v>0</v>
      </c>
      <c r="I535">
        <v>0</v>
      </c>
      <c r="J535">
        <v>0</v>
      </c>
      <c r="K535">
        <v>102.08</v>
      </c>
    </row>
    <row r="536" spans="1:11" x14ac:dyDescent="0.25">
      <c r="A536" t="s">
        <v>14</v>
      </c>
      <c r="B536" s="2">
        <v>45025</v>
      </c>
      <c r="C536">
        <v>0</v>
      </c>
      <c r="D536">
        <v>0</v>
      </c>
      <c r="E536">
        <v>17.8</v>
      </c>
      <c r="F536">
        <v>0</v>
      </c>
      <c r="H536">
        <v>0</v>
      </c>
      <c r="I536">
        <v>0</v>
      </c>
      <c r="J536">
        <v>0</v>
      </c>
      <c r="K536">
        <v>0</v>
      </c>
    </row>
    <row r="537" spans="1:11" x14ac:dyDescent="0.25">
      <c r="A537" t="s">
        <v>14</v>
      </c>
      <c r="B537" s="2">
        <v>45032</v>
      </c>
      <c r="C537">
        <v>6</v>
      </c>
      <c r="D537">
        <v>26.4</v>
      </c>
      <c r="E537">
        <v>44.1</v>
      </c>
      <c r="F537">
        <v>0</v>
      </c>
      <c r="H537">
        <v>0</v>
      </c>
      <c r="I537">
        <v>0</v>
      </c>
      <c r="J537">
        <v>0</v>
      </c>
      <c r="K537">
        <v>249.26</v>
      </c>
    </row>
    <row r="538" spans="1:11" x14ac:dyDescent="0.25">
      <c r="A538" t="s">
        <v>14</v>
      </c>
      <c r="B538" s="2">
        <v>45039</v>
      </c>
      <c r="C538">
        <v>0</v>
      </c>
      <c r="D538">
        <v>0</v>
      </c>
      <c r="E538">
        <v>40.5</v>
      </c>
      <c r="F538">
        <v>1</v>
      </c>
      <c r="G538" s="4" t="s">
        <v>25</v>
      </c>
      <c r="H538">
        <v>798.22</v>
      </c>
      <c r="I538">
        <v>0</v>
      </c>
      <c r="J538">
        <v>0</v>
      </c>
      <c r="K538">
        <v>0</v>
      </c>
    </row>
    <row r="539" spans="1:11" x14ac:dyDescent="0.25">
      <c r="A539" t="s">
        <v>14</v>
      </c>
      <c r="B539" s="2">
        <v>45046</v>
      </c>
      <c r="C539">
        <v>6</v>
      </c>
      <c r="D539">
        <v>21.6</v>
      </c>
      <c r="E539">
        <v>33.799999999999997</v>
      </c>
      <c r="F539">
        <v>0</v>
      </c>
      <c r="H539">
        <v>0</v>
      </c>
      <c r="I539">
        <v>0</v>
      </c>
      <c r="J539">
        <v>0</v>
      </c>
      <c r="K539">
        <v>196.63</v>
      </c>
    </row>
    <row r="540" spans="1:11" x14ac:dyDescent="0.25">
      <c r="A540" t="s">
        <v>14</v>
      </c>
      <c r="B540" s="2">
        <v>45053</v>
      </c>
      <c r="C540">
        <v>4</v>
      </c>
      <c r="D540">
        <v>6.4</v>
      </c>
      <c r="E540">
        <v>34.299999999999997</v>
      </c>
      <c r="F540">
        <v>0</v>
      </c>
      <c r="H540">
        <v>0</v>
      </c>
      <c r="I540">
        <v>0</v>
      </c>
      <c r="J540">
        <v>0</v>
      </c>
      <c r="K540">
        <v>62.99</v>
      </c>
    </row>
    <row r="541" spans="1:11" x14ac:dyDescent="0.25">
      <c r="A541" t="s">
        <v>14</v>
      </c>
      <c r="B541" s="2">
        <v>45060</v>
      </c>
      <c r="C541">
        <v>0</v>
      </c>
      <c r="D541">
        <v>0</v>
      </c>
      <c r="E541">
        <v>44.7</v>
      </c>
      <c r="F541">
        <v>0</v>
      </c>
      <c r="H541">
        <v>0</v>
      </c>
      <c r="I541">
        <v>0</v>
      </c>
      <c r="J541">
        <v>0</v>
      </c>
      <c r="K541">
        <v>0</v>
      </c>
    </row>
    <row r="542" spans="1:11" x14ac:dyDescent="0.25">
      <c r="A542" t="s">
        <v>14</v>
      </c>
      <c r="B542" s="2">
        <v>45067</v>
      </c>
      <c r="C542">
        <v>6</v>
      </c>
      <c r="D542">
        <v>21</v>
      </c>
      <c r="E542">
        <v>35.200000000000003</v>
      </c>
      <c r="F542">
        <v>0</v>
      </c>
      <c r="H542">
        <v>0</v>
      </c>
      <c r="I542">
        <v>0</v>
      </c>
      <c r="J542">
        <v>0</v>
      </c>
      <c r="K542">
        <v>207.88</v>
      </c>
    </row>
    <row r="543" spans="1:11" x14ac:dyDescent="0.25">
      <c r="A543" t="s">
        <v>14</v>
      </c>
      <c r="B543" s="2">
        <v>45074</v>
      </c>
      <c r="C543">
        <v>0</v>
      </c>
      <c r="D543">
        <v>0</v>
      </c>
      <c r="E543">
        <v>23</v>
      </c>
      <c r="F543">
        <v>0</v>
      </c>
      <c r="H543">
        <v>0</v>
      </c>
      <c r="I543">
        <v>1</v>
      </c>
      <c r="J543">
        <v>5</v>
      </c>
      <c r="K543">
        <v>0</v>
      </c>
    </row>
    <row r="544" spans="1:11" x14ac:dyDescent="0.25">
      <c r="A544" t="s">
        <v>14</v>
      </c>
      <c r="B544" s="2">
        <v>45081</v>
      </c>
      <c r="C544">
        <v>2</v>
      </c>
      <c r="D544">
        <v>6.4</v>
      </c>
      <c r="E544">
        <v>47.1</v>
      </c>
      <c r="F544">
        <v>0</v>
      </c>
      <c r="H544">
        <v>0</v>
      </c>
      <c r="I544">
        <v>0</v>
      </c>
      <c r="J544">
        <v>0</v>
      </c>
      <c r="K544">
        <v>47.68</v>
      </c>
    </row>
    <row r="545" spans="1:11" x14ac:dyDescent="0.25">
      <c r="A545" t="s">
        <v>14</v>
      </c>
      <c r="B545" s="2">
        <v>45088</v>
      </c>
      <c r="C545">
        <v>3</v>
      </c>
      <c r="D545">
        <v>3</v>
      </c>
      <c r="E545">
        <v>24.4</v>
      </c>
      <c r="F545">
        <v>0</v>
      </c>
      <c r="H545">
        <v>0</v>
      </c>
      <c r="I545">
        <v>0</v>
      </c>
      <c r="J545">
        <v>0</v>
      </c>
      <c r="K545">
        <v>30.46</v>
      </c>
    </row>
    <row r="546" spans="1:11" x14ac:dyDescent="0.25">
      <c r="A546" t="s">
        <v>14</v>
      </c>
      <c r="B546" s="2">
        <v>45095</v>
      </c>
      <c r="C546">
        <v>1</v>
      </c>
      <c r="D546">
        <v>3.2</v>
      </c>
      <c r="E546">
        <v>31.8</v>
      </c>
      <c r="F546">
        <v>0</v>
      </c>
      <c r="H546">
        <v>0</v>
      </c>
      <c r="I546">
        <v>0</v>
      </c>
      <c r="J546">
        <v>0</v>
      </c>
      <c r="K546">
        <v>35.01</v>
      </c>
    </row>
    <row r="547" spans="1:11" x14ac:dyDescent="0.25">
      <c r="A547" t="s">
        <v>14</v>
      </c>
      <c r="B547" s="2">
        <v>45102</v>
      </c>
      <c r="C547">
        <v>2</v>
      </c>
      <c r="D547">
        <v>7</v>
      </c>
      <c r="E547">
        <v>13.6</v>
      </c>
      <c r="F547">
        <v>0</v>
      </c>
      <c r="H547">
        <v>0</v>
      </c>
      <c r="I547">
        <v>0</v>
      </c>
      <c r="J547">
        <v>0</v>
      </c>
      <c r="K547">
        <v>115.09</v>
      </c>
    </row>
    <row r="548" spans="1:11" x14ac:dyDescent="0.25">
      <c r="A548" t="s">
        <v>14</v>
      </c>
      <c r="B548" s="2">
        <v>45109</v>
      </c>
      <c r="C548">
        <v>4</v>
      </c>
      <c r="D548">
        <v>7.2</v>
      </c>
      <c r="E548">
        <v>12.3</v>
      </c>
      <c r="F548">
        <v>0</v>
      </c>
      <c r="H548">
        <v>0</v>
      </c>
      <c r="I548">
        <v>1</v>
      </c>
      <c r="J548">
        <v>6</v>
      </c>
      <c r="K548">
        <v>127.03</v>
      </c>
    </row>
    <row r="549" spans="1:11" x14ac:dyDescent="0.25">
      <c r="A549" t="s">
        <v>14</v>
      </c>
      <c r="B549" s="2">
        <v>45116</v>
      </c>
      <c r="C549">
        <v>3</v>
      </c>
      <c r="D549">
        <v>9.3000000000000007</v>
      </c>
      <c r="E549">
        <v>11.7</v>
      </c>
      <c r="F549">
        <v>0</v>
      </c>
      <c r="H549">
        <v>0</v>
      </c>
      <c r="I549">
        <v>0</v>
      </c>
      <c r="J549">
        <v>0</v>
      </c>
      <c r="K549">
        <v>179.64</v>
      </c>
    </row>
    <row r="550" spans="1:11" x14ac:dyDescent="0.25">
      <c r="A550" t="s">
        <v>14</v>
      </c>
      <c r="B550" s="2">
        <v>45123</v>
      </c>
      <c r="C550">
        <v>2</v>
      </c>
      <c r="D550">
        <v>6.6</v>
      </c>
      <c r="E550">
        <v>22.9</v>
      </c>
      <c r="F550">
        <v>0</v>
      </c>
      <c r="H550">
        <v>0</v>
      </c>
      <c r="I550">
        <v>0</v>
      </c>
      <c r="J550">
        <v>0</v>
      </c>
      <c r="K550">
        <v>34.909999999999997</v>
      </c>
    </row>
    <row r="551" spans="1:11" x14ac:dyDescent="0.25">
      <c r="A551" t="s">
        <v>14</v>
      </c>
      <c r="B551" s="2">
        <v>45130</v>
      </c>
      <c r="C551">
        <v>4</v>
      </c>
      <c r="D551">
        <v>12.8</v>
      </c>
      <c r="E551">
        <v>36.799999999999997</v>
      </c>
      <c r="F551">
        <v>0</v>
      </c>
      <c r="H551">
        <v>0</v>
      </c>
      <c r="I551">
        <v>0</v>
      </c>
      <c r="J551">
        <v>0</v>
      </c>
      <c r="K551">
        <v>71.7</v>
      </c>
    </row>
    <row r="552" spans="1:11" x14ac:dyDescent="0.25">
      <c r="A552" t="s">
        <v>14</v>
      </c>
      <c r="B552" s="2">
        <v>45137</v>
      </c>
      <c r="C552">
        <v>0</v>
      </c>
      <c r="D552">
        <v>0</v>
      </c>
      <c r="E552">
        <v>33.299999999999997</v>
      </c>
      <c r="F552">
        <v>1</v>
      </c>
      <c r="G552" s="4" t="s">
        <v>24</v>
      </c>
      <c r="H552">
        <v>172.56</v>
      </c>
      <c r="I552">
        <v>0</v>
      </c>
      <c r="J552">
        <v>0</v>
      </c>
      <c r="K552">
        <v>0</v>
      </c>
    </row>
    <row r="553" spans="1:11" x14ac:dyDescent="0.25">
      <c r="A553" t="s">
        <v>14</v>
      </c>
      <c r="B553" s="2">
        <v>45144</v>
      </c>
      <c r="C553">
        <v>2</v>
      </c>
      <c r="D553">
        <v>5.4</v>
      </c>
      <c r="E553">
        <v>16.100000000000001</v>
      </c>
      <c r="F553">
        <v>1</v>
      </c>
      <c r="G553" s="4" t="s">
        <v>24</v>
      </c>
      <c r="H553">
        <v>769.83</v>
      </c>
      <c r="I553">
        <v>0</v>
      </c>
      <c r="J553">
        <v>0</v>
      </c>
      <c r="K553">
        <v>72.06</v>
      </c>
    </row>
    <row r="554" spans="1:11" x14ac:dyDescent="0.25">
      <c r="A554" t="s">
        <v>14</v>
      </c>
      <c r="B554" s="2">
        <v>45151</v>
      </c>
      <c r="C554">
        <v>6</v>
      </c>
      <c r="D554">
        <v>8.3999999999999986</v>
      </c>
      <c r="E554">
        <v>18.100000000000001</v>
      </c>
      <c r="F554">
        <v>0</v>
      </c>
      <c r="H554">
        <v>0</v>
      </c>
      <c r="I554">
        <v>0</v>
      </c>
      <c r="J554">
        <v>0</v>
      </c>
      <c r="K554">
        <v>83.21</v>
      </c>
    </row>
    <row r="555" spans="1:11" x14ac:dyDescent="0.25">
      <c r="A555" t="s">
        <v>14</v>
      </c>
      <c r="B555" s="2">
        <v>45158</v>
      </c>
      <c r="C555">
        <v>4</v>
      </c>
      <c r="D555">
        <v>10.8</v>
      </c>
      <c r="E555">
        <v>36</v>
      </c>
      <c r="F555">
        <v>0</v>
      </c>
      <c r="H555">
        <v>0</v>
      </c>
      <c r="I555">
        <v>0</v>
      </c>
      <c r="J555">
        <v>0</v>
      </c>
      <c r="K555">
        <v>210.77</v>
      </c>
    </row>
    <row r="556" spans="1:11" x14ac:dyDescent="0.25">
      <c r="A556" t="s">
        <v>14</v>
      </c>
      <c r="B556" s="2">
        <v>45165</v>
      </c>
      <c r="C556">
        <v>6</v>
      </c>
      <c r="D556">
        <v>9.6000000000000014</v>
      </c>
      <c r="E556">
        <v>14.5</v>
      </c>
      <c r="F556">
        <v>0</v>
      </c>
      <c r="H556">
        <v>0</v>
      </c>
      <c r="I556">
        <v>0</v>
      </c>
      <c r="J556">
        <v>0</v>
      </c>
      <c r="K556">
        <v>182.36</v>
      </c>
    </row>
    <row r="557" spans="1:11" x14ac:dyDescent="0.25">
      <c r="A557" t="s">
        <v>14</v>
      </c>
      <c r="B557" s="2">
        <v>45172</v>
      </c>
      <c r="C557">
        <v>3</v>
      </c>
      <c r="D557">
        <v>4.8000000000000007</v>
      </c>
      <c r="E557">
        <v>32.799999999999997</v>
      </c>
      <c r="F557">
        <v>0</v>
      </c>
      <c r="H557">
        <v>0</v>
      </c>
      <c r="I557">
        <v>0</v>
      </c>
      <c r="J557">
        <v>0</v>
      </c>
      <c r="K557">
        <v>72.540000000000006</v>
      </c>
    </row>
    <row r="558" spans="1:11" x14ac:dyDescent="0.25">
      <c r="A558" t="s">
        <v>14</v>
      </c>
      <c r="B558" s="2">
        <v>45179</v>
      </c>
      <c r="C558">
        <v>4</v>
      </c>
      <c r="D558">
        <v>10</v>
      </c>
      <c r="E558">
        <v>12.2</v>
      </c>
      <c r="F558">
        <v>0</v>
      </c>
      <c r="H558">
        <v>0</v>
      </c>
      <c r="I558">
        <v>0</v>
      </c>
      <c r="J558">
        <v>0</v>
      </c>
      <c r="K558">
        <v>182.66</v>
      </c>
    </row>
    <row r="559" spans="1:11" x14ac:dyDescent="0.25">
      <c r="A559" t="s">
        <v>14</v>
      </c>
      <c r="B559" s="2">
        <v>45186</v>
      </c>
      <c r="C559">
        <v>4</v>
      </c>
      <c r="D559">
        <v>6.8</v>
      </c>
      <c r="E559">
        <v>11</v>
      </c>
      <c r="F559">
        <v>1</v>
      </c>
      <c r="G559" s="4" t="s">
        <v>26</v>
      </c>
      <c r="H559">
        <v>874.32</v>
      </c>
      <c r="I559">
        <v>0</v>
      </c>
      <c r="J559">
        <v>0</v>
      </c>
      <c r="K559">
        <v>130.57</v>
      </c>
    </row>
    <row r="560" spans="1:11" x14ac:dyDescent="0.25">
      <c r="A560" t="s">
        <v>14</v>
      </c>
      <c r="B560" s="2">
        <v>45193</v>
      </c>
      <c r="C560">
        <v>6</v>
      </c>
      <c r="D560">
        <v>27</v>
      </c>
      <c r="E560">
        <v>28.3</v>
      </c>
      <c r="F560">
        <v>0</v>
      </c>
      <c r="H560">
        <v>0</v>
      </c>
      <c r="I560">
        <v>0</v>
      </c>
      <c r="J560">
        <v>0</v>
      </c>
      <c r="K560">
        <v>507.93</v>
      </c>
    </row>
    <row r="561" spans="1:11" x14ac:dyDescent="0.25">
      <c r="A561" t="s">
        <v>14</v>
      </c>
      <c r="B561" s="2">
        <v>45200</v>
      </c>
      <c r="C561">
        <v>7</v>
      </c>
      <c r="D561">
        <v>25.2</v>
      </c>
      <c r="E561">
        <v>21.4</v>
      </c>
      <c r="F561">
        <v>0</v>
      </c>
      <c r="H561">
        <v>0</v>
      </c>
      <c r="I561">
        <v>0</v>
      </c>
      <c r="J561">
        <v>0</v>
      </c>
      <c r="K561">
        <v>219.94</v>
      </c>
    </row>
    <row r="562" spans="1:11" x14ac:dyDescent="0.25">
      <c r="A562" t="s">
        <v>14</v>
      </c>
      <c r="B562" s="2">
        <v>45207</v>
      </c>
      <c r="C562">
        <v>1</v>
      </c>
      <c r="D562">
        <v>5.4</v>
      </c>
      <c r="E562">
        <v>44.1</v>
      </c>
      <c r="F562">
        <v>0</v>
      </c>
      <c r="H562">
        <v>0</v>
      </c>
      <c r="I562">
        <v>0</v>
      </c>
      <c r="J562">
        <v>0</v>
      </c>
      <c r="K562">
        <v>103.69</v>
      </c>
    </row>
    <row r="563" spans="1:11" x14ac:dyDescent="0.25">
      <c r="A563" t="s">
        <v>14</v>
      </c>
      <c r="B563" s="2">
        <v>45214</v>
      </c>
      <c r="C563">
        <v>0</v>
      </c>
      <c r="D563">
        <v>0</v>
      </c>
      <c r="E563">
        <v>25.3</v>
      </c>
      <c r="F563">
        <v>0</v>
      </c>
      <c r="H563">
        <v>0</v>
      </c>
      <c r="I563">
        <v>0</v>
      </c>
      <c r="J563">
        <v>0</v>
      </c>
      <c r="K563">
        <v>0</v>
      </c>
    </row>
    <row r="564" spans="1:11" x14ac:dyDescent="0.25">
      <c r="A564" t="s">
        <v>14</v>
      </c>
      <c r="B564" s="2">
        <v>45221</v>
      </c>
      <c r="C564">
        <v>3</v>
      </c>
      <c r="D564">
        <v>12.3</v>
      </c>
      <c r="E564">
        <v>48.8</v>
      </c>
      <c r="F564">
        <v>0</v>
      </c>
      <c r="H564">
        <v>0</v>
      </c>
      <c r="I564">
        <v>0</v>
      </c>
      <c r="J564">
        <v>0</v>
      </c>
      <c r="K564">
        <v>113.16</v>
      </c>
    </row>
    <row r="565" spans="1:11" x14ac:dyDescent="0.25">
      <c r="A565" t="s">
        <v>14</v>
      </c>
      <c r="B565" s="2">
        <v>45228</v>
      </c>
      <c r="C565">
        <v>0</v>
      </c>
      <c r="D565">
        <v>0</v>
      </c>
      <c r="E565">
        <v>11.4</v>
      </c>
      <c r="F565">
        <v>0</v>
      </c>
      <c r="H565">
        <v>0</v>
      </c>
      <c r="I565">
        <v>0</v>
      </c>
      <c r="J565">
        <v>0</v>
      </c>
      <c r="K565">
        <v>0</v>
      </c>
    </row>
    <row r="566" spans="1:11" x14ac:dyDescent="0.25">
      <c r="A566" t="s">
        <v>14</v>
      </c>
      <c r="B566" s="2">
        <v>45235</v>
      </c>
      <c r="C566">
        <v>3</v>
      </c>
      <c r="D566">
        <v>3.6</v>
      </c>
      <c r="E566">
        <v>35.5</v>
      </c>
      <c r="F566">
        <v>0</v>
      </c>
      <c r="H566">
        <v>0</v>
      </c>
      <c r="I566">
        <v>0</v>
      </c>
      <c r="J566">
        <v>0</v>
      </c>
      <c r="K566">
        <v>65.540000000000006</v>
      </c>
    </row>
    <row r="567" spans="1:11" x14ac:dyDescent="0.25">
      <c r="A567" t="s">
        <v>14</v>
      </c>
      <c r="B567" s="2">
        <v>45242</v>
      </c>
      <c r="C567">
        <v>7</v>
      </c>
      <c r="D567">
        <v>10.5</v>
      </c>
      <c r="E567">
        <v>14.5</v>
      </c>
      <c r="F567">
        <v>0</v>
      </c>
      <c r="H567">
        <v>0</v>
      </c>
      <c r="I567">
        <v>0</v>
      </c>
      <c r="J567">
        <v>0</v>
      </c>
      <c r="K567">
        <v>192.11</v>
      </c>
    </row>
    <row r="568" spans="1:11" x14ac:dyDescent="0.25">
      <c r="A568" t="s">
        <v>14</v>
      </c>
      <c r="B568" s="2">
        <v>45249</v>
      </c>
      <c r="C568">
        <v>4</v>
      </c>
      <c r="D568">
        <v>8</v>
      </c>
      <c r="E568">
        <v>38.1</v>
      </c>
      <c r="F568">
        <v>0</v>
      </c>
      <c r="H568">
        <v>0</v>
      </c>
      <c r="I568">
        <v>0</v>
      </c>
      <c r="J568">
        <v>0</v>
      </c>
      <c r="K568">
        <v>58.4</v>
      </c>
    </row>
    <row r="569" spans="1:11" x14ac:dyDescent="0.25">
      <c r="A569" t="s">
        <v>14</v>
      </c>
      <c r="B569" s="2">
        <v>45256</v>
      </c>
      <c r="C569">
        <v>1</v>
      </c>
      <c r="D569">
        <v>2.7</v>
      </c>
      <c r="E569">
        <v>25.1</v>
      </c>
      <c r="F569">
        <v>1</v>
      </c>
      <c r="G569" s="4" t="s">
        <v>25</v>
      </c>
      <c r="H569">
        <v>847.41</v>
      </c>
      <c r="I569">
        <v>0</v>
      </c>
      <c r="J569">
        <v>0</v>
      </c>
      <c r="K569">
        <v>52.9</v>
      </c>
    </row>
    <row r="570" spans="1:11" x14ac:dyDescent="0.25">
      <c r="A570" t="s">
        <v>14</v>
      </c>
      <c r="B570" s="2">
        <v>45263</v>
      </c>
      <c r="C570">
        <v>0</v>
      </c>
      <c r="D570">
        <v>0</v>
      </c>
      <c r="E570">
        <v>48.4</v>
      </c>
      <c r="F570">
        <v>0</v>
      </c>
      <c r="H570">
        <v>0</v>
      </c>
      <c r="I570">
        <v>0</v>
      </c>
      <c r="J570">
        <v>0</v>
      </c>
      <c r="K570">
        <v>0</v>
      </c>
    </row>
    <row r="571" spans="1:11" x14ac:dyDescent="0.25">
      <c r="A571" t="s">
        <v>14</v>
      </c>
      <c r="B571" s="2">
        <v>45270</v>
      </c>
      <c r="C571">
        <v>3</v>
      </c>
      <c r="D571">
        <v>14.7</v>
      </c>
      <c r="E571">
        <v>11</v>
      </c>
      <c r="F571">
        <v>0</v>
      </c>
      <c r="H571">
        <v>0</v>
      </c>
      <c r="I571">
        <v>0</v>
      </c>
      <c r="J571">
        <v>0</v>
      </c>
      <c r="K571">
        <v>125.28</v>
      </c>
    </row>
    <row r="572" spans="1:11" x14ac:dyDescent="0.25">
      <c r="A572" t="s">
        <v>14</v>
      </c>
      <c r="B572" s="2">
        <v>45277</v>
      </c>
      <c r="C572">
        <v>7</v>
      </c>
      <c r="D572">
        <v>35</v>
      </c>
      <c r="E572">
        <v>49.8</v>
      </c>
      <c r="F572">
        <v>1</v>
      </c>
      <c r="G572" s="4" t="s">
        <v>24</v>
      </c>
      <c r="H572">
        <v>851.85</v>
      </c>
      <c r="I572">
        <v>0</v>
      </c>
      <c r="J572">
        <v>0</v>
      </c>
      <c r="K572">
        <v>674.88</v>
      </c>
    </row>
    <row r="573" spans="1:11" x14ac:dyDescent="0.25">
      <c r="A573" t="s">
        <v>14</v>
      </c>
      <c r="B573" s="2">
        <v>45284</v>
      </c>
      <c r="C573">
        <v>7</v>
      </c>
      <c r="D573">
        <v>34.299999999999997</v>
      </c>
      <c r="E573">
        <v>38.6</v>
      </c>
      <c r="F573">
        <v>0</v>
      </c>
      <c r="H573">
        <v>0</v>
      </c>
      <c r="I573">
        <v>0</v>
      </c>
      <c r="J573">
        <v>0</v>
      </c>
      <c r="K573">
        <v>216.99</v>
      </c>
    </row>
    <row r="574" spans="1:11" x14ac:dyDescent="0.25">
      <c r="A574" t="s">
        <v>14</v>
      </c>
      <c r="B574" s="2">
        <v>45291</v>
      </c>
      <c r="C574">
        <v>5</v>
      </c>
      <c r="D574">
        <v>15</v>
      </c>
      <c r="E574">
        <v>28.9</v>
      </c>
      <c r="F574">
        <v>0</v>
      </c>
      <c r="H574">
        <v>0</v>
      </c>
      <c r="I574">
        <v>0</v>
      </c>
      <c r="J574">
        <v>0</v>
      </c>
      <c r="K574">
        <v>158.54</v>
      </c>
    </row>
    <row r="575" spans="1:11" x14ac:dyDescent="0.25">
      <c r="A575" t="s">
        <v>14</v>
      </c>
      <c r="B575" s="2">
        <v>45298</v>
      </c>
      <c r="C575">
        <v>2</v>
      </c>
      <c r="D575">
        <v>4.5999999999999996</v>
      </c>
      <c r="E575">
        <v>35.6</v>
      </c>
      <c r="F575">
        <v>0</v>
      </c>
      <c r="H575">
        <v>0</v>
      </c>
      <c r="I575">
        <v>0</v>
      </c>
      <c r="J575">
        <v>0</v>
      </c>
      <c r="K575">
        <v>48.68</v>
      </c>
    </row>
    <row r="576" spans="1:11" x14ac:dyDescent="0.25">
      <c r="A576" t="s">
        <v>14</v>
      </c>
      <c r="B576" s="2">
        <v>45305</v>
      </c>
      <c r="C576">
        <v>5</v>
      </c>
      <c r="D576">
        <v>23.5</v>
      </c>
      <c r="E576">
        <v>15.9</v>
      </c>
      <c r="F576">
        <v>0</v>
      </c>
      <c r="H576">
        <v>0</v>
      </c>
      <c r="I576">
        <v>0</v>
      </c>
      <c r="J576">
        <v>0</v>
      </c>
      <c r="K576">
        <v>355.69</v>
      </c>
    </row>
    <row r="577" spans="1:11" x14ac:dyDescent="0.25">
      <c r="A577" t="s">
        <v>14</v>
      </c>
      <c r="B577" s="2">
        <v>45312</v>
      </c>
      <c r="C577">
        <v>6</v>
      </c>
      <c r="D577">
        <v>15</v>
      </c>
      <c r="E577">
        <v>27.3</v>
      </c>
      <c r="F577">
        <v>0</v>
      </c>
      <c r="H577">
        <v>0</v>
      </c>
      <c r="I577">
        <v>0</v>
      </c>
      <c r="J577">
        <v>0</v>
      </c>
      <c r="K577">
        <v>149.88</v>
      </c>
    </row>
    <row r="578" spans="1:11" x14ac:dyDescent="0.25">
      <c r="A578" t="s">
        <v>14</v>
      </c>
      <c r="B578" s="2">
        <v>45319</v>
      </c>
      <c r="C578">
        <v>5</v>
      </c>
      <c r="D578">
        <v>20.5</v>
      </c>
      <c r="E578">
        <v>28</v>
      </c>
      <c r="F578">
        <v>0</v>
      </c>
      <c r="H578">
        <v>0</v>
      </c>
      <c r="I578">
        <v>0</v>
      </c>
      <c r="J578">
        <v>0</v>
      </c>
      <c r="K578">
        <v>376.1</v>
      </c>
    </row>
    <row r="579" spans="1:11" x14ac:dyDescent="0.25">
      <c r="A579" t="s">
        <v>14</v>
      </c>
      <c r="B579" s="2">
        <v>45326</v>
      </c>
      <c r="C579">
        <v>5</v>
      </c>
      <c r="D579">
        <v>16.5</v>
      </c>
      <c r="E579">
        <v>44.4</v>
      </c>
      <c r="F579">
        <v>0</v>
      </c>
      <c r="H579">
        <v>0</v>
      </c>
      <c r="I579">
        <v>0</v>
      </c>
      <c r="J579">
        <v>0</v>
      </c>
      <c r="K579">
        <v>216.2</v>
      </c>
    </row>
    <row r="580" spans="1:11" x14ac:dyDescent="0.25">
      <c r="A580" t="s">
        <v>14</v>
      </c>
      <c r="B580" s="2">
        <v>45333</v>
      </c>
      <c r="C580">
        <v>2</v>
      </c>
      <c r="D580">
        <v>10.4</v>
      </c>
      <c r="E580">
        <v>32.9</v>
      </c>
      <c r="F580">
        <v>0</v>
      </c>
      <c r="H580">
        <v>0</v>
      </c>
      <c r="I580">
        <v>0</v>
      </c>
      <c r="J580">
        <v>0</v>
      </c>
      <c r="K580">
        <v>180.65</v>
      </c>
    </row>
    <row r="581" spans="1:11" x14ac:dyDescent="0.25">
      <c r="A581" t="s">
        <v>14</v>
      </c>
      <c r="B581" s="2">
        <v>45340</v>
      </c>
      <c r="C581">
        <v>6</v>
      </c>
      <c r="D581">
        <v>5.4</v>
      </c>
      <c r="E581">
        <v>26.8</v>
      </c>
      <c r="F581">
        <v>0</v>
      </c>
      <c r="H581">
        <v>0</v>
      </c>
      <c r="I581">
        <v>0</v>
      </c>
      <c r="J581">
        <v>0</v>
      </c>
      <c r="K581">
        <v>30.4</v>
      </c>
    </row>
    <row r="582" spans="1:11" x14ac:dyDescent="0.25">
      <c r="A582" t="s">
        <v>14</v>
      </c>
      <c r="B582" s="2">
        <v>45347</v>
      </c>
      <c r="C582">
        <v>1</v>
      </c>
      <c r="D582">
        <v>3.7</v>
      </c>
      <c r="E582">
        <v>20.2</v>
      </c>
      <c r="F582">
        <v>0</v>
      </c>
      <c r="H582">
        <v>0</v>
      </c>
      <c r="I582">
        <v>0</v>
      </c>
      <c r="J582">
        <v>0</v>
      </c>
      <c r="K582">
        <v>59.55</v>
      </c>
    </row>
    <row r="583" spans="1:11" x14ac:dyDescent="0.25">
      <c r="A583" t="s">
        <v>14</v>
      </c>
      <c r="B583" s="2">
        <v>45354</v>
      </c>
      <c r="C583">
        <v>5</v>
      </c>
      <c r="D583">
        <v>16</v>
      </c>
      <c r="E583">
        <v>23</v>
      </c>
      <c r="F583">
        <v>0</v>
      </c>
      <c r="H583">
        <v>0</v>
      </c>
      <c r="I583">
        <v>0</v>
      </c>
      <c r="J583">
        <v>0</v>
      </c>
      <c r="K583">
        <v>304.86</v>
      </c>
    </row>
    <row r="584" spans="1:11" x14ac:dyDescent="0.25">
      <c r="A584" t="s">
        <v>14</v>
      </c>
      <c r="B584" s="2">
        <v>45361</v>
      </c>
      <c r="C584">
        <v>6</v>
      </c>
      <c r="D584">
        <v>10.199999999999999</v>
      </c>
      <c r="E584">
        <v>24</v>
      </c>
      <c r="F584">
        <v>0</v>
      </c>
      <c r="H584">
        <v>0</v>
      </c>
      <c r="I584">
        <v>0</v>
      </c>
      <c r="J584">
        <v>0</v>
      </c>
      <c r="K584">
        <v>67.28</v>
      </c>
    </row>
    <row r="585" spans="1:11" x14ac:dyDescent="0.25">
      <c r="A585" t="s">
        <v>14</v>
      </c>
      <c r="B585" s="2">
        <v>45368</v>
      </c>
      <c r="C585">
        <v>7</v>
      </c>
      <c r="D585">
        <v>9.7999999999999989</v>
      </c>
      <c r="E585">
        <v>37.799999999999997</v>
      </c>
      <c r="F585">
        <v>0</v>
      </c>
      <c r="H585">
        <v>0</v>
      </c>
      <c r="I585">
        <v>0</v>
      </c>
      <c r="J585">
        <v>0</v>
      </c>
      <c r="K585">
        <v>180.3</v>
      </c>
    </row>
    <row r="586" spans="1:11" x14ac:dyDescent="0.25">
      <c r="A586" t="s">
        <v>14</v>
      </c>
      <c r="B586" s="2">
        <v>45375</v>
      </c>
      <c r="C586">
        <v>1</v>
      </c>
      <c r="D586">
        <v>3.2</v>
      </c>
      <c r="E586">
        <v>46.6</v>
      </c>
      <c r="F586">
        <v>0</v>
      </c>
      <c r="H586">
        <v>0</v>
      </c>
      <c r="I586">
        <v>0</v>
      </c>
      <c r="J586">
        <v>0</v>
      </c>
      <c r="K586">
        <v>52.28</v>
      </c>
    </row>
    <row r="587" spans="1:11" x14ac:dyDescent="0.25">
      <c r="A587" t="s">
        <v>14</v>
      </c>
      <c r="B587" s="2">
        <v>45382</v>
      </c>
      <c r="C587">
        <v>4</v>
      </c>
      <c r="D587">
        <v>20</v>
      </c>
      <c r="E587">
        <v>31.7</v>
      </c>
      <c r="F587">
        <v>1</v>
      </c>
      <c r="G587" s="4" t="s">
        <v>26</v>
      </c>
      <c r="H587">
        <v>121.16</v>
      </c>
      <c r="I587">
        <v>1</v>
      </c>
      <c r="J587">
        <v>1</v>
      </c>
      <c r="K587">
        <v>162.13</v>
      </c>
    </row>
    <row r="588" spans="1:11" x14ac:dyDescent="0.25">
      <c r="A588" t="s">
        <v>14</v>
      </c>
      <c r="B588" s="2">
        <v>45389</v>
      </c>
      <c r="C588">
        <v>1</v>
      </c>
      <c r="D588">
        <v>0.9</v>
      </c>
      <c r="E588">
        <v>28.1</v>
      </c>
      <c r="F588">
        <v>0</v>
      </c>
      <c r="H588">
        <v>0</v>
      </c>
      <c r="I588">
        <v>0</v>
      </c>
      <c r="J588">
        <v>0</v>
      </c>
      <c r="K588">
        <v>13.43</v>
      </c>
    </row>
    <row r="589" spans="1:11" x14ac:dyDescent="0.25">
      <c r="A589" t="s">
        <v>14</v>
      </c>
      <c r="B589" s="2">
        <v>45396</v>
      </c>
      <c r="C589">
        <v>0</v>
      </c>
      <c r="D589">
        <v>0</v>
      </c>
      <c r="E589">
        <v>22</v>
      </c>
      <c r="F589">
        <v>0</v>
      </c>
      <c r="H589">
        <v>0</v>
      </c>
      <c r="I589">
        <v>0</v>
      </c>
      <c r="J589">
        <v>0</v>
      </c>
      <c r="K589">
        <v>0</v>
      </c>
    </row>
    <row r="590" spans="1:11" x14ac:dyDescent="0.25">
      <c r="A590" t="s">
        <v>14</v>
      </c>
      <c r="B590" s="2">
        <v>45403</v>
      </c>
      <c r="C590">
        <v>7</v>
      </c>
      <c r="D590">
        <v>28</v>
      </c>
      <c r="E590">
        <v>33.700000000000003</v>
      </c>
      <c r="F590">
        <v>0</v>
      </c>
      <c r="H590">
        <v>0</v>
      </c>
      <c r="I590">
        <v>0</v>
      </c>
      <c r="J590">
        <v>0</v>
      </c>
      <c r="K590">
        <v>350</v>
      </c>
    </row>
    <row r="591" spans="1:11" x14ac:dyDescent="0.25">
      <c r="A591" t="s">
        <v>14</v>
      </c>
      <c r="B591" s="2">
        <v>45410</v>
      </c>
      <c r="C591">
        <v>5</v>
      </c>
      <c r="D591">
        <v>3.5</v>
      </c>
      <c r="E591">
        <v>38</v>
      </c>
      <c r="F591">
        <v>0</v>
      </c>
      <c r="H591">
        <v>0</v>
      </c>
      <c r="I591">
        <v>0</v>
      </c>
      <c r="J591">
        <v>0</v>
      </c>
      <c r="K591">
        <v>45.8</v>
      </c>
    </row>
    <row r="592" spans="1:11" x14ac:dyDescent="0.25">
      <c r="A592" t="s">
        <v>14</v>
      </c>
      <c r="B592" s="2">
        <v>45417</v>
      </c>
      <c r="C592">
        <v>1</v>
      </c>
      <c r="D592">
        <v>2.8</v>
      </c>
      <c r="E592">
        <v>33.5</v>
      </c>
      <c r="F592">
        <v>0</v>
      </c>
      <c r="H592">
        <v>0</v>
      </c>
      <c r="I592">
        <v>0</v>
      </c>
      <c r="J592">
        <v>0</v>
      </c>
      <c r="K592">
        <v>42.76</v>
      </c>
    </row>
    <row r="593" spans="1:11" x14ac:dyDescent="0.25">
      <c r="A593" t="s">
        <v>14</v>
      </c>
      <c r="B593" s="2">
        <v>45424</v>
      </c>
      <c r="C593">
        <v>0</v>
      </c>
      <c r="D593">
        <v>0</v>
      </c>
      <c r="E593">
        <v>48.5</v>
      </c>
      <c r="F593">
        <v>0</v>
      </c>
      <c r="H593">
        <v>0</v>
      </c>
      <c r="I593">
        <v>0</v>
      </c>
      <c r="J593">
        <v>0</v>
      </c>
      <c r="K593">
        <v>0</v>
      </c>
    </row>
    <row r="594" spans="1:11" x14ac:dyDescent="0.25">
      <c r="A594" t="s">
        <v>14</v>
      </c>
      <c r="B594" s="2">
        <v>45431</v>
      </c>
      <c r="C594">
        <v>1</v>
      </c>
      <c r="D594">
        <v>1</v>
      </c>
      <c r="E594">
        <v>39</v>
      </c>
      <c r="F594">
        <v>0</v>
      </c>
      <c r="H594">
        <v>0</v>
      </c>
      <c r="I594">
        <v>0</v>
      </c>
      <c r="J594">
        <v>0</v>
      </c>
      <c r="K594">
        <v>11.82</v>
      </c>
    </row>
    <row r="595" spans="1:11" x14ac:dyDescent="0.25">
      <c r="A595" t="s">
        <v>14</v>
      </c>
      <c r="B595" s="2">
        <v>45438</v>
      </c>
      <c r="C595">
        <v>5</v>
      </c>
      <c r="D595">
        <v>9</v>
      </c>
      <c r="E595">
        <v>49.4</v>
      </c>
      <c r="F595">
        <v>1</v>
      </c>
      <c r="G595" s="4" t="s">
        <v>25</v>
      </c>
      <c r="H595">
        <v>597.36</v>
      </c>
      <c r="I595">
        <v>0</v>
      </c>
      <c r="J595">
        <v>0</v>
      </c>
      <c r="K595">
        <v>105.91</v>
      </c>
    </row>
    <row r="596" spans="1:11" x14ac:dyDescent="0.25">
      <c r="A596" t="s">
        <v>14</v>
      </c>
      <c r="B596" s="2">
        <v>45445</v>
      </c>
      <c r="C596">
        <v>6</v>
      </c>
      <c r="D596">
        <v>6</v>
      </c>
      <c r="E596">
        <v>37.4</v>
      </c>
      <c r="F596">
        <v>0</v>
      </c>
      <c r="H596">
        <v>0</v>
      </c>
      <c r="I596">
        <v>0</v>
      </c>
      <c r="J596">
        <v>0</v>
      </c>
      <c r="K596">
        <v>32.54</v>
      </c>
    </row>
    <row r="597" spans="1:11" x14ac:dyDescent="0.25">
      <c r="A597" t="s">
        <v>14</v>
      </c>
      <c r="B597" s="2">
        <v>45452</v>
      </c>
      <c r="C597">
        <v>7</v>
      </c>
      <c r="D597">
        <v>6.3</v>
      </c>
      <c r="E597">
        <v>17.2</v>
      </c>
      <c r="F597">
        <v>0</v>
      </c>
      <c r="H597">
        <v>0</v>
      </c>
      <c r="I597">
        <v>0</v>
      </c>
      <c r="J597">
        <v>0</v>
      </c>
      <c r="K597">
        <v>107.22</v>
      </c>
    </row>
    <row r="598" spans="1:11" x14ac:dyDescent="0.25">
      <c r="A598" t="s">
        <v>14</v>
      </c>
      <c r="B598" s="2">
        <v>45459</v>
      </c>
      <c r="C598">
        <v>0</v>
      </c>
      <c r="D598">
        <v>0</v>
      </c>
      <c r="E598">
        <v>14.7</v>
      </c>
      <c r="F598">
        <v>0</v>
      </c>
      <c r="H598">
        <v>0</v>
      </c>
      <c r="I598">
        <v>0</v>
      </c>
      <c r="J598">
        <v>0</v>
      </c>
      <c r="K598">
        <v>0</v>
      </c>
    </row>
    <row r="599" spans="1:11" x14ac:dyDescent="0.25">
      <c r="A599" t="s">
        <v>14</v>
      </c>
      <c r="B599" s="2">
        <v>45466</v>
      </c>
      <c r="C599">
        <v>2</v>
      </c>
      <c r="D599">
        <v>1.4</v>
      </c>
      <c r="E599">
        <v>34</v>
      </c>
      <c r="F599">
        <v>0</v>
      </c>
      <c r="H599">
        <v>0</v>
      </c>
      <c r="I599">
        <v>0</v>
      </c>
      <c r="J599">
        <v>0</v>
      </c>
      <c r="K599">
        <v>27.34</v>
      </c>
    </row>
    <row r="600" spans="1:11" x14ac:dyDescent="0.25">
      <c r="A600" t="s">
        <v>14</v>
      </c>
      <c r="B600" s="2">
        <v>45473</v>
      </c>
      <c r="C600">
        <v>1</v>
      </c>
      <c r="D600">
        <v>1.6</v>
      </c>
      <c r="E600">
        <v>29.4</v>
      </c>
      <c r="F600">
        <v>1</v>
      </c>
      <c r="G600" s="4" t="s">
        <v>24</v>
      </c>
      <c r="H600">
        <v>826.12</v>
      </c>
      <c r="I600">
        <v>0</v>
      </c>
      <c r="J600">
        <v>0</v>
      </c>
      <c r="K600">
        <v>26.54</v>
      </c>
    </row>
    <row r="601" spans="1:11" x14ac:dyDescent="0.25">
      <c r="A601" t="s">
        <v>14</v>
      </c>
      <c r="B601" s="2">
        <v>45480</v>
      </c>
      <c r="C601">
        <v>0</v>
      </c>
      <c r="D601">
        <v>0</v>
      </c>
      <c r="E601">
        <v>18.899999999999999</v>
      </c>
      <c r="F601">
        <v>0</v>
      </c>
      <c r="H601">
        <v>0</v>
      </c>
      <c r="I601">
        <v>0</v>
      </c>
      <c r="J601">
        <v>0</v>
      </c>
      <c r="K601">
        <v>0</v>
      </c>
    </row>
    <row r="602" spans="1:11" x14ac:dyDescent="0.25">
      <c r="A602" t="s">
        <v>14</v>
      </c>
      <c r="B602" s="2">
        <v>45487</v>
      </c>
      <c r="C602">
        <v>7</v>
      </c>
      <c r="D602">
        <v>34.299999999999997</v>
      </c>
      <c r="E602">
        <v>47.9</v>
      </c>
      <c r="F602">
        <v>0</v>
      </c>
      <c r="H602">
        <v>0</v>
      </c>
      <c r="I602">
        <v>0</v>
      </c>
      <c r="J602">
        <v>0</v>
      </c>
      <c r="K602">
        <v>239.41</v>
      </c>
    </row>
    <row r="603" spans="1:11" x14ac:dyDescent="0.25">
      <c r="A603" t="s">
        <v>14</v>
      </c>
      <c r="B603" s="2">
        <v>45494</v>
      </c>
      <c r="C603">
        <v>0</v>
      </c>
      <c r="D603">
        <v>0</v>
      </c>
      <c r="E603">
        <v>24.7</v>
      </c>
      <c r="F603">
        <v>0</v>
      </c>
      <c r="H603">
        <v>0</v>
      </c>
      <c r="I603">
        <v>1</v>
      </c>
      <c r="J603">
        <v>5</v>
      </c>
      <c r="K603">
        <v>0</v>
      </c>
    </row>
    <row r="604" spans="1:11" x14ac:dyDescent="0.25">
      <c r="A604" t="s">
        <v>14</v>
      </c>
      <c r="B604" s="2">
        <v>45501</v>
      </c>
      <c r="C604">
        <v>5</v>
      </c>
      <c r="D604">
        <v>20</v>
      </c>
      <c r="E604">
        <v>14.3</v>
      </c>
      <c r="F604">
        <v>0</v>
      </c>
      <c r="H604">
        <v>0</v>
      </c>
      <c r="I604">
        <v>0</v>
      </c>
      <c r="J604">
        <v>0</v>
      </c>
      <c r="K604">
        <v>267.18</v>
      </c>
    </row>
    <row r="605" spans="1:11" x14ac:dyDescent="0.25">
      <c r="A605" t="s">
        <v>14</v>
      </c>
      <c r="B605" s="2">
        <v>45508</v>
      </c>
      <c r="C605">
        <v>6</v>
      </c>
      <c r="D605">
        <v>5.4</v>
      </c>
      <c r="E605">
        <v>13.5</v>
      </c>
      <c r="F605">
        <v>0</v>
      </c>
      <c r="H605">
        <v>0</v>
      </c>
      <c r="I605">
        <v>0</v>
      </c>
      <c r="J605">
        <v>0</v>
      </c>
      <c r="K605">
        <v>65.44</v>
      </c>
    </row>
    <row r="606" spans="1:11" x14ac:dyDescent="0.25">
      <c r="A606" t="s">
        <v>14</v>
      </c>
      <c r="B606" s="2">
        <v>45515</v>
      </c>
      <c r="C606">
        <v>3</v>
      </c>
      <c r="D606">
        <v>16.5</v>
      </c>
      <c r="E606">
        <v>45</v>
      </c>
      <c r="F606">
        <v>0</v>
      </c>
      <c r="H606">
        <v>0</v>
      </c>
      <c r="I606">
        <v>0</v>
      </c>
      <c r="J606">
        <v>0</v>
      </c>
      <c r="K606">
        <v>223.68</v>
      </c>
    </row>
    <row r="607" spans="1:11" x14ac:dyDescent="0.25">
      <c r="A607" t="s">
        <v>14</v>
      </c>
      <c r="B607" s="2">
        <v>45522</v>
      </c>
      <c r="C607">
        <v>3</v>
      </c>
      <c r="D607">
        <v>9</v>
      </c>
      <c r="E607">
        <v>49.9</v>
      </c>
      <c r="F607">
        <v>0</v>
      </c>
      <c r="H607">
        <v>0</v>
      </c>
      <c r="I607">
        <v>0</v>
      </c>
      <c r="J607">
        <v>0</v>
      </c>
      <c r="K607">
        <v>54.02</v>
      </c>
    </row>
    <row r="608" spans="1:11" x14ac:dyDescent="0.25">
      <c r="A608" t="s">
        <v>14</v>
      </c>
      <c r="B608" s="2">
        <v>45529</v>
      </c>
      <c r="C608">
        <v>2</v>
      </c>
      <c r="D608">
        <v>7.4</v>
      </c>
      <c r="E608">
        <v>14.6</v>
      </c>
      <c r="F608">
        <v>1</v>
      </c>
      <c r="G608" s="4" t="s">
        <v>26</v>
      </c>
      <c r="H608">
        <v>232.65</v>
      </c>
      <c r="I608">
        <v>0</v>
      </c>
      <c r="J608">
        <v>0</v>
      </c>
      <c r="K608">
        <v>114.86</v>
      </c>
    </row>
    <row r="609" spans="1:11" x14ac:dyDescent="0.25">
      <c r="A609" t="s">
        <v>14</v>
      </c>
      <c r="B609" s="2">
        <v>45536</v>
      </c>
      <c r="C609">
        <v>0</v>
      </c>
      <c r="D609">
        <v>0</v>
      </c>
      <c r="E609">
        <v>30.4</v>
      </c>
      <c r="F609">
        <v>1</v>
      </c>
      <c r="G609" s="4" t="s">
        <v>24</v>
      </c>
      <c r="H609">
        <v>699.32</v>
      </c>
      <c r="I609">
        <v>0</v>
      </c>
      <c r="J609">
        <v>0</v>
      </c>
      <c r="K609">
        <v>0</v>
      </c>
    </row>
    <row r="610" spans="1:11" x14ac:dyDescent="0.25">
      <c r="A610" t="s">
        <v>14</v>
      </c>
      <c r="B610" s="2">
        <v>45543</v>
      </c>
      <c r="C610">
        <v>2</v>
      </c>
      <c r="D610">
        <v>4.5999999999999996</v>
      </c>
      <c r="E610">
        <v>19.7</v>
      </c>
      <c r="F610">
        <v>0</v>
      </c>
      <c r="H610">
        <v>0</v>
      </c>
      <c r="I610">
        <v>0</v>
      </c>
      <c r="J610">
        <v>0</v>
      </c>
      <c r="K610">
        <v>68.819999999999993</v>
      </c>
    </row>
    <row r="611" spans="1:11" x14ac:dyDescent="0.25">
      <c r="A611" t="s">
        <v>14</v>
      </c>
      <c r="B611" s="2">
        <v>45550</v>
      </c>
      <c r="C611">
        <v>7</v>
      </c>
      <c r="D611">
        <v>21.7</v>
      </c>
      <c r="E611">
        <v>14</v>
      </c>
      <c r="F611">
        <v>0</v>
      </c>
      <c r="H611">
        <v>0</v>
      </c>
      <c r="I611">
        <v>0</v>
      </c>
      <c r="J611">
        <v>0</v>
      </c>
      <c r="K611">
        <v>284.73</v>
      </c>
    </row>
    <row r="612" spans="1:11" x14ac:dyDescent="0.25">
      <c r="A612" t="s">
        <v>14</v>
      </c>
      <c r="B612" s="2">
        <v>45557</v>
      </c>
      <c r="C612">
        <v>1</v>
      </c>
      <c r="D612">
        <v>1.3</v>
      </c>
      <c r="E612">
        <v>15.1</v>
      </c>
      <c r="F612">
        <v>0</v>
      </c>
      <c r="H612">
        <v>0</v>
      </c>
      <c r="I612">
        <v>0</v>
      </c>
      <c r="J612">
        <v>0</v>
      </c>
      <c r="K612">
        <v>7.83</v>
      </c>
    </row>
    <row r="613" spans="1:11" x14ac:dyDescent="0.25">
      <c r="A613" t="s">
        <v>14</v>
      </c>
      <c r="B613" s="2">
        <v>45564</v>
      </c>
      <c r="C613">
        <v>1</v>
      </c>
      <c r="D613">
        <v>3.6</v>
      </c>
      <c r="E613">
        <v>19.899999999999999</v>
      </c>
      <c r="F613">
        <v>0</v>
      </c>
      <c r="H613">
        <v>0</v>
      </c>
      <c r="I613">
        <v>0</v>
      </c>
      <c r="J613">
        <v>0</v>
      </c>
      <c r="K613">
        <v>37.53</v>
      </c>
    </row>
    <row r="614" spans="1:11" x14ac:dyDescent="0.25">
      <c r="A614" t="s">
        <v>14</v>
      </c>
      <c r="B614" s="2">
        <v>45571</v>
      </c>
      <c r="C614">
        <v>3</v>
      </c>
      <c r="D614">
        <v>15.3</v>
      </c>
      <c r="E614">
        <v>26.3</v>
      </c>
      <c r="F614">
        <v>0</v>
      </c>
      <c r="H614">
        <v>0</v>
      </c>
      <c r="I614">
        <v>1</v>
      </c>
      <c r="J614">
        <v>3</v>
      </c>
      <c r="K614">
        <v>255.66</v>
      </c>
    </row>
    <row r="615" spans="1:11" x14ac:dyDescent="0.25">
      <c r="A615" t="s">
        <v>14</v>
      </c>
      <c r="B615" s="2">
        <v>45578</v>
      </c>
      <c r="C615">
        <v>0</v>
      </c>
      <c r="D615">
        <v>0</v>
      </c>
      <c r="E615">
        <v>39.1</v>
      </c>
      <c r="F615">
        <v>0</v>
      </c>
      <c r="H615">
        <v>0</v>
      </c>
      <c r="I615">
        <v>0</v>
      </c>
      <c r="J615">
        <v>0</v>
      </c>
      <c r="K615">
        <v>0</v>
      </c>
    </row>
    <row r="616" spans="1:11" x14ac:dyDescent="0.25">
      <c r="A616" t="s">
        <v>14</v>
      </c>
      <c r="B616" s="2">
        <v>45585</v>
      </c>
      <c r="C616">
        <v>3</v>
      </c>
      <c r="D616">
        <v>13.8</v>
      </c>
      <c r="E616">
        <v>15.1</v>
      </c>
      <c r="F616">
        <v>0</v>
      </c>
      <c r="H616">
        <v>0</v>
      </c>
      <c r="I616">
        <v>0</v>
      </c>
      <c r="J616">
        <v>0</v>
      </c>
      <c r="K616">
        <v>252.97</v>
      </c>
    </row>
    <row r="617" spans="1:11" x14ac:dyDescent="0.25">
      <c r="A617" t="s">
        <v>14</v>
      </c>
      <c r="B617" s="2">
        <v>45592</v>
      </c>
      <c r="C617">
        <v>2</v>
      </c>
      <c r="D617">
        <v>3.6</v>
      </c>
      <c r="E617">
        <v>30.9</v>
      </c>
      <c r="F617">
        <v>0</v>
      </c>
      <c r="H617">
        <v>0</v>
      </c>
      <c r="I617">
        <v>0</v>
      </c>
      <c r="J617">
        <v>0</v>
      </c>
      <c r="K617">
        <v>50.39</v>
      </c>
    </row>
    <row r="618" spans="1:11" x14ac:dyDescent="0.25">
      <c r="A618" t="s">
        <v>14</v>
      </c>
      <c r="B618" s="2">
        <v>45599</v>
      </c>
      <c r="C618">
        <v>6</v>
      </c>
      <c r="D618">
        <v>5.4</v>
      </c>
      <c r="E618">
        <v>13.4</v>
      </c>
      <c r="F618">
        <v>0</v>
      </c>
      <c r="H618">
        <v>0</v>
      </c>
      <c r="I618">
        <v>0</v>
      </c>
      <c r="J618">
        <v>0</v>
      </c>
      <c r="K618">
        <v>78.95</v>
      </c>
    </row>
    <row r="619" spans="1:11" x14ac:dyDescent="0.25">
      <c r="A619" t="s">
        <v>14</v>
      </c>
      <c r="B619" s="2">
        <v>45606</v>
      </c>
      <c r="C619">
        <v>5</v>
      </c>
      <c r="D619">
        <v>10</v>
      </c>
      <c r="E619">
        <v>21.2</v>
      </c>
      <c r="F619">
        <v>0</v>
      </c>
      <c r="H619">
        <v>0</v>
      </c>
      <c r="I619">
        <v>0</v>
      </c>
      <c r="J619">
        <v>0</v>
      </c>
      <c r="K619">
        <v>101.22</v>
      </c>
    </row>
    <row r="620" spans="1:11" x14ac:dyDescent="0.25">
      <c r="A620" t="s">
        <v>14</v>
      </c>
      <c r="B620" s="2">
        <v>45613</v>
      </c>
      <c r="C620">
        <v>5</v>
      </c>
      <c r="D620">
        <v>28</v>
      </c>
      <c r="E620">
        <v>44.2</v>
      </c>
      <c r="F620">
        <v>0</v>
      </c>
      <c r="H620">
        <v>0</v>
      </c>
      <c r="I620">
        <v>0</v>
      </c>
      <c r="J620">
        <v>0</v>
      </c>
      <c r="K620">
        <v>458.12</v>
      </c>
    </row>
    <row r="621" spans="1:11" x14ac:dyDescent="0.25">
      <c r="A621" t="s">
        <v>14</v>
      </c>
      <c r="B621" s="2">
        <v>45620</v>
      </c>
      <c r="C621">
        <v>2</v>
      </c>
      <c r="D621">
        <v>6.2</v>
      </c>
      <c r="E621">
        <v>13.6</v>
      </c>
      <c r="F621">
        <v>0</v>
      </c>
      <c r="H621">
        <v>0</v>
      </c>
      <c r="I621">
        <v>0</v>
      </c>
      <c r="J621">
        <v>0</v>
      </c>
      <c r="K621">
        <v>79.08</v>
      </c>
    </row>
    <row r="622" spans="1:11" x14ac:dyDescent="0.25">
      <c r="A622" t="s">
        <v>14</v>
      </c>
      <c r="B622" s="2">
        <v>45627</v>
      </c>
      <c r="C622">
        <v>1</v>
      </c>
      <c r="D622">
        <v>1.9</v>
      </c>
      <c r="E622">
        <v>20.7</v>
      </c>
      <c r="F622">
        <v>0</v>
      </c>
      <c r="H622">
        <v>0</v>
      </c>
      <c r="I622">
        <v>0</v>
      </c>
      <c r="J622">
        <v>0</v>
      </c>
      <c r="K622">
        <v>24.14</v>
      </c>
    </row>
    <row r="623" spans="1:11" x14ac:dyDescent="0.25">
      <c r="A623" t="s">
        <v>14</v>
      </c>
      <c r="B623" s="2">
        <v>45634</v>
      </c>
      <c r="C623">
        <v>5</v>
      </c>
      <c r="D623">
        <v>28</v>
      </c>
      <c r="E623">
        <v>23</v>
      </c>
      <c r="F623">
        <v>0</v>
      </c>
      <c r="H623">
        <v>0</v>
      </c>
      <c r="I623">
        <v>0</v>
      </c>
      <c r="J623">
        <v>0</v>
      </c>
      <c r="K623">
        <v>548.38</v>
      </c>
    </row>
    <row r="624" spans="1:11" x14ac:dyDescent="0.25">
      <c r="A624" t="s">
        <v>14</v>
      </c>
      <c r="B624" s="2">
        <v>45641</v>
      </c>
      <c r="C624">
        <v>3</v>
      </c>
      <c r="D624">
        <v>15</v>
      </c>
      <c r="E624">
        <v>30.7</v>
      </c>
      <c r="F624">
        <v>0</v>
      </c>
      <c r="H624">
        <v>0</v>
      </c>
      <c r="I624">
        <v>0</v>
      </c>
      <c r="J624">
        <v>0</v>
      </c>
      <c r="K624">
        <v>170.37</v>
      </c>
    </row>
    <row r="625" spans="1:11" x14ac:dyDescent="0.25">
      <c r="A625" t="s">
        <v>14</v>
      </c>
      <c r="B625" s="2">
        <v>45648</v>
      </c>
      <c r="C625">
        <v>3</v>
      </c>
      <c r="D625">
        <v>14.1</v>
      </c>
      <c r="E625">
        <v>45.6</v>
      </c>
      <c r="F625">
        <v>0</v>
      </c>
      <c r="H625">
        <v>0</v>
      </c>
      <c r="I625">
        <v>0</v>
      </c>
      <c r="J625">
        <v>0</v>
      </c>
      <c r="K625">
        <v>132.9</v>
      </c>
    </row>
    <row r="626" spans="1:11" x14ac:dyDescent="0.25">
      <c r="A626" t="s">
        <v>15</v>
      </c>
      <c r="B626" s="2">
        <v>44927</v>
      </c>
      <c r="C626">
        <v>5</v>
      </c>
      <c r="D626">
        <v>22</v>
      </c>
      <c r="E626">
        <v>32.1</v>
      </c>
      <c r="F626">
        <v>0</v>
      </c>
      <c r="H626">
        <v>0</v>
      </c>
      <c r="I626">
        <v>0</v>
      </c>
      <c r="J626">
        <v>0</v>
      </c>
      <c r="K626">
        <v>281.64</v>
      </c>
    </row>
    <row r="627" spans="1:11" x14ac:dyDescent="0.25">
      <c r="A627" t="s">
        <v>15</v>
      </c>
      <c r="B627" s="2">
        <v>44934</v>
      </c>
      <c r="C627">
        <v>1</v>
      </c>
      <c r="D627">
        <v>4.5</v>
      </c>
      <c r="E627">
        <v>45</v>
      </c>
      <c r="F627">
        <v>0</v>
      </c>
      <c r="H627">
        <v>0</v>
      </c>
      <c r="I627">
        <v>0</v>
      </c>
      <c r="J627">
        <v>0</v>
      </c>
      <c r="K627">
        <v>75.819999999999993</v>
      </c>
    </row>
    <row r="628" spans="1:11" x14ac:dyDescent="0.25">
      <c r="A628" t="s">
        <v>15</v>
      </c>
      <c r="B628" s="2">
        <v>44941</v>
      </c>
      <c r="C628">
        <v>5</v>
      </c>
      <c r="D628">
        <v>7.5</v>
      </c>
      <c r="E628">
        <v>35.9</v>
      </c>
      <c r="F628">
        <v>0</v>
      </c>
      <c r="H628">
        <v>0</v>
      </c>
      <c r="I628">
        <v>0</v>
      </c>
      <c r="J628">
        <v>0</v>
      </c>
      <c r="K628">
        <v>91.99</v>
      </c>
    </row>
    <row r="629" spans="1:11" x14ac:dyDescent="0.25">
      <c r="A629" t="s">
        <v>15</v>
      </c>
      <c r="B629" s="2">
        <v>44948</v>
      </c>
      <c r="C629">
        <v>4</v>
      </c>
      <c r="D629">
        <v>22.4</v>
      </c>
      <c r="E629">
        <v>28.4</v>
      </c>
      <c r="F629">
        <v>0</v>
      </c>
      <c r="H629">
        <v>0</v>
      </c>
      <c r="I629">
        <v>0</v>
      </c>
      <c r="J629">
        <v>0</v>
      </c>
      <c r="K629">
        <v>136.21</v>
      </c>
    </row>
    <row r="630" spans="1:11" x14ac:dyDescent="0.25">
      <c r="A630" t="s">
        <v>15</v>
      </c>
      <c r="B630" s="2">
        <v>44955</v>
      </c>
      <c r="C630">
        <v>1</v>
      </c>
      <c r="D630">
        <v>5.8</v>
      </c>
      <c r="E630">
        <v>42.5</v>
      </c>
      <c r="F630">
        <v>0</v>
      </c>
      <c r="H630">
        <v>0</v>
      </c>
      <c r="I630">
        <v>1</v>
      </c>
      <c r="J630">
        <v>2</v>
      </c>
      <c r="K630">
        <v>99.64</v>
      </c>
    </row>
    <row r="631" spans="1:11" x14ac:dyDescent="0.25">
      <c r="A631" t="s">
        <v>15</v>
      </c>
      <c r="B631" s="2">
        <v>44962</v>
      </c>
      <c r="C631">
        <v>4</v>
      </c>
      <c r="D631">
        <v>22.4</v>
      </c>
      <c r="E631">
        <v>28.2</v>
      </c>
      <c r="F631">
        <v>0</v>
      </c>
      <c r="H631">
        <v>0</v>
      </c>
      <c r="I631">
        <v>0</v>
      </c>
      <c r="J631">
        <v>0</v>
      </c>
      <c r="K631">
        <v>205.1</v>
      </c>
    </row>
    <row r="632" spans="1:11" x14ac:dyDescent="0.25">
      <c r="A632" t="s">
        <v>15</v>
      </c>
      <c r="B632" s="2">
        <v>44969</v>
      </c>
      <c r="C632">
        <v>6</v>
      </c>
      <c r="D632">
        <v>9.6000000000000014</v>
      </c>
      <c r="E632">
        <v>12</v>
      </c>
      <c r="F632">
        <v>0</v>
      </c>
      <c r="H632">
        <v>0</v>
      </c>
      <c r="I632">
        <v>0</v>
      </c>
      <c r="J632">
        <v>0</v>
      </c>
      <c r="K632">
        <v>133.72</v>
      </c>
    </row>
    <row r="633" spans="1:11" x14ac:dyDescent="0.25">
      <c r="A633" t="s">
        <v>15</v>
      </c>
      <c r="B633" s="2">
        <v>44976</v>
      </c>
      <c r="C633">
        <v>7</v>
      </c>
      <c r="D633">
        <v>20.3</v>
      </c>
      <c r="E633">
        <v>22.5</v>
      </c>
      <c r="F633">
        <v>0</v>
      </c>
      <c r="H633">
        <v>0</v>
      </c>
      <c r="I633">
        <v>0</v>
      </c>
      <c r="J633">
        <v>0</v>
      </c>
      <c r="K633">
        <v>332.96</v>
      </c>
    </row>
    <row r="634" spans="1:11" x14ac:dyDescent="0.25">
      <c r="A634" t="s">
        <v>15</v>
      </c>
      <c r="B634" s="2">
        <v>44983</v>
      </c>
      <c r="C634">
        <v>0</v>
      </c>
      <c r="D634">
        <v>0</v>
      </c>
      <c r="E634">
        <v>12.8</v>
      </c>
      <c r="F634">
        <v>0</v>
      </c>
      <c r="H634">
        <v>0</v>
      </c>
      <c r="I634">
        <v>0</v>
      </c>
      <c r="J634">
        <v>0</v>
      </c>
      <c r="K634">
        <v>0</v>
      </c>
    </row>
    <row r="635" spans="1:11" x14ac:dyDescent="0.25">
      <c r="A635" t="s">
        <v>15</v>
      </c>
      <c r="B635" s="2">
        <v>44990</v>
      </c>
      <c r="C635">
        <v>1</v>
      </c>
      <c r="D635">
        <v>5.6</v>
      </c>
      <c r="E635">
        <v>37.5</v>
      </c>
      <c r="F635">
        <v>0</v>
      </c>
      <c r="H635">
        <v>0</v>
      </c>
      <c r="I635">
        <v>0</v>
      </c>
      <c r="J635">
        <v>0</v>
      </c>
      <c r="K635">
        <v>75.59</v>
      </c>
    </row>
    <row r="636" spans="1:11" x14ac:dyDescent="0.25">
      <c r="A636" t="s">
        <v>15</v>
      </c>
      <c r="B636" s="2">
        <v>44997</v>
      </c>
      <c r="C636">
        <v>0</v>
      </c>
      <c r="D636">
        <v>0</v>
      </c>
      <c r="E636">
        <v>49.1</v>
      </c>
      <c r="F636">
        <v>0</v>
      </c>
      <c r="H636">
        <v>0</v>
      </c>
      <c r="I636">
        <v>0</v>
      </c>
      <c r="J636">
        <v>0</v>
      </c>
      <c r="K636">
        <v>0</v>
      </c>
    </row>
    <row r="637" spans="1:11" x14ac:dyDescent="0.25">
      <c r="A637" t="s">
        <v>15</v>
      </c>
      <c r="B637" s="2">
        <v>45004</v>
      </c>
      <c r="C637">
        <v>3</v>
      </c>
      <c r="D637">
        <v>11.7</v>
      </c>
      <c r="E637">
        <v>32.799999999999997</v>
      </c>
      <c r="F637">
        <v>0</v>
      </c>
      <c r="H637">
        <v>0</v>
      </c>
      <c r="I637">
        <v>0</v>
      </c>
      <c r="J637">
        <v>0</v>
      </c>
      <c r="K637">
        <v>206.05</v>
      </c>
    </row>
    <row r="638" spans="1:11" x14ac:dyDescent="0.25">
      <c r="A638" t="s">
        <v>15</v>
      </c>
      <c r="B638" s="2">
        <v>45011</v>
      </c>
      <c r="C638">
        <v>2</v>
      </c>
      <c r="D638">
        <v>1.2</v>
      </c>
      <c r="E638">
        <v>33.4</v>
      </c>
      <c r="F638">
        <v>0</v>
      </c>
      <c r="H638">
        <v>0</v>
      </c>
      <c r="I638">
        <v>0</v>
      </c>
      <c r="J638">
        <v>0</v>
      </c>
      <c r="K638">
        <v>23.4</v>
      </c>
    </row>
    <row r="639" spans="1:11" x14ac:dyDescent="0.25">
      <c r="A639" t="s">
        <v>15</v>
      </c>
      <c r="B639" s="2">
        <v>45018</v>
      </c>
      <c r="C639">
        <v>6</v>
      </c>
      <c r="D639">
        <v>9.6000000000000014</v>
      </c>
      <c r="E639">
        <v>34.700000000000003</v>
      </c>
      <c r="F639">
        <v>0</v>
      </c>
      <c r="H639">
        <v>0</v>
      </c>
      <c r="I639">
        <v>0</v>
      </c>
      <c r="J639">
        <v>0</v>
      </c>
      <c r="K639">
        <v>154.63</v>
      </c>
    </row>
    <row r="640" spans="1:11" x14ac:dyDescent="0.25">
      <c r="A640" t="s">
        <v>15</v>
      </c>
      <c r="B640" s="2">
        <v>45025</v>
      </c>
      <c r="C640">
        <v>4</v>
      </c>
      <c r="D640">
        <v>20</v>
      </c>
      <c r="E640">
        <v>15</v>
      </c>
      <c r="F640">
        <v>0</v>
      </c>
      <c r="H640">
        <v>0</v>
      </c>
      <c r="I640">
        <v>0</v>
      </c>
      <c r="J640">
        <v>0</v>
      </c>
      <c r="K640">
        <v>172.61</v>
      </c>
    </row>
    <row r="641" spans="1:11" x14ac:dyDescent="0.25">
      <c r="A641" t="s">
        <v>15</v>
      </c>
      <c r="B641" s="2">
        <v>45032</v>
      </c>
      <c r="C641">
        <v>2</v>
      </c>
      <c r="D641">
        <v>10.8</v>
      </c>
      <c r="E641">
        <v>46.7</v>
      </c>
      <c r="F641">
        <v>0</v>
      </c>
      <c r="H641">
        <v>0</v>
      </c>
      <c r="I641">
        <v>1</v>
      </c>
      <c r="J641">
        <v>6</v>
      </c>
      <c r="K641">
        <v>103.98</v>
      </c>
    </row>
    <row r="642" spans="1:11" x14ac:dyDescent="0.25">
      <c r="A642" t="s">
        <v>15</v>
      </c>
      <c r="B642" s="2">
        <v>45039</v>
      </c>
      <c r="C642">
        <v>6</v>
      </c>
      <c r="D642">
        <v>18</v>
      </c>
      <c r="E642">
        <v>19.3</v>
      </c>
      <c r="F642">
        <v>0</v>
      </c>
      <c r="H642">
        <v>0</v>
      </c>
      <c r="I642">
        <v>0</v>
      </c>
      <c r="J642">
        <v>0</v>
      </c>
      <c r="K642">
        <v>209.92</v>
      </c>
    </row>
    <row r="643" spans="1:11" x14ac:dyDescent="0.25">
      <c r="A643" t="s">
        <v>15</v>
      </c>
      <c r="B643" s="2">
        <v>45046</v>
      </c>
      <c r="C643">
        <v>2</v>
      </c>
      <c r="D643">
        <v>9.1999999999999993</v>
      </c>
      <c r="E643">
        <v>25.4</v>
      </c>
      <c r="F643">
        <v>0</v>
      </c>
      <c r="H643">
        <v>0</v>
      </c>
      <c r="I643">
        <v>0</v>
      </c>
      <c r="J643">
        <v>0</v>
      </c>
      <c r="K643">
        <v>120.69</v>
      </c>
    </row>
    <row r="644" spans="1:11" x14ac:dyDescent="0.25">
      <c r="A644" t="s">
        <v>15</v>
      </c>
      <c r="B644" s="2">
        <v>45053</v>
      </c>
      <c r="C644">
        <v>4</v>
      </c>
      <c r="D644">
        <v>6.4</v>
      </c>
      <c r="E644">
        <v>36.9</v>
      </c>
      <c r="F644">
        <v>0</v>
      </c>
      <c r="H644">
        <v>0</v>
      </c>
      <c r="I644">
        <v>0</v>
      </c>
      <c r="J644">
        <v>0</v>
      </c>
      <c r="K644">
        <v>64.86</v>
      </c>
    </row>
    <row r="645" spans="1:11" x14ac:dyDescent="0.25">
      <c r="A645" t="s">
        <v>15</v>
      </c>
      <c r="B645" s="2">
        <v>45060</v>
      </c>
      <c r="C645">
        <v>0</v>
      </c>
      <c r="D645">
        <v>0</v>
      </c>
      <c r="E645">
        <v>34.6</v>
      </c>
      <c r="F645">
        <v>0</v>
      </c>
      <c r="H645">
        <v>0</v>
      </c>
      <c r="I645">
        <v>0</v>
      </c>
      <c r="J645">
        <v>0</v>
      </c>
      <c r="K645">
        <v>0</v>
      </c>
    </row>
    <row r="646" spans="1:11" x14ac:dyDescent="0.25">
      <c r="A646" t="s">
        <v>15</v>
      </c>
      <c r="B646" s="2">
        <v>45067</v>
      </c>
      <c r="C646">
        <v>1</v>
      </c>
      <c r="D646">
        <v>3.8</v>
      </c>
      <c r="E646">
        <v>38</v>
      </c>
      <c r="F646">
        <v>0</v>
      </c>
      <c r="H646">
        <v>0</v>
      </c>
      <c r="I646">
        <v>0</v>
      </c>
      <c r="J646">
        <v>0</v>
      </c>
      <c r="K646">
        <v>30.81</v>
      </c>
    </row>
    <row r="647" spans="1:11" x14ac:dyDescent="0.25">
      <c r="A647" t="s">
        <v>15</v>
      </c>
      <c r="B647" s="2">
        <v>45074</v>
      </c>
      <c r="C647">
        <v>5</v>
      </c>
      <c r="D647">
        <v>12</v>
      </c>
      <c r="E647">
        <v>21</v>
      </c>
      <c r="F647">
        <v>0</v>
      </c>
      <c r="H647">
        <v>0</v>
      </c>
      <c r="I647">
        <v>0</v>
      </c>
      <c r="J647">
        <v>0</v>
      </c>
      <c r="K647">
        <v>128.30000000000001</v>
      </c>
    </row>
    <row r="648" spans="1:11" x14ac:dyDescent="0.25">
      <c r="A648" t="s">
        <v>15</v>
      </c>
      <c r="B648" s="2">
        <v>45081</v>
      </c>
      <c r="C648">
        <v>7</v>
      </c>
      <c r="D648">
        <v>40.6</v>
      </c>
      <c r="E648">
        <v>37.5</v>
      </c>
      <c r="F648">
        <v>0</v>
      </c>
      <c r="H648">
        <v>0</v>
      </c>
      <c r="I648">
        <v>0</v>
      </c>
      <c r="J648">
        <v>0</v>
      </c>
      <c r="K648">
        <v>242.4</v>
      </c>
    </row>
    <row r="649" spans="1:11" x14ac:dyDescent="0.25">
      <c r="A649" t="s">
        <v>15</v>
      </c>
      <c r="B649" s="2">
        <v>45088</v>
      </c>
      <c r="C649">
        <v>0</v>
      </c>
      <c r="D649">
        <v>0</v>
      </c>
      <c r="E649">
        <v>23.8</v>
      </c>
      <c r="F649">
        <v>0</v>
      </c>
      <c r="H649">
        <v>0</v>
      </c>
      <c r="I649">
        <v>0</v>
      </c>
      <c r="J649">
        <v>0</v>
      </c>
      <c r="K649">
        <v>0</v>
      </c>
    </row>
    <row r="650" spans="1:11" x14ac:dyDescent="0.25">
      <c r="A650" t="s">
        <v>15</v>
      </c>
      <c r="B650" s="2">
        <v>45095</v>
      </c>
      <c r="C650">
        <v>6</v>
      </c>
      <c r="D650">
        <v>6</v>
      </c>
      <c r="E650">
        <v>20.2</v>
      </c>
      <c r="F650">
        <v>0</v>
      </c>
      <c r="H650">
        <v>0</v>
      </c>
      <c r="I650">
        <v>0</v>
      </c>
      <c r="J650">
        <v>0</v>
      </c>
      <c r="K650">
        <v>119.74</v>
      </c>
    </row>
    <row r="651" spans="1:11" x14ac:dyDescent="0.25">
      <c r="A651" t="s">
        <v>15</v>
      </c>
      <c r="B651" s="2">
        <v>45102</v>
      </c>
      <c r="C651">
        <v>7</v>
      </c>
      <c r="D651">
        <v>9.7999999999999989</v>
      </c>
      <c r="E651">
        <v>18.8</v>
      </c>
      <c r="F651">
        <v>0</v>
      </c>
      <c r="H651">
        <v>0</v>
      </c>
      <c r="I651">
        <v>0</v>
      </c>
      <c r="J651">
        <v>0</v>
      </c>
      <c r="K651">
        <v>127.05</v>
      </c>
    </row>
    <row r="652" spans="1:11" x14ac:dyDescent="0.25">
      <c r="A652" t="s">
        <v>15</v>
      </c>
      <c r="B652" s="2">
        <v>45109</v>
      </c>
      <c r="C652">
        <v>3</v>
      </c>
      <c r="D652">
        <v>15.6</v>
      </c>
      <c r="E652">
        <v>49.2</v>
      </c>
      <c r="F652">
        <v>0</v>
      </c>
      <c r="H652">
        <v>0</v>
      </c>
      <c r="I652">
        <v>0</v>
      </c>
      <c r="J652">
        <v>0</v>
      </c>
      <c r="K652">
        <v>99.05</v>
      </c>
    </row>
    <row r="653" spans="1:11" x14ac:dyDescent="0.25">
      <c r="A653" t="s">
        <v>15</v>
      </c>
      <c r="B653" s="2">
        <v>45116</v>
      </c>
      <c r="C653">
        <v>2</v>
      </c>
      <c r="D653">
        <v>2</v>
      </c>
      <c r="E653">
        <v>37.799999999999997</v>
      </c>
      <c r="F653">
        <v>1</v>
      </c>
      <c r="G653" s="4" t="s">
        <v>26</v>
      </c>
      <c r="H653">
        <v>572.73</v>
      </c>
      <c r="I653">
        <v>0</v>
      </c>
      <c r="J653">
        <v>0</v>
      </c>
      <c r="K653">
        <v>14.47</v>
      </c>
    </row>
    <row r="654" spans="1:11" x14ac:dyDescent="0.25">
      <c r="A654" t="s">
        <v>15</v>
      </c>
      <c r="B654" s="2">
        <v>45123</v>
      </c>
      <c r="C654">
        <v>2</v>
      </c>
      <c r="D654">
        <v>10.4</v>
      </c>
      <c r="E654">
        <v>21.1</v>
      </c>
      <c r="F654">
        <v>0</v>
      </c>
      <c r="H654">
        <v>0</v>
      </c>
      <c r="I654">
        <v>0</v>
      </c>
      <c r="J654">
        <v>0</v>
      </c>
      <c r="K654">
        <v>100.61</v>
      </c>
    </row>
    <row r="655" spans="1:11" x14ac:dyDescent="0.25">
      <c r="A655" t="s">
        <v>15</v>
      </c>
      <c r="B655" s="2">
        <v>45130</v>
      </c>
      <c r="C655">
        <v>1</v>
      </c>
      <c r="D655">
        <v>1.8</v>
      </c>
      <c r="E655">
        <v>13.7</v>
      </c>
      <c r="F655">
        <v>1</v>
      </c>
      <c r="G655" s="4" t="s">
        <v>24</v>
      </c>
      <c r="H655">
        <v>804.79</v>
      </c>
      <c r="I655">
        <v>0</v>
      </c>
      <c r="J655">
        <v>0</v>
      </c>
      <c r="K655">
        <v>32.4</v>
      </c>
    </row>
    <row r="656" spans="1:11" x14ac:dyDescent="0.25">
      <c r="A656" t="s">
        <v>15</v>
      </c>
      <c r="B656" s="2">
        <v>45137</v>
      </c>
      <c r="C656">
        <v>2</v>
      </c>
      <c r="D656">
        <v>4.2</v>
      </c>
      <c r="E656">
        <v>28.8</v>
      </c>
      <c r="F656">
        <v>0</v>
      </c>
      <c r="H656">
        <v>0</v>
      </c>
      <c r="I656">
        <v>0</v>
      </c>
      <c r="J656">
        <v>0</v>
      </c>
      <c r="K656">
        <v>22.08</v>
      </c>
    </row>
    <row r="657" spans="1:11" x14ac:dyDescent="0.25">
      <c r="A657" t="s">
        <v>15</v>
      </c>
      <c r="B657" s="2">
        <v>45144</v>
      </c>
      <c r="C657">
        <v>3</v>
      </c>
      <c r="D657">
        <v>11.4</v>
      </c>
      <c r="E657">
        <v>13.1</v>
      </c>
      <c r="F657">
        <v>0</v>
      </c>
      <c r="H657">
        <v>0</v>
      </c>
      <c r="I657">
        <v>0</v>
      </c>
      <c r="J657">
        <v>0</v>
      </c>
      <c r="K657">
        <v>190.92</v>
      </c>
    </row>
    <row r="658" spans="1:11" x14ac:dyDescent="0.25">
      <c r="A658" t="s">
        <v>15</v>
      </c>
      <c r="B658" s="2">
        <v>45151</v>
      </c>
      <c r="C658">
        <v>1</v>
      </c>
      <c r="D658">
        <v>4.8</v>
      </c>
      <c r="E658">
        <v>32.1</v>
      </c>
      <c r="F658">
        <v>0</v>
      </c>
      <c r="H658">
        <v>0</v>
      </c>
      <c r="I658">
        <v>0</v>
      </c>
      <c r="J658">
        <v>0</v>
      </c>
      <c r="K658">
        <v>62.42</v>
      </c>
    </row>
    <row r="659" spans="1:11" x14ac:dyDescent="0.25">
      <c r="A659" t="s">
        <v>15</v>
      </c>
      <c r="B659" s="2">
        <v>45158</v>
      </c>
      <c r="C659">
        <v>2</v>
      </c>
      <c r="D659">
        <v>3.8</v>
      </c>
      <c r="E659">
        <v>10.3</v>
      </c>
      <c r="F659">
        <v>0</v>
      </c>
      <c r="H659">
        <v>0</v>
      </c>
      <c r="I659">
        <v>0</v>
      </c>
      <c r="J659">
        <v>0</v>
      </c>
      <c r="K659">
        <v>48.26</v>
      </c>
    </row>
    <row r="660" spans="1:11" x14ac:dyDescent="0.25">
      <c r="A660" t="s">
        <v>15</v>
      </c>
      <c r="B660" s="2">
        <v>45165</v>
      </c>
      <c r="C660">
        <v>0</v>
      </c>
      <c r="D660">
        <v>0</v>
      </c>
      <c r="E660">
        <v>45.8</v>
      </c>
      <c r="F660">
        <v>0</v>
      </c>
      <c r="H660">
        <v>0</v>
      </c>
      <c r="I660">
        <v>0</v>
      </c>
      <c r="J660">
        <v>0</v>
      </c>
      <c r="K660">
        <v>0</v>
      </c>
    </row>
    <row r="661" spans="1:11" x14ac:dyDescent="0.25">
      <c r="A661" t="s">
        <v>15</v>
      </c>
      <c r="B661" s="2">
        <v>45172</v>
      </c>
      <c r="C661">
        <v>2</v>
      </c>
      <c r="D661">
        <v>3.6</v>
      </c>
      <c r="E661">
        <v>34.4</v>
      </c>
      <c r="F661">
        <v>0</v>
      </c>
      <c r="H661">
        <v>0</v>
      </c>
      <c r="I661">
        <v>0</v>
      </c>
      <c r="J661">
        <v>0</v>
      </c>
      <c r="K661">
        <v>42.97</v>
      </c>
    </row>
    <row r="662" spans="1:11" x14ac:dyDescent="0.25">
      <c r="A662" t="s">
        <v>15</v>
      </c>
      <c r="B662" s="2">
        <v>45179</v>
      </c>
      <c r="C662">
        <v>7</v>
      </c>
      <c r="D662">
        <v>10.5</v>
      </c>
      <c r="E662">
        <v>14.4</v>
      </c>
      <c r="F662">
        <v>0</v>
      </c>
      <c r="H662">
        <v>0</v>
      </c>
      <c r="I662">
        <v>0</v>
      </c>
      <c r="J662">
        <v>0</v>
      </c>
      <c r="K662">
        <v>171.34</v>
      </c>
    </row>
    <row r="663" spans="1:11" x14ac:dyDescent="0.25">
      <c r="A663" t="s">
        <v>15</v>
      </c>
      <c r="B663" s="2">
        <v>45186</v>
      </c>
      <c r="C663">
        <v>1</v>
      </c>
      <c r="D663">
        <v>5.9</v>
      </c>
      <c r="E663">
        <v>15.4</v>
      </c>
      <c r="F663">
        <v>0</v>
      </c>
      <c r="H663">
        <v>0</v>
      </c>
      <c r="I663">
        <v>0</v>
      </c>
      <c r="J663">
        <v>0</v>
      </c>
      <c r="K663">
        <v>72.86</v>
      </c>
    </row>
    <row r="664" spans="1:11" x14ac:dyDescent="0.25">
      <c r="A664" t="s">
        <v>15</v>
      </c>
      <c r="B664" s="2">
        <v>45193</v>
      </c>
      <c r="C664">
        <v>6</v>
      </c>
      <c r="D664">
        <v>21</v>
      </c>
      <c r="E664">
        <v>39</v>
      </c>
      <c r="F664">
        <v>0</v>
      </c>
      <c r="H664">
        <v>0</v>
      </c>
      <c r="I664">
        <v>0</v>
      </c>
      <c r="J664">
        <v>0</v>
      </c>
      <c r="K664">
        <v>308.92</v>
      </c>
    </row>
    <row r="665" spans="1:11" x14ac:dyDescent="0.25">
      <c r="A665" t="s">
        <v>15</v>
      </c>
      <c r="B665" s="2">
        <v>45200</v>
      </c>
      <c r="C665">
        <v>5</v>
      </c>
      <c r="D665">
        <v>24</v>
      </c>
      <c r="E665">
        <v>33.1</v>
      </c>
      <c r="F665">
        <v>0</v>
      </c>
      <c r="H665">
        <v>0</v>
      </c>
      <c r="I665">
        <v>0</v>
      </c>
      <c r="J665">
        <v>0</v>
      </c>
      <c r="K665">
        <v>210.51</v>
      </c>
    </row>
    <row r="666" spans="1:11" x14ac:dyDescent="0.25">
      <c r="A666" t="s">
        <v>15</v>
      </c>
      <c r="B666" s="2">
        <v>45207</v>
      </c>
      <c r="C666">
        <v>6</v>
      </c>
      <c r="D666">
        <v>8.3999999999999986</v>
      </c>
      <c r="E666">
        <v>44.3</v>
      </c>
      <c r="F666">
        <v>0</v>
      </c>
      <c r="H666">
        <v>0</v>
      </c>
      <c r="I666">
        <v>1</v>
      </c>
      <c r="J666">
        <v>1</v>
      </c>
      <c r="K666">
        <v>117.57</v>
      </c>
    </row>
    <row r="667" spans="1:11" x14ac:dyDescent="0.25">
      <c r="A667" t="s">
        <v>15</v>
      </c>
      <c r="B667" s="2">
        <v>45214</v>
      </c>
      <c r="C667">
        <v>5</v>
      </c>
      <c r="D667">
        <v>25.5</v>
      </c>
      <c r="E667">
        <v>14.6</v>
      </c>
      <c r="F667">
        <v>0</v>
      </c>
      <c r="H667">
        <v>0</v>
      </c>
      <c r="I667">
        <v>0</v>
      </c>
      <c r="J667">
        <v>0</v>
      </c>
      <c r="K667">
        <v>242.07</v>
      </c>
    </row>
    <row r="668" spans="1:11" x14ac:dyDescent="0.25">
      <c r="A668" t="s">
        <v>15</v>
      </c>
      <c r="B668" s="2">
        <v>45221</v>
      </c>
      <c r="C668">
        <v>0</v>
      </c>
      <c r="D668">
        <v>0</v>
      </c>
      <c r="E668">
        <v>17.899999999999999</v>
      </c>
      <c r="F668">
        <v>1</v>
      </c>
      <c r="G668" s="4" t="s">
        <v>25</v>
      </c>
      <c r="H668">
        <v>797.56</v>
      </c>
      <c r="I668">
        <v>0</v>
      </c>
      <c r="J668">
        <v>0</v>
      </c>
      <c r="K668">
        <v>0</v>
      </c>
    </row>
    <row r="669" spans="1:11" x14ac:dyDescent="0.25">
      <c r="A669" t="s">
        <v>15</v>
      </c>
      <c r="B669" s="2">
        <v>45228</v>
      </c>
      <c r="C669">
        <v>2</v>
      </c>
      <c r="D669">
        <v>8.1999999999999993</v>
      </c>
      <c r="E669">
        <v>22.1</v>
      </c>
      <c r="F669">
        <v>0</v>
      </c>
      <c r="H669">
        <v>0</v>
      </c>
      <c r="I669">
        <v>1</v>
      </c>
      <c r="J669">
        <v>2</v>
      </c>
      <c r="K669">
        <v>152.15</v>
      </c>
    </row>
    <row r="670" spans="1:11" x14ac:dyDescent="0.25">
      <c r="A670" t="s">
        <v>15</v>
      </c>
      <c r="B670" s="2">
        <v>45235</v>
      </c>
      <c r="C670">
        <v>4</v>
      </c>
      <c r="D670">
        <v>12.8</v>
      </c>
      <c r="E670">
        <v>28.7</v>
      </c>
      <c r="F670">
        <v>0</v>
      </c>
      <c r="H670">
        <v>0</v>
      </c>
      <c r="I670">
        <v>0</v>
      </c>
      <c r="J670">
        <v>0</v>
      </c>
      <c r="K670">
        <v>152.94999999999999</v>
      </c>
    </row>
    <row r="671" spans="1:11" x14ac:dyDescent="0.25">
      <c r="A671" t="s">
        <v>15</v>
      </c>
      <c r="B671" s="2">
        <v>45242</v>
      </c>
      <c r="C671">
        <v>6</v>
      </c>
      <c r="D671">
        <v>34.799999999999997</v>
      </c>
      <c r="E671">
        <v>19.8</v>
      </c>
      <c r="F671">
        <v>0</v>
      </c>
      <c r="H671">
        <v>0</v>
      </c>
      <c r="I671">
        <v>0</v>
      </c>
      <c r="J671">
        <v>0</v>
      </c>
      <c r="K671">
        <v>226.87</v>
      </c>
    </row>
    <row r="672" spans="1:11" x14ac:dyDescent="0.25">
      <c r="A672" t="s">
        <v>15</v>
      </c>
      <c r="B672" s="2">
        <v>45249</v>
      </c>
      <c r="C672">
        <v>5</v>
      </c>
      <c r="D672">
        <v>4</v>
      </c>
      <c r="E672">
        <v>28.6</v>
      </c>
      <c r="F672">
        <v>0</v>
      </c>
      <c r="H672">
        <v>0</v>
      </c>
      <c r="I672">
        <v>0</v>
      </c>
      <c r="J672">
        <v>0</v>
      </c>
      <c r="K672">
        <v>46</v>
      </c>
    </row>
    <row r="673" spans="1:11" x14ac:dyDescent="0.25">
      <c r="A673" t="s">
        <v>15</v>
      </c>
      <c r="B673" s="2">
        <v>45256</v>
      </c>
      <c r="C673">
        <v>4</v>
      </c>
      <c r="D673">
        <v>10</v>
      </c>
      <c r="E673">
        <v>30.5</v>
      </c>
      <c r="F673">
        <v>0</v>
      </c>
      <c r="H673">
        <v>0</v>
      </c>
      <c r="I673">
        <v>0</v>
      </c>
      <c r="J673">
        <v>0</v>
      </c>
      <c r="K673">
        <v>180.29</v>
      </c>
    </row>
    <row r="674" spans="1:11" x14ac:dyDescent="0.25">
      <c r="A674" t="s">
        <v>15</v>
      </c>
      <c r="B674" s="2">
        <v>45263</v>
      </c>
      <c r="C674">
        <v>7</v>
      </c>
      <c r="D674">
        <v>6.3</v>
      </c>
      <c r="E674">
        <v>23.3</v>
      </c>
      <c r="F674">
        <v>0</v>
      </c>
      <c r="H674">
        <v>0</v>
      </c>
      <c r="I674">
        <v>0</v>
      </c>
      <c r="J674">
        <v>0</v>
      </c>
      <c r="K674">
        <v>32.54</v>
      </c>
    </row>
    <row r="675" spans="1:11" x14ac:dyDescent="0.25">
      <c r="A675" t="s">
        <v>15</v>
      </c>
      <c r="B675" s="2">
        <v>45270</v>
      </c>
      <c r="C675">
        <v>1</v>
      </c>
      <c r="D675">
        <v>1.3</v>
      </c>
      <c r="E675">
        <v>38.4</v>
      </c>
      <c r="F675">
        <v>0</v>
      </c>
      <c r="H675">
        <v>0</v>
      </c>
      <c r="I675">
        <v>1</v>
      </c>
      <c r="J675">
        <v>2</v>
      </c>
      <c r="K675">
        <v>18.8</v>
      </c>
    </row>
    <row r="676" spans="1:11" x14ac:dyDescent="0.25">
      <c r="A676" t="s">
        <v>15</v>
      </c>
      <c r="B676" s="2">
        <v>45277</v>
      </c>
      <c r="C676">
        <v>5</v>
      </c>
      <c r="D676">
        <v>3</v>
      </c>
      <c r="E676">
        <v>26.1</v>
      </c>
      <c r="F676">
        <v>0</v>
      </c>
      <c r="H676">
        <v>0</v>
      </c>
      <c r="I676">
        <v>0</v>
      </c>
      <c r="J676">
        <v>0</v>
      </c>
      <c r="K676">
        <v>42.98</v>
      </c>
    </row>
    <row r="677" spans="1:11" x14ac:dyDescent="0.25">
      <c r="A677" t="s">
        <v>15</v>
      </c>
      <c r="B677" s="2">
        <v>45284</v>
      </c>
      <c r="C677">
        <v>4</v>
      </c>
      <c r="D677">
        <v>10</v>
      </c>
      <c r="E677">
        <v>42</v>
      </c>
      <c r="F677">
        <v>0</v>
      </c>
      <c r="H677">
        <v>0</v>
      </c>
      <c r="I677">
        <v>0</v>
      </c>
      <c r="J677">
        <v>0</v>
      </c>
      <c r="K677">
        <v>163.77000000000001</v>
      </c>
    </row>
    <row r="678" spans="1:11" x14ac:dyDescent="0.25">
      <c r="A678" t="s">
        <v>15</v>
      </c>
      <c r="B678" s="2">
        <v>45291</v>
      </c>
      <c r="C678">
        <v>6</v>
      </c>
      <c r="D678">
        <v>28.2</v>
      </c>
      <c r="E678">
        <v>11.4</v>
      </c>
      <c r="F678">
        <v>0</v>
      </c>
      <c r="H678">
        <v>0</v>
      </c>
      <c r="I678">
        <v>0</v>
      </c>
      <c r="J678">
        <v>0</v>
      </c>
      <c r="K678">
        <v>380.57</v>
      </c>
    </row>
    <row r="679" spans="1:11" x14ac:dyDescent="0.25">
      <c r="A679" t="s">
        <v>15</v>
      </c>
      <c r="B679" s="2">
        <v>45298</v>
      </c>
      <c r="C679">
        <v>1</v>
      </c>
      <c r="D679">
        <v>6</v>
      </c>
      <c r="E679">
        <v>16.100000000000001</v>
      </c>
      <c r="F679">
        <v>0</v>
      </c>
      <c r="H679">
        <v>0</v>
      </c>
      <c r="I679">
        <v>0</v>
      </c>
      <c r="J679">
        <v>0</v>
      </c>
      <c r="K679">
        <v>94.28</v>
      </c>
    </row>
    <row r="680" spans="1:11" x14ac:dyDescent="0.25">
      <c r="A680" t="s">
        <v>15</v>
      </c>
      <c r="B680" s="2">
        <v>45305</v>
      </c>
      <c r="C680">
        <v>4</v>
      </c>
      <c r="D680">
        <v>5.2</v>
      </c>
      <c r="E680">
        <v>40.5</v>
      </c>
      <c r="F680">
        <v>0</v>
      </c>
      <c r="H680">
        <v>0</v>
      </c>
      <c r="I680">
        <v>0</v>
      </c>
      <c r="J680">
        <v>0</v>
      </c>
      <c r="K680">
        <v>47.51</v>
      </c>
    </row>
    <row r="681" spans="1:11" x14ac:dyDescent="0.25">
      <c r="A681" t="s">
        <v>15</v>
      </c>
      <c r="B681" s="2">
        <v>45312</v>
      </c>
      <c r="C681">
        <v>3</v>
      </c>
      <c r="D681">
        <v>2.1</v>
      </c>
      <c r="E681">
        <v>22.1</v>
      </c>
      <c r="F681">
        <v>0</v>
      </c>
      <c r="H681">
        <v>0</v>
      </c>
      <c r="I681">
        <v>0</v>
      </c>
      <c r="J681">
        <v>0</v>
      </c>
      <c r="K681">
        <v>28.43</v>
      </c>
    </row>
    <row r="682" spans="1:11" x14ac:dyDescent="0.25">
      <c r="A682" t="s">
        <v>15</v>
      </c>
      <c r="B682" s="2">
        <v>45319</v>
      </c>
      <c r="C682">
        <v>6</v>
      </c>
      <c r="D682">
        <v>29.4</v>
      </c>
      <c r="E682">
        <v>45.3</v>
      </c>
      <c r="F682">
        <v>0</v>
      </c>
      <c r="H682">
        <v>0</v>
      </c>
      <c r="I682">
        <v>0</v>
      </c>
      <c r="J682">
        <v>0</v>
      </c>
      <c r="K682">
        <v>583.78</v>
      </c>
    </row>
    <row r="683" spans="1:11" x14ac:dyDescent="0.25">
      <c r="A683" t="s">
        <v>15</v>
      </c>
      <c r="B683" s="2">
        <v>45326</v>
      </c>
      <c r="C683">
        <v>3</v>
      </c>
      <c r="D683">
        <v>1.5</v>
      </c>
      <c r="E683">
        <v>12.6</v>
      </c>
      <c r="F683">
        <v>0</v>
      </c>
      <c r="H683">
        <v>0</v>
      </c>
      <c r="I683">
        <v>0</v>
      </c>
      <c r="J683">
        <v>0</v>
      </c>
      <c r="K683">
        <v>18.36</v>
      </c>
    </row>
    <row r="684" spans="1:11" x14ac:dyDescent="0.25">
      <c r="A684" t="s">
        <v>15</v>
      </c>
      <c r="B684" s="2">
        <v>45333</v>
      </c>
      <c r="C684">
        <v>1</v>
      </c>
      <c r="D684">
        <v>1.7</v>
      </c>
      <c r="E684">
        <v>46.6</v>
      </c>
      <c r="F684">
        <v>0</v>
      </c>
      <c r="H684">
        <v>0</v>
      </c>
      <c r="I684">
        <v>0</v>
      </c>
      <c r="J684">
        <v>0</v>
      </c>
      <c r="K684">
        <v>11.41</v>
      </c>
    </row>
    <row r="685" spans="1:11" x14ac:dyDescent="0.25">
      <c r="A685" t="s">
        <v>15</v>
      </c>
      <c r="B685" s="2">
        <v>45340</v>
      </c>
      <c r="C685">
        <v>7</v>
      </c>
      <c r="D685">
        <v>35</v>
      </c>
      <c r="E685">
        <v>23.7</v>
      </c>
      <c r="F685">
        <v>0</v>
      </c>
      <c r="H685">
        <v>0</v>
      </c>
      <c r="I685">
        <v>0</v>
      </c>
      <c r="J685">
        <v>0</v>
      </c>
      <c r="K685">
        <v>421.19</v>
      </c>
    </row>
    <row r="686" spans="1:11" x14ac:dyDescent="0.25">
      <c r="A686" t="s">
        <v>15</v>
      </c>
      <c r="B686" s="2">
        <v>45347</v>
      </c>
      <c r="C686">
        <v>4</v>
      </c>
      <c r="D686">
        <v>14.8</v>
      </c>
      <c r="E686">
        <v>31.9</v>
      </c>
      <c r="F686">
        <v>0</v>
      </c>
      <c r="H686">
        <v>0</v>
      </c>
      <c r="I686">
        <v>0</v>
      </c>
      <c r="J686">
        <v>0</v>
      </c>
      <c r="K686">
        <v>214.2</v>
      </c>
    </row>
    <row r="687" spans="1:11" x14ac:dyDescent="0.25">
      <c r="A687" t="s">
        <v>15</v>
      </c>
      <c r="B687" s="2">
        <v>45354</v>
      </c>
      <c r="C687">
        <v>5</v>
      </c>
      <c r="D687">
        <v>17</v>
      </c>
      <c r="E687">
        <v>36.700000000000003</v>
      </c>
      <c r="F687">
        <v>0</v>
      </c>
      <c r="H687">
        <v>0</v>
      </c>
      <c r="I687">
        <v>0</v>
      </c>
      <c r="J687">
        <v>0</v>
      </c>
      <c r="K687">
        <v>259.06</v>
      </c>
    </row>
    <row r="688" spans="1:11" x14ac:dyDescent="0.25">
      <c r="A688" t="s">
        <v>15</v>
      </c>
      <c r="B688" s="2">
        <v>45361</v>
      </c>
      <c r="C688">
        <v>3</v>
      </c>
      <c r="D688">
        <v>5.0999999999999996</v>
      </c>
      <c r="E688">
        <v>10.9</v>
      </c>
      <c r="F688">
        <v>0</v>
      </c>
      <c r="H688">
        <v>0</v>
      </c>
      <c r="I688">
        <v>0</v>
      </c>
      <c r="J688">
        <v>0</v>
      </c>
      <c r="K688">
        <v>64.430000000000007</v>
      </c>
    </row>
    <row r="689" spans="1:11" x14ac:dyDescent="0.25">
      <c r="A689" t="s">
        <v>15</v>
      </c>
      <c r="B689" s="2">
        <v>45368</v>
      </c>
      <c r="C689">
        <v>7</v>
      </c>
      <c r="D689">
        <v>41.3</v>
      </c>
      <c r="E689">
        <v>49.7</v>
      </c>
      <c r="F689">
        <v>1</v>
      </c>
      <c r="G689" s="4" t="s">
        <v>24</v>
      </c>
      <c r="H689">
        <v>370.31</v>
      </c>
      <c r="I689">
        <v>0</v>
      </c>
      <c r="J689">
        <v>0</v>
      </c>
      <c r="K689">
        <v>272.47000000000003</v>
      </c>
    </row>
    <row r="690" spans="1:11" x14ac:dyDescent="0.25">
      <c r="A690" t="s">
        <v>15</v>
      </c>
      <c r="B690" s="2">
        <v>45375</v>
      </c>
      <c r="C690">
        <v>2</v>
      </c>
      <c r="D690">
        <v>7.2</v>
      </c>
      <c r="E690">
        <v>43.8</v>
      </c>
      <c r="F690">
        <v>0</v>
      </c>
      <c r="H690">
        <v>0</v>
      </c>
      <c r="I690">
        <v>0</v>
      </c>
      <c r="J690">
        <v>0</v>
      </c>
      <c r="K690">
        <v>86.15</v>
      </c>
    </row>
    <row r="691" spans="1:11" x14ac:dyDescent="0.25">
      <c r="A691" t="s">
        <v>15</v>
      </c>
      <c r="B691" s="2">
        <v>45382</v>
      </c>
      <c r="C691">
        <v>2</v>
      </c>
      <c r="D691">
        <v>11.2</v>
      </c>
      <c r="E691">
        <v>37.9</v>
      </c>
      <c r="F691">
        <v>0</v>
      </c>
      <c r="H691">
        <v>0</v>
      </c>
      <c r="I691">
        <v>0</v>
      </c>
      <c r="J691">
        <v>0</v>
      </c>
      <c r="K691">
        <v>123.17</v>
      </c>
    </row>
    <row r="692" spans="1:11" x14ac:dyDescent="0.25">
      <c r="A692" t="s">
        <v>15</v>
      </c>
      <c r="B692" s="2">
        <v>45389</v>
      </c>
      <c r="C692">
        <v>5</v>
      </c>
      <c r="D692">
        <v>10.5</v>
      </c>
      <c r="E692">
        <v>19.7</v>
      </c>
      <c r="F692">
        <v>0</v>
      </c>
      <c r="H692">
        <v>0</v>
      </c>
      <c r="I692">
        <v>0</v>
      </c>
      <c r="J692">
        <v>0</v>
      </c>
      <c r="K692">
        <v>156.9</v>
      </c>
    </row>
    <row r="693" spans="1:11" x14ac:dyDescent="0.25">
      <c r="A693" t="s">
        <v>15</v>
      </c>
      <c r="B693" s="2">
        <v>45396</v>
      </c>
      <c r="C693">
        <v>5</v>
      </c>
      <c r="D693">
        <v>28</v>
      </c>
      <c r="E693">
        <v>12.3</v>
      </c>
      <c r="F693">
        <v>0</v>
      </c>
      <c r="H693">
        <v>0</v>
      </c>
      <c r="I693">
        <v>0</v>
      </c>
      <c r="J693">
        <v>0</v>
      </c>
      <c r="K693">
        <v>313.97000000000003</v>
      </c>
    </row>
    <row r="694" spans="1:11" x14ac:dyDescent="0.25">
      <c r="A694" t="s">
        <v>15</v>
      </c>
      <c r="B694" s="2">
        <v>45403</v>
      </c>
      <c r="C694">
        <v>0</v>
      </c>
      <c r="D694">
        <v>0</v>
      </c>
      <c r="E694">
        <v>24.8</v>
      </c>
      <c r="F694">
        <v>0</v>
      </c>
      <c r="H694">
        <v>0</v>
      </c>
      <c r="I694">
        <v>0</v>
      </c>
      <c r="J694">
        <v>0</v>
      </c>
      <c r="K694">
        <v>0</v>
      </c>
    </row>
    <row r="695" spans="1:11" x14ac:dyDescent="0.25">
      <c r="A695" t="s">
        <v>15</v>
      </c>
      <c r="B695" s="2">
        <v>45410</v>
      </c>
      <c r="C695">
        <v>6</v>
      </c>
      <c r="D695">
        <v>22.2</v>
      </c>
      <c r="E695">
        <v>26.2</v>
      </c>
      <c r="F695">
        <v>0</v>
      </c>
      <c r="H695">
        <v>0</v>
      </c>
      <c r="I695">
        <v>0</v>
      </c>
      <c r="J695">
        <v>0</v>
      </c>
      <c r="K695">
        <v>314.32</v>
      </c>
    </row>
    <row r="696" spans="1:11" x14ac:dyDescent="0.25">
      <c r="A696" t="s">
        <v>15</v>
      </c>
      <c r="B696" s="2">
        <v>45417</v>
      </c>
      <c r="C696">
        <v>2</v>
      </c>
      <c r="D696">
        <v>4.5999999999999996</v>
      </c>
      <c r="E696">
        <v>33.9</v>
      </c>
      <c r="F696">
        <v>0</v>
      </c>
      <c r="H696">
        <v>0</v>
      </c>
      <c r="I696">
        <v>0</v>
      </c>
      <c r="J696">
        <v>0</v>
      </c>
      <c r="K696">
        <v>29.95</v>
      </c>
    </row>
    <row r="697" spans="1:11" x14ac:dyDescent="0.25">
      <c r="A697" t="s">
        <v>15</v>
      </c>
      <c r="B697" s="2">
        <v>45424</v>
      </c>
      <c r="C697">
        <v>1</v>
      </c>
      <c r="D697">
        <v>4.9000000000000004</v>
      </c>
      <c r="E697">
        <v>10.3</v>
      </c>
      <c r="F697">
        <v>0</v>
      </c>
      <c r="H697">
        <v>0</v>
      </c>
      <c r="I697">
        <v>0</v>
      </c>
      <c r="J697">
        <v>0</v>
      </c>
      <c r="K697">
        <v>31.29</v>
      </c>
    </row>
    <row r="698" spans="1:11" x14ac:dyDescent="0.25">
      <c r="A698" t="s">
        <v>15</v>
      </c>
      <c r="B698" s="2">
        <v>45431</v>
      </c>
      <c r="C698">
        <v>2</v>
      </c>
      <c r="D698">
        <v>12</v>
      </c>
      <c r="E698">
        <v>10.1</v>
      </c>
      <c r="F698">
        <v>0</v>
      </c>
      <c r="H698">
        <v>0</v>
      </c>
      <c r="I698">
        <v>0</v>
      </c>
      <c r="J698">
        <v>0</v>
      </c>
      <c r="K698">
        <v>237.07</v>
      </c>
    </row>
    <row r="699" spans="1:11" x14ac:dyDescent="0.25">
      <c r="A699" t="s">
        <v>15</v>
      </c>
      <c r="B699" s="2">
        <v>45438</v>
      </c>
      <c r="C699">
        <v>5</v>
      </c>
      <c r="D699">
        <v>21</v>
      </c>
      <c r="E699">
        <v>46.7</v>
      </c>
      <c r="F699">
        <v>0</v>
      </c>
      <c r="H699">
        <v>0</v>
      </c>
      <c r="I699">
        <v>0</v>
      </c>
      <c r="J699">
        <v>0</v>
      </c>
      <c r="K699">
        <v>132.57</v>
      </c>
    </row>
    <row r="700" spans="1:11" x14ac:dyDescent="0.25">
      <c r="A700" t="s">
        <v>15</v>
      </c>
      <c r="B700" s="2">
        <v>45445</v>
      </c>
      <c r="C700">
        <v>2</v>
      </c>
      <c r="D700">
        <v>10.8</v>
      </c>
      <c r="E700">
        <v>23.2</v>
      </c>
      <c r="F700">
        <v>1</v>
      </c>
      <c r="G700" s="4" t="s">
        <v>24</v>
      </c>
      <c r="H700">
        <v>174.11</v>
      </c>
      <c r="I700">
        <v>1</v>
      </c>
      <c r="J700">
        <v>1</v>
      </c>
      <c r="K700">
        <v>187.07</v>
      </c>
    </row>
    <row r="701" spans="1:11" x14ac:dyDescent="0.25">
      <c r="A701" t="s">
        <v>15</v>
      </c>
      <c r="B701" s="2">
        <v>45452</v>
      </c>
      <c r="C701">
        <v>3</v>
      </c>
      <c r="D701">
        <v>14.4</v>
      </c>
      <c r="E701">
        <v>45.9</v>
      </c>
      <c r="F701">
        <v>0</v>
      </c>
      <c r="H701">
        <v>0</v>
      </c>
      <c r="I701">
        <v>0</v>
      </c>
      <c r="J701">
        <v>0</v>
      </c>
      <c r="K701">
        <v>129.74</v>
      </c>
    </row>
    <row r="702" spans="1:11" x14ac:dyDescent="0.25">
      <c r="A702" t="s">
        <v>15</v>
      </c>
      <c r="B702" s="2">
        <v>45459</v>
      </c>
      <c r="C702">
        <v>4</v>
      </c>
      <c r="D702">
        <v>15.6</v>
      </c>
      <c r="E702">
        <v>31</v>
      </c>
      <c r="F702">
        <v>0</v>
      </c>
      <c r="H702">
        <v>0</v>
      </c>
      <c r="I702">
        <v>0</v>
      </c>
      <c r="J702">
        <v>0</v>
      </c>
      <c r="K702">
        <v>93.2</v>
      </c>
    </row>
    <row r="703" spans="1:11" x14ac:dyDescent="0.25">
      <c r="A703" t="s">
        <v>15</v>
      </c>
      <c r="B703" s="2">
        <v>45466</v>
      </c>
      <c r="C703">
        <v>4</v>
      </c>
      <c r="D703">
        <v>5.6</v>
      </c>
      <c r="E703">
        <v>41</v>
      </c>
      <c r="F703">
        <v>0</v>
      </c>
      <c r="H703">
        <v>0</v>
      </c>
      <c r="I703">
        <v>0</v>
      </c>
      <c r="J703">
        <v>0</v>
      </c>
      <c r="K703">
        <v>46.8</v>
      </c>
    </row>
    <row r="704" spans="1:11" x14ac:dyDescent="0.25">
      <c r="A704" t="s">
        <v>15</v>
      </c>
      <c r="B704" s="2">
        <v>45473</v>
      </c>
      <c r="C704">
        <v>4</v>
      </c>
      <c r="D704">
        <v>2.8</v>
      </c>
      <c r="E704">
        <v>44.1</v>
      </c>
      <c r="F704">
        <v>0</v>
      </c>
      <c r="H704">
        <v>0</v>
      </c>
      <c r="I704">
        <v>0</v>
      </c>
      <c r="J704">
        <v>0</v>
      </c>
      <c r="K704">
        <v>48.03</v>
      </c>
    </row>
    <row r="705" spans="1:11" x14ac:dyDescent="0.25">
      <c r="A705" t="s">
        <v>15</v>
      </c>
      <c r="B705" s="2">
        <v>45480</v>
      </c>
      <c r="C705">
        <v>5</v>
      </c>
      <c r="D705">
        <v>28.5</v>
      </c>
      <c r="E705">
        <v>22.3</v>
      </c>
      <c r="F705">
        <v>0</v>
      </c>
      <c r="H705">
        <v>0</v>
      </c>
      <c r="I705">
        <v>0</v>
      </c>
      <c r="J705">
        <v>0</v>
      </c>
      <c r="K705">
        <v>321.18</v>
      </c>
    </row>
    <row r="706" spans="1:11" x14ac:dyDescent="0.25">
      <c r="A706" t="s">
        <v>15</v>
      </c>
      <c r="B706" s="2">
        <v>45487</v>
      </c>
      <c r="C706">
        <v>3</v>
      </c>
      <c r="D706">
        <v>14.7</v>
      </c>
      <c r="E706">
        <v>43.9</v>
      </c>
      <c r="F706">
        <v>0</v>
      </c>
      <c r="H706">
        <v>0</v>
      </c>
      <c r="I706">
        <v>0</v>
      </c>
      <c r="J706">
        <v>0</v>
      </c>
      <c r="K706">
        <v>175.21</v>
      </c>
    </row>
    <row r="707" spans="1:11" x14ac:dyDescent="0.25">
      <c r="A707" t="s">
        <v>15</v>
      </c>
      <c r="B707" s="2">
        <v>45494</v>
      </c>
      <c r="C707">
        <v>2</v>
      </c>
      <c r="D707">
        <v>1.4</v>
      </c>
      <c r="E707">
        <v>12.3</v>
      </c>
      <c r="F707">
        <v>0</v>
      </c>
      <c r="H707">
        <v>0</v>
      </c>
      <c r="I707">
        <v>0</v>
      </c>
      <c r="J707">
        <v>0</v>
      </c>
      <c r="K707">
        <v>27.96</v>
      </c>
    </row>
    <row r="708" spans="1:11" x14ac:dyDescent="0.25">
      <c r="A708" t="s">
        <v>15</v>
      </c>
      <c r="B708" s="2">
        <v>45501</v>
      </c>
      <c r="C708">
        <v>2</v>
      </c>
      <c r="D708">
        <v>2.6</v>
      </c>
      <c r="E708">
        <v>12.9</v>
      </c>
      <c r="F708">
        <v>0</v>
      </c>
      <c r="H708">
        <v>0</v>
      </c>
      <c r="I708">
        <v>0</v>
      </c>
      <c r="J708">
        <v>0</v>
      </c>
      <c r="K708">
        <v>35.590000000000003</v>
      </c>
    </row>
    <row r="709" spans="1:11" x14ac:dyDescent="0.25">
      <c r="A709" t="s">
        <v>15</v>
      </c>
      <c r="B709" s="2">
        <v>45508</v>
      </c>
      <c r="C709">
        <v>7</v>
      </c>
      <c r="D709">
        <v>20.3</v>
      </c>
      <c r="E709">
        <v>14.9</v>
      </c>
      <c r="F709">
        <v>0</v>
      </c>
      <c r="H709">
        <v>0</v>
      </c>
      <c r="I709">
        <v>0</v>
      </c>
      <c r="J709">
        <v>0</v>
      </c>
      <c r="K709">
        <v>269.62</v>
      </c>
    </row>
    <row r="710" spans="1:11" x14ac:dyDescent="0.25">
      <c r="A710" t="s">
        <v>15</v>
      </c>
      <c r="B710" s="2">
        <v>45515</v>
      </c>
      <c r="C710">
        <v>4</v>
      </c>
      <c r="D710">
        <v>22.8</v>
      </c>
      <c r="E710">
        <v>18.399999999999999</v>
      </c>
      <c r="F710">
        <v>0</v>
      </c>
      <c r="H710">
        <v>0</v>
      </c>
      <c r="I710">
        <v>1</v>
      </c>
      <c r="J710">
        <v>2</v>
      </c>
      <c r="K710">
        <v>247.65</v>
      </c>
    </row>
    <row r="711" spans="1:11" x14ac:dyDescent="0.25">
      <c r="A711" t="s">
        <v>15</v>
      </c>
      <c r="B711" s="2">
        <v>45522</v>
      </c>
      <c r="C711">
        <v>5</v>
      </c>
      <c r="D711">
        <v>4.5</v>
      </c>
      <c r="E711">
        <v>11.3</v>
      </c>
      <c r="F711">
        <v>0</v>
      </c>
      <c r="H711">
        <v>0</v>
      </c>
      <c r="I711">
        <v>0</v>
      </c>
      <c r="J711">
        <v>0</v>
      </c>
      <c r="K711">
        <v>35.090000000000003</v>
      </c>
    </row>
    <row r="712" spans="1:11" x14ac:dyDescent="0.25">
      <c r="A712" t="s">
        <v>15</v>
      </c>
      <c r="B712" s="2">
        <v>45529</v>
      </c>
      <c r="C712">
        <v>7</v>
      </c>
      <c r="D712">
        <v>21</v>
      </c>
      <c r="E712">
        <v>48.7</v>
      </c>
      <c r="F712">
        <v>0</v>
      </c>
      <c r="H712">
        <v>0</v>
      </c>
      <c r="I712">
        <v>0</v>
      </c>
      <c r="J712">
        <v>0</v>
      </c>
      <c r="K712">
        <v>246.63</v>
      </c>
    </row>
    <row r="713" spans="1:11" x14ac:dyDescent="0.25">
      <c r="A713" t="s">
        <v>15</v>
      </c>
      <c r="B713" s="2">
        <v>45536</v>
      </c>
      <c r="C713">
        <v>5</v>
      </c>
      <c r="D713">
        <v>23</v>
      </c>
      <c r="E713">
        <v>38.299999999999997</v>
      </c>
      <c r="F713">
        <v>0</v>
      </c>
      <c r="H713">
        <v>0</v>
      </c>
      <c r="I713">
        <v>0</v>
      </c>
      <c r="J713">
        <v>0</v>
      </c>
      <c r="K713">
        <v>374.27</v>
      </c>
    </row>
    <row r="714" spans="1:11" x14ac:dyDescent="0.25">
      <c r="A714" t="s">
        <v>15</v>
      </c>
      <c r="B714" s="2">
        <v>45543</v>
      </c>
      <c r="C714">
        <v>2</v>
      </c>
      <c r="D714">
        <v>1</v>
      </c>
      <c r="E714">
        <v>41.3</v>
      </c>
      <c r="F714">
        <v>0</v>
      </c>
      <c r="H714">
        <v>0</v>
      </c>
      <c r="I714">
        <v>0</v>
      </c>
      <c r="J714">
        <v>0</v>
      </c>
      <c r="K714">
        <v>12.3</v>
      </c>
    </row>
    <row r="715" spans="1:11" x14ac:dyDescent="0.25">
      <c r="A715" t="s">
        <v>15</v>
      </c>
      <c r="B715" s="2">
        <v>45550</v>
      </c>
      <c r="C715">
        <v>5</v>
      </c>
      <c r="D715">
        <v>6.5</v>
      </c>
      <c r="E715">
        <v>45.4</v>
      </c>
      <c r="F715">
        <v>0</v>
      </c>
      <c r="H715">
        <v>0</v>
      </c>
      <c r="I715">
        <v>0</v>
      </c>
      <c r="J715">
        <v>0</v>
      </c>
      <c r="K715">
        <v>125.81</v>
      </c>
    </row>
    <row r="716" spans="1:11" x14ac:dyDescent="0.25">
      <c r="A716" t="s">
        <v>15</v>
      </c>
      <c r="B716" s="2">
        <v>45557</v>
      </c>
      <c r="C716">
        <v>3</v>
      </c>
      <c r="D716">
        <v>13.5</v>
      </c>
      <c r="E716">
        <v>26.7</v>
      </c>
      <c r="F716">
        <v>0</v>
      </c>
      <c r="H716">
        <v>0</v>
      </c>
      <c r="I716">
        <v>0</v>
      </c>
      <c r="J716">
        <v>0</v>
      </c>
      <c r="K716">
        <v>211.55</v>
      </c>
    </row>
    <row r="717" spans="1:11" x14ac:dyDescent="0.25">
      <c r="A717" t="s">
        <v>15</v>
      </c>
      <c r="B717" s="2">
        <v>45564</v>
      </c>
      <c r="C717">
        <v>5</v>
      </c>
      <c r="D717">
        <v>12</v>
      </c>
      <c r="E717">
        <v>14.2</v>
      </c>
      <c r="F717">
        <v>0</v>
      </c>
      <c r="H717">
        <v>0</v>
      </c>
      <c r="I717">
        <v>0</v>
      </c>
      <c r="J717">
        <v>0</v>
      </c>
      <c r="K717">
        <v>96.31</v>
      </c>
    </row>
    <row r="718" spans="1:11" x14ac:dyDescent="0.25">
      <c r="A718" t="s">
        <v>15</v>
      </c>
      <c r="B718" s="2">
        <v>45571</v>
      </c>
      <c r="C718">
        <v>2</v>
      </c>
      <c r="D718">
        <v>4.5999999999999996</v>
      </c>
      <c r="E718">
        <v>36.299999999999997</v>
      </c>
      <c r="F718">
        <v>0</v>
      </c>
      <c r="H718">
        <v>0</v>
      </c>
      <c r="I718">
        <v>0</v>
      </c>
      <c r="J718">
        <v>0</v>
      </c>
      <c r="K718">
        <v>59.63</v>
      </c>
    </row>
    <row r="719" spans="1:11" x14ac:dyDescent="0.25">
      <c r="A719" t="s">
        <v>15</v>
      </c>
      <c r="B719" s="2">
        <v>45578</v>
      </c>
      <c r="C719">
        <v>3</v>
      </c>
      <c r="D719">
        <v>8.6999999999999993</v>
      </c>
      <c r="E719">
        <v>48</v>
      </c>
      <c r="F719">
        <v>0</v>
      </c>
      <c r="H719">
        <v>0</v>
      </c>
      <c r="I719">
        <v>0</v>
      </c>
      <c r="J719">
        <v>0</v>
      </c>
      <c r="K719">
        <v>137.34</v>
      </c>
    </row>
    <row r="720" spans="1:11" x14ac:dyDescent="0.25">
      <c r="A720" t="s">
        <v>15</v>
      </c>
      <c r="B720" s="2">
        <v>45585</v>
      </c>
      <c r="C720">
        <v>4</v>
      </c>
      <c r="D720">
        <v>14</v>
      </c>
      <c r="E720">
        <v>40.200000000000003</v>
      </c>
      <c r="F720">
        <v>1</v>
      </c>
      <c r="G720" s="4" t="s">
        <v>25</v>
      </c>
      <c r="H720">
        <v>116.12</v>
      </c>
      <c r="I720">
        <v>0</v>
      </c>
      <c r="J720">
        <v>0</v>
      </c>
      <c r="K720">
        <v>272.67</v>
      </c>
    </row>
    <row r="721" spans="1:11" x14ac:dyDescent="0.25">
      <c r="A721" t="s">
        <v>15</v>
      </c>
      <c r="B721" s="2">
        <v>45592</v>
      </c>
      <c r="C721">
        <v>1</v>
      </c>
      <c r="D721">
        <v>3.1</v>
      </c>
      <c r="E721">
        <v>45.1</v>
      </c>
      <c r="F721">
        <v>0</v>
      </c>
      <c r="H721">
        <v>0</v>
      </c>
      <c r="I721">
        <v>0</v>
      </c>
      <c r="J721">
        <v>0</v>
      </c>
      <c r="K721">
        <v>43.81</v>
      </c>
    </row>
    <row r="722" spans="1:11" x14ac:dyDescent="0.25">
      <c r="A722" t="s">
        <v>15</v>
      </c>
      <c r="B722" s="2">
        <v>45599</v>
      </c>
      <c r="C722">
        <v>3</v>
      </c>
      <c r="D722">
        <v>16.8</v>
      </c>
      <c r="E722">
        <v>43.4</v>
      </c>
      <c r="F722">
        <v>0</v>
      </c>
      <c r="H722">
        <v>0</v>
      </c>
      <c r="I722">
        <v>0</v>
      </c>
      <c r="J722">
        <v>0</v>
      </c>
      <c r="K722">
        <v>308.66000000000003</v>
      </c>
    </row>
    <row r="723" spans="1:11" x14ac:dyDescent="0.25">
      <c r="A723" t="s">
        <v>15</v>
      </c>
      <c r="B723" s="2">
        <v>45606</v>
      </c>
      <c r="C723">
        <v>0</v>
      </c>
      <c r="D723">
        <v>0</v>
      </c>
      <c r="E723">
        <v>36.700000000000003</v>
      </c>
      <c r="F723">
        <v>0</v>
      </c>
      <c r="H723">
        <v>0</v>
      </c>
      <c r="I723">
        <v>0</v>
      </c>
      <c r="J723">
        <v>0</v>
      </c>
      <c r="K723">
        <v>0</v>
      </c>
    </row>
    <row r="724" spans="1:11" x14ac:dyDescent="0.25">
      <c r="A724" t="s">
        <v>15</v>
      </c>
      <c r="B724" s="2">
        <v>45613</v>
      </c>
      <c r="C724">
        <v>3</v>
      </c>
      <c r="D724">
        <v>2.1</v>
      </c>
      <c r="E724">
        <v>48.1</v>
      </c>
      <c r="F724">
        <v>0</v>
      </c>
      <c r="H724">
        <v>0</v>
      </c>
      <c r="I724">
        <v>0</v>
      </c>
      <c r="J724">
        <v>0</v>
      </c>
      <c r="K724">
        <v>24.05</v>
      </c>
    </row>
    <row r="725" spans="1:11" x14ac:dyDescent="0.25">
      <c r="A725" t="s">
        <v>15</v>
      </c>
      <c r="B725" s="2">
        <v>45620</v>
      </c>
      <c r="C725">
        <v>1</v>
      </c>
      <c r="D725">
        <v>4.9000000000000004</v>
      </c>
      <c r="E725">
        <v>20.9</v>
      </c>
      <c r="F725">
        <v>0</v>
      </c>
      <c r="H725">
        <v>0</v>
      </c>
      <c r="I725">
        <v>0</v>
      </c>
      <c r="J725">
        <v>0</v>
      </c>
      <c r="K725">
        <v>55.13</v>
      </c>
    </row>
    <row r="726" spans="1:11" x14ac:dyDescent="0.25">
      <c r="A726" t="s">
        <v>15</v>
      </c>
      <c r="B726" s="2">
        <v>45627</v>
      </c>
      <c r="C726">
        <v>4</v>
      </c>
      <c r="D726">
        <v>18.8</v>
      </c>
      <c r="E726">
        <v>36.5</v>
      </c>
      <c r="F726">
        <v>0</v>
      </c>
      <c r="H726">
        <v>0</v>
      </c>
      <c r="I726">
        <v>0</v>
      </c>
      <c r="J726">
        <v>0</v>
      </c>
      <c r="K726">
        <v>244.61</v>
      </c>
    </row>
    <row r="727" spans="1:11" x14ac:dyDescent="0.25">
      <c r="A727" t="s">
        <v>15</v>
      </c>
      <c r="B727" s="2">
        <v>45634</v>
      </c>
      <c r="C727">
        <v>4</v>
      </c>
      <c r="D727">
        <v>19.2</v>
      </c>
      <c r="E727">
        <v>44.2</v>
      </c>
      <c r="F727">
        <v>0</v>
      </c>
      <c r="H727">
        <v>0</v>
      </c>
      <c r="I727">
        <v>0</v>
      </c>
      <c r="J727">
        <v>0</v>
      </c>
      <c r="K727">
        <v>305.01</v>
      </c>
    </row>
    <row r="728" spans="1:11" x14ac:dyDescent="0.25">
      <c r="A728" t="s">
        <v>15</v>
      </c>
      <c r="B728" s="2">
        <v>45641</v>
      </c>
      <c r="C728">
        <v>2</v>
      </c>
      <c r="D728">
        <v>7</v>
      </c>
      <c r="E728">
        <v>18</v>
      </c>
      <c r="F728">
        <v>0</v>
      </c>
      <c r="H728">
        <v>0</v>
      </c>
      <c r="I728">
        <v>0</v>
      </c>
      <c r="J728">
        <v>0</v>
      </c>
      <c r="K728">
        <v>102.92</v>
      </c>
    </row>
    <row r="729" spans="1:11" x14ac:dyDescent="0.25">
      <c r="A729" t="s">
        <v>15</v>
      </c>
      <c r="B729" s="2">
        <v>45648</v>
      </c>
      <c r="C729">
        <v>7</v>
      </c>
      <c r="D729">
        <v>4.2</v>
      </c>
      <c r="E729">
        <v>15.2</v>
      </c>
      <c r="F729">
        <v>0</v>
      </c>
      <c r="H729">
        <v>0</v>
      </c>
      <c r="I729">
        <v>0</v>
      </c>
      <c r="J729">
        <v>0</v>
      </c>
      <c r="K729">
        <v>62.42</v>
      </c>
    </row>
    <row r="730" spans="1:11" x14ac:dyDescent="0.25">
      <c r="A730" t="s">
        <v>16</v>
      </c>
      <c r="B730" s="2">
        <v>44927</v>
      </c>
      <c r="C730">
        <v>4</v>
      </c>
      <c r="D730">
        <v>11.2</v>
      </c>
      <c r="E730">
        <v>46.2</v>
      </c>
      <c r="F730">
        <v>0</v>
      </c>
      <c r="H730">
        <v>0</v>
      </c>
      <c r="I730">
        <v>0</v>
      </c>
      <c r="J730">
        <v>0</v>
      </c>
      <c r="K730">
        <v>72.400000000000006</v>
      </c>
    </row>
    <row r="731" spans="1:11" x14ac:dyDescent="0.25">
      <c r="A731" t="s">
        <v>16</v>
      </c>
      <c r="B731" s="2">
        <v>44934</v>
      </c>
      <c r="C731">
        <v>4</v>
      </c>
      <c r="D731">
        <v>8.8000000000000007</v>
      </c>
      <c r="E731">
        <v>31.7</v>
      </c>
      <c r="F731">
        <v>0</v>
      </c>
      <c r="H731">
        <v>0</v>
      </c>
      <c r="I731">
        <v>0</v>
      </c>
      <c r="J731">
        <v>0</v>
      </c>
      <c r="K731">
        <v>173.73</v>
      </c>
    </row>
    <row r="732" spans="1:11" x14ac:dyDescent="0.25">
      <c r="A732" t="s">
        <v>16</v>
      </c>
      <c r="B732" s="2">
        <v>44941</v>
      </c>
      <c r="C732">
        <v>1</v>
      </c>
      <c r="D732">
        <v>5.2</v>
      </c>
      <c r="E732">
        <v>10.1</v>
      </c>
      <c r="F732">
        <v>0</v>
      </c>
      <c r="H732">
        <v>0</v>
      </c>
      <c r="I732">
        <v>0</v>
      </c>
      <c r="J732">
        <v>0</v>
      </c>
      <c r="K732">
        <v>87.97</v>
      </c>
    </row>
    <row r="733" spans="1:11" x14ac:dyDescent="0.25">
      <c r="A733" t="s">
        <v>16</v>
      </c>
      <c r="B733" s="2">
        <v>44948</v>
      </c>
      <c r="C733">
        <v>4</v>
      </c>
      <c r="D733">
        <v>23.2</v>
      </c>
      <c r="E733">
        <v>14.5</v>
      </c>
      <c r="F733">
        <v>0</v>
      </c>
      <c r="H733">
        <v>0</v>
      </c>
      <c r="I733">
        <v>0</v>
      </c>
      <c r="J733">
        <v>0</v>
      </c>
      <c r="K733">
        <v>382.57</v>
      </c>
    </row>
    <row r="734" spans="1:11" x14ac:dyDescent="0.25">
      <c r="A734" t="s">
        <v>16</v>
      </c>
      <c r="B734" s="2">
        <v>44955</v>
      </c>
      <c r="C734">
        <v>7</v>
      </c>
      <c r="D734">
        <v>23.1</v>
      </c>
      <c r="E734">
        <v>29.2</v>
      </c>
      <c r="F734">
        <v>0</v>
      </c>
      <c r="H734">
        <v>0</v>
      </c>
      <c r="I734">
        <v>0</v>
      </c>
      <c r="J734">
        <v>0</v>
      </c>
      <c r="K734">
        <v>238.94</v>
      </c>
    </row>
    <row r="735" spans="1:11" x14ac:dyDescent="0.25">
      <c r="A735" t="s">
        <v>16</v>
      </c>
      <c r="B735" s="2">
        <v>44962</v>
      </c>
      <c r="C735">
        <v>1</v>
      </c>
      <c r="D735">
        <v>2.4</v>
      </c>
      <c r="E735">
        <v>25.5</v>
      </c>
      <c r="F735">
        <v>0</v>
      </c>
      <c r="H735">
        <v>0</v>
      </c>
      <c r="I735">
        <v>0</v>
      </c>
      <c r="J735">
        <v>0</v>
      </c>
      <c r="K735">
        <v>38.11</v>
      </c>
    </row>
    <row r="736" spans="1:11" x14ac:dyDescent="0.25">
      <c r="A736" t="s">
        <v>16</v>
      </c>
      <c r="B736" s="2">
        <v>44969</v>
      </c>
      <c r="C736">
        <v>1</v>
      </c>
      <c r="D736">
        <v>6</v>
      </c>
      <c r="E736">
        <v>16.5</v>
      </c>
      <c r="F736">
        <v>0</v>
      </c>
      <c r="H736">
        <v>0</v>
      </c>
      <c r="I736">
        <v>0</v>
      </c>
      <c r="J736">
        <v>0</v>
      </c>
      <c r="K736">
        <v>92.06</v>
      </c>
    </row>
    <row r="737" spans="1:11" x14ac:dyDescent="0.25">
      <c r="A737" t="s">
        <v>16</v>
      </c>
      <c r="B737" s="2">
        <v>44976</v>
      </c>
      <c r="C737">
        <v>3</v>
      </c>
      <c r="D737">
        <v>9.3000000000000007</v>
      </c>
      <c r="E737">
        <v>47</v>
      </c>
      <c r="F737">
        <v>0</v>
      </c>
      <c r="H737">
        <v>0</v>
      </c>
      <c r="I737">
        <v>1</v>
      </c>
      <c r="J737">
        <v>7</v>
      </c>
      <c r="K737">
        <v>100.8</v>
      </c>
    </row>
    <row r="738" spans="1:11" x14ac:dyDescent="0.25">
      <c r="A738" t="s">
        <v>16</v>
      </c>
      <c r="B738" s="2">
        <v>44983</v>
      </c>
      <c r="C738">
        <v>6</v>
      </c>
      <c r="D738">
        <v>6.6000000000000014</v>
      </c>
      <c r="E738">
        <v>30.5</v>
      </c>
      <c r="F738">
        <v>0</v>
      </c>
      <c r="H738">
        <v>0</v>
      </c>
      <c r="I738">
        <v>0</v>
      </c>
      <c r="J738">
        <v>0</v>
      </c>
      <c r="K738">
        <v>51.82</v>
      </c>
    </row>
    <row r="739" spans="1:11" x14ac:dyDescent="0.25">
      <c r="A739" t="s">
        <v>16</v>
      </c>
      <c r="B739" s="2">
        <v>44990</v>
      </c>
      <c r="C739">
        <v>7</v>
      </c>
      <c r="D739">
        <v>33.6</v>
      </c>
      <c r="E739">
        <v>39.9</v>
      </c>
      <c r="F739">
        <v>1</v>
      </c>
      <c r="G739" s="4" t="s">
        <v>24</v>
      </c>
      <c r="H739">
        <v>304.08</v>
      </c>
      <c r="I739">
        <v>0</v>
      </c>
      <c r="J739">
        <v>0</v>
      </c>
      <c r="K739">
        <v>628.09</v>
      </c>
    </row>
    <row r="740" spans="1:11" x14ac:dyDescent="0.25">
      <c r="A740" t="s">
        <v>16</v>
      </c>
      <c r="B740" s="2">
        <v>44997</v>
      </c>
      <c r="C740">
        <v>7</v>
      </c>
      <c r="D740">
        <v>25.2</v>
      </c>
      <c r="E740">
        <v>28.3</v>
      </c>
      <c r="F740">
        <v>0</v>
      </c>
      <c r="H740">
        <v>0</v>
      </c>
      <c r="I740">
        <v>0</v>
      </c>
      <c r="J740">
        <v>0</v>
      </c>
      <c r="K740">
        <v>466.19</v>
      </c>
    </row>
    <row r="741" spans="1:11" x14ac:dyDescent="0.25">
      <c r="A741" t="s">
        <v>16</v>
      </c>
      <c r="B741" s="2">
        <v>45004</v>
      </c>
      <c r="C741">
        <v>0</v>
      </c>
      <c r="D741">
        <v>0</v>
      </c>
      <c r="E741">
        <v>10.1</v>
      </c>
      <c r="F741">
        <v>0</v>
      </c>
      <c r="H741">
        <v>0</v>
      </c>
      <c r="I741">
        <v>0</v>
      </c>
      <c r="J741">
        <v>0</v>
      </c>
      <c r="K741">
        <v>0</v>
      </c>
    </row>
    <row r="742" spans="1:11" x14ac:dyDescent="0.25">
      <c r="A742" t="s">
        <v>16</v>
      </c>
      <c r="B742" s="2">
        <v>45011</v>
      </c>
      <c r="C742">
        <v>5</v>
      </c>
      <c r="D742">
        <v>14</v>
      </c>
      <c r="E742">
        <v>43.5</v>
      </c>
      <c r="F742">
        <v>0</v>
      </c>
      <c r="H742">
        <v>0</v>
      </c>
      <c r="I742">
        <v>0</v>
      </c>
      <c r="J742">
        <v>0</v>
      </c>
      <c r="K742">
        <v>87.9</v>
      </c>
    </row>
    <row r="743" spans="1:11" x14ac:dyDescent="0.25">
      <c r="A743" t="s">
        <v>16</v>
      </c>
      <c r="B743" s="2">
        <v>45018</v>
      </c>
      <c r="C743">
        <v>1</v>
      </c>
      <c r="D743">
        <v>3.8</v>
      </c>
      <c r="E743">
        <v>32.5</v>
      </c>
      <c r="F743">
        <v>0</v>
      </c>
      <c r="H743">
        <v>0</v>
      </c>
      <c r="I743">
        <v>0</v>
      </c>
      <c r="J743">
        <v>0</v>
      </c>
      <c r="K743">
        <v>47.18</v>
      </c>
    </row>
    <row r="744" spans="1:11" x14ac:dyDescent="0.25">
      <c r="A744" t="s">
        <v>16</v>
      </c>
      <c r="B744" s="2">
        <v>45025</v>
      </c>
      <c r="C744">
        <v>5</v>
      </c>
      <c r="D744">
        <v>6</v>
      </c>
      <c r="E744">
        <v>42.4</v>
      </c>
      <c r="F744">
        <v>0</v>
      </c>
      <c r="H744">
        <v>0</v>
      </c>
      <c r="I744">
        <v>0</v>
      </c>
      <c r="J744">
        <v>0</v>
      </c>
      <c r="K744">
        <v>52.14</v>
      </c>
    </row>
    <row r="745" spans="1:11" x14ac:dyDescent="0.25">
      <c r="A745" t="s">
        <v>16</v>
      </c>
      <c r="B745" s="2">
        <v>45032</v>
      </c>
      <c r="C745">
        <v>6</v>
      </c>
      <c r="D745">
        <v>12.6</v>
      </c>
      <c r="E745">
        <v>44.3</v>
      </c>
      <c r="F745">
        <v>1</v>
      </c>
      <c r="G745" s="4" t="s">
        <v>25</v>
      </c>
      <c r="H745">
        <v>698.34</v>
      </c>
      <c r="I745">
        <v>0</v>
      </c>
      <c r="J745">
        <v>0</v>
      </c>
      <c r="K745">
        <v>194.53</v>
      </c>
    </row>
    <row r="746" spans="1:11" x14ac:dyDescent="0.25">
      <c r="A746" t="s">
        <v>16</v>
      </c>
      <c r="B746" s="2">
        <v>45039</v>
      </c>
      <c r="C746">
        <v>6</v>
      </c>
      <c r="D746">
        <v>36</v>
      </c>
      <c r="E746">
        <v>21.2</v>
      </c>
      <c r="F746">
        <v>0</v>
      </c>
      <c r="H746">
        <v>0</v>
      </c>
      <c r="I746">
        <v>0</v>
      </c>
      <c r="J746">
        <v>0</v>
      </c>
      <c r="K746">
        <v>706.57</v>
      </c>
    </row>
    <row r="747" spans="1:11" x14ac:dyDescent="0.25">
      <c r="A747" t="s">
        <v>16</v>
      </c>
      <c r="B747" s="2">
        <v>45046</v>
      </c>
      <c r="C747">
        <v>5</v>
      </c>
      <c r="D747">
        <v>4.5</v>
      </c>
      <c r="E747">
        <v>22.3</v>
      </c>
      <c r="F747">
        <v>0</v>
      </c>
      <c r="H747">
        <v>0</v>
      </c>
      <c r="I747">
        <v>1</v>
      </c>
      <c r="J747">
        <v>3</v>
      </c>
      <c r="K747">
        <v>44.62</v>
      </c>
    </row>
    <row r="748" spans="1:11" x14ac:dyDescent="0.25">
      <c r="A748" t="s">
        <v>16</v>
      </c>
      <c r="B748" s="2">
        <v>45053</v>
      </c>
      <c r="C748">
        <v>1</v>
      </c>
      <c r="D748">
        <v>5.3</v>
      </c>
      <c r="E748">
        <v>47.3</v>
      </c>
      <c r="F748">
        <v>0</v>
      </c>
      <c r="H748">
        <v>0</v>
      </c>
      <c r="I748">
        <v>0</v>
      </c>
      <c r="J748">
        <v>0</v>
      </c>
      <c r="K748">
        <v>55.32</v>
      </c>
    </row>
    <row r="749" spans="1:11" x14ac:dyDescent="0.25">
      <c r="A749" t="s">
        <v>16</v>
      </c>
      <c r="B749" s="2">
        <v>45060</v>
      </c>
      <c r="C749">
        <v>1</v>
      </c>
      <c r="D749">
        <v>5.9</v>
      </c>
      <c r="E749">
        <v>40.700000000000003</v>
      </c>
      <c r="F749">
        <v>0</v>
      </c>
      <c r="H749">
        <v>0</v>
      </c>
      <c r="I749">
        <v>0</v>
      </c>
      <c r="J749">
        <v>0</v>
      </c>
      <c r="K749">
        <v>80.510000000000005</v>
      </c>
    </row>
    <row r="750" spans="1:11" x14ac:dyDescent="0.25">
      <c r="A750" t="s">
        <v>16</v>
      </c>
      <c r="B750" s="2">
        <v>45067</v>
      </c>
      <c r="C750">
        <v>1</v>
      </c>
      <c r="D750">
        <v>1.8</v>
      </c>
      <c r="E750">
        <v>21.1</v>
      </c>
      <c r="F750">
        <v>0</v>
      </c>
      <c r="H750">
        <v>0</v>
      </c>
      <c r="I750">
        <v>0</v>
      </c>
      <c r="J750">
        <v>0</v>
      </c>
      <c r="K750">
        <v>23.62</v>
      </c>
    </row>
    <row r="751" spans="1:11" x14ac:dyDescent="0.25">
      <c r="A751" t="s">
        <v>16</v>
      </c>
      <c r="B751" s="2">
        <v>45074</v>
      </c>
      <c r="C751">
        <v>1</v>
      </c>
      <c r="D751">
        <v>5</v>
      </c>
      <c r="E751">
        <v>32</v>
      </c>
      <c r="F751">
        <v>0</v>
      </c>
      <c r="H751">
        <v>0</v>
      </c>
      <c r="I751">
        <v>0</v>
      </c>
      <c r="J751">
        <v>0</v>
      </c>
      <c r="K751">
        <v>47.29</v>
      </c>
    </row>
    <row r="752" spans="1:11" x14ac:dyDescent="0.25">
      <c r="A752" t="s">
        <v>16</v>
      </c>
      <c r="B752" s="2">
        <v>45081</v>
      </c>
      <c r="C752">
        <v>4</v>
      </c>
      <c r="D752">
        <v>4.4000000000000004</v>
      </c>
      <c r="E752">
        <v>26.1</v>
      </c>
      <c r="F752">
        <v>0</v>
      </c>
      <c r="H752">
        <v>0</v>
      </c>
      <c r="I752">
        <v>0</v>
      </c>
      <c r="J752">
        <v>0</v>
      </c>
      <c r="K752">
        <v>79.95</v>
      </c>
    </row>
    <row r="753" spans="1:11" x14ac:dyDescent="0.25">
      <c r="A753" t="s">
        <v>16</v>
      </c>
      <c r="B753" s="2">
        <v>45088</v>
      </c>
      <c r="C753">
        <v>1</v>
      </c>
      <c r="D753">
        <v>4.0999999999999996</v>
      </c>
      <c r="E753">
        <v>20.8</v>
      </c>
      <c r="F753">
        <v>1</v>
      </c>
      <c r="G753" s="4" t="s">
        <v>26</v>
      </c>
      <c r="H753">
        <v>184.88</v>
      </c>
      <c r="I753">
        <v>0</v>
      </c>
      <c r="J753">
        <v>0</v>
      </c>
      <c r="K753">
        <v>20.75</v>
      </c>
    </row>
    <row r="754" spans="1:11" x14ac:dyDescent="0.25">
      <c r="A754" t="s">
        <v>16</v>
      </c>
      <c r="B754" s="2">
        <v>45095</v>
      </c>
      <c r="C754">
        <v>7</v>
      </c>
      <c r="D754">
        <v>4.8999999999999986</v>
      </c>
      <c r="E754">
        <v>42.4</v>
      </c>
      <c r="F754">
        <v>0</v>
      </c>
      <c r="H754">
        <v>0</v>
      </c>
      <c r="I754">
        <v>0</v>
      </c>
      <c r="J754">
        <v>0</v>
      </c>
      <c r="K754">
        <v>36.17</v>
      </c>
    </row>
    <row r="755" spans="1:11" x14ac:dyDescent="0.25">
      <c r="A755" t="s">
        <v>16</v>
      </c>
      <c r="B755" s="2">
        <v>45102</v>
      </c>
      <c r="C755">
        <v>3</v>
      </c>
      <c r="D755">
        <v>3</v>
      </c>
      <c r="E755">
        <v>16.7</v>
      </c>
      <c r="F755">
        <v>0</v>
      </c>
      <c r="H755">
        <v>0</v>
      </c>
      <c r="I755">
        <v>0</v>
      </c>
      <c r="J755">
        <v>0</v>
      </c>
      <c r="K755">
        <v>54</v>
      </c>
    </row>
    <row r="756" spans="1:11" x14ac:dyDescent="0.25">
      <c r="A756" t="s">
        <v>16</v>
      </c>
      <c r="B756" s="2">
        <v>45109</v>
      </c>
      <c r="C756">
        <v>0</v>
      </c>
      <c r="D756">
        <v>0</v>
      </c>
      <c r="E756">
        <v>39.1</v>
      </c>
      <c r="F756">
        <v>0</v>
      </c>
      <c r="H756">
        <v>0</v>
      </c>
      <c r="I756">
        <v>0</v>
      </c>
      <c r="J756">
        <v>0</v>
      </c>
      <c r="K756">
        <v>0</v>
      </c>
    </row>
    <row r="757" spans="1:11" x14ac:dyDescent="0.25">
      <c r="A757" t="s">
        <v>16</v>
      </c>
      <c r="B757" s="2">
        <v>45116</v>
      </c>
      <c r="C757">
        <v>3</v>
      </c>
      <c r="D757">
        <v>17.7</v>
      </c>
      <c r="E757">
        <v>10.199999999999999</v>
      </c>
      <c r="F757">
        <v>0</v>
      </c>
      <c r="H757">
        <v>0</v>
      </c>
      <c r="I757">
        <v>0</v>
      </c>
      <c r="J757">
        <v>0</v>
      </c>
      <c r="K757">
        <v>299.48</v>
      </c>
    </row>
    <row r="758" spans="1:11" x14ac:dyDescent="0.25">
      <c r="A758" t="s">
        <v>16</v>
      </c>
      <c r="B758" s="2">
        <v>45123</v>
      </c>
      <c r="C758">
        <v>3</v>
      </c>
      <c r="D758">
        <v>9.6000000000000014</v>
      </c>
      <c r="E758">
        <v>19.5</v>
      </c>
      <c r="F758">
        <v>0</v>
      </c>
      <c r="H758">
        <v>0</v>
      </c>
      <c r="I758">
        <v>0</v>
      </c>
      <c r="J758">
        <v>0</v>
      </c>
      <c r="K758">
        <v>103.94</v>
      </c>
    </row>
    <row r="759" spans="1:11" x14ac:dyDescent="0.25">
      <c r="A759" t="s">
        <v>16</v>
      </c>
      <c r="B759" s="2">
        <v>45130</v>
      </c>
      <c r="C759">
        <v>4</v>
      </c>
      <c r="D759">
        <v>9.6</v>
      </c>
      <c r="E759">
        <v>26.2</v>
      </c>
      <c r="F759">
        <v>0</v>
      </c>
      <c r="H759">
        <v>0</v>
      </c>
      <c r="I759">
        <v>0</v>
      </c>
      <c r="J759">
        <v>0</v>
      </c>
      <c r="K759">
        <v>89.42</v>
      </c>
    </row>
    <row r="760" spans="1:11" x14ac:dyDescent="0.25">
      <c r="A760" t="s">
        <v>16</v>
      </c>
      <c r="B760" s="2">
        <v>45137</v>
      </c>
      <c r="C760">
        <v>3</v>
      </c>
      <c r="D760">
        <v>11.7</v>
      </c>
      <c r="E760">
        <v>45.6</v>
      </c>
      <c r="F760">
        <v>0</v>
      </c>
      <c r="H760">
        <v>0</v>
      </c>
      <c r="I760">
        <v>0</v>
      </c>
      <c r="J760">
        <v>0</v>
      </c>
      <c r="K760">
        <v>164.72</v>
      </c>
    </row>
    <row r="761" spans="1:11" x14ac:dyDescent="0.25">
      <c r="A761" t="s">
        <v>16</v>
      </c>
      <c r="B761" s="2">
        <v>45144</v>
      </c>
      <c r="C761">
        <v>0</v>
      </c>
      <c r="D761">
        <v>0</v>
      </c>
      <c r="E761">
        <v>26.2</v>
      </c>
      <c r="F761">
        <v>0</v>
      </c>
      <c r="H761">
        <v>0</v>
      </c>
      <c r="I761">
        <v>0</v>
      </c>
      <c r="J761">
        <v>0</v>
      </c>
      <c r="K761">
        <v>0</v>
      </c>
    </row>
    <row r="762" spans="1:11" x14ac:dyDescent="0.25">
      <c r="A762" t="s">
        <v>16</v>
      </c>
      <c r="B762" s="2">
        <v>45151</v>
      </c>
      <c r="C762">
        <v>2</v>
      </c>
      <c r="D762">
        <v>10</v>
      </c>
      <c r="E762">
        <v>33.200000000000003</v>
      </c>
      <c r="F762">
        <v>0</v>
      </c>
      <c r="H762">
        <v>0</v>
      </c>
      <c r="I762">
        <v>0</v>
      </c>
      <c r="J762">
        <v>0</v>
      </c>
      <c r="K762">
        <v>156.66</v>
      </c>
    </row>
    <row r="763" spans="1:11" x14ac:dyDescent="0.25">
      <c r="A763" t="s">
        <v>16</v>
      </c>
      <c r="B763" s="2">
        <v>45158</v>
      </c>
      <c r="C763">
        <v>3</v>
      </c>
      <c r="D763">
        <v>18</v>
      </c>
      <c r="E763">
        <v>39.799999999999997</v>
      </c>
      <c r="F763">
        <v>0</v>
      </c>
      <c r="H763">
        <v>0</v>
      </c>
      <c r="I763">
        <v>0</v>
      </c>
      <c r="J763">
        <v>0</v>
      </c>
      <c r="K763">
        <v>125.9</v>
      </c>
    </row>
    <row r="764" spans="1:11" x14ac:dyDescent="0.25">
      <c r="A764" t="s">
        <v>16</v>
      </c>
      <c r="B764" s="2">
        <v>45165</v>
      </c>
      <c r="C764">
        <v>3</v>
      </c>
      <c r="D764">
        <v>6</v>
      </c>
      <c r="E764">
        <v>14.5</v>
      </c>
      <c r="F764">
        <v>1</v>
      </c>
      <c r="G764" s="4" t="s">
        <v>26</v>
      </c>
      <c r="H764">
        <v>745.51</v>
      </c>
      <c r="I764">
        <v>0</v>
      </c>
      <c r="J764">
        <v>0</v>
      </c>
      <c r="K764">
        <v>31.24</v>
      </c>
    </row>
    <row r="765" spans="1:11" x14ac:dyDescent="0.25">
      <c r="A765" t="s">
        <v>16</v>
      </c>
      <c r="B765" s="2">
        <v>45172</v>
      </c>
      <c r="C765">
        <v>1</v>
      </c>
      <c r="D765">
        <v>2.4</v>
      </c>
      <c r="E765">
        <v>27.9</v>
      </c>
      <c r="F765">
        <v>0</v>
      </c>
      <c r="H765">
        <v>0</v>
      </c>
      <c r="I765">
        <v>0</v>
      </c>
      <c r="J765">
        <v>0</v>
      </c>
      <c r="K765">
        <v>16.440000000000001</v>
      </c>
    </row>
    <row r="766" spans="1:11" x14ac:dyDescent="0.25">
      <c r="A766" t="s">
        <v>16</v>
      </c>
      <c r="B766" s="2">
        <v>45179</v>
      </c>
      <c r="C766">
        <v>5</v>
      </c>
      <c r="D766">
        <v>11.5</v>
      </c>
      <c r="E766">
        <v>26.4</v>
      </c>
      <c r="F766">
        <v>0</v>
      </c>
      <c r="H766">
        <v>0</v>
      </c>
      <c r="I766">
        <v>0</v>
      </c>
      <c r="J766">
        <v>0</v>
      </c>
      <c r="K766">
        <v>133.99</v>
      </c>
    </row>
    <row r="767" spans="1:11" x14ac:dyDescent="0.25">
      <c r="A767" t="s">
        <v>16</v>
      </c>
      <c r="B767" s="2">
        <v>45186</v>
      </c>
      <c r="C767">
        <v>3</v>
      </c>
      <c r="D767">
        <v>15.6</v>
      </c>
      <c r="E767">
        <v>15.8</v>
      </c>
      <c r="F767">
        <v>0</v>
      </c>
      <c r="H767">
        <v>0</v>
      </c>
      <c r="I767">
        <v>0</v>
      </c>
      <c r="J767">
        <v>0</v>
      </c>
      <c r="K767">
        <v>233.81</v>
      </c>
    </row>
    <row r="768" spans="1:11" x14ac:dyDescent="0.25">
      <c r="A768" t="s">
        <v>16</v>
      </c>
      <c r="B768" s="2">
        <v>45193</v>
      </c>
      <c r="C768">
        <v>3</v>
      </c>
      <c r="D768">
        <v>9.6000000000000014</v>
      </c>
      <c r="E768">
        <v>48</v>
      </c>
      <c r="F768">
        <v>0</v>
      </c>
      <c r="H768">
        <v>0</v>
      </c>
      <c r="I768">
        <v>0</v>
      </c>
      <c r="J768">
        <v>0</v>
      </c>
      <c r="K768">
        <v>110.39</v>
      </c>
    </row>
    <row r="769" spans="1:11" x14ac:dyDescent="0.25">
      <c r="A769" t="s">
        <v>16</v>
      </c>
      <c r="B769" s="2">
        <v>45200</v>
      </c>
      <c r="C769">
        <v>2</v>
      </c>
      <c r="D769">
        <v>1.6</v>
      </c>
      <c r="E769">
        <v>45.6</v>
      </c>
      <c r="F769">
        <v>1</v>
      </c>
      <c r="G769" s="4" t="s">
        <v>25</v>
      </c>
      <c r="H769">
        <v>571.85</v>
      </c>
      <c r="I769">
        <v>0</v>
      </c>
      <c r="J769">
        <v>0</v>
      </c>
      <c r="K769">
        <v>10.65</v>
      </c>
    </row>
    <row r="770" spans="1:11" x14ac:dyDescent="0.25">
      <c r="A770" t="s">
        <v>16</v>
      </c>
      <c r="B770" s="2">
        <v>45207</v>
      </c>
      <c r="C770">
        <v>4</v>
      </c>
      <c r="D770">
        <v>5.2</v>
      </c>
      <c r="E770">
        <v>21.2</v>
      </c>
      <c r="F770">
        <v>0</v>
      </c>
      <c r="H770">
        <v>0</v>
      </c>
      <c r="I770">
        <v>1</v>
      </c>
      <c r="J770">
        <v>7</v>
      </c>
      <c r="K770">
        <v>85.49</v>
      </c>
    </row>
    <row r="771" spans="1:11" x14ac:dyDescent="0.25">
      <c r="A771" t="s">
        <v>16</v>
      </c>
      <c r="B771" s="2">
        <v>45214</v>
      </c>
      <c r="C771">
        <v>1</v>
      </c>
      <c r="D771">
        <v>3.7</v>
      </c>
      <c r="E771">
        <v>23.9</v>
      </c>
      <c r="F771">
        <v>0</v>
      </c>
      <c r="H771">
        <v>0</v>
      </c>
      <c r="I771">
        <v>0</v>
      </c>
      <c r="J771">
        <v>0</v>
      </c>
      <c r="K771">
        <v>56.71</v>
      </c>
    </row>
    <row r="772" spans="1:11" x14ac:dyDescent="0.25">
      <c r="A772" t="s">
        <v>16</v>
      </c>
      <c r="B772" s="2">
        <v>45221</v>
      </c>
      <c r="C772">
        <v>4</v>
      </c>
      <c r="D772">
        <v>20.399999999999999</v>
      </c>
      <c r="E772">
        <v>48.5</v>
      </c>
      <c r="F772">
        <v>0</v>
      </c>
      <c r="H772">
        <v>0</v>
      </c>
      <c r="I772">
        <v>0</v>
      </c>
      <c r="J772">
        <v>0</v>
      </c>
      <c r="K772">
        <v>236.07</v>
      </c>
    </row>
    <row r="773" spans="1:11" x14ac:dyDescent="0.25">
      <c r="A773" t="s">
        <v>16</v>
      </c>
      <c r="B773" s="2">
        <v>45228</v>
      </c>
      <c r="C773">
        <v>2</v>
      </c>
      <c r="D773">
        <v>1.2</v>
      </c>
      <c r="E773">
        <v>19.399999999999999</v>
      </c>
      <c r="F773">
        <v>0</v>
      </c>
      <c r="H773">
        <v>0</v>
      </c>
      <c r="I773">
        <v>0</v>
      </c>
      <c r="J773">
        <v>0</v>
      </c>
      <c r="K773">
        <v>23.07</v>
      </c>
    </row>
    <row r="774" spans="1:11" x14ac:dyDescent="0.25">
      <c r="A774" t="s">
        <v>16</v>
      </c>
      <c r="B774" s="2">
        <v>45235</v>
      </c>
      <c r="C774">
        <v>2</v>
      </c>
      <c r="D774">
        <v>2.2000000000000002</v>
      </c>
      <c r="E774">
        <v>38.799999999999997</v>
      </c>
      <c r="F774">
        <v>0</v>
      </c>
      <c r="H774">
        <v>0</v>
      </c>
      <c r="I774">
        <v>0</v>
      </c>
      <c r="J774">
        <v>0</v>
      </c>
      <c r="K774">
        <v>19.97</v>
      </c>
    </row>
    <row r="775" spans="1:11" x14ac:dyDescent="0.25">
      <c r="A775" t="s">
        <v>16</v>
      </c>
      <c r="B775" s="2">
        <v>45242</v>
      </c>
      <c r="C775">
        <v>4</v>
      </c>
      <c r="D775">
        <v>18.399999999999999</v>
      </c>
      <c r="E775">
        <v>10.8</v>
      </c>
      <c r="F775">
        <v>0</v>
      </c>
      <c r="H775">
        <v>0</v>
      </c>
      <c r="I775">
        <v>0</v>
      </c>
      <c r="J775">
        <v>0</v>
      </c>
      <c r="K775">
        <v>158.58000000000001</v>
      </c>
    </row>
    <row r="776" spans="1:11" x14ac:dyDescent="0.25">
      <c r="A776" t="s">
        <v>16</v>
      </c>
      <c r="B776" s="2">
        <v>45249</v>
      </c>
      <c r="C776">
        <v>4</v>
      </c>
      <c r="D776">
        <v>7.6</v>
      </c>
      <c r="E776">
        <v>19.8</v>
      </c>
      <c r="F776">
        <v>0</v>
      </c>
      <c r="H776">
        <v>0</v>
      </c>
      <c r="I776">
        <v>0</v>
      </c>
      <c r="J776">
        <v>0</v>
      </c>
      <c r="K776">
        <v>135.57</v>
      </c>
    </row>
    <row r="777" spans="1:11" x14ac:dyDescent="0.25">
      <c r="A777" t="s">
        <v>16</v>
      </c>
      <c r="B777" s="2">
        <v>45256</v>
      </c>
      <c r="C777">
        <v>2</v>
      </c>
      <c r="D777">
        <v>8</v>
      </c>
      <c r="E777">
        <v>49.1</v>
      </c>
      <c r="F777">
        <v>1</v>
      </c>
      <c r="G777" s="4" t="s">
        <v>26</v>
      </c>
      <c r="H777">
        <v>394.64</v>
      </c>
      <c r="I777">
        <v>0</v>
      </c>
      <c r="J777">
        <v>0</v>
      </c>
      <c r="K777">
        <v>106.46</v>
      </c>
    </row>
    <row r="778" spans="1:11" x14ac:dyDescent="0.25">
      <c r="A778" t="s">
        <v>16</v>
      </c>
      <c r="B778" s="2">
        <v>45263</v>
      </c>
      <c r="C778">
        <v>5</v>
      </c>
      <c r="D778">
        <v>2.5</v>
      </c>
      <c r="E778">
        <v>17.7</v>
      </c>
      <c r="F778">
        <v>0</v>
      </c>
      <c r="H778">
        <v>0</v>
      </c>
      <c r="I778">
        <v>0</v>
      </c>
      <c r="J778">
        <v>0</v>
      </c>
      <c r="K778">
        <v>41.16</v>
      </c>
    </row>
    <row r="779" spans="1:11" x14ac:dyDescent="0.25">
      <c r="A779" t="s">
        <v>16</v>
      </c>
      <c r="B779" s="2">
        <v>45270</v>
      </c>
      <c r="C779">
        <v>4</v>
      </c>
      <c r="D779">
        <v>17.2</v>
      </c>
      <c r="E779">
        <v>20.9</v>
      </c>
      <c r="F779">
        <v>0</v>
      </c>
      <c r="H779">
        <v>0</v>
      </c>
      <c r="I779">
        <v>0</v>
      </c>
      <c r="J779">
        <v>0</v>
      </c>
      <c r="K779">
        <v>303.20999999999998</v>
      </c>
    </row>
    <row r="780" spans="1:11" x14ac:dyDescent="0.25">
      <c r="A780" t="s">
        <v>16</v>
      </c>
      <c r="B780" s="2">
        <v>45277</v>
      </c>
      <c r="C780">
        <v>5</v>
      </c>
      <c r="D780">
        <v>5</v>
      </c>
      <c r="E780">
        <v>28.9</v>
      </c>
      <c r="F780">
        <v>0</v>
      </c>
      <c r="H780">
        <v>0</v>
      </c>
      <c r="I780">
        <v>0</v>
      </c>
      <c r="J780">
        <v>0</v>
      </c>
      <c r="K780">
        <v>28.44</v>
      </c>
    </row>
    <row r="781" spans="1:11" x14ac:dyDescent="0.25">
      <c r="A781" t="s">
        <v>16</v>
      </c>
      <c r="B781" s="2">
        <v>45284</v>
      </c>
      <c r="C781">
        <v>5</v>
      </c>
      <c r="D781">
        <v>12.5</v>
      </c>
      <c r="E781">
        <v>40.4</v>
      </c>
      <c r="F781">
        <v>0</v>
      </c>
      <c r="H781">
        <v>0</v>
      </c>
      <c r="I781">
        <v>0</v>
      </c>
      <c r="J781">
        <v>0</v>
      </c>
      <c r="K781">
        <v>143.28</v>
      </c>
    </row>
    <row r="782" spans="1:11" x14ac:dyDescent="0.25">
      <c r="A782" t="s">
        <v>16</v>
      </c>
      <c r="B782" s="2">
        <v>45291</v>
      </c>
      <c r="C782">
        <v>0</v>
      </c>
      <c r="D782">
        <v>0</v>
      </c>
      <c r="E782">
        <v>14.1</v>
      </c>
      <c r="F782">
        <v>0</v>
      </c>
      <c r="H782">
        <v>0</v>
      </c>
      <c r="I782">
        <v>0</v>
      </c>
      <c r="J782">
        <v>0</v>
      </c>
      <c r="K782">
        <v>0</v>
      </c>
    </row>
    <row r="783" spans="1:11" x14ac:dyDescent="0.25">
      <c r="A783" t="s">
        <v>16</v>
      </c>
      <c r="B783" s="2">
        <v>45298</v>
      </c>
      <c r="C783">
        <v>3</v>
      </c>
      <c r="D783">
        <v>9.3000000000000007</v>
      </c>
      <c r="E783">
        <v>31.4</v>
      </c>
      <c r="F783">
        <v>0</v>
      </c>
      <c r="H783">
        <v>0</v>
      </c>
      <c r="I783">
        <v>0</v>
      </c>
      <c r="J783">
        <v>0</v>
      </c>
      <c r="K783">
        <v>184.57</v>
      </c>
    </row>
    <row r="784" spans="1:11" x14ac:dyDescent="0.25">
      <c r="A784" t="s">
        <v>16</v>
      </c>
      <c r="B784" s="2">
        <v>45305</v>
      </c>
      <c r="C784">
        <v>7</v>
      </c>
      <c r="D784">
        <v>31.5</v>
      </c>
      <c r="E784">
        <v>18.8</v>
      </c>
      <c r="F784">
        <v>0</v>
      </c>
      <c r="H784">
        <v>0</v>
      </c>
      <c r="I784">
        <v>0</v>
      </c>
      <c r="J784">
        <v>0</v>
      </c>
      <c r="K784">
        <v>174.8</v>
      </c>
    </row>
    <row r="785" spans="1:11" x14ac:dyDescent="0.25">
      <c r="A785" t="s">
        <v>16</v>
      </c>
      <c r="B785" s="2">
        <v>45312</v>
      </c>
      <c r="C785">
        <v>0</v>
      </c>
      <c r="D785">
        <v>0</v>
      </c>
      <c r="E785">
        <v>26.4</v>
      </c>
      <c r="F785">
        <v>0</v>
      </c>
      <c r="H785">
        <v>0</v>
      </c>
      <c r="I785">
        <v>0</v>
      </c>
      <c r="J785">
        <v>0</v>
      </c>
      <c r="K785">
        <v>0</v>
      </c>
    </row>
    <row r="786" spans="1:11" x14ac:dyDescent="0.25">
      <c r="A786" t="s">
        <v>16</v>
      </c>
      <c r="B786" s="2">
        <v>45319</v>
      </c>
      <c r="C786">
        <v>3</v>
      </c>
      <c r="D786">
        <v>3</v>
      </c>
      <c r="E786">
        <v>46.9</v>
      </c>
      <c r="F786">
        <v>0</v>
      </c>
      <c r="H786">
        <v>0</v>
      </c>
      <c r="I786">
        <v>0</v>
      </c>
      <c r="J786">
        <v>0</v>
      </c>
      <c r="K786">
        <v>26.26</v>
      </c>
    </row>
    <row r="787" spans="1:11" x14ac:dyDescent="0.25">
      <c r="A787" t="s">
        <v>16</v>
      </c>
      <c r="B787" s="2">
        <v>45326</v>
      </c>
      <c r="C787">
        <v>3</v>
      </c>
      <c r="D787">
        <v>2.1</v>
      </c>
      <c r="E787">
        <v>37.6</v>
      </c>
      <c r="F787">
        <v>0</v>
      </c>
      <c r="H787">
        <v>0</v>
      </c>
      <c r="I787">
        <v>0</v>
      </c>
      <c r="J787">
        <v>0</v>
      </c>
      <c r="K787">
        <v>32.42</v>
      </c>
    </row>
    <row r="788" spans="1:11" x14ac:dyDescent="0.25">
      <c r="A788" t="s">
        <v>16</v>
      </c>
      <c r="B788" s="2">
        <v>45333</v>
      </c>
      <c r="C788">
        <v>0</v>
      </c>
      <c r="D788">
        <v>0</v>
      </c>
      <c r="E788">
        <v>29.6</v>
      </c>
      <c r="F788">
        <v>0</v>
      </c>
      <c r="H788">
        <v>0</v>
      </c>
      <c r="I788">
        <v>0</v>
      </c>
      <c r="J788">
        <v>0</v>
      </c>
      <c r="K788">
        <v>0</v>
      </c>
    </row>
    <row r="789" spans="1:11" x14ac:dyDescent="0.25">
      <c r="A789" t="s">
        <v>16</v>
      </c>
      <c r="B789" s="2">
        <v>45340</v>
      </c>
      <c r="C789">
        <v>1</v>
      </c>
      <c r="D789">
        <v>1</v>
      </c>
      <c r="E789">
        <v>33.299999999999997</v>
      </c>
      <c r="F789">
        <v>0</v>
      </c>
      <c r="H789">
        <v>0</v>
      </c>
      <c r="I789">
        <v>0</v>
      </c>
      <c r="J789">
        <v>0</v>
      </c>
      <c r="K789">
        <v>11.41</v>
      </c>
    </row>
    <row r="790" spans="1:11" x14ac:dyDescent="0.25">
      <c r="A790" t="s">
        <v>16</v>
      </c>
      <c r="B790" s="2">
        <v>45347</v>
      </c>
      <c r="C790">
        <v>5</v>
      </c>
      <c r="D790">
        <v>28</v>
      </c>
      <c r="E790">
        <v>40.1</v>
      </c>
      <c r="F790">
        <v>0</v>
      </c>
      <c r="H790">
        <v>0</v>
      </c>
      <c r="I790">
        <v>0</v>
      </c>
      <c r="J790">
        <v>0</v>
      </c>
      <c r="K790">
        <v>450.34</v>
      </c>
    </row>
    <row r="791" spans="1:11" x14ac:dyDescent="0.25">
      <c r="A791" t="s">
        <v>16</v>
      </c>
      <c r="B791" s="2">
        <v>45354</v>
      </c>
      <c r="C791">
        <v>0</v>
      </c>
      <c r="D791">
        <v>0</v>
      </c>
      <c r="E791">
        <v>17.7</v>
      </c>
      <c r="F791">
        <v>0</v>
      </c>
      <c r="H791">
        <v>0</v>
      </c>
      <c r="I791">
        <v>0</v>
      </c>
      <c r="J791">
        <v>0</v>
      </c>
      <c r="K791">
        <v>0</v>
      </c>
    </row>
    <row r="792" spans="1:11" x14ac:dyDescent="0.25">
      <c r="A792" t="s">
        <v>16</v>
      </c>
      <c r="B792" s="2">
        <v>45361</v>
      </c>
      <c r="C792">
        <v>2</v>
      </c>
      <c r="D792">
        <v>3.2</v>
      </c>
      <c r="E792">
        <v>18.399999999999999</v>
      </c>
      <c r="F792">
        <v>0</v>
      </c>
      <c r="H792">
        <v>0</v>
      </c>
      <c r="I792">
        <v>0</v>
      </c>
      <c r="J792">
        <v>0</v>
      </c>
      <c r="K792">
        <v>47.76</v>
      </c>
    </row>
    <row r="793" spans="1:11" x14ac:dyDescent="0.25">
      <c r="A793" t="s">
        <v>16</v>
      </c>
      <c r="B793" s="2">
        <v>45368</v>
      </c>
      <c r="C793">
        <v>3</v>
      </c>
      <c r="D793">
        <v>11.7</v>
      </c>
      <c r="E793">
        <v>11.3</v>
      </c>
      <c r="F793">
        <v>0</v>
      </c>
      <c r="H793">
        <v>0</v>
      </c>
      <c r="I793">
        <v>0</v>
      </c>
      <c r="J793">
        <v>0</v>
      </c>
      <c r="K793">
        <v>122.85</v>
      </c>
    </row>
    <row r="794" spans="1:11" x14ac:dyDescent="0.25">
      <c r="A794" t="s">
        <v>16</v>
      </c>
      <c r="B794" s="2">
        <v>45375</v>
      </c>
      <c r="C794">
        <v>4</v>
      </c>
      <c r="D794">
        <v>20.399999999999999</v>
      </c>
      <c r="E794">
        <v>27.3</v>
      </c>
      <c r="F794">
        <v>0</v>
      </c>
      <c r="H794">
        <v>0</v>
      </c>
      <c r="I794">
        <v>0</v>
      </c>
      <c r="J794">
        <v>0</v>
      </c>
      <c r="K794">
        <v>150.68</v>
      </c>
    </row>
    <row r="795" spans="1:11" x14ac:dyDescent="0.25">
      <c r="A795" t="s">
        <v>16</v>
      </c>
      <c r="B795" s="2">
        <v>45382</v>
      </c>
      <c r="C795">
        <v>6</v>
      </c>
      <c r="D795">
        <v>3</v>
      </c>
      <c r="E795">
        <v>25</v>
      </c>
      <c r="F795">
        <v>0</v>
      </c>
      <c r="H795">
        <v>0</v>
      </c>
      <c r="I795">
        <v>0</v>
      </c>
      <c r="J795">
        <v>0</v>
      </c>
      <c r="K795">
        <v>55.18</v>
      </c>
    </row>
    <row r="796" spans="1:11" x14ac:dyDescent="0.25">
      <c r="A796" t="s">
        <v>16</v>
      </c>
      <c r="B796" s="2">
        <v>45389</v>
      </c>
      <c r="C796">
        <v>1</v>
      </c>
      <c r="D796">
        <v>1</v>
      </c>
      <c r="E796">
        <v>16.3</v>
      </c>
      <c r="F796">
        <v>1</v>
      </c>
      <c r="G796" s="4" t="s">
        <v>25</v>
      </c>
      <c r="H796">
        <v>197.6</v>
      </c>
      <c r="I796">
        <v>0</v>
      </c>
      <c r="J796">
        <v>0</v>
      </c>
      <c r="K796">
        <v>17.190000000000001</v>
      </c>
    </row>
    <row r="797" spans="1:11" x14ac:dyDescent="0.25">
      <c r="A797" t="s">
        <v>16</v>
      </c>
      <c r="B797" s="2">
        <v>45396</v>
      </c>
      <c r="C797">
        <v>4</v>
      </c>
      <c r="D797">
        <v>17.600000000000001</v>
      </c>
      <c r="E797">
        <v>38.5</v>
      </c>
      <c r="F797">
        <v>0</v>
      </c>
      <c r="H797">
        <v>0</v>
      </c>
      <c r="I797">
        <v>0</v>
      </c>
      <c r="J797">
        <v>0</v>
      </c>
      <c r="K797">
        <v>325.83999999999997</v>
      </c>
    </row>
    <row r="798" spans="1:11" x14ac:dyDescent="0.25">
      <c r="A798" t="s">
        <v>16</v>
      </c>
      <c r="B798" s="2">
        <v>45403</v>
      </c>
      <c r="C798">
        <v>5</v>
      </c>
      <c r="D798">
        <v>27</v>
      </c>
      <c r="E798">
        <v>16.3</v>
      </c>
      <c r="F798">
        <v>0</v>
      </c>
      <c r="H798">
        <v>0</v>
      </c>
      <c r="I798">
        <v>0</v>
      </c>
      <c r="J798">
        <v>0</v>
      </c>
      <c r="K798">
        <v>364.75</v>
      </c>
    </row>
    <row r="799" spans="1:11" x14ac:dyDescent="0.25">
      <c r="A799" t="s">
        <v>16</v>
      </c>
      <c r="B799" s="2">
        <v>45410</v>
      </c>
      <c r="C799">
        <v>7</v>
      </c>
      <c r="D799">
        <v>19.600000000000001</v>
      </c>
      <c r="E799">
        <v>34.4</v>
      </c>
      <c r="F799">
        <v>0</v>
      </c>
      <c r="H799">
        <v>0</v>
      </c>
      <c r="I799">
        <v>0</v>
      </c>
      <c r="J799">
        <v>0</v>
      </c>
      <c r="K799">
        <v>174.51</v>
      </c>
    </row>
    <row r="800" spans="1:11" x14ac:dyDescent="0.25">
      <c r="A800" t="s">
        <v>16</v>
      </c>
      <c r="B800" s="2">
        <v>45417</v>
      </c>
      <c r="C800">
        <v>3</v>
      </c>
      <c r="D800">
        <v>16.8</v>
      </c>
      <c r="E800">
        <v>41.9</v>
      </c>
      <c r="F800">
        <v>0</v>
      </c>
      <c r="H800">
        <v>0</v>
      </c>
      <c r="I800">
        <v>0</v>
      </c>
      <c r="J800">
        <v>0</v>
      </c>
      <c r="K800">
        <v>158.47</v>
      </c>
    </row>
    <row r="801" spans="1:11" x14ac:dyDescent="0.25">
      <c r="A801" t="s">
        <v>16</v>
      </c>
      <c r="B801" s="2">
        <v>45424</v>
      </c>
      <c r="C801">
        <v>7</v>
      </c>
      <c r="D801">
        <v>39.200000000000003</v>
      </c>
      <c r="E801">
        <v>45</v>
      </c>
      <c r="F801">
        <v>0</v>
      </c>
      <c r="H801">
        <v>0</v>
      </c>
      <c r="I801">
        <v>0</v>
      </c>
      <c r="J801">
        <v>0</v>
      </c>
      <c r="K801">
        <v>725.69</v>
      </c>
    </row>
    <row r="802" spans="1:11" x14ac:dyDescent="0.25">
      <c r="A802" t="s">
        <v>16</v>
      </c>
      <c r="B802" s="2">
        <v>45431</v>
      </c>
      <c r="C802">
        <v>3</v>
      </c>
      <c r="D802">
        <v>13.8</v>
      </c>
      <c r="E802">
        <v>31.3</v>
      </c>
      <c r="F802">
        <v>0</v>
      </c>
      <c r="H802">
        <v>0</v>
      </c>
      <c r="I802">
        <v>0</v>
      </c>
      <c r="J802">
        <v>0</v>
      </c>
      <c r="K802">
        <v>150.68</v>
      </c>
    </row>
    <row r="803" spans="1:11" x14ac:dyDescent="0.25">
      <c r="A803" t="s">
        <v>16</v>
      </c>
      <c r="B803" s="2">
        <v>45438</v>
      </c>
      <c r="C803">
        <v>2</v>
      </c>
      <c r="D803">
        <v>1.6</v>
      </c>
      <c r="E803">
        <v>17.2</v>
      </c>
      <c r="F803">
        <v>0</v>
      </c>
      <c r="H803">
        <v>0</v>
      </c>
      <c r="I803">
        <v>0</v>
      </c>
      <c r="J803">
        <v>0</v>
      </c>
      <c r="K803">
        <v>13.77</v>
      </c>
    </row>
    <row r="804" spans="1:11" x14ac:dyDescent="0.25">
      <c r="A804" t="s">
        <v>16</v>
      </c>
      <c r="B804" s="2">
        <v>45445</v>
      </c>
      <c r="C804">
        <v>0</v>
      </c>
      <c r="D804">
        <v>0</v>
      </c>
      <c r="E804">
        <v>34.299999999999997</v>
      </c>
      <c r="F804">
        <v>0</v>
      </c>
      <c r="H804">
        <v>0</v>
      </c>
      <c r="I804">
        <v>0</v>
      </c>
      <c r="J804">
        <v>0</v>
      </c>
      <c r="K804">
        <v>0</v>
      </c>
    </row>
    <row r="805" spans="1:11" x14ac:dyDescent="0.25">
      <c r="A805" t="s">
        <v>16</v>
      </c>
      <c r="B805" s="2">
        <v>45452</v>
      </c>
      <c r="C805">
        <v>5</v>
      </c>
      <c r="D805">
        <v>17</v>
      </c>
      <c r="E805">
        <v>13.7</v>
      </c>
      <c r="F805">
        <v>0</v>
      </c>
      <c r="H805">
        <v>0</v>
      </c>
      <c r="I805">
        <v>0</v>
      </c>
      <c r="J805">
        <v>0</v>
      </c>
      <c r="K805">
        <v>296.17</v>
      </c>
    </row>
    <row r="806" spans="1:11" x14ac:dyDescent="0.25">
      <c r="A806" t="s">
        <v>16</v>
      </c>
      <c r="B806" s="2">
        <v>45459</v>
      </c>
      <c r="C806">
        <v>0</v>
      </c>
      <c r="D806">
        <v>0</v>
      </c>
      <c r="E806">
        <v>44</v>
      </c>
      <c r="F806">
        <v>0</v>
      </c>
      <c r="H806">
        <v>0</v>
      </c>
      <c r="I806">
        <v>0</v>
      </c>
      <c r="J806">
        <v>0</v>
      </c>
      <c r="K806">
        <v>0</v>
      </c>
    </row>
    <row r="807" spans="1:11" x14ac:dyDescent="0.25">
      <c r="A807" t="s">
        <v>16</v>
      </c>
      <c r="B807" s="2">
        <v>45466</v>
      </c>
      <c r="C807">
        <v>1</v>
      </c>
      <c r="D807">
        <v>3.3</v>
      </c>
      <c r="E807">
        <v>35</v>
      </c>
      <c r="F807">
        <v>1</v>
      </c>
      <c r="G807" s="4" t="s">
        <v>24</v>
      </c>
      <c r="H807">
        <v>670.47</v>
      </c>
      <c r="I807">
        <v>0</v>
      </c>
      <c r="J807">
        <v>0</v>
      </c>
      <c r="K807">
        <v>54.13</v>
      </c>
    </row>
    <row r="808" spans="1:11" x14ac:dyDescent="0.25">
      <c r="A808" t="s">
        <v>16</v>
      </c>
      <c r="B808" s="2">
        <v>45473</v>
      </c>
      <c r="C808">
        <v>7</v>
      </c>
      <c r="D808">
        <v>9.7999999999999989</v>
      </c>
      <c r="E808">
        <v>21.1</v>
      </c>
      <c r="F808">
        <v>0</v>
      </c>
      <c r="H808">
        <v>0</v>
      </c>
      <c r="I808">
        <v>1</v>
      </c>
      <c r="J808">
        <v>7</v>
      </c>
      <c r="K808">
        <v>50.69</v>
      </c>
    </row>
    <row r="809" spans="1:11" x14ac:dyDescent="0.25">
      <c r="A809" t="s">
        <v>16</v>
      </c>
      <c r="B809" s="2">
        <v>45480</v>
      </c>
      <c r="C809">
        <v>0</v>
      </c>
      <c r="D809">
        <v>0</v>
      </c>
      <c r="E809">
        <v>37.6</v>
      </c>
      <c r="F809">
        <v>0</v>
      </c>
      <c r="H809">
        <v>0</v>
      </c>
      <c r="I809">
        <v>0</v>
      </c>
      <c r="J809">
        <v>0</v>
      </c>
      <c r="K809">
        <v>0</v>
      </c>
    </row>
    <row r="810" spans="1:11" x14ac:dyDescent="0.25">
      <c r="A810" t="s">
        <v>16</v>
      </c>
      <c r="B810" s="2">
        <v>45487</v>
      </c>
      <c r="C810">
        <v>2</v>
      </c>
      <c r="D810">
        <v>9.4</v>
      </c>
      <c r="E810">
        <v>42.3</v>
      </c>
      <c r="F810">
        <v>0</v>
      </c>
      <c r="H810">
        <v>0</v>
      </c>
      <c r="I810">
        <v>0</v>
      </c>
      <c r="J810">
        <v>0</v>
      </c>
      <c r="K810">
        <v>73.849999999999994</v>
      </c>
    </row>
    <row r="811" spans="1:11" x14ac:dyDescent="0.25">
      <c r="A811" t="s">
        <v>16</v>
      </c>
      <c r="B811" s="2">
        <v>45494</v>
      </c>
      <c r="C811">
        <v>1</v>
      </c>
      <c r="D811">
        <v>2.9</v>
      </c>
      <c r="E811">
        <v>45.8</v>
      </c>
      <c r="F811">
        <v>0</v>
      </c>
      <c r="H811">
        <v>0</v>
      </c>
      <c r="I811">
        <v>0</v>
      </c>
      <c r="J811">
        <v>0</v>
      </c>
      <c r="K811">
        <v>41.94</v>
      </c>
    </row>
    <row r="812" spans="1:11" x14ac:dyDescent="0.25">
      <c r="A812" t="s">
        <v>16</v>
      </c>
      <c r="B812" s="2">
        <v>45501</v>
      </c>
      <c r="C812">
        <v>0</v>
      </c>
      <c r="D812">
        <v>0</v>
      </c>
      <c r="E812">
        <v>49.5</v>
      </c>
      <c r="F812">
        <v>0</v>
      </c>
      <c r="H812">
        <v>0</v>
      </c>
      <c r="I812">
        <v>0</v>
      </c>
      <c r="J812">
        <v>0</v>
      </c>
      <c r="K812">
        <v>0</v>
      </c>
    </row>
    <row r="813" spans="1:11" x14ac:dyDescent="0.25">
      <c r="A813" t="s">
        <v>16</v>
      </c>
      <c r="B813" s="2">
        <v>45508</v>
      </c>
      <c r="C813">
        <v>4</v>
      </c>
      <c r="D813">
        <v>18.399999999999999</v>
      </c>
      <c r="E813">
        <v>20.399999999999999</v>
      </c>
      <c r="F813">
        <v>1</v>
      </c>
      <c r="G813" s="4" t="s">
        <v>26</v>
      </c>
      <c r="H813">
        <v>640.30999999999995</v>
      </c>
      <c r="I813">
        <v>0</v>
      </c>
      <c r="J813">
        <v>0</v>
      </c>
      <c r="K813">
        <v>223.59</v>
      </c>
    </row>
    <row r="814" spans="1:11" x14ac:dyDescent="0.25">
      <c r="A814" t="s">
        <v>16</v>
      </c>
      <c r="B814" s="2">
        <v>45515</v>
      </c>
      <c r="C814">
        <v>7</v>
      </c>
      <c r="D814">
        <v>23.8</v>
      </c>
      <c r="E814">
        <v>40.700000000000003</v>
      </c>
      <c r="F814">
        <v>0</v>
      </c>
      <c r="H814">
        <v>0</v>
      </c>
      <c r="I814">
        <v>0</v>
      </c>
      <c r="J814">
        <v>0</v>
      </c>
      <c r="K814">
        <v>222.16</v>
      </c>
    </row>
    <row r="815" spans="1:11" x14ac:dyDescent="0.25">
      <c r="A815" t="s">
        <v>16</v>
      </c>
      <c r="B815" s="2">
        <v>45522</v>
      </c>
      <c r="C815">
        <v>0</v>
      </c>
      <c r="D815">
        <v>0</v>
      </c>
      <c r="E815">
        <v>28.8</v>
      </c>
      <c r="F815">
        <v>0</v>
      </c>
      <c r="H815">
        <v>0</v>
      </c>
      <c r="I815">
        <v>0</v>
      </c>
      <c r="J815">
        <v>0</v>
      </c>
      <c r="K815">
        <v>0</v>
      </c>
    </row>
    <row r="816" spans="1:11" x14ac:dyDescent="0.25">
      <c r="A816" t="s">
        <v>16</v>
      </c>
      <c r="B816" s="2">
        <v>45529</v>
      </c>
      <c r="C816">
        <v>0</v>
      </c>
      <c r="D816">
        <v>0</v>
      </c>
      <c r="E816">
        <v>20.5</v>
      </c>
      <c r="F816">
        <v>0</v>
      </c>
      <c r="H816">
        <v>0</v>
      </c>
      <c r="I816">
        <v>0</v>
      </c>
      <c r="J816">
        <v>0</v>
      </c>
      <c r="K816">
        <v>0</v>
      </c>
    </row>
    <row r="817" spans="1:11" x14ac:dyDescent="0.25">
      <c r="A817" t="s">
        <v>16</v>
      </c>
      <c r="B817" s="2">
        <v>45536</v>
      </c>
      <c r="C817">
        <v>5</v>
      </c>
      <c r="D817">
        <v>22.5</v>
      </c>
      <c r="E817">
        <v>21</v>
      </c>
      <c r="F817">
        <v>0</v>
      </c>
      <c r="H817">
        <v>0</v>
      </c>
      <c r="I817">
        <v>0</v>
      </c>
      <c r="J817">
        <v>0</v>
      </c>
      <c r="K817">
        <v>153.99</v>
      </c>
    </row>
    <row r="818" spans="1:11" x14ac:dyDescent="0.25">
      <c r="A818" t="s">
        <v>16</v>
      </c>
      <c r="B818" s="2">
        <v>45543</v>
      </c>
      <c r="C818">
        <v>6</v>
      </c>
      <c r="D818">
        <v>7.8000000000000007</v>
      </c>
      <c r="E818">
        <v>20.8</v>
      </c>
      <c r="F818">
        <v>0</v>
      </c>
      <c r="H818">
        <v>0</v>
      </c>
      <c r="I818">
        <v>0</v>
      </c>
      <c r="J818">
        <v>0</v>
      </c>
      <c r="K818">
        <v>116.37</v>
      </c>
    </row>
    <row r="819" spans="1:11" x14ac:dyDescent="0.25">
      <c r="A819" t="s">
        <v>16</v>
      </c>
      <c r="B819" s="2">
        <v>45550</v>
      </c>
      <c r="C819">
        <v>5</v>
      </c>
      <c r="D819">
        <v>11</v>
      </c>
      <c r="E819">
        <v>16.8</v>
      </c>
      <c r="F819">
        <v>0</v>
      </c>
      <c r="H819">
        <v>0</v>
      </c>
      <c r="I819">
        <v>0</v>
      </c>
      <c r="J819">
        <v>0</v>
      </c>
      <c r="K819">
        <v>146.16999999999999</v>
      </c>
    </row>
    <row r="820" spans="1:11" x14ac:dyDescent="0.25">
      <c r="A820" t="s">
        <v>16</v>
      </c>
      <c r="B820" s="2">
        <v>45557</v>
      </c>
      <c r="C820">
        <v>0</v>
      </c>
      <c r="D820">
        <v>0</v>
      </c>
      <c r="E820">
        <v>12.1</v>
      </c>
      <c r="F820">
        <v>0</v>
      </c>
      <c r="H820">
        <v>0</v>
      </c>
      <c r="I820">
        <v>0</v>
      </c>
      <c r="J820">
        <v>0</v>
      </c>
      <c r="K820">
        <v>0</v>
      </c>
    </row>
    <row r="821" spans="1:11" x14ac:dyDescent="0.25">
      <c r="A821" t="s">
        <v>16</v>
      </c>
      <c r="B821" s="2">
        <v>45564</v>
      </c>
      <c r="C821">
        <v>7</v>
      </c>
      <c r="D821">
        <v>27.3</v>
      </c>
      <c r="E821">
        <v>41.5</v>
      </c>
      <c r="F821">
        <v>1</v>
      </c>
      <c r="G821" s="4" t="s">
        <v>24</v>
      </c>
      <c r="H821">
        <v>800.75</v>
      </c>
      <c r="I821">
        <v>0</v>
      </c>
      <c r="J821">
        <v>0</v>
      </c>
      <c r="K821">
        <v>487.1</v>
      </c>
    </row>
    <row r="822" spans="1:11" x14ac:dyDescent="0.25">
      <c r="A822" t="s">
        <v>16</v>
      </c>
      <c r="B822" s="2">
        <v>45571</v>
      </c>
      <c r="C822">
        <v>2</v>
      </c>
      <c r="D822">
        <v>2.4</v>
      </c>
      <c r="E822">
        <v>12.4</v>
      </c>
      <c r="F822">
        <v>0</v>
      </c>
      <c r="H822">
        <v>0</v>
      </c>
      <c r="I822">
        <v>0</v>
      </c>
      <c r="J822">
        <v>0</v>
      </c>
      <c r="K822">
        <v>43.15</v>
      </c>
    </row>
    <row r="823" spans="1:11" x14ac:dyDescent="0.25">
      <c r="A823" t="s">
        <v>16</v>
      </c>
      <c r="B823" s="2">
        <v>45578</v>
      </c>
      <c r="C823">
        <v>4</v>
      </c>
      <c r="D823">
        <v>20.399999999999999</v>
      </c>
      <c r="E823">
        <v>15</v>
      </c>
      <c r="F823">
        <v>0</v>
      </c>
      <c r="H823">
        <v>0</v>
      </c>
      <c r="I823">
        <v>0</v>
      </c>
      <c r="J823">
        <v>0</v>
      </c>
      <c r="K823">
        <v>103.52</v>
      </c>
    </row>
    <row r="824" spans="1:11" x14ac:dyDescent="0.25">
      <c r="A824" t="s">
        <v>16</v>
      </c>
      <c r="B824" s="2">
        <v>45585</v>
      </c>
      <c r="C824">
        <v>4</v>
      </c>
      <c r="D824">
        <v>23.2</v>
      </c>
      <c r="E824">
        <v>35.799999999999997</v>
      </c>
      <c r="F824">
        <v>0</v>
      </c>
      <c r="H824">
        <v>0</v>
      </c>
      <c r="I824">
        <v>0</v>
      </c>
      <c r="J824">
        <v>0</v>
      </c>
      <c r="K824">
        <v>422.4</v>
      </c>
    </row>
    <row r="825" spans="1:11" x14ac:dyDescent="0.25">
      <c r="A825" t="s">
        <v>16</v>
      </c>
      <c r="B825" s="2">
        <v>45592</v>
      </c>
      <c r="C825">
        <v>3</v>
      </c>
      <c r="D825">
        <v>9.8999999999999986</v>
      </c>
      <c r="E825">
        <v>25.1</v>
      </c>
      <c r="F825">
        <v>0</v>
      </c>
      <c r="H825">
        <v>0</v>
      </c>
      <c r="I825">
        <v>0</v>
      </c>
      <c r="J825">
        <v>0</v>
      </c>
      <c r="K825">
        <v>59.03</v>
      </c>
    </row>
    <row r="826" spans="1:11" x14ac:dyDescent="0.25">
      <c r="A826" t="s">
        <v>16</v>
      </c>
      <c r="B826" s="2">
        <v>45599</v>
      </c>
      <c r="C826">
        <v>4</v>
      </c>
      <c r="D826">
        <v>7.2</v>
      </c>
      <c r="E826">
        <v>36.9</v>
      </c>
      <c r="F826">
        <v>0</v>
      </c>
      <c r="H826">
        <v>0</v>
      </c>
      <c r="I826">
        <v>0</v>
      </c>
      <c r="J826">
        <v>0</v>
      </c>
      <c r="K826">
        <v>109.21</v>
      </c>
    </row>
    <row r="827" spans="1:11" x14ac:dyDescent="0.25">
      <c r="A827" t="s">
        <v>16</v>
      </c>
      <c r="B827" s="2">
        <v>45606</v>
      </c>
      <c r="C827">
        <v>2</v>
      </c>
      <c r="D827">
        <v>6.8</v>
      </c>
      <c r="E827">
        <v>35.799999999999997</v>
      </c>
      <c r="F827">
        <v>0</v>
      </c>
      <c r="H827">
        <v>0</v>
      </c>
      <c r="I827">
        <v>0</v>
      </c>
      <c r="J827">
        <v>0</v>
      </c>
      <c r="K827">
        <v>64.349999999999994</v>
      </c>
    </row>
    <row r="828" spans="1:11" x14ac:dyDescent="0.25">
      <c r="A828" t="s">
        <v>16</v>
      </c>
      <c r="B828" s="2">
        <v>45613</v>
      </c>
      <c r="C828">
        <v>0</v>
      </c>
      <c r="D828">
        <v>0</v>
      </c>
      <c r="E828">
        <v>26.8</v>
      </c>
      <c r="F828">
        <v>0</v>
      </c>
      <c r="H828">
        <v>0</v>
      </c>
      <c r="I828">
        <v>0</v>
      </c>
      <c r="J828">
        <v>0</v>
      </c>
      <c r="K828">
        <v>0</v>
      </c>
    </row>
    <row r="829" spans="1:11" x14ac:dyDescent="0.25">
      <c r="A829" t="s">
        <v>16</v>
      </c>
      <c r="B829" s="2">
        <v>45620</v>
      </c>
      <c r="C829">
        <v>6</v>
      </c>
      <c r="D829">
        <v>10.199999999999999</v>
      </c>
      <c r="E829">
        <v>22.4</v>
      </c>
      <c r="F829">
        <v>0</v>
      </c>
      <c r="H829">
        <v>0</v>
      </c>
      <c r="I829">
        <v>0</v>
      </c>
      <c r="J829">
        <v>0</v>
      </c>
      <c r="K829">
        <v>184.64</v>
      </c>
    </row>
    <row r="830" spans="1:11" x14ac:dyDescent="0.25">
      <c r="A830" t="s">
        <v>16</v>
      </c>
      <c r="B830" s="2">
        <v>45627</v>
      </c>
      <c r="C830">
        <v>6</v>
      </c>
      <c r="D830">
        <v>12.6</v>
      </c>
      <c r="E830">
        <v>49.3</v>
      </c>
      <c r="F830">
        <v>0</v>
      </c>
      <c r="H830">
        <v>0</v>
      </c>
      <c r="I830">
        <v>0</v>
      </c>
      <c r="J830">
        <v>0</v>
      </c>
      <c r="K830">
        <v>204.81</v>
      </c>
    </row>
    <row r="831" spans="1:11" x14ac:dyDescent="0.25">
      <c r="A831" t="s">
        <v>16</v>
      </c>
      <c r="B831" s="2">
        <v>45634</v>
      </c>
      <c r="C831">
        <v>4</v>
      </c>
      <c r="D831">
        <v>21.2</v>
      </c>
      <c r="E831">
        <v>11.7</v>
      </c>
      <c r="F831">
        <v>0</v>
      </c>
      <c r="H831">
        <v>0</v>
      </c>
      <c r="I831">
        <v>0</v>
      </c>
      <c r="J831">
        <v>0</v>
      </c>
      <c r="K831">
        <v>320.89</v>
      </c>
    </row>
    <row r="832" spans="1:11" x14ac:dyDescent="0.25">
      <c r="A832" t="s">
        <v>16</v>
      </c>
      <c r="B832" s="2">
        <v>45641</v>
      </c>
      <c r="C832">
        <v>5</v>
      </c>
      <c r="D832">
        <v>17.5</v>
      </c>
      <c r="E832">
        <v>17.5</v>
      </c>
      <c r="F832">
        <v>0</v>
      </c>
      <c r="H832">
        <v>0</v>
      </c>
      <c r="I832">
        <v>0</v>
      </c>
      <c r="J832">
        <v>0</v>
      </c>
      <c r="K832">
        <v>278.93</v>
      </c>
    </row>
    <row r="833" spans="1:11" x14ac:dyDescent="0.25">
      <c r="A833" t="s">
        <v>16</v>
      </c>
      <c r="B833" s="2">
        <v>45648</v>
      </c>
      <c r="C833">
        <v>1</v>
      </c>
      <c r="D833">
        <v>3.1</v>
      </c>
      <c r="E833">
        <v>22.3</v>
      </c>
      <c r="F833">
        <v>0</v>
      </c>
      <c r="H833">
        <v>0</v>
      </c>
      <c r="I833">
        <v>0</v>
      </c>
      <c r="J833">
        <v>0</v>
      </c>
      <c r="K833">
        <v>39.35</v>
      </c>
    </row>
    <row r="834" spans="1:11" x14ac:dyDescent="0.25">
      <c r="A834" t="s">
        <v>17</v>
      </c>
      <c r="B834" s="2">
        <v>44927</v>
      </c>
      <c r="C834">
        <v>0</v>
      </c>
      <c r="D834">
        <v>0</v>
      </c>
      <c r="E834">
        <v>39.200000000000003</v>
      </c>
      <c r="F834">
        <v>0</v>
      </c>
      <c r="H834">
        <v>0</v>
      </c>
      <c r="I834">
        <v>0</v>
      </c>
      <c r="J834">
        <v>0</v>
      </c>
      <c r="K834">
        <v>0</v>
      </c>
    </row>
    <row r="835" spans="1:11" x14ac:dyDescent="0.25">
      <c r="A835" t="s">
        <v>17</v>
      </c>
      <c r="B835" s="2">
        <v>44934</v>
      </c>
      <c r="C835">
        <v>2</v>
      </c>
      <c r="D835">
        <v>10.199999999999999</v>
      </c>
      <c r="E835">
        <v>21</v>
      </c>
      <c r="F835">
        <v>0</v>
      </c>
      <c r="H835">
        <v>0</v>
      </c>
      <c r="I835">
        <v>0</v>
      </c>
      <c r="J835">
        <v>0</v>
      </c>
      <c r="K835">
        <v>144.34</v>
      </c>
    </row>
    <row r="836" spans="1:11" x14ac:dyDescent="0.25">
      <c r="A836" t="s">
        <v>17</v>
      </c>
      <c r="B836" s="2">
        <v>44941</v>
      </c>
      <c r="C836">
        <v>0</v>
      </c>
      <c r="D836">
        <v>0</v>
      </c>
      <c r="E836">
        <v>23.6</v>
      </c>
      <c r="F836">
        <v>0</v>
      </c>
      <c r="H836">
        <v>0</v>
      </c>
      <c r="I836">
        <v>0</v>
      </c>
      <c r="J836">
        <v>0</v>
      </c>
      <c r="K836">
        <v>0</v>
      </c>
    </row>
    <row r="837" spans="1:11" x14ac:dyDescent="0.25">
      <c r="A837" t="s">
        <v>17</v>
      </c>
      <c r="B837" s="2">
        <v>44948</v>
      </c>
      <c r="C837">
        <v>4</v>
      </c>
      <c r="D837">
        <v>7.2</v>
      </c>
      <c r="E837">
        <v>46.7</v>
      </c>
      <c r="F837">
        <v>0</v>
      </c>
      <c r="H837">
        <v>0</v>
      </c>
      <c r="I837">
        <v>0</v>
      </c>
      <c r="J837">
        <v>0</v>
      </c>
      <c r="K837">
        <v>74.349999999999994</v>
      </c>
    </row>
    <row r="838" spans="1:11" x14ac:dyDescent="0.25">
      <c r="A838" t="s">
        <v>17</v>
      </c>
      <c r="B838" s="2">
        <v>44955</v>
      </c>
      <c r="C838">
        <v>4</v>
      </c>
      <c r="D838">
        <v>14.8</v>
      </c>
      <c r="E838">
        <v>45.3</v>
      </c>
      <c r="F838">
        <v>0</v>
      </c>
      <c r="H838">
        <v>0</v>
      </c>
      <c r="I838">
        <v>0</v>
      </c>
      <c r="J838">
        <v>0</v>
      </c>
      <c r="K838">
        <v>253.09</v>
      </c>
    </row>
    <row r="839" spans="1:11" x14ac:dyDescent="0.25">
      <c r="A839" t="s">
        <v>17</v>
      </c>
      <c r="B839" s="2">
        <v>44962</v>
      </c>
      <c r="C839">
        <v>1</v>
      </c>
      <c r="D839">
        <v>1</v>
      </c>
      <c r="E839">
        <v>38.5</v>
      </c>
      <c r="F839">
        <v>0</v>
      </c>
      <c r="H839">
        <v>0</v>
      </c>
      <c r="I839">
        <v>0</v>
      </c>
      <c r="J839">
        <v>0</v>
      </c>
      <c r="K839">
        <v>18.18</v>
      </c>
    </row>
    <row r="840" spans="1:11" x14ac:dyDescent="0.25">
      <c r="A840" t="s">
        <v>17</v>
      </c>
      <c r="B840" s="2">
        <v>44969</v>
      </c>
      <c r="C840">
        <v>1</v>
      </c>
      <c r="D840">
        <v>3.5</v>
      </c>
      <c r="E840">
        <v>34.299999999999997</v>
      </c>
      <c r="F840">
        <v>0</v>
      </c>
      <c r="H840">
        <v>0</v>
      </c>
      <c r="I840">
        <v>0</v>
      </c>
      <c r="J840">
        <v>0</v>
      </c>
      <c r="K840">
        <v>50.62</v>
      </c>
    </row>
    <row r="841" spans="1:11" x14ac:dyDescent="0.25">
      <c r="A841" t="s">
        <v>17</v>
      </c>
      <c r="B841" s="2">
        <v>44976</v>
      </c>
      <c r="C841">
        <v>3</v>
      </c>
      <c r="D841">
        <v>9.6000000000000014</v>
      </c>
      <c r="E841">
        <v>15.4</v>
      </c>
      <c r="F841">
        <v>0</v>
      </c>
      <c r="H841">
        <v>0</v>
      </c>
      <c r="I841">
        <v>0</v>
      </c>
      <c r="J841">
        <v>0</v>
      </c>
      <c r="K841">
        <v>53.65</v>
      </c>
    </row>
    <row r="842" spans="1:11" x14ac:dyDescent="0.25">
      <c r="A842" t="s">
        <v>17</v>
      </c>
      <c r="B842" s="2">
        <v>44983</v>
      </c>
      <c r="C842">
        <v>6</v>
      </c>
      <c r="D842">
        <v>31.2</v>
      </c>
      <c r="E842">
        <v>38.9</v>
      </c>
      <c r="F842">
        <v>0</v>
      </c>
      <c r="H842">
        <v>0</v>
      </c>
      <c r="I842">
        <v>0</v>
      </c>
      <c r="J842">
        <v>0</v>
      </c>
      <c r="K842">
        <v>442.36</v>
      </c>
    </row>
    <row r="843" spans="1:11" x14ac:dyDescent="0.25">
      <c r="A843" t="s">
        <v>17</v>
      </c>
      <c r="B843" s="2">
        <v>44990</v>
      </c>
      <c r="C843">
        <v>7</v>
      </c>
      <c r="D843">
        <v>32.9</v>
      </c>
      <c r="E843">
        <v>23.1</v>
      </c>
      <c r="F843">
        <v>0</v>
      </c>
      <c r="H843">
        <v>0</v>
      </c>
      <c r="I843">
        <v>0</v>
      </c>
      <c r="J843">
        <v>0</v>
      </c>
      <c r="K843">
        <v>411.59</v>
      </c>
    </row>
    <row r="844" spans="1:11" x14ac:dyDescent="0.25">
      <c r="A844" t="s">
        <v>17</v>
      </c>
      <c r="B844" s="2">
        <v>44997</v>
      </c>
      <c r="C844">
        <v>6</v>
      </c>
      <c r="D844">
        <v>28.8</v>
      </c>
      <c r="E844">
        <v>38.799999999999997</v>
      </c>
      <c r="F844">
        <v>0</v>
      </c>
      <c r="H844">
        <v>0</v>
      </c>
      <c r="I844">
        <v>1</v>
      </c>
      <c r="J844">
        <v>2</v>
      </c>
      <c r="K844">
        <v>234.16</v>
      </c>
    </row>
    <row r="845" spans="1:11" x14ac:dyDescent="0.25">
      <c r="A845" t="s">
        <v>17</v>
      </c>
      <c r="B845" s="2">
        <v>45004</v>
      </c>
      <c r="C845">
        <v>0</v>
      </c>
      <c r="D845">
        <v>0</v>
      </c>
      <c r="E845">
        <v>11.2</v>
      </c>
      <c r="F845">
        <v>0</v>
      </c>
      <c r="H845">
        <v>0</v>
      </c>
      <c r="I845">
        <v>0</v>
      </c>
      <c r="J845">
        <v>0</v>
      </c>
      <c r="K845">
        <v>0</v>
      </c>
    </row>
    <row r="846" spans="1:11" x14ac:dyDescent="0.25">
      <c r="A846" t="s">
        <v>17</v>
      </c>
      <c r="B846" s="2">
        <v>45011</v>
      </c>
      <c r="C846">
        <v>2</v>
      </c>
      <c r="D846">
        <v>10.199999999999999</v>
      </c>
      <c r="E846">
        <v>31</v>
      </c>
      <c r="F846">
        <v>1</v>
      </c>
      <c r="G846" s="4" t="s">
        <v>24</v>
      </c>
      <c r="H846">
        <v>439.56</v>
      </c>
      <c r="I846">
        <v>0</v>
      </c>
      <c r="J846">
        <v>0</v>
      </c>
      <c r="K846">
        <v>158.53</v>
      </c>
    </row>
    <row r="847" spans="1:11" x14ac:dyDescent="0.25">
      <c r="A847" t="s">
        <v>17</v>
      </c>
      <c r="B847" s="2">
        <v>45018</v>
      </c>
      <c r="C847">
        <v>4</v>
      </c>
      <c r="D847">
        <v>18</v>
      </c>
      <c r="E847">
        <v>42.9</v>
      </c>
      <c r="F847">
        <v>0</v>
      </c>
      <c r="H847">
        <v>0</v>
      </c>
      <c r="I847">
        <v>0</v>
      </c>
      <c r="J847">
        <v>0</v>
      </c>
      <c r="K847">
        <v>335.14</v>
      </c>
    </row>
    <row r="848" spans="1:11" x14ac:dyDescent="0.25">
      <c r="A848" t="s">
        <v>17</v>
      </c>
      <c r="B848" s="2">
        <v>45025</v>
      </c>
      <c r="C848">
        <v>0</v>
      </c>
      <c r="D848">
        <v>0</v>
      </c>
      <c r="E848">
        <v>37.200000000000003</v>
      </c>
      <c r="F848">
        <v>0</v>
      </c>
      <c r="H848">
        <v>0</v>
      </c>
      <c r="I848">
        <v>0</v>
      </c>
      <c r="J848">
        <v>0</v>
      </c>
      <c r="K848">
        <v>0</v>
      </c>
    </row>
    <row r="849" spans="1:11" x14ac:dyDescent="0.25">
      <c r="A849" t="s">
        <v>17</v>
      </c>
      <c r="B849" s="2">
        <v>45032</v>
      </c>
      <c r="C849">
        <v>0</v>
      </c>
      <c r="D849">
        <v>0</v>
      </c>
      <c r="E849">
        <v>34.1</v>
      </c>
      <c r="F849">
        <v>0</v>
      </c>
      <c r="H849">
        <v>0</v>
      </c>
      <c r="I849">
        <v>0</v>
      </c>
      <c r="J849">
        <v>0</v>
      </c>
      <c r="K849">
        <v>0</v>
      </c>
    </row>
    <row r="850" spans="1:11" x14ac:dyDescent="0.25">
      <c r="A850" t="s">
        <v>17</v>
      </c>
      <c r="B850" s="2">
        <v>45039</v>
      </c>
      <c r="C850">
        <v>4</v>
      </c>
      <c r="D850">
        <v>4.4000000000000004</v>
      </c>
      <c r="E850">
        <v>21.7</v>
      </c>
      <c r="F850">
        <v>0</v>
      </c>
      <c r="H850">
        <v>0</v>
      </c>
      <c r="I850">
        <v>0</v>
      </c>
      <c r="J850">
        <v>0</v>
      </c>
      <c r="K850">
        <v>44.63</v>
      </c>
    </row>
    <row r="851" spans="1:11" x14ac:dyDescent="0.25">
      <c r="A851" t="s">
        <v>17</v>
      </c>
      <c r="B851" s="2">
        <v>45046</v>
      </c>
      <c r="C851">
        <v>0</v>
      </c>
      <c r="D851">
        <v>0</v>
      </c>
      <c r="E851">
        <v>40.299999999999997</v>
      </c>
      <c r="F851">
        <v>0</v>
      </c>
      <c r="H851">
        <v>0</v>
      </c>
      <c r="I851">
        <v>0</v>
      </c>
      <c r="J851">
        <v>0</v>
      </c>
      <c r="K851">
        <v>0</v>
      </c>
    </row>
    <row r="852" spans="1:11" x14ac:dyDescent="0.25">
      <c r="A852" t="s">
        <v>17</v>
      </c>
      <c r="B852" s="2">
        <v>45053</v>
      </c>
      <c r="C852">
        <v>3</v>
      </c>
      <c r="D852">
        <v>11.4</v>
      </c>
      <c r="E852">
        <v>30.2</v>
      </c>
      <c r="F852">
        <v>1</v>
      </c>
      <c r="G852" s="4" t="s">
        <v>25</v>
      </c>
      <c r="H852">
        <v>347.52</v>
      </c>
      <c r="I852">
        <v>0</v>
      </c>
      <c r="J852">
        <v>0</v>
      </c>
      <c r="K852">
        <v>70.12</v>
      </c>
    </row>
    <row r="853" spans="1:11" x14ac:dyDescent="0.25">
      <c r="A853" t="s">
        <v>17</v>
      </c>
      <c r="B853" s="2">
        <v>45060</v>
      </c>
      <c r="C853">
        <v>4</v>
      </c>
      <c r="D853">
        <v>22.4</v>
      </c>
      <c r="E853">
        <v>37.799999999999997</v>
      </c>
      <c r="F853">
        <v>0</v>
      </c>
      <c r="H853">
        <v>0</v>
      </c>
      <c r="I853">
        <v>0</v>
      </c>
      <c r="J853">
        <v>0</v>
      </c>
      <c r="K853">
        <v>286.61</v>
      </c>
    </row>
    <row r="854" spans="1:11" x14ac:dyDescent="0.25">
      <c r="A854" t="s">
        <v>17</v>
      </c>
      <c r="B854" s="2">
        <v>45067</v>
      </c>
      <c r="C854">
        <v>6</v>
      </c>
      <c r="D854">
        <v>34.200000000000003</v>
      </c>
      <c r="E854">
        <v>11.7</v>
      </c>
      <c r="F854">
        <v>0</v>
      </c>
      <c r="H854">
        <v>0</v>
      </c>
      <c r="I854">
        <v>1</v>
      </c>
      <c r="J854">
        <v>7</v>
      </c>
      <c r="K854">
        <v>344.13</v>
      </c>
    </row>
    <row r="855" spans="1:11" x14ac:dyDescent="0.25">
      <c r="A855" t="s">
        <v>17</v>
      </c>
      <c r="B855" s="2">
        <v>45074</v>
      </c>
      <c r="C855">
        <v>7</v>
      </c>
      <c r="D855">
        <v>39.200000000000003</v>
      </c>
      <c r="E855">
        <v>27.1</v>
      </c>
      <c r="F855">
        <v>0</v>
      </c>
      <c r="H855">
        <v>0</v>
      </c>
      <c r="I855">
        <v>0</v>
      </c>
      <c r="J855">
        <v>0</v>
      </c>
      <c r="K855">
        <v>501.37</v>
      </c>
    </row>
    <row r="856" spans="1:11" x14ac:dyDescent="0.25">
      <c r="A856" t="s">
        <v>17</v>
      </c>
      <c r="B856" s="2">
        <v>45081</v>
      </c>
      <c r="C856">
        <v>1</v>
      </c>
      <c r="D856">
        <v>1.1000000000000001</v>
      </c>
      <c r="E856">
        <v>15.2</v>
      </c>
      <c r="F856">
        <v>0</v>
      </c>
      <c r="H856">
        <v>0</v>
      </c>
      <c r="I856">
        <v>1</v>
      </c>
      <c r="J856">
        <v>1</v>
      </c>
      <c r="K856">
        <v>21.07</v>
      </c>
    </row>
    <row r="857" spans="1:11" x14ac:dyDescent="0.25">
      <c r="A857" t="s">
        <v>17</v>
      </c>
      <c r="B857" s="2">
        <v>45088</v>
      </c>
      <c r="C857">
        <v>0</v>
      </c>
      <c r="D857">
        <v>0</v>
      </c>
      <c r="E857">
        <v>18.100000000000001</v>
      </c>
      <c r="F857">
        <v>0</v>
      </c>
      <c r="H857">
        <v>0</v>
      </c>
      <c r="I857">
        <v>0</v>
      </c>
      <c r="J857">
        <v>0</v>
      </c>
      <c r="K857">
        <v>0</v>
      </c>
    </row>
    <row r="858" spans="1:11" x14ac:dyDescent="0.25">
      <c r="A858" t="s">
        <v>17</v>
      </c>
      <c r="B858" s="2">
        <v>45095</v>
      </c>
      <c r="C858">
        <v>0</v>
      </c>
      <c r="D858">
        <v>0</v>
      </c>
      <c r="E858">
        <v>37.4</v>
      </c>
      <c r="F858">
        <v>1</v>
      </c>
      <c r="G858" s="4" t="s">
        <v>24</v>
      </c>
      <c r="H858">
        <v>291.57</v>
      </c>
      <c r="I858">
        <v>0</v>
      </c>
      <c r="J858">
        <v>0</v>
      </c>
      <c r="K858">
        <v>0</v>
      </c>
    </row>
    <row r="859" spans="1:11" x14ac:dyDescent="0.25">
      <c r="A859" t="s">
        <v>17</v>
      </c>
      <c r="B859" s="2">
        <v>45102</v>
      </c>
      <c r="C859">
        <v>4</v>
      </c>
      <c r="D859">
        <v>21.6</v>
      </c>
      <c r="E859">
        <v>24.2</v>
      </c>
      <c r="F859">
        <v>0</v>
      </c>
      <c r="H859">
        <v>0</v>
      </c>
      <c r="I859">
        <v>0</v>
      </c>
      <c r="J859">
        <v>0</v>
      </c>
      <c r="K859">
        <v>167.42</v>
      </c>
    </row>
    <row r="860" spans="1:11" x14ac:dyDescent="0.25">
      <c r="A860" t="s">
        <v>17</v>
      </c>
      <c r="B860" s="2">
        <v>45109</v>
      </c>
      <c r="C860">
        <v>1</v>
      </c>
      <c r="D860">
        <v>3.2</v>
      </c>
      <c r="E860">
        <v>43.9</v>
      </c>
      <c r="F860">
        <v>0</v>
      </c>
      <c r="H860">
        <v>0</v>
      </c>
      <c r="I860">
        <v>0</v>
      </c>
      <c r="J860">
        <v>0</v>
      </c>
      <c r="K860">
        <v>59.32</v>
      </c>
    </row>
    <row r="861" spans="1:11" x14ac:dyDescent="0.25">
      <c r="A861" t="s">
        <v>17</v>
      </c>
      <c r="B861" s="2">
        <v>45116</v>
      </c>
      <c r="C861">
        <v>3</v>
      </c>
      <c r="D861">
        <v>17.7</v>
      </c>
      <c r="E861">
        <v>43.3</v>
      </c>
      <c r="F861">
        <v>0</v>
      </c>
      <c r="H861">
        <v>0</v>
      </c>
      <c r="I861">
        <v>0</v>
      </c>
      <c r="J861">
        <v>0</v>
      </c>
      <c r="K861">
        <v>119.25</v>
      </c>
    </row>
    <row r="862" spans="1:11" x14ac:dyDescent="0.25">
      <c r="A862" t="s">
        <v>17</v>
      </c>
      <c r="B862" s="2">
        <v>45123</v>
      </c>
      <c r="C862">
        <v>4</v>
      </c>
      <c r="D862">
        <v>21.6</v>
      </c>
      <c r="E862">
        <v>10.199999999999999</v>
      </c>
      <c r="F862">
        <v>0</v>
      </c>
      <c r="H862">
        <v>0</v>
      </c>
      <c r="I862">
        <v>0</v>
      </c>
      <c r="J862">
        <v>0</v>
      </c>
      <c r="K862">
        <v>170.88</v>
      </c>
    </row>
    <row r="863" spans="1:11" x14ac:dyDescent="0.25">
      <c r="A863" t="s">
        <v>17</v>
      </c>
      <c r="B863" s="2">
        <v>45130</v>
      </c>
      <c r="C863">
        <v>4</v>
      </c>
      <c r="D863">
        <v>7.2</v>
      </c>
      <c r="E863">
        <v>44.5</v>
      </c>
      <c r="F863">
        <v>0</v>
      </c>
      <c r="H863">
        <v>0</v>
      </c>
      <c r="I863">
        <v>0</v>
      </c>
      <c r="J863">
        <v>0</v>
      </c>
      <c r="K863">
        <v>93.09</v>
      </c>
    </row>
    <row r="864" spans="1:11" x14ac:dyDescent="0.25">
      <c r="A864" t="s">
        <v>17</v>
      </c>
      <c r="B864" s="2">
        <v>45137</v>
      </c>
      <c r="C864">
        <v>6</v>
      </c>
      <c r="D864">
        <v>4.8000000000000007</v>
      </c>
      <c r="E864">
        <v>19.3</v>
      </c>
      <c r="F864">
        <v>0</v>
      </c>
      <c r="H864">
        <v>0</v>
      </c>
      <c r="I864">
        <v>0</v>
      </c>
      <c r="J864">
        <v>0</v>
      </c>
      <c r="K864">
        <v>27.84</v>
      </c>
    </row>
    <row r="865" spans="1:11" x14ac:dyDescent="0.25">
      <c r="A865" t="s">
        <v>17</v>
      </c>
      <c r="B865" s="2">
        <v>45144</v>
      </c>
      <c r="C865">
        <v>5</v>
      </c>
      <c r="D865">
        <v>15</v>
      </c>
      <c r="E865">
        <v>37.799999999999997</v>
      </c>
      <c r="F865">
        <v>0</v>
      </c>
      <c r="H865">
        <v>0</v>
      </c>
      <c r="I865">
        <v>1</v>
      </c>
      <c r="J865">
        <v>3</v>
      </c>
      <c r="K865">
        <v>298.47000000000003</v>
      </c>
    </row>
    <row r="866" spans="1:11" x14ac:dyDescent="0.25">
      <c r="A866" t="s">
        <v>17</v>
      </c>
      <c r="B866" s="2">
        <v>45151</v>
      </c>
      <c r="C866">
        <v>1</v>
      </c>
      <c r="D866">
        <v>4.9000000000000004</v>
      </c>
      <c r="E866">
        <v>21.4</v>
      </c>
      <c r="F866">
        <v>0</v>
      </c>
      <c r="H866">
        <v>0</v>
      </c>
      <c r="I866">
        <v>1</v>
      </c>
      <c r="J866">
        <v>4</v>
      </c>
      <c r="K866">
        <v>97.4</v>
      </c>
    </row>
    <row r="867" spans="1:11" x14ac:dyDescent="0.25">
      <c r="A867" t="s">
        <v>17</v>
      </c>
      <c r="B867" s="2">
        <v>45158</v>
      </c>
      <c r="C867">
        <v>2</v>
      </c>
      <c r="D867">
        <v>5.4</v>
      </c>
      <c r="E867">
        <v>33.9</v>
      </c>
      <c r="F867">
        <v>0</v>
      </c>
      <c r="H867">
        <v>0</v>
      </c>
      <c r="I867">
        <v>0</v>
      </c>
      <c r="J867">
        <v>0</v>
      </c>
      <c r="K867">
        <v>61.08</v>
      </c>
    </row>
    <row r="868" spans="1:11" x14ac:dyDescent="0.25">
      <c r="A868" t="s">
        <v>17</v>
      </c>
      <c r="B868" s="2">
        <v>45165</v>
      </c>
      <c r="C868">
        <v>6</v>
      </c>
      <c r="D868">
        <v>31.8</v>
      </c>
      <c r="E868">
        <v>36.299999999999997</v>
      </c>
      <c r="F868">
        <v>0</v>
      </c>
      <c r="H868">
        <v>0</v>
      </c>
      <c r="I868">
        <v>0</v>
      </c>
      <c r="J868">
        <v>0</v>
      </c>
      <c r="K868">
        <v>521.28</v>
      </c>
    </row>
    <row r="869" spans="1:11" x14ac:dyDescent="0.25">
      <c r="A869" t="s">
        <v>17</v>
      </c>
      <c r="B869" s="2">
        <v>45172</v>
      </c>
      <c r="C869">
        <v>7</v>
      </c>
      <c r="D869">
        <v>7</v>
      </c>
      <c r="E869">
        <v>30.9</v>
      </c>
      <c r="F869">
        <v>0</v>
      </c>
      <c r="H869">
        <v>0</v>
      </c>
      <c r="I869">
        <v>0</v>
      </c>
      <c r="J869">
        <v>0</v>
      </c>
      <c r="K869">
        <v>95.82</v>
      </c>
    </row>
    <row r="870" spans="1:11" x14ac:dyDescent="0.25">
      <c r="A870" t="s">
        <v>17</v>
      </c>
      <c r="B870" s="2">
        <v>45179</v>
      </c>
      <c r="C870">
        <v>3</v>
      </c>
      <c r="D870">
        <v>3.9</v>
      </c>
      <c r="E870">
        <v>32.6</v>
      </c>
      <c r="F870">
        <v>0</v>
      </c>
      <c r="H870">
        <v>0</v>
      </c>
      <c r="I870">
        <v>0</v>
      </c>
      <c r="J870">
        <v>0</v>
      </c>
      <c r="K870">
        <v>71.41</v>
      </c>
    </row>
    <row r="871" spans="1:11" x14ac:dyDescent="0.25">
      <c r="A871" t="s">
        <v>17</v>
      </c>
      <c r="B871" s="2">
        <v>45186</v>
      </c>
      <c r="C871">
        <v>3</v>
      </c>
      <c r="D871">
        <v>17.100000000000001</v>
      </c>
      <c r="E871">
        <v>45.6</v>
      </c>
      <c r="F871">
        <v>0</v>
      </c>
      <c r="H871">
        <v>0</v>
      </c>
      <c r="I871">
        <v>0</v>
      </c>
      <c r="J871">
        <v>0</v>
      </c>
      <c r="K871">
        <v>292.52</v>
      </c>
    </row>
    <row r="872" spans="1:11" x14ac:dyDescent="0.25">
      <c r="A872" t="s">
        <v>17</v>
      </c>
      <c r="B872" s="2">
        <v>45193</v>
      </c>
      <c r="C872">
        <v>3</v>
      </c>
      <c r="D872">
        <v>6.3000000000000007</v>
      </c>
      <c r="E872">
        <v>15.7</v>
      </c>
      <c r="F872">
        <v>0</v>
      </c>
      <c r="H872">
        <v>0</v>
      </c>
      <c r="I872">
        <v>0</v>
      </c>
      <c r="J872">
        <v>0</v>
      </c>
      <c r="K872">
        <v>84.41</v>
      </c>
    </row>
    <row r="873" spans="1:11" x14ac:dyDescent="0.25">
      <c r="A873" t="s">
        <v>17</v>
      </c>
      <c r="B873" s="2">
        <v>45200</v>
      </c>
      <c r="C873">
        <v>0</v>
      </c>
      <c r="D873">
        <v>0</v>
      </c>
      <c r="E873">
        <v>38</v>
      </c>
      <c r="F873">
        <v>0</v>
      </c>
      <c r="H873">
        <v>0</v>
      </c>
      <c r="I873">
        <v>0</v>
      </c>
      <c r="J873">
        <v>0</v>
      </c>
      <c r="K873">
        <v>0</v>
      </c>
    </row>
    <row r="874" spans="1:11" x14ac:dyDescent="0.25">
      <c r="A874" t="s">
        <v>17</v>
      </c>
      <c r="B874" s="2">
        <v>45207</v>
      </c>
      <c r="C874">
        <v>1</v>
      </c>
      <c r="D874">
        <v>3</v>
      </c>
      <c r="E874">
        <v>26.7</v>
      </c>
      <c r="F874">
        <v>0</v>
      </c>
      <c r="H874">
        <v>0</v>
      </c>
      <c r="I874">
        <v>0</v>
      </c>
      <c r="J874">
        <v>0</v>
      </c>
      <c r="K874">
        <v>22.83</v>
      </c>
    </row>
    <row r="875" spans="1:11" x14ac:dyDescent="0.25">
      <c r="A875" t="s">
        <v>17</v>
      </c>
      <c r="B875" s="2">
        <v>45214</v>
      </c>
      <c r="C875">
        <v>3</v>
      </c>
      <c r="D875">
        <v>6.6000000000000014</v>
      </c>
      <c r="E875">
        <v>47.7</v>
      </c>
      <c r="F875">
        <v>0</v>
      </c>
      <c r="H875">
        <v>0</v>
      </c>
      <c r="I875">
        <v>0</v>
      </c>
      <c r="J875">
        <v>0</v>
      </c>
      <c r="K875">
        <v>54.82</v>
      </c>
    </row>
    <row r="876" spans="1:11" x14ac:dyDescent="0.25">
      <c r="A876" t="s">
        <v>17</v>
      </c>
      <c r="B876" s="2">
        <v>45221</v>
      </c>
      <c r="C876">
        <v>5</v>
      </c>
      <c r="D876">
        <v>20.5</v>
      </c>
      <c r="E876">
        <v>45.9</v>
      </c>
      <c r="F876">
        <v>0</v>
      </c>
      <c r="H876">
        <v>0</v>
      </c>
      <c r="I876">
        <v>0</v>
      </c>
      <c r="J876">
        <v>0</v>
      </c>
      <c r="K876">
        <v>275.05</v>
      </c>
    </row>
    <row r="877" spans="1:11" x14ac:dyDescent="0.25">
      <c r="A877" t="s">
        <v>17</v>
      </c>
      <c r="B877" s="2">
        <v>45228</v>
      </c>
      <c r="C877">
        <v>0</v>
      </c>
      <c r="D877">
        <v>0</v>
      </c>
      <c r="E877">
        <v>49.2</v>
      </c>
      <c r="F877">
        <v>0</v>
      </c>
      <c r="H877">
        <v>0</v>
      </c>
      <c r="I877">
        <v>0</v>
      </c>
      <c r="J877">
        <v>0</v>
      </c>
      <c r="K877">
        <v>0</v>
      </c>
    </row>
    <row r="878" spans="1:11" x14ac:dyDescent="0.25">
      <c r="A878" t="s">
        <v>17</v>
      </c>
      <c r="B878" s="2">
        <v>45235</v>
      </c>
      <c r="C878">
        <v>1</v>
      </c>
      <c r="D878">
        <v>5.9</v>
      </c>
      <c r="E878">
        <v>46.1</v>
      </c>
      <c r="F878">
        <v>0</v>
      </c>
      <c r="H878">
        <v>0</v>
      </c>
      <c r="I878">
        <v>0</v>
      </c>
      <c r="J878">
        <v>0</v>
      </c>
      <c r="K878">
        <v>32.15</v>
      </c>
    </row>
    <row r="879" spans="1:11" x14ac:dyDescent="0.25">
      <c r="A879" t="s">
        <v>17</v>
      </c>
      <c r="B879" s="2">
        <v>45242</v>
      </c>
      <c r="C879">
        <v>2</v>
      </c>
      <c r="D879">
        <v>5.4</v>
      </c>
      <c r="E879">
        <v>40.5</v>
      </c>
      <c r="F879">
        <v>0</v>
      </c>
      <c r="H879">
        <v>0</v>
      </c>
      <c r="I879">
        <v>0</v>
      </c>
      <c r="J879">
        <v>0</v>
      </c>
      <c r="K879">
        <v>80.53</v>
      </c>
    </row>
    <row r="880" spans="1:11" x14ac:dyDescent="0.25">
      <c r="A880" t="s">
        <v>17</v>
      </c>
      <c r="B880" s="2">
        <v>45249</v>
      </c>
      <c r="C880">
        <v>1</v>
      </c>
      <c r="D880">
        <v>4.8</v>
      </c>
      <c r="E880">
        <v>25.3</v>
      </c>
      <c r="F880">
        <v>0</v>
      </c>
      <c r="H880">
        <v>0</v>
      </c>
      <c r="I880">
        <v>0</v>
      </c>
      <c r="J880">
        <v>0</v>
      </c>
      <c r="K880">
        <v>29.24</v>
      </c>
    </row>
    <row r="881" spans="1:11" x14ac:dyDescent="0.25">
      <c r="A881" t="s">
        <v>17</v>
      </c>
      <c r="B881" s="2">
        <v>45256</v>
      </c>
      <c r="C881">
        <v>3</v>
      </c>
      <c r="D881">
        <v>1.8</v>
      </c>
      <c r="E881">
        <v>29.3</v>
      </c>
      <c r="F881">
        <v>0</v>
      </c>
      <c r="H881">
        <v>0</v>
      </c>
      <c r="I881">
        <v>0</v>
      </c>
      <c r="J881">
        <v>0</v>
      </c>
      <c r="K881">
        <v>27.51</v>
      </c>
    </row>
    <row r="882" spans="1:11" x14ac:dyDescent="0.25">
      <c r="A882" t="s">
        <v>17</v>
      </c>
      <c r="B882" s="2">
        <v>45263</v>
      </c>
      <c r="C882">
        <v>2</v>
      </c>
      <c r="D882">
        <v>9.4</v>
      </c>
      <c r="E882">
        <v>42.3</v>
      </c>
      <c r="F882">
        <v>0</v>
      </c>
      <c r="H882">
        <v>0</v>
      </c>
      <c r="I882">
        <v>0</v>
      </c>
      <c r="J882">
        <v>0</v>
      </c>
      <c r="K882">
        <v>177.26</v>
      </c>
    </row>
    <row r="883" spans="1:11" x14ac:dyDescent="0.25">
      <c r="A883" t="s">
        <v>17</v>
      </c>
      <c r="B883" s="2">
        <v>45270</v>
      </c>
      <c r="C883">
        <v>1</v>
      </c>
      <c r="D883">
        <v>1.9</v>
      </c>
      <c r="E883">
        <v>17.7</v>
      </c>
      <c r="F883">
        <v>0</v>
      </c>
      <c r="H883">
        <v>0</v>
      </c>
      <c r="I883">
        <v>0</v>
      </c>
      <c r="J883">
        <v>0</v>
      </c>
      <c r="K883">
        <v>16.36</v>
      </c>
    </row>
    <row r="884" spans="1:11" x14ac:dyDescent="0.25">
      <c r="A884" t="s">
        <v>17</v>
      </c>
      <c r="B884" s="2">
        <v>45277</v>
      </c>
      <c r="C884">
        <v>4</v>
      </c>
      <c r="D884">
        <v>20.8</v>
      </c>
      <c r="E884">
        <v>20.9</v>
      </c>
      <c r="F884">
        <v>0</v>
      </c>
      <c r="H884">
        <v>0</v>
      </c>
      <c r="I884">
        <v>0</v>
      </c>
      <c r="J884">
        <v>0</v>
      </c>
      <c r="K884">
        <v>363.75</v>
      </c>
    </row>
    <row r="885" spans="1:11" x14ac:dyDescent="0.25">
      <c r="A885" t="s">
        <v>17</v>
      </c>
      <c r="B885" s="2">
        <v>45284</v>
      </c>
      <c r="C885">
        <v>2</v>
      </c>
      <c r="D885">
        <v>6.2</v>
      </c>
      <c r="E885">
        <v>18.899999999999999</v>
      </c>
      <c r="F885">
        <v>1</v>
      </c>
      <c r="G885" s="4" t="s">
        <v>24</v>
      </c>
      <c r="H885">
        <v>490.82</v>
      </c>
      <c r="I885">
        <v>0</v>
      </c>
      <c r="J885">
        <v>0</v>
      </c>
      <c r="K885">
        <v>113.33</v>
      </c>
    </row>
    <row r="886" spans="1:11" x14ac:dyDescent="0.25">
      <c r="A886" t="s">
        <v>17</v>
      </c>
      <c r="B886" s="2">
        <v>45291</v>
      </c>
      <c r="C886">
        <v>1</v>
      </c>
      <c r="D886">
        <v>6</v>
      </c>
      <c r="E886">
        <v>14.7</v>
      </c>
      <c r="F886">
        <v>0</v>
      </c>
      <c r="H886">
        <v>0</v>
      </c>
      <c r="I886">
        <v>0</v>
      </c>
      <c r="J886">
        <v>0</v>
      </c>
      <c r="K886">
        <v>48.19</v>
      </c>
    </row>
    <row r="887" spans="1:11" x14ac:dyDescent="0.25">
      <c r="A887" t="s">
        <v>17</v>
      </c>
      <c r="B887" s="2">
        <v>45298</v>
      </c>
      <c r="C887">
        <v>1</v>
      </c>
      <c r="D887">
        <v>4.2</v>
      </c>
      <c r="E887">
        <v>42.6</v>
      </c>
      <c r="F887">
        <v>0</v>
      </c>
      <c r="H887">
        <v>0</v>
      </c>
      <c r="I887">
        <v>0</v>
      </c>
      <c r="J887">
        <v>0</v>
      </c>
      <c r="K887">
        <v>74.83</v>
      </c>
    </row>
    <row r="888" spans="1:11" x14ac:dyDescent="0.25">
      <c r="A888" t="s">
        <v>17</v>
      </c>
      <c r="B888" s="2">
        <v>45305</v>
      </c>
      <c r="C888">
        <v>0</v>
      </c>
      <c r="D888">
        <v>0</v>
      </c>
      <c r="E888">
        <v>25</v>
      </c>
      <c r="F888">
        <v>1</v>
      </c>
      <c r="G888" s="4" t="s">
        <v>24</v>
      </c>
      <c r="H888">
        <v>351.32</v>
      </c>
      <c r="I888">
        <v>0</v>
      </c>
      <c r="J888">
        <v>0</v>
      </c>
      <c r="K888">
        <v>0</v>
      </c>
    </row>
    <row r="889" spans="1:11" x14ac:dyDescent="0.25">
      <c r="A889" t="s">
        <v>17</v>
      </c>
      <c r="B889" s="2">
        <v>45312</v>
      </c>
      <c r="C889">
        <v>5</v>
      </c>
      <c r="D889">
        <v>4</v>
      </c>
      <c r="E889">
        <v>26.3</v>
      </c>
      <c r="F889">
        <v>0</v>
      </c>
      <c r="H889">
        <v>0</v>
      </c>
      <c r="I889">
        <v>0</v>
      </c>
      <c r="J889">
        <v>0</v>
      </c>
      <c r="K889">
        <v>31.75</v>
      </c>
    </row>
    <row r="890" spans="1:11" x14ac:dyDescent="0.25">
      <c r="A890" t="s">
        <v>17</v>
      </c>
      <c r="B890" s="2">
        <v>45319</v>
      </c>
      <c r="C890">
        <v>7</v>
      </c>
      <c r="D890">
        <v>28</v>
      </c>
      <c r="E890">
        <v>35.1</v>
      </c>
      <c r="F890">
        <v>1</v>
      </c>
      <c r="G890" s="4" t="s">
        <v>25</v>
      </c>
      <c r="H890">
        <v>298.45999999999998</v>
      </c>
      <c r="I890">
        <v>0</v>
      </c>
      <c r="J890">
        <v>0</v>
      </c>
      <c r="K890">
        <v>147.06</v>
      </c>
    </row>
    <row r="891" spans="1:11" x14ac:dyDescent="0.25">
      <c r="A891" t="s">
        <v>17</v>
      </c>
      <c r="B891" s="2">
        <v>45326</v>
      </c>
      <c r="C891">
        <v>7</v>
      </c>
      <c r="D891">
        <v>20.3</v>
      </c>
      <c r="E891">
        <v>34</v>
      </c>
      <c r="F891">
        <v>0</v>
      </c>
      <c r="H891">
        <v>0</v>
      </c>
      <c r="I891">
        <v>0</v>
      </c>
      <c r="J891">
        <v>0</v>
      </c>
      <c r="K891">
        <v>388.62</v>
      </c>
    </row>
    <row r="892" spans="1:11" x14ac:dyDescent="0.25">
      <c r="A892" t="s">
        <v>17</v>
      </c>
      <c r="B892" s="2">
        <v>45333</v>
      </c>
      <c r="C892">
        <v>2</v>
      </c>
      <c r="D892">
        <v>9</v>
      </c>
      <c r="E892">
        <v>40.5</v>
      </c>
      <c r="F892">
        <v>0</v>
      </c>
      <c r="H892">
        <v>0</v>
      </c>
      <c r="I892">
        <v>0</v>
      </c>
      <c r="J892">
        <v>0</v>
      </c>
      <c r="K892">
        <v>63.52</v>
      </c>
    </row>
    <row r="893" spans="1:11" x14ac:dyDescent="0.25">
      <c r="A893" t="s">
        <v>17</v>
      </c>
      <c r="B893" s="2">
        <v>45340</v>
      </c>
      <c r="C893">
        <v>0</v>
      </c>
      <c r="D893">
        <v>0</v>
      </c>
      <c r="E893">
        <v>13.7</v>
      </c>
      <c r="F893">
        <v>0</v>
      </c>
      <c r="H893">
        <v>0</v>
      </c>
      <c r="I893">
        <v>0</v>
      </c>
      <c r="J893">
        <v>0</v>
      </c>
      <c r="K893">
        <v>0</v>
      </c>
    </row>
    <row r="894" spans="1:11" x14ac:dyDescent="0.25">
      <c r="A894" t="s">
        <v>17</v>
      </c>
      <c r="B894" s="2">
        <v>45347</v>
      </c>
      <c r="C894">
        <v>6</v>
      </c>
      <c r="D894">
        <v>33.599999999999987</v>
      </c>
      <c r="E894">
        <v>49.3</v>
      </c>
      <c r="F894">
        <v>0</v>
      </c>
      <c r="H894">
        <v>0</v>
      </c>
      <c r="I894">
        <v>0</v>
      </c>
      <c r="J894">
        <v>0</v>
      </c>
      <c r="K894">
        <v>201.66</v>
      </c>
    </row>
    <row r="895" spans="1:11" x14ac:dyDescent="0.25">
      <c r="A895" t="s">
        <v>17</v>
      </c>
      <c r="B895" s="2">
        <v>45354</v>
      </c>
      <c r="C895">
        <v>4</v>
      </c>
      <c r="D895">
        <v>2.4</v>
      </c>
      <c r="E895">
        <v>47.5</v>
      </c>
      <c r="F895">
        <v>0</v>
      </c>
      <c r="H895">
        <v>0</v>
      </c>
      <c r="I895">
        <v>0</v>
      </c>
      <c r="J895">
        <v>0</v>
      </c>
      <c r="K895">
        <v>46.93</v>
      </c>
    </row>
    <row r="896" spans="1:11" x14ac:dyDescent="0.25">
      <c r="A896" t="s">
        <v>17</v>
      </c>
      <c r="B896" s="2">
        <v>45361</v>
      </c>
      <c r="C896">
        <v>3</v>
      </c>
      <c r="D896">
        <v>4.8000000000000007</v>
      </c>
      <c r="E896">
        <v>19.3</v>
      </c>
      <c r="F896">
        <v>0</v>
      </c>
      <c r="H896">
        <v>0</v>
      </c>
      <c r="I896">
        <v>0</v>
      </c>
      <c r="J896">
        <v>0</v>
      </c>
      <c r="K896">
        <v>46.62</v>
      </c>
    </row>
    <row r="897" spans="1:11" x14ac:dyDescent="0.25">
      <c r="A897" t="s">
        <v>17</v>
      </c>
      <c r="B897" s="2">
        <v>45368</v>
      </c>
      <c r="C897">
        <v>2</v>
      </c>
      <c r="D897">
        <v>3.2</v>
      </c>
      <c r="E897">
        <v>46.6</v>
      </c>
      <c r="F897">
        <v>0</v>
      </c>
      <c r="H897">
        <v>0</v>
      </c>
      <c r="I897">
        <v>0</v>
      </c>
      <c r="J897">
        <v>0</v>
      </c>
      <c r="K897">
        <v>60.5</v>
      </c>
    </row>
    <row r="898" spans="1:11" x14ac:dyDescent="0.25">
      <c r="A898" t="s">
        <v>17</v>
      </c>
      <c r="B898" s="2">
        <v>45375</v>
      </c>
      <c r="C898">
        <v>7</v>
      </c>
      <c r="D898">
        <v>4.2</v>
      </c>
      <c r="E898">
        <v>44</v>
      </c>
      <c r="F898">
        <v>0</v>
      </c>
      <c r="H898">
        <v>0</v>
      </c>
      <c r="I898">
        <v>0</v>
      </c>
      <c r="J898">
        <v>0</v>
      </c>
      <c r="K898">
        <v>27.4</v>
      </c>
    </row>
    <row r="899" spans="1:11" x14ac:dyDescent="0.25">
      <c r="A899" t="s">
        <v>17</v>
      </c>
      <c r="B899" s="2">
        <v>45382</v>
      </c>
      <c r="C899">
        <v>2</v>
      </c>
      <c r="D899">
        <v>1</v>
      </c>
      <c r="E899">
        <v>14.5</v>
      </c>
      <c r="F899">
        <v>0</v>
      </c>
      <c r="H899">
        <v>0</v>
      </c>
      <c r="I899">
        <v>0</v>
      </c>
      <c r="J899">
        <v>0</v>
      </c>
      <c r="K899">
        <v>12.7</v>
      </c>
    </row>
    <row r="900" spans="1:11" x14ac:dyDescent="0.25">
      <c r="A900" t="s">
        <v>17</v>
      </c>
      <c r="B900" s="2">
        <v>45389</v>
      </c>
      <c r="C900">
        <v>5</v>
      </c>
      <c r="D900">
        <v>6</v>
      </c>
      <c r="E900">
        <v>29.8</v>
      </c>
      <c r="F900">
        <v>0</v>
      </c>
      <c r="H900">
        <v>0</v>
      </c>
      <c r="I900">
        <v>0</v>
      </c>
      <c r="J900">
        <v>0</v>
      </c>
      <c r="K900">
        <v>40.909999999999997</v>
      </c>
    </row>
    <row r="901" spans="1:11" x14ac:dyDescent="0.25">
      <c r="A901" t="s">
        <v>17</v>
      </c>
      <c r="B901" s="2">
        <v>45396</v>
      </c>
      <c r="C901">
        <v>3</v>
      </c>
      <c r="D901">
        <v>9</v>
      </c>
      <c r="E901">
        <v>45.7</v>
      </c>
      <c r="F901">
        <v>0</v>
      </c>
      <c r="H901">
        <v>0</v>
      </c>
      <c r="I901">
        <v>0</v>
      </c>
      <c r="J901">
        <v>0</v>
      </c>
      <c r="K901">
        <v>124.99</v>
      </c>
    </row>
    <row r="902" spans="1:11" x14ac:dyDescent="0.25">
      <c r="A902" t="s">
        <v>17</v>
      </c>
      <c r="B902" s="2">
        <v>45403</v>
      </c>
      <c r="C902">
        <v>2</v>
      </c>
      <c r="D902">
        <v>10.6</v>
      </c>
      <c r="E902">
        <v>22.9</v>
      </c>
      <c r="F902">
        <v>0</v>
      </c>
      <c r="H902">
        <v>0</v>
      </c>
      <c r="I902">
        <v>0</v>
      </c>
      <c r="J902">
        <v>0</v>
      </c>
      <c r="K902">
        <v>134.13</v>
      </c>
    </row>
    <row r="903" spans="1:11" x14ac:dyDescent="0.25">
      <c r="A903" t="s">
        <v>17</v>
      </c>
      <c r="B903" s="2">
        <v>45410</v>
      </c>
      <c r="C903">
        <v>1</v>
      </c>
      <c r="D903">
        <v>2.9</v>
      </c>
      <c r="E903">
        <v>21.4</v>
      </c>
      <c r="F903">
        <v>1</v>
      </c>
      <c r="G903" s="4" t="s">
        <v>25</v>
      </c>
      <c r="H903">
        <v>284.39999999999998</v>
      </c>
      <c r="I903">
        <v>0</v>
      </c>
      <c r="J903">
        <v>0</v>
      </c>
      <c r="K903">
        <v>18.920000000000002</v>
      </c>
    </row>
    <row r="904" spans="1:11" x14ac:dyDescent="0.25">
      <c r="A904" t="s">
        <v>17</v>
      </c>
      <c r="B904" s="2">
        <v>45417</v>
      </c>
      <c r="C904">
        <v>7</v>
      </c>
      <c r="D904">
        <v>23.8</v>
      </c>
      <c r="E904">
        <v>47.1</v>
      </c>
      <c r="F904">
        <v>0</v>
      </c>
      <c r="H904">
        <v>0</v>
      </c>
      <c r="I904">
        <v>0</v>
      </c>
      <c r="J904">
        <v>0</v>
      </c>
      <c r="K904">
        <v>297.38</v>
      </c>
    </row>
    <row r="905" spans="1:11" x14ac:dyDescent="0.25">
      <c r="A905" t="s">
        <v>17</v>
      </c>
      <c r="B905" s="2">
        <v>45424</v>
      </c>
      <c r="C905">
        <v>2</v>
      </c>
      <c r="D905">
        <v>11</v>
      </c>
      <c r="E905">
        <v>13</v>
      </c>
      <c r="F905">
        <v>0</v>
      </c>
      <c r="H905">
        <v>0</v>
      </c>
      <c r="I905">
        <v>0</v>
      </c>
      <c r="J905">
        <v>0</v>
      </c>
      <c r="K905">
        <v>199.9</v>
      </c>
    </row>
    <row r="906" spans="1:11" x14ac:dyDescent="0.25">
      <c r="A906" t="s">
        <v>17</v>
      </c>
      <c r="B906" s="2">
        <v>45431</v>
      </c>
      <c r="C906">
        <v>2</v>
      </c>
      <c r="D906">
        <v>2.2000000000000002</v>
      </c>
      <c r="E906">
        <v>17.7</v>
      </c>
      <c r="F906">
        <v>0</v>
      </c>
      <c r="H906">
        <v>0</v>
      </c>
      <c r="I906">
        <v>0</v>
      </c>
      <c r="J906">
        <v>0</v>
      </c>
      <c r="K906">
        <v>16.66</v>
      </c>
    </row>
    <row r="907" spans="1:11" x14ac:dyDescent="0.25">
      <c r="A907" t="s">
        <v>17</v>
      </c>
      <c r="B907" s="2">
        <v>45438</v>
      </c>
      <c r="C907">
        <v>5</v>
      </c>
      <c r="D907">
        <v>22.5</v>
      </c>
      <c r="E907">
        <v>29.7</v>
      </c>
      <c r="F907">
        <v>0</v>
      </c>
      <c r="H907">
        <v>0</v>
      </c>
      <c r="I907">
        <v>0</v>
      </c>
      <c r="J907">
        <v>0</v>
      </c>
      <c r="K907">
        <v>191.43</v>
      </c>
    </row>
    <row r="908" spans="1:11" x14ac:dyDescent="0.25">
      <c r="A908" t="s">
        <v>17</v>
      </c>
      <c r="B908" s="2">
        <v>45445</v>
      </c>
      <c r="C908">
        <v>6</v>
      </c>
      <c r="D908">
        <v>31.8</v>
      </c>
      <c r="E908">
        <v>19.3</v>
      </c>
      <c r="F908">
        <v>0</v>
      </c>
      <c r="H908">
        <v>0</v>
      </c>
      <c r="I908">
        <v>0</v>
      </c>
      <c r="J908">
        <v>0</v>
      </c>
      <c r="K908">
        <v>213.85</v>
      </c>
    </row>
    <row r="909" spans="1:11" x14ac:dyDescent="0.25">
      <c r="A909" t="s">
        <v>17</v>
      </c>
      <c r="B909" s="2">
        <v>45452</v>
      </c>
      <c r="C909">
        <v>2</v>
      </c>
      <c r="D909">
        <v>7</v>
      </c>
      <c r="E909">
        <v>49.8</v>
      </c>
      <c r="F909">
        <v>0</v>
      </c>
      <c r="H909">
        <v>0</v>
      </c>
      <c r="I909">
        <v>0</v>
      </c>
      <c r="J909">
        <v>0</v>
      </c>
      <c r="K909">
        <v>95.1</v>
      </c>
    </row>
    <row r="910" spans="1:11" x14ac:dyDescent="0.25">
      <c r="A910" t="s">
        <v>17</v>
      </c>
      <c r="B910" s="2">
        <v>45459</v>
      </c>
      <c r="C910">
        <v>7</v>
      </c>
      <c r="D910">
        <v>40.6</v>
      </c>
      <c r="E910">
        <v>10.9</v>
      </c>
      <c r="F910">
        <v>0</v>
      </c>
      <c r="H910">
        <v>0</v>
      </c>
      <c r="I910">
        <v>0</v>
      </c>
      <c r="J910">
        <v>0</v>
      </c>
      <c r="K910">
        <v>640.98</v>
      </c>
    </row>
    <row r="911" spans="1:11" x14ac:dyDescent="0.25">
      <c r="A911" t="s">
        <v>17</v>
      </c>
      <c r="B911" s="2">
        <v>45466</v>
      </c>
      <c r="C911">
        <v>6</v>
      </c>
      <c r="D911">
        <v>16.2</v>
      </c>
      <c r="E911">
        <v>47.1</v>
      </c>
      <c r="F911">
        <v>0</v>
      </c>
      <c r="H911">
        <v>0</v>
      </c>
      <c r="I911">
        <v>0</v>
      </c>
      <c r="J911">
        <v>0</v>
      </c>
      <c r="K911">
        <v>95.84</v>
      </c>
    </row>
    <row r="912" spans="1:11" x14ac:dyDescent="0.25">
      <c r="A912" t="s">
        <v>17</v>
      </c>
      <c r="B912" s="2">
        <v>45473</v>
      </c>
      <c r="C912">
        <v>7</v>
      </c>
      <c r="D912">
        <v>12.6</v>
      </c>
      <c r="E912">
        <v>26.2</v>
      </c>
      <c r="F912">
        <v>0</v>
      </c>
      <c r="H912">
        <v>0</v>
      </c>
      <c r="I912">
        <v>0</v>
      </c>
      <c r="J912">
        <v>0</v>
      </c>
      <c r="K912">
        <v>212.76</v>
      </c>
    </row>
    <row r="913" spans="1:11" x14ac:dyDescent="0.25">
      <c r="A913" t="s">
        <v>17</v>
      </c>
      <c r="B913" s="2">
        <v>45480</v>
      </c>
      <c r="C913">
        <v>5</v>
      </c>
      <c r="D913">
        <v>23.5</v>
      </c>
      <c r="E913">
        <v>25</v>
      </c>
      <c r="F913">
        <v>0</v>
      </c>
      <c r="H913">
        <v>0</v>
      </c>
      <c r="I913">
        <v>0</v>
      </c>
      <c r="J913">
        <v>0</v>
      </c>
      <c r="K913">
        <v>177.76</v>
      </c>
    </row>
    <row r="914" spans="1:11" x14ac:dyDescent="0.25">
      <c r="A914" t="s">
        <v>17</v>
      </c>
      <c r="B914" s="2">
        <v>45487</v>
      </c>
      <c r="C914">
        <v>3</v>
      </c>
      <c r="D914">
        <v>12</v>
      </c>
      <c r="E914">
        <v>23.1</v>
      </c>
      <c r="F914">
        <v>0</v>
      </c>
      <c r="H914">
        <v>0</v>
      </c>
      <c r="I914">
        <v>0</v>
      </c>
      <c r="J914">
        <v>0</v>
      </c>
      <c r="K914">
        <v>182.17</v>
      </c>
    </row>
    <row r="915" spans="1:11" x14ac:dyDescent="0.25">
      <c r="A915" t="s">
        <v>17</v>
      </c>
      <c r="B915" s="2">
        <v>45494</v>
      </c>
      <c r="C915">
        <v>5</v>
      </c>
      <c r="D915">
        <v>3</v>
      </c>
      <c r="E915">
        <v>23.4</v>
      </c>
      <c r="F915">
        <v>0</v>
      </c>
      <c r="H915">
        <v>0</v>
      </c>
      <c r="I915">
        <v>0</v>
      </c>
      <c r="J915">
        <v>0</v>
      </c>
      <c r="K915">
        <v>45.9</v>
      </c>
    </row>
    <row r="916" spans="1:11" x14ac:dyDescent="0.25">
      <c r="A916" t="s">
        <v>17</v>
      </c>
      <c r="B916" s="2">
        <v>45501</v>
      </c>
      <c r="C916">
        <v>6</v>
      </c>
      <c r="D916">
        <v>21.6</v>
      </c>
      <c r="E916">
        <v>39.299999999999997</v>
      </c>
      <c r="F916">
        <v>0</v>
      </c>
      <c r="H916">
        <v>0</v>
      </c>
      <c r="I916">
        <v>0</v>
      </c>
      <c r="J916">
        <v>0</v>
      </c>
      <c r="K916">
        <v>164.45</v>
      </c>
    </row>
    <row r="917" spans="1:11" x14ac:dyDescent="0.25">
      <c r="A917" t="s">
        <v>17</v>
      </c>
      <c r="B917" s="2">
        <v>45508</v>
      </c>
      <c r="C917">
        <v>2</v>
      </c>
      <c r="D917">
        <v>4.5999999999999996</v>
      </c>
      <c r="E917">
        <v>25.9</v>
      </c>
      <c r="F917">
        <v>0</v>
      </c>
      <c r="H917">
        <v>0</v>
      </c>
      <c r="I917">
        <v>0</v>
      </c>
      <c r="J917">
        <v>0</v>
      </c>
      <c r="K917">
        <v>25.72</v>
      </c>
    </row>
    <row r="918" spans="1:11" x14ac:dyDescent="0.25">
      <c r="A918" t="s">
        <v>17</v>
      </c>
      <c r="B918" s="2">
        <v>45515</v>
      </c>
      <c r="C918">
        <v>4</v>
      </c>
      <c r="D918">
        <v>7.2</v>
      </c>
      <c r="E918">
        <v>34.9</v>
      </c>
      <c r="F918">
        <v>0</v>
      </c>
      <c r="H918">
        <v>0</v>
      </c>
      <c r="I918">
        <v>0</v>
      </c>
      <c r="J918">
        <v>0</v>
      </c>
      <c r="K918">
        <v>129.75</v>
      </c>
    </row>
    <row r="919" spans="1:11" x14ac:dyDescent="0.25">
      <c r="A919" t="s">
        <v>17</v>
      </c>
      <c r="B919" s="2">
        <v>45522</v>
      </c>
      <c r="C919">
        <v>2</v>
      </c>
      <c r="D919">
        <v>2.4</v>
      </c>
      <c r="E919">
        <v>46.7</v>
      </c>
      <c r="F919">
        <v>0</v>
      </c>
      <c r="H919">
        <v>0</v>
      </c>
      <c r="I919">
        <v>0</v>
      </c>
      <c r="J919">
        <v>0</v>
      </c>
      <c r="K919">
        <v>46.25</v>
      </c>
    </row>
    <row r="920" spans="1:11" x14ac:dyDescent="0.25">
      <c r="A920" t="s">
        <v>17</v>
      </c>
      <c r="B920" s="2">
        <v>45529</v>
      </c>
      <c r="C920">
        <v>3</v>
      </c>
      <c r="D920">
        <v>12.3</v>
      </c>
      <c r="E920">
        <v>31.7</v>
      </c>
      <c r="F920">
        <v>0</v>
      </c>
      <c r="H920">
        <v>0</v>
      </c>
      <c r="I920">
        <v>0</v>
      </c>
      <c r="J920">
        <v>0</v>
      </c>
      <c r="K920">
        <v>189.06</v>
      </c>
    </row>
    <row r="921" spans="1:11" x14ac:dyDescent="0.25">
      <c r="A921" t="s">
        <v>17</v>
      </c>
      <c r="B921" s="2">
        <v>45536</v>
      </c>
      <c r="C921">
        <v>4</v>
      </c>
      <c r="D921">
        <v>16.399999999999999</v>
      </c>
      <c r="E921">
        <v>21.9</v>
      </c>
      <c r="F921">
        <v>0</v>
      </c>
      <c r="H921">
        <v>0</v>
      </c>
      <c r="I921">
        <v>0</v>
      </c>
      <c r="J921">
        <v>0</v>
      </c>
      <c r="K921">
        <v>231.99</v>
      </c>
    </row>
    <row r="922" spans="1:11" x14ac:dyDescent="0.25">
      <c r="A922" t="s">
        <v>17</v>
      </c>
      <c r="B922" s="2">
        <v>45543</v>
      </c>
      <c r="C922">
        <v>1</v>
      </c>
      <c r="D922">
        <v>4.0999999999999996</v>
      </c>
      <c r="E922">
        <v>21.3</v>
      </c>
      <c r="F922">
        <v>0</v>
      </c>
      <c r="H922">
        <v>0</v>
      </c>
      <c r="I922">
        <v>0</v>
      </c>
      <c r="J922">
        <v>0</v>
      </c>
      <c r="K922">
        <v>48.66</v>
      </c>
    </row>
    <row r="923" spans="1:11" x14ac:dyDescent="0.25">
      <c r="A923" t="s">
        <v>17</v>
      </c>
      <c r="B923" s="2">
        <v>45550</v>
      </c>
      <c r="C923">
        <v>0</v>
      </c>
      <c r="D923">
        <v>0</v>
      </c>
      <c r="E923">
        <v>27.7</v>
      </c>
      <c r="F923">
        <v>0</v>
      </c>
      <c r="H923">
        <v>0</v>
      </c>
      <c r="I923">
        <v>0</v>
      </c>
      <c r="J923">
        <v>0</v>
      </c>
      <c r="K923">
        <v>0</v>
      </c>
    </row>
    <row r="924" spans="1:11" x14ac:dyDescent="0.25">
      <c r="A924" t="s">
        <v>17</v>
      </c>
      <c r="B924" s="2">
        <v>45557</v>
      </c>
      <c r="C924">
        <v>6</v>
      </c>
      <c r="D924">
        <v>18</v>
      </c>
      <c r="E924">
        <v>29.1</v>
      </c>
      <c r="F924">
        <v>0</v>
      </c>
      <c r="H924">
        <v>0</v>
      </c>
      <c r="I924">
        <v>0</v>
      </c>
      <c r="J924">
        <v>0</v>
      </c>
      <c r="K924">
        <v>140.43</v>
      </c>
    </row>
    <row r="925" spans="1:11" x14ac:dyDescent="0.25">
      <c r="A925" t="s">
        <v>17</v>
      </c>
      <c r="B925" s="2">
        <v>45564</v>
      </c>
      <c r="C925">
        <v>7</v>
      </c>
      <c r="D925">
        <v>14</v>
      </c>
      <c r="E925">
        <v>41.2</v>
      </c>
      <c r="F925">
        <v>0</v>
      </c>
      <c r="H925">
        <v>0</v>
      </c>
      <c r="I925">
        <v>0</v>
      </c>
      <c r="J925">
        <v>0</v>
      </c>
      <c r="K925">
        <v>201.84</v>
      </c>
    </row>
    <row r="926" spans="1:11" x14ac:dyDescent="0.25">
      <c r="A926" t="s">
        <v>17</v>
      </c>
      <c r="B926" s="2">
        <v>45571</v>
      </c>
      <c r="C926">
        <v>7</v>
      </c>
      <c r="D926">
        <v>22.4</v>
      </c>
      <c r="E926">
        <v>31.3</v>
      </c>
      <c r="F926">
        <v>0</v>
      </c>
      <c r="H926">
        <v>0</v>
      </c>
      <c r="I926">
        <v>0</v>
      </c>
      <c r="J926">
        <v>0</v>
      </c>
      <c r="K926">
        <v>321.54000000000002</v>
      </c>
    </row>
    <row r="927" spans="1:11" x14ac:dyDescent="0.25">
      <c r="A927" t="s">
        <v>17</v>
      </c>
      <c r="B927" s="2">
        <v>45578</v>
      </c>
      <c r="C927">
        <v>6</v>
      </c>
      <c r="D927">
        <v>19.8</v>
      </c>
      <c r="E927">
        <v>38.700000000000003</v>
      </c>
      <c r="F927">
        <v>0</v>
      </c>
      <c r="H927">
        <v>0</v>
      </c>
      <c r="I927">
        <v>0</v>
      </c>
      <c r="J927">
        <v>0</v>
      </c>
      <c r="K927">
        <v>194.07</v>
      </c>
    </row>
    <row r="928" spans="1:11" x14ac:dyDescent="0.25">
      <c r="A928" t="s">
        <v>17</v>
      </c>
      <c r="B928" s="2">
        <v>45585</v>
      </c>
      <c r="C928">
        <v>3</v>
      </c>
      <c r="D928">
        <v>9.6000000000000014</v>
      </c>
      <c r="E928">
        <v>40</v>
      </c>
      <c r="F928">
        <v>0</v>
      </c>
      <c r="H928">
        <v>0</v>
      </c>
      <c r="I928">
        <v>0</v>
      </c>
      <c r="J928">
        <v>0</v>
      </c>
      <c r="K928">
        <v>146.15</v>
      </c>
    </row>
    <row r="929" spans="1:11" x14ac:dyDescent="0.25">
      <c r="A929" t="s">
        <v>17</v>
      </c>
      <c r="B929" s="2">
        <v>45592</v>
      </c>
      <c r="C929">
        <v>0</v>
      </c>
      <c r="D929">
        <v>0</v>
      </c>
      <c r="E929">
        <v>17.399999999999999</v>
      </c>
      <c r="F929">
        <v>0</v>
      </c>
      <c r="H929">
        <v>0</v>
      </c>
      <c r="I929">
        <v>0</v>
      </c>
      <c r="J929">
        <v>0</v>
      </c>
      <c r="K929">
        <v>0</v>
      </c>
    </row>
    <row r="930" spans="1:11" x14ac:dyDescent="0.25">
      <c r="A930" t="s">
        <v>17</v>
      </c>
      <c r="B930" s="2">
        <v>45599</v>
      </c>
      <c r="C930">
        <v>4</v>
      </c>
      <c r="D930">
        <v>21.6</v>
      </c>
      <c r="E930">
        <v>36.5</v>
      </c>
      <c r="F930">
        <v>0</v>
      </c>
      <c r="H930">
        <v>0</v>
      </c>
      <c r="I930">
        <v>0</v>
      </c>
      <c r="J930">
        <v>0</v>
      </c>
      <c r="K930">
        <v>234.41</v>
      </c>
    </row>
    <row r="931" spans="1:11" x14ac:dyDescent="0.25">
      <c r="A931" t="s">
        <v>17</v>
      </c>
      <c r="B931" s="2">
        <v>45606</v>
      </c>
      <c r="C931">
        <v>5</v>
      </c>
      <c r="D931">
        <v>21.5</v>
      </c>
      <c r="E931">
        <v>32.799999999999997</v>
      </c>
      <c r="F931">
        <v>1</v>
      </c>
      <c r="G931" s="4" t="s">
        <v>26</v>
      </c>
      <c r="H931">
        <v>251.13</v>
      </c>
      <c r="I931">
        <v>0</v>
      </c>
      <c r="J931">
        <v>0</v>
      </c>
      <c r="K931">
        <v>164.23</v>
      </c>
    </row>
    <row r="932" spans="1:11" x14ac:dyDescent="0.25">
      <c r="A932" t="s">
        <v>17</v>
      </c>
      <c r="B932" s="2">
        <v>45613</v>
      </c>
      <c r="C932">
        <v>5</v>
      </c>
      <c r="D932">
        <v>26</v>
      </c>
      <c r="E932">
        <v>20.7</v>
      </c>
      <c r="F932">
        <v>0</v>
      </c>
      <c r="H932">
        <v>0</v>
      </c>
      <c r="I932">
        <v>0</v>
      </c>
      <c r="J932">
        <v>0</v>
      </c>
      <c r="K932">
        <v>309.67</v>
      </c>
    </row>
    <row r="933" spans="1:11" x14ac:dyDescent="0.25">
      <c r="A933" t="s">
        <v>17</v>
      </c>
      <c r="B933" s="2">
        <v>45620</v>
      </c>
      <c r="C933">
        <v>6</v>
      </c>
      <c r="D933">
        <v>9.6000000000000014</v>
      </c>
      <c r="E933">
        <v>24.1</v>
      </c>
      <c r="F933">
        <v>0</v>
      </c>
      <c r="H933">
        <v>0</v>
      </c>
      <c r="I933">
        <v>0</v>
      </c>
      <c r="J933">
        <v>0</v>
      </c>
      <c r="K933">
        <v>139.91999999999999</v>
      </c>
    </row>
    <row r="934" spans="1:11" x14ac:dyDescent="0.25">
      <c r="A934" t="s">
        <v>17</v>
      </c>
      <c r="B934" s="2">
        <v>45627</v>
      </c>
      <c r="C934">
        <v>2</v>
      </c>
      <c r="D934">
        <v>8.6</v>
      </c>
      <c r="E934">
        <v>39.6</v>
      </c>
      <c r="F934">
        <v>0</v>
      </c>
      <c r="H934">
        <v>0</v>
      </c>
      <c r="I934">
        <v>0</v>
      </c>
      <c r="J934">
        <v>0</v>
      </c>
      <c r="K934">
        <v>150.11000000000001</v>
      </c>
    </row>
    <row r="935" spans="1:11" x14ac:dyDescent="0.25">
      <c r="A935" t="s">
        <v>17</v>
      </c>
      <c r="B935" s="2">
        <v>45634</v>
      </c>
      <c r="C935">
        <v>3</v>
      </c>
      <c r="D935">
        <v>15.9</v>
      </c>
      <c r="E935">
        <v>17.8</v>
      </c>
      <c r="F935">
        <v>0</v>
      </c>
      <c r="H935">
        <v>0</v>
      </c>
      <c r="I935">
        <v>0</v>
      </c>
      <c r="J935">
        <v>0</v>
      </c>
      <c r="K935">
        <v>302.39</v>
      </c>
    </row>
    <row r="936" spans="1:11" x14ac:dyDescent="0.25">
      <c r="A936" t="s">
        <v>17</v>
      </c>
      <c r="B936" s="2">
        <v>45641</v>
      </c>
      <c r="C936">
        <v>5</v>
      </c>
      <c r="D936">
        <v>13.5</v>
      </c>
      <c r="E936">
        <v>20.399999999999999</v>
      </c>
      <c r="F936">
        <v>0</v>
      </c>
      <c r="H936">
        <v>0</v>
      </c>
      <c r="I936">
        <v>0</v>
      </c>
      <c r="J936">
        <v>0</v>
      </c>
      <c r="K936">
        <v>105.29</v>
      </c>
    </row>
    <row r="937" spans="1:11" x14ac:dyDescent="0.25">
      <c r="A937" t="s">
        <v>17</v>
      </c>
      <c r="B937" s="2">
        <v>45648</v>
      </c>
      <c r="C937">
        <v>5</v>
      </c>
      <c r="D937">
        <v>22.5</v>
      </c>
      <c r="E937">
        <v>47.3</v>
      </c>
      <c r="F937">
        <v>0</v>
      </c>
      <c r="H937">
        <v>0</v>
      </c>
      <c r="I937">
        <v>0</v>
      </c>
      <c r="J937">
        <v>0</v>
      </c>
      <c r="K937">
        <v>243.81</v>
      </c>
    </row>
    <row r="938" spans="1:11" x14ac:dyDescent="0.25">
      <c r="A938" t="s">
        <v>18</v>
      </c>
      <c r="B938" s="2">
        <v>44927</v>
      </c>
      <c r="C938">
        <v>2</v>
      </c>
      <c r="D938">
        <v>5.4</v>
      </c>
      <c r="E938">
        <v>33.6</v>
      </c>
      <c r="F938">
        <v>0</v>
      </c>
      <c r="H938">
        <v>0</v>
      </c>
      <c r="I938">
        <v>0</v>
      </c>
      <c r="J938">
        <v>0</v>
      </c>
      <c r="K938">
        <v>69.91</v>
      </c>
    </row>
    <row r="939" spans="1:11" x14ac:dyDescent="0.25">
      <c r="A939" t="s">
        <v>18</v>
      </c>
      <c r="B939" s="2">
        <v>44934</v>
      </c>
      <c r="C939">
        <v>5</v>
      </c>
      <c r="D939">
        <v>5.5</v>
      </c>
      <c r="E939">
        <v>44.4</v>
      </c>
      <c r="F939">
        <v>0</v>
      </c>
      <c r="H939">
        <v>0</v>
      </c>
      <c r="I939">
        <v>0</v>
      </c>
      <c r="J939">
        <v>0</v>
      </c>
      <c r="K939">
        <v>86.13</v>
      </c>
    </row>
    <row r="940" spans="1:11" x14ac:dyDescent="0.25">
      <c r="A940" t="s">
        <v>18</v>
      </c>
      <c r="B940" s="2">
        <v>44941</v>
      </c>
      <c r="C940">
        <v>5</v>
      </c>
      <c r="D940">
        <v>12.5</v>
      </c>
      <c r="E940">
        <v>48.1</v>
      </c>
      <c r="F940">
        <v>0</v>
      </c>
      <c r="H940">
        <v>0</v>
      </c>
      <c r="I940">
        <v>0</v>
      </c>
      <c r="J940">
        <v>0</v>
      </c>
      <c r="K940">
        <v>134.93</v>
      </c>
    </row>
    <row r="941" spans="1:11" x14ac:dyDescent="0.25">
      <c r="A941" t="s">
        <v>18</v>
      </c>
      <c r="B941" s="2">
        <v>44948</v>
      </c>
      <c r="C941">
        <v>5</v>
      </c>
      <c r="D941">
        <v>3</v>
      </c>
      <c r="E941">
        <v>22.8</v>
      </c>
      <c r="F941">
        <v>0</v>
      </c>
      <c r="H941">
        <v>0</v>
      </c>
      <c r="I941">
        <v>0</v>
      </c>
      <c r="J941">
        <v>0</v>
      </c>
      <c r="K941">
        <v>52.12</v>
      </c>
    </row>
    <row r="942" spans="1:11" x14ac:dyDescent="0.25">
      <c r="A942" t="s">
        <v>18</v>
      </c>
      <c r="B942" s="2">
        <v>44955</v>
      </c>
      <c r="C942">
        <v>3</v>
      </c>
      <c r="D942">
        <v>1.5</v>
      </c>
      <c r="E942">
        <v>22.3</v>
      </c>
      <c r="F942">
        <v>0</v>
      </c>
      <c r="H942">
        <v>0</v>
      </c>
      <c r="I942">
        <v>0</v>
      </c>
      <c r="J942">
        <v>0</v>
      </c>
      <c r="K942">
        <v>27.61</v>
      </c>
    </row>
    <row r="943" spans="1:11" x14ac:dyDescent="0.25">
      <c r="A943" t="s">
        <v>18</v>
      </c>
      <c r="B943" s="2">
        <v>44962</v>
      </c>
      <c r="C943">
        <v>1</v>
      </c>
      <c r="D943">
        <v>5.6</v>
      </c>
      <c r="E943">
        <v>14.5</v>
      </c>
      <c r="F943">
        <v>0</v>
      </c>
      <c r="H943">
        <v>0</v>
      </c>
      <c r="I943">
        <v>0</v>
      </c>
      <c r="J943">
        <v>0</v>
      </c>
      <c r="K943">
        <v>31.94</v>
      </c>
    </row>
    <row r="944" spans="1:11" x14ac:dyDescent="0.25">
      <c r="A944" t="s">
        <v>18</v>
      </c>
      <c r="B944" s="2">
        <v>44969</v>
      </c>
      <c r="C944">
        <v>5</v>
      </c>
      <c r="D944">
        <v>18.5</v>
      </c>
      <c r="E944">
        <v>20.8</v>
      </c>
      <c r="F944">
        <v>1</v>
      </c>
      <c r="G944" s="4" t="s">
        <v>25</v>
      </c>
      <c r="H944">
        <v>289.17</v>
      </c>
      <c r="I944">
        <v>0</v>
      </c>
      <c r="J944">
        <v>0</v>
      </c>
      <c r="K944">
        <v>182.76</v>
      </c>
    </row>
    <row r="945" spans="1:11" x14ac:dyDescent="0.25">
      <c r="A945" t="s">
        <v>18</v>
      </c>
      <c r="B945" s="2">
        <v>44976</v>
      </c>
      <c r="C945">
        <v>7</v>
      </c>
      <c r="D945">
        <v>7.7000000000000011</v>
      </c>
      <c r="E945">
        <v>43.1</v>
      </c>
      <c r="F945">
        <v>0</v>
      </c>
      <c r="H945">
        <v>0</v>
      </c>
      <c r="I945">
        <v>0</v>
      </c>
      <c r="J945">
        <v>0</v>
      </c>
      <c r="K945">
        <v>58.54</v>
      </c>
    </row>
    <row r="946" spans="1:11" x14ac:dyDescent="0.25">
      <c r="A946" t="s">
        <v>18</v>
      </c>
      <c r="B946" s="2">
        <v>44983</v>
      </c>
      <c r="C946">
        <v>3</v>
      </c>
      <c r="D946">
        <v>15</v>
      </c>
      <c r="E946">
        <v>29</v>
      </c>
      <c r="F946">
        <v>0</v>
      </c>
      <c r="H946">
        <v>0</v>
      </c>
      <c r="I946">
        <v>0</v>
      </c>
      <c r="J946">
        <v>0</v>
      </c>
      <c r="K946">
        <v>128.58000000000001</v>
      </c>
    </row>
    <row r="947" spans="1:11" x14ac:dyDescent="0.25">
      <c r="A947" t="s">
        <v>18</v>
      </c>
      <c r="B947" s="2">
        <v>44990</v>
      </c>
      <c r="C947">
        <v>6</v>
      </c>
      <c r="D947">
        <v>18</v>
      </c>
      <c r="E947">
        <v>22.7</v>
      </c>
      <c r="F947">
        <v>1</v>
      </c>
      <c r="G947" s="4" t="s">
        <v>24</v>
      </c>
      <c r="H947">
        <v>339.18</v>
      </c>
      <c r="I947">
        <v>0</v>
      </c>
      <c r="J947">
        <v>0</v>
      </c>
      <c r="K947">
        <v>278.22000000000003</v>
      </c>
    </row>
    <row r="948" spans="1:11" x14ac:dyDescent="0.25">
      <c r="A948" t="s">
        <v>18</v>
      </c>
      <c r="B948" s="2">
        <v>44997</v>
      </c>
      <c r="C948">
        <v>1</v>
      </c>
      <c r="D948">
        <v>2.1</v>
      </c>
      <c r="E948">
        <v>40.799999999999997</v>
      </c>
      <c r="F948">
        <v>1</v>
      </c>
      <c r="G948" s="4" t="s">
        <v>25</v>
      </c>
      <c r="H948">
        <v>259.58999999999997</v>
      </c>
      <c r="I948">
        <v>0</v>
      </c>
      <c r="J948">
        <v>0</v>
      </c>
      <c r="K948">
        <v>27.17</v>
      </c>
    </row>
    <row r="949" spans="1:11" x14ac:dyDescent="0.25">
      <c r="A949" t="s">
        <v>18</v>
      </c>
      <c r="B949" s="2">
        <v>45004</v>
      </c>
      <c r="C949">
        <v>1</v>
      </c>
      <c r="D949">
        <v>4.3</v>
      </c>
      <c r="E949">
        <v>30.9</v>
      </c>
      <c r="F949">
        <v>0</v>
      </c>
      <c r="H949">
        <v>0</v>
      </c>
      <c r="I949">
        <v>0</v>
      </c>
      <c r="J949">
        <v>0</v>
      </c>
      <c r="K949">
        <v>75.349999999999994</v>
      </c>
    </row>
    <row r="950" spans="1:11" x14ac:dyDescent="0.25">
      <c r="A950" t="s">
        <v>18</v>
      </c>
      <c r="B950" s="2">
        <v>45011</v>
      </c>
      <c r="C950">
        <v>7</v>
      </c>
      <c r="D950">
        <v>3.5</v>
      </c>
      <c r="E950">
        <v>24.4</v>
      </c>
      <c r="F950">
        <v>0</v>
      </c>
      <c r="H950">
        <v>0</v>
      </c>
      <c r="I950">
        <v>0</v>
      </c>
      <c r="J950">
        <v>0</v>
      </c>
      <c r="K950">
        <v>46.78</v>
      </c>
    </row>
    <row r="951" spans="1:11" x14ac:dyDescent="0.25">
      <c r="A951" t="s">
        <v>18</v>
      </c>
      <c r="B951" s="2">
        <v>45018</v>
      </c>
      <c r="C951">
        <v>5</v>
      </c>
      <c r="D951">
        <v>13.5</v>
      </c>
      <c r="E951">
        <v>45.6</v>
      </c>
      <c r="F951">
        <v>0</v>
      </c>
      <c r="H951">
        <v>0</v>
      </c>
      <c r="I951">
        <v>0</v>
      </c>
      <c r="J951">
        <v>0</v>
      </c>
      <c r="K951">
        <v>252.36</v>
      </c>
    </row>
    <row r="952" spans="1:11" x14ac:dyDescent="0.25">
      <c r="A952" t="s">
        <v>18</v>
      </c>
      <c r="B952" s="2">
        <v>45025</v>
      </c>
      <c r="C952">
        <v>6</v>
      </c>
      <c r="D952">
        <v>16.8</v>
      </c>
      <c r="E952">
        <v>48.2</v>
      </c>
      <c r="F952">
        <v>0</v>
      </c>
      <c r="H952">
        <v>0</v>
      </c>
      <c r="I952">
        <v>0</v>
      </c>
      <c r="J952">
        <v>0</v>
      </c>
      <c r="K952">
        <v>188.71</v>
      </c>
    </row>
    <row r="953" spans="1:11" x14ac:dyDescent="0.25">
      <c r="A953" t="s">
        <v>18</v>
      </c>
      <c r="B953" s="2">
        <v>45032</v>
      </c>
      <c r="C953">
        <v>7</v>
      </c>
      <c r="D953">
        <v>24.5</v>
      </c>
      <c r="E953">
        <v>21.2</v>
      </c>
      <c r="F953">
        <v>0</v>
      </c>
      <c r="H953">
        <v>0</v>
      </c>
      <c r="I953">
        <v>0</v>
      </c>
      <c r="J953">
        <v>0</v>
      </c>
      <c r="K953">
        <v>381.99</v>
      </c>
    </row>
    <row r="954" spans="1:11" x14ac:dyDescent="0.25">
      <c r="A954" t="s">
        <v>18</v>
      </c>
      <c r="B954" s="2">
        <v>45039</v>
      </c>
      <c r="C954">
        <v>5</v>
      </c>
      <c r="D954">
        <v>29.5</v>
      </c>
      <c r="E954">
        <v>45.7</v>
      </c>
      <c r="F954">
        <v>0</v>
      </c>
      <c r="H954">
        <v>0</v>
      </c>
      <c r="I954">
        <v>0</v>
      </c>
      <c r="J954">
        <v>0</v>
      </c>
      <c r="K954">
        <v>471.8</v>
      </c>
    </row>
    <row r="955" spans="1:11" x14ac:dyDescent="0.25">
      <c r="A955" t="s">
        <v>18</v>
      </c>
      <c r="B955" s="2">
        <v>45046</v>
      </c>
      <c r="C955">
        <v>6</v>
      </c>
      <c r="D955">
        <v>34.799999999999997</v>
      </c>
      <c r="E955">
        <v>41.9</v>
      </c>
      <c r="F955">
        <v>0</v>
      </c>
      <c r="H955">
        <v>0</v>
      </c>
      <c r="I955">
        <v>0</v>
      </c>
      <c r="J955">
        <v>0</v>
      </c>
      <c r="K955">
        <v>494.32</v>
      </c>
    </row>
    <row r="956" spans="1:11" x14ac:dyDescent="0.25">
      <c r="A956" t="s">
        <v>18</v>
      </c>
      <c r="B956" s="2">
        <v>45053</v>
      </c>
      <c r="C956">
        <v>2</v>
      </c>
      <c r="D956">
        <v>6.6</v>
      </c>
      <c r="E956">
        <v>22.2</v>
      </c>
      <c r="F956">
        <v>0</v>
      </c>
      <c r="H956">
        <v>0</v>
      </c>
      <c r="I956">
        <v>0</v>
      </c>
      <c r="J956">
        <v>0</v>
      </c>
      <c r="K956">
        <v>41.21</v>
      </c>
    </row>
    <row r="957" spans="1:11" x14ac:dyDescent="0.25">
      <c r="A957" t="s">
        <v>18</v>
      </c>
      <c r="B957" s="2">
        <v>45060</v>
      </c>
      <c r="C957">
        <v>6</v>
      </c>
      <c r="D957">
        <v>35.400000000000013</v>
      </c>
      <c r="E957">
        <v>11</v>
      </c>
      <c r="F957">
        <v>0</v>
      </c>
      <c r="H957">
        <v>0</v>
      </c>
      <c r="I957">
        <v>1</v>
      </c>
      <c r="J957">
        <v>1</v>
      </c>
      <c r="K957">
        <v>199.77</v>
      </c>
    </row>
    <row r="958" spans="1:11" x14ac:dyDescent="0.25">
      <c r="A958" t="s">
        <v>18</v>
      </c>
      <c r="B958" s="2">
        <v>45067</v>
      </c>
      <c r="C958">
        <v>4</v>
      </c>
      <c r="D958">
        <v>10</v>
      </c>
      <c r="E958">
        <v>19.2</v>
      </c>
      <c r="F958">
        <v>0</v>
      </c>
      <c r="H958">
        <v>0</v>
      </c>
      <c r="I958">
        <v>0</v>
      </c>
      <c r="J958">
        <v>0</v>
      </c>
      <c r="K958">
        <v>193.77</v>
      </c>
    </row>
    <row r="959" spans="1:11" x14ac:dyDescent="0.25">
      <c r="A959" t="s">
        <v>18</v>
      </c>
      <c r="B959" s="2">
        <v>45074</v>
      </c>
      <c r="C959">
        <v>2</v>
      </c>
      <c r="D959">
        <v>8</v>
      </c>
      <c r="E959">
        <v>43</v>
      </c>
      <c r="F959">
        <v>0</v>
      </c>
      <c r="H959">
        <v>0</v>
      </c>
      <c r="I959">
        <v>0</v>
      </c>
      <c r="J959">
        <v>0</v>
      </c>
      <c r="K959">
        <v>79.12</v>
      </c>
    </row>
    <row r="960" spans="1:11" x14ac:dyDescent="0.25">
      <c r="A960" t="s">
        <v>18</v>
      </c>
      <c r="B960" s="2">
        <v>45081</v>
      </c>
      <c r="C960">
        <v>5</v>
      </c>
      <c r="D960">
        <v>4.5</v>
      </c>
      <c r="E960">
        <v>10.199999999999999</v>
      </c>
      <c r="F960">
        <v>0</v>
      </c>
      <c r="H960">
        <v>0</v>
      </c>
      <c r="I960">
        <v>1</v>
      </c>
      <c r="J960">
        <v>2</v>
      </c>
      <c r="K960">
        <v>65.260000000000005</v>
      </c>
    </row>
    <row r="961" spans="1:11" x14ac:dyDescent="0.25">
      <c r="A961" t="s">
        <v>18</v>
      </c>
      <c r="B961" s="2">
        <v>45088</v>
      </c>
      <c r="C961">
        <v>6</v>
      </c>
      <c r="D961">
        <v>21.6</v>
      </c>
      <c r="E961">
        <v>17.3</v>
      </c>
      <c r="F961">
        <v>0</v>
      </c>
      <c r="H961">
        <v>0</v>
      </c>
      <c r="I961">
        <v>0</v>
      </c>
      <c r="J961">
        <v>0</v>
      </c>
      <c r="K961">
        <v>383.76</v>
      </c>
    </row>
    <row r="962" spans="1:11" x14ac:dyDescent="0.25">
      <c r="A962" t="s">
        <v>18</v>
      </c>
      <c r="B962" s="2">
        <v>45095</v>
      </c>
      <c r="C962">
        <v>6</v>
      </c>
      <c r="D962">
        <v>15.6</v>
      </c>
      <c r="E962">
        <v>34.799999999999997</v>
      </c>
      <c r="F962">
        <v>0</v>
      </c>
      <c r="H962">
        <v>0</v>
      </c>
      <c r="I962">
        <v>0</v>
      </c>
      <c r="J962">
        <v>0</v>
      </c>
      <c r="K962">
        <v>303.36</v>
      </c>
    </row>
    <row r="963" spans="1:11" x14ac:dyDescent="0.25">
      <c r="A963" t="s">
        <v>18</v>
      </c>
      <c r="B963" s="2">
        <v>45102</v>
      </c>
      <c r="C963">
        <v>3</v>
      </c>
      <c r="D963">
        <v>8.3999999999999986</v>
      </c>
      <c r="E963">
        <v>46</v>
      </c>
      <c r="F963">
        <v>0</v>
      </c>
      <c r="H963">
        <v>0</v>
      </c>
      <c r="I963">
        <v>0</v>
      </c>
      <c r="J963">
        <v>0</v>
      </c>
      <c r="K963">
        <v>78.88</v>
      </c>
    </row>
    <row r="964" spans="1:11" x14ac:dyDescent="0.25">
      <c r="A964" t="s">
        <v>18</v>
      </c>
      <c r="B964" s="2">
        <v>45109</v>
      </c>
      <c r="C964">
        <v>6</v>
      </c>
      <c r="D964">
        <v>7.8000000000000007</v>
      </c>
      <c r="E964">
        <v>10.3</v>
      </c>
      <c r="F964">
        <v>0</v>
      </c>
      <c r="H964">
        <v>0</v>
      </c>
      <c r="I964">
        <v>0</v>
      </c>
      <c r="J964">
        <v>0</v>
      </c>
      <c r="K964">
        <v>125.43</v>
      </c>
    </row>
    <row r="965" spans="1:11" x14ac:dyDescent="0.25">
      <c r="A965" t="s">
        <v>18</v>
      </c>
      <c r="B965" s="2">
        <v>45116</v>
      </c>
      <c r="C965">
        <v>2</v>
      </c>
      <c r="D965">
        <v>11.2</v>
      </c>
      <c r="E965">
        <v>21.5</v>
      </c>
      <c r="F965">
        <v>0</v>
      </c>
      <c r="H965">
        <v>0</v>
      </c>
      <c r="I965">
        <v>0</v>
      </c>
      <c r="J965">
        <v>0</v>
      </c>
      <c r="K965">
        <v>92.7</v>
      </c>
    </row>
    <row r="966" spans="1:11" x14ac:dyDescent="0.25">
      <c r="A966" t="s">
        <v>18</v>
      </c>
      <c r="B966" s="2">
        <v>45123</v>
      </c>
      <c r="C966">
        <v>2</v>
      </c>
      <c r="D966">
        <v>8.8000000000000007</v>
      </c>
      <c r="E966">
        <v>42.3</v>
      </c>
      <c r="F966">
        <v>0</v>
      </c>
      <c r="H966">
        <v>0</v>
      </c>
      <c r="I966">
        <v>0</v>
      </c>
      <c r="J966">
        <v>0</v>
      </c>
      <c r="K966">
        <v>154.4</v>
      </c>
    </row>
    <row r="967" spans="1:11" x14ac:dyDescent="0.25">
      <c r="A967" t="s">
        <v>18</v>
      </c>
      <c r="B967" s="2">
        <v>45130</v>
      </c>
      <c r="C967">
        <v>2</v>
      </c>
      <c r="D967">
        <v>3.2</v>
      </c>
      <c r="E967">
        <v>15.7</v>
      </c>
      <c r="F967">
        <v>0</v>
      </c>
      <c r="H967">
        <v>0</v>
      </c>
      <c r="I967">
        <v>1</v>
      </c>
      <c r="J967">
        <v>3</v>
      </c>
      <c r="K967">
        <v>45.96</v>
      </c>
    </row>
    <row r="968" spans="1:11" x14ac:dyDescent="0.25">
      <c r="A968" t="s">
        <v>18</v>
      </c>
      <c r="B968" s="2">
        <v>45137</v>
      </c>
      <c r="C968">
        <v>0</v>
      </c>
      <c r="D968">
        <v>0</v>
      </c>
      <c r="E968">
        <v>10.3</v>
      </c>
      <c r="F968">
        <v>1</v>
      </c>
      <c r="G968" s="4" t="s">
        <v>26</v>
      </c>
      <c r="H968">
        <v>473.83</v>
      </c>
      <c r="I968">
        <v>0</v>
      </c>
      <c r="J968">
        <v>0</v>
      </c>
      <c r="K968">
        <v>0</v>
      </c>
    </row>
    <row r="969" spans="1:11" x14ac:dyDescent="0.25">
      <c r="A969" t="s">
        <v>18</v>
      </c>
      <c r="B969" s="2">
        <v>45144</v>
      </c>
      <c r="C969">
        <v>7</v>
      </c>
      <c r="D969">
        <v>16.8</v>
      </c>
      <c r="E969">
        <v>31.3</v>
      </c>
      <c r="F969">
        <v>0</v>
      </c>
      <c r="H969">
        <v>0</v>
      </c>
      <c r="I969">
        <v>0</v>
      </c>
      <c r="J969">
        <v>0</v>
      </c>
      <c r="K969">
        <v>261.95</v>
      </c>
    </row>
    <row r="970" spans="1:11" x14ac:dyDescent="0.25">
      <c r="A970" t="s">
        <v>18</v>
      </c>
      <c r="B970" s="2">
        <v>45151</v>
      </c>
      <c r="C970">
        <v>7</v>
      </c>
      <c r="D970">
        <v>10.5</v>
      </c>
      <c r="E970">
        <v>17.2</v>
      </c>
      <c r="F970">
        <v>0</v>
      </c>
      <c r="H970">
        <v>0</v>
      </c>
      <c r="I970">
        <v>0</v>
      </c>
      <c r="J970">
        <v>0</v>
      </c>
      <c r="K970">
        <v>93.5</v>
      </c>
    </row>
    <row r="971" spans="1:11" x14ac:dyDescent="0.25">
      <c r="A971" t="s">
        <v>18</v>
      </c>
      <c r="B971" s="2">
        <v>45158</v>
      </c>
      <c r="C971">
        <v>5</v>
      </c>
      <c r="D971">
        <v>18</v>
      </c>
      <c r="E971">
        <v>20.6</v>
      </c>
      <c r="F971">
        <v>0</v>
      </c>
      <c r="H971">
        <v>0</v>
      </c>
      <c r="I971">
        <v>0</v>
      </c>
      <c r="J971">
        <v>0</v>
      </c>
      <c r="K971">
        <v>244.23</v>
      </c>
    </row>
    <row r="972" spans="1:11" x14ac:dyDescent="0.25">
      <c r="A972" t="s">
        <v>18</v>
      </c>
      <c r="B972" s="2">
        <v>45165</v>
      </c>
      <c r="C972">
        <v>0</v>
      </c>
      <c r="D972">
        <v>0</v>
      </c>
      <c r="E972">
        <v>34.700000000000003</v>
      </c>
      <c r="F972">
        <v>0</v>
      </c>
      <c r="H972">
        <v>0</v>
      </c>
      <c r="I972">
        <v>0</v>
      </c>
      <c r="J972">
        <v>0</v>
      </c>
      <c r="K972">
        <v>0</v>
      </c>
    </row>
    <row r="973" spans="1:11" x14ac:dyDescent="0.25">
      <c r="A973" t="s">
        <v>18</v>
      </c>
      <c r="B973" s="2">
        <v>45172</v>
      </c>
      <c r="C973">
        <v>7</v>
      </c>
      <c r="D973">
        <v>18.2</v>
      </c>
      <c r="E973">
        <v>36.299999999999997</v>
      </c>
      <c r="F973">
        <v>0</v>
      </c>
      <c r="H973">
        <v>0</v>
      </c>
      <c r="I973">
        <v>0</v>
      </c>
      <c r="J973">
        <v>0</v>
      </c>
      <c r="K973">
        <v>105.5</v>
      </c>
    </row>
    <row r="974" spans="1:11" x14ac:dyDescent="0.25">
      <c r="A974" t="s">
        <v>18</v>
      </c>
      <c r="B974" s="2">
        <v>45179</v>
      </c>
      <c r="C974">
        <v>2</v>
      </c>
      <c r="D974">
        <v>9</v>
      </c>
      <c r="E974">
        <v>48.4</v>
      </c>
      <c r="F974">
        <v>0</v>
      </c>
      <c r="H974">
        <v>0</v>
      </c>
      <c r="I974">
        <v>0</v>
      </c>
      <c r="J974">
        <v>0</v>
      </c>
      <c r="K974">
        <v>106.72</v>
      </c>
    </row>
    <row r="975" spans="1:11" x14ac:dyDescent="0.25">
      <c r="A975" t="s">
        <v>18</v>
      </c>
      <c r="B975" s="2">
        <v>45186</v>
      </c>
      <c r="C975">
        <v>3</v>
      </c>
      <c r="D975">
        <v>4.8000000000000007</v>
      </c>
      <c r="E975">
        <v>41.5</v>
      </c>
      <c r="F975">
        <v>0</v>
      </c>
      <c r="H975">
        <v>0</v>
      </c>
      <c r="I975">
        <v>0</v>
      </c>
      <c r="J975">
        <v>0</v>
      </c>
      <c r="K975">
        <v>71.19</v>
      </c>
    </row>
    <row r="976" spans="1:11" x14ac:dyDescent="0.25">
      <c r="A976" t="s">
        <v>18</v>
      </c>
      <c r="B976" s="2">
        <v>45193</v>
      </c>
      <c r="C976">
        <v>2</v>
      </c>
      <c r="D976">
        <v>11.6</v>
      </c>
      <c r="E976">
        <v>47</v>
      </c>
      <c r="F976">
        <v>0</v>
      </c>
      <c r="H976">
        <v>0</v>
      </c>
      <c r="I976">
        <v>0</v>
      </c>
      <c r="J976">
        <v>0</v>
      </c>
      <c r="K976">
        <v>158.34</v>
      </c>
    </row>
    <row r="977" spans="1:11" x14ac:dyDescent="0.25">
      <c r="A977" t="s">
        <v>18</v>
      </c>
      <c r="B977" s="2">
        <v>45200</v>
      </c>
      <c r="C977">
        <v>3</v>
      </c>
      <c r="D977">
        <v>13.8</v>
      </c>
      <c r="E977">
        <v>45.3</v>
      </c>
      <c r="F977">
        <v>0</v>
      </c>
      <c r="H977">
        <v>0</v>
      </c>
      <c r="I977">
        <v>0</v>
      </c>
      <c r="J977">
        <v>0</v>
      </c>
      <c r="K977">
        <v>234.48</v>
      </c>
    </row>
    <row r="978" spans="1:11" x14ac:dyDescent="0.25">
      <c r="A978" t="s">
        <v>18</v>
      </c>
      <c r="B978" s="2">
        <v>45207</v>
      </c>
      <c r="C978">
        <v>1</v>
      </c>
      <c r="D978">
        <v>4</v>
      </c>
      <c r="E978">
        <v>19.5</v>
      </c>
      <c r="F978">
        <v>0</v>
      </c>
      <c r="H978">
        <v>0</v>
      </c>
      <c r="I978">
        <v>0</v>
      </c>
      <c r="J978">
        <v>0</v>
      </c>
      <c r="K978">
        <v>29.99</v>
      </c>
    </row>
    <row r="979" spans="1:11" x14ac:dyDescent="0.25">
      <c r="A979" t="s">
        <v>18</v>
      </c>
      <c r="B979" s="2">
        <v>45214</v>
      </c>
      <c r="C979">
        <v>5</v>
      </c>
      <c r="D979">
        <v>22</v>
      </c>
      <c r="E979">
        <v>19.8</v>
      </c>
      <c r="F979">
        <v>0</v>
      </c>
      <c r="H979">
        <v>0</v>
      </c>
      <c r="I979">
        <v>0</v>
      </c>
      <c r="J979">
        <v>0</v>
      </c>
      <c r="K979">
        <v>177.05</v>
      </c>
    </row>
    <row r="980" spans="1:11" x14ac:dyDescent="0.25">
      <c r="A980" t="s">
        <v>18</v>
      </c>
      <c r="B980" s="2">
        <v>45221</v>
      </c>
      <c r="C980">
        <v>4</v>
      </c>
      <c r="D980">
        <v>8</v>
      </c>
      <c r="E980">
        <v>14.9</v>
      </c>
      <c r="F980">
        <v>0</v>
      </c>
      <c r="H980">
        <v>0</v>
      </c>
      <c r="I980">
        <v>0</v>
      </c>
      <c r="J980">
        <v>0</v>
      </c>
      <c r="K980">
        <v>129.24</v>
      </c>
    </row>
    <row r="981" spans="1:11" x14ac:dyDescent="0.25">
      <c r="A981" t="s">
        <v>18</v>
      </c>
      <c r="B981" s="2">
        <v>45228</v>
      </c>
      <c r="C981">
        <v>7</v>
      </c>
      <c r="D981">
        <v>11.9</v>
      </c>
      <c r="E981">
        <v>42.3</v>
      </c>
      <c r="F981">
        <v>0</v>
      </c>
      <c r="H981">
        <v>0</v>
      </c>
      <c r="I981">
        <v>0</v>
      </c>
      <c r="J981">
        <v>0</v>
      </c>
      <c r="K981">
        <v>161.43</v>
      </c>
    </row>
    <row r="982" spans="1:11" x14ac:dyDescent="0.25">
      <c r="A982" t="s">
        <v>18</v>
      </c>
      <c r="B982" s="2">
        <v>45235</v>
      </c>
      <c r="C982">
        <v>4</v>
      </c>
      <c r="D982">
        <v>21.2</v>
      </c>
      <c r="E982">
        <v>33.1</v>
      </c>
      <c r="F982">
        <v>0</v>
      </c>
      <c r="H982">
        <v>0</v>
      </c>
      <c r="I982">
        <v>0</v>
      </c>
      <c r="J982">
        <v>0</v>
      </c>
      <c r="K982">
        <v>333.53</v>
      </c>
    </row>
    <row r="983" spans="1:11" x14ac:dyDescent="0.25">
      <c r="A983" t="s">
        <v>18</v>
      </c>
      <c r="B983" s="2">
        <v>45242</v>
      </c>
      <c r="C983">
        <v>1</v>
      </c>
      <c r="D983">
        <v>1.5</v>
      </c>
      <c r="E983">
        <v>27.9</v>
      </c>
      <c r="F983">
        <v>0</v>
      </c>
      <c r="H983">
        <v>0</v>
      </c>
      <c r="I983">
        <v>0</v>
      </c>
      <c r="J983">
        <v>0</v>
      </c>
      <c r="K983">
        <v>17.37</v>
      </c>
    </row>
    <row r="984" spans="1:11" x14ac:dyDescent="0.25">
      <c r="A984" t="s">
        <v>18</v>
      </c>
      <c r="B984" s="2">
        <v>45249</v>
      </c>
      <c r="C984">
        <v>2</v>
      </c>
      <c r="D984">
        <v>7.2</v>
      </c>
      <c r="E984">
        <v>27.6</v>
      </c>
      <c r="F984">
        <v>0</v>
      </c>
      <c r="H984">
        <v>0</v>
      </c>
      <c r="I984">
        <v>0</v>
      </c>
      <c r="J984">
        <v>0</v>
      </c>
      <c r="K984">
        <v>108.01</v>
      </c>
    </row>
    <row r="985" spans="1:11" x14ac:dyDescent="0.25">
      <c r="A985" t="s">
        <v>18</v>
      </c>
      <c r="B985" s="2">
        <v>45256</v>
      </c>
      <c r="C985">
        <v>7</v>
      </c>
      <c r="D985">
        <v>32.9</v>
      </c>
      <c r="E985">
        <v>46.4</v>
      </c>
      <c r="F985">
        <v>0</v>
      </c>
      <c r="H985">
        <v>0</v>
      </c>
      <c r="I985">
        <v>0</v>
      </c>
      <c r="J985">
        <v>0</v>
      </c>
      <c r="K985">
        <v>513.86</v>
      </c>
    </row>
    <row r="986" spans="1:11" x14ac:dyDescent="0.25">
      <c r="A986" t="s">
        <v>18</v>
      </c>
      <c r="B986" s="2">
        <v>45263</v>
      </c>
      <c r="C986">
        <v>5</v>
      </c>
      <c r="D986">
        <v>6.5</v>
      </c>
      <c r="E986">
        <v>48</v>
      </c>
      <c r="F986">
        <v>0</v>
      </c>
      <c r="H986">
        <v>0</v>
      </c>
      <c r="I986">
        <v>0</v>
      </c>
      <c r="J986">
        <v>0</v>
      </c>
      <c r="K986">
        <v>45.24</v>
      </c>
    </row>
    <row r="987" spans="1:11" x14ac:dyDescent="0.25">
      <c r="A987" t="s">
        <v>18</v>
      </c>
      <c r="B987" s="2">
        <v>45270</v>
      </c>
      <c r="C987">
        <v>0</v>
      </c>
      <c r="D987">
        <v>0</v>
      </c>
      <c r="E987">
        <v>40.1</v>
      </c>
      <c r="F987">
        <v>1</v>
      </c>
      <c r="G987" s="4" t="s">
        <v>25</v>
      </c>
      <c r="H987">
        <v>457.42</v>
      </c>
      <c r="I987">
        <v>0</v>
      </c>
      <c r="J987">
        <v>0</v>
      </c>
      <c r="K987">
        <v>0</v>
      </c>
    </row>
    <row r="988" spans="1:11" x14ac:dyDescent="0.25">
      <c r="A988" t="s">
        <v>18</v>
      </c>
      <c r="B988" s="2">
        <v>45277</v>
      </c>
      <c r="C988">
        <v>3</v>
      </c>
      <c r="D988">
        <v>4.5</v>
      </c>
      <c r="E988">
        <v>45.3</v>
      </c>
      <c r="F988">
        <v>0</v>
      </c>
      <c r="H988">
        <v>0</v>
      </c>
      <c r="I988">
        <v>0</v>
      </c>
      <c r="J988">
        <v>0</v>
      </c>
      <c r="K988">
        <v>63.44</v>
      </c>
    </row>
    <row r="989" spans="1:11" x14ac:dyDescent="0.25">
      <c r="A989" t="s">
        <v>18</v>
      </c>
      <c r="B989" s="2">
        <v>45284</v>
      </c>
      <c r="C989">
        <v>7</v>
      </c>
      <c r="D989">
        <v>23.8</v>
      </c>
      <c r="E989">
        <v>30.2</v>
      </c>
      <c r="F989">
        <v>0</v>
      </c>
      <c r="H989">
        <v>0</v>
      </c>
      <c r="I989">
        <v>0</v>
      </c>
      <c r="J989">
        <v>0</v>
      </c>
      <c r="K989">
        <v>194.18</v>
      </c>
    </row>
    <row r="990" spans="1:11" x14ac:dyDescent="0.25">
      <c r="A990" t="s">
        <v>18</v>
      </c>
      <c r="B990" s="2">
        <v>45291</v>
      </c>
      <c r="C990">
        <v>5</v>
      </c>
      <c r="D990">
        <v>21</v>
      </c>
      <c r="E990">
        <v>24.3</v>
      </c>
      <c r="F990">
        <v>0</v>
      </c>
      <c r="H990">
        <v>0</v>
      </c>
      <c r="I990">
        <v>0</v>
      </c>
      <c r="J990">
        <v>0</v>
      </c>
      <c r="K990">
        <v>396.16</v>
      </c>
    </row>
    <row r="991" spans="1:11" x14ac:dyDescent="0.25">
      <c r="A991" t="s">
        <v>18</v>
      </c>
      <c r="B991" s="2">
        <v>45298</v>
      </c>
      <c r="C991">
        <v>0</v>
      </c>
      <c r="D991">
        <v>0</v>
      </c>
      <c r="E991">
        <v>21.1</v>
      </c>
      <c r="F991">
        <v>0</v>
      </c>
      <c r="H991">
        <v>0</v>
      </c>
      <c r="I991">
        <v>0</v>
      </c>
      <c r="J991">
        <v>0</v>
      </c>
      <c r="K991">
        <v>0</v>
      </c>
    </row>
    <row r="992" spans="1:11" x14ac:dyDescent="0.25">
      <c r="A992" t="s">
        <v>18</v>
      </c>
      <c r="B992" s="2">
        <v>45305</v>
      </c>
      <c r="C992">
        <v>5</v>
      </c>
      <c r="D992">
        <v>5.5</v>
      </c>
      <c r="E992">
        <v>12.7</v>
      </c>
      <c r="F992">
        <v>0</v>
      </c>
      <c r="H992">
        <v>0</v>
      </c>
      <c r="I992">
        <v>0</v>
      </c>
      <c r="J992">
        <v>0</v>
      </c>
      <c r="K992">
        <v>44.83</v>
      </c>
    </row>
    <row r="993" spans="1:11" x14ac:dyDescent="0.25">
      <c r="A993" t="s">
        <v>18</v>
      </c>
      <c r="B993" s="2">
        <v>45312</v>
      </c>
      <c r="C993">
        <v>1</v>
      </c>
      <c r="D993">
        <v>0.6</v>
      </c>
      <c r="E993">
        <v>16</v>
      </c>
      <c r="F993">
        <v>0</v>
      </c>
      <c r="H993">
        <v>0</v>
      </c>
      <c r="I993">
        <v>0</v>
      </c>
      <c r="J993">
        <v>0</v>
      </c>
      <c r="K993">
        <v>9.57</v>
      </c>
    </row>
    <row r="994" spans="1:11" x14ac:dyDescent="0.25">
      <c r="A994" t="s">
        <v>18</v>
      </c>
      <c r="B994" s="2">
        <v>45319</v>
      </c>
      <c r="C994">
        <v>5</v>
      </c>
      <c r="D994">
        <v>21</v>
      </c>
      <c r="E994">
        <v>13.7</v>
      </c>
      <c r="F994">
        <v>0</v>
      </c>
      <c r="H994">
        <v>0</v>
      </c>
      <c r="I994">
        <v>0</v>
      </c>
      <c r="J994">
        <v>0</v>
      </c>
      <c r="K994">
        <v>378.37</v>
      </c>
    </row>
    <row r="995" spans="1:11" x14ac:dyDescent="0.25">
      <c r="A995" t="s">
        <v>18</v>
      </c>
      <c r="B995" s="2">
        <v>45326</v>
      </c>
      <c r="C995">
        <v>3</v>
      </c>
      <c r="D995">
        <v>2.4</v>
      </c>
      <c r="E995">
        <v>42.9</v>
      </c>
      <c r="F995">
        <v>0</v>
      </c>
      <c r="H995">
        <v>0</v>
      </c>
      <c r="I995">
        <v>0</v>
      </c>
      <c r="J995">
        <v>0</v>
      </c>
      <c r="K995">
        <v>47.72</v>
      </c>
    </row>
    <row r="996" spans="1:11" x14ac:dyDescent="0.25">
      <c r="A996" t="s">
        <v>18</v>
      </c>
      <c r="B996" s="2">
        <v>45333</v>
      </c>
      <c r="C996">
        <v>1</v>
      </c>
      <c r="D996">
        <v>1.7</v>
      </c>
      <c r="E996">
        <v>33.700000000000003</v>
      </c>
      <c r="F996">
        <v>1</v>
      </c>
      <c r="G996" s="4" t="s">
        <v>26</v>
      </c>
      <c r="H996">
        <v>230.67</v>
      </c>
      <c r="I996">
        <v>1</v>
      </c>
      <c r="J996">
        <v>2</v>
      </c>
      <c r="K996">
        <v>27.16</v>
      </c>
    </row>
    <row r="997" spans="1:11" x14ac:dyDescent="0.25">
      <c r="A997" t="s">
        <v>18</v>
      </c>
      <c r="B997" s="2">
        <v>45340</v>
      </c>
      <c r="C997">
        <v>1</v>
      </c>
      <c r="D997">
        <v>1.6</v>
      </c>
      <c r="E997">
        <v>14.7</v>
      </c>
      <c r="F997">
        <v>0</v>
      </c>
      <c r="H997">
        <v>0</v>
      </c>
      <c r="I997">
        <v>0</v>
      </c>
      <c r="J997">
        <v>0</v>
      </c>
      <c r="K997">
        <v>19.05</v>
      </c>
    </row>
    <row r="998" spans="1:11" x14ac:dyDescent="0.25">
      <c r="A998" t="s">
        <v>18</v>
      </c>
      <c r="B998" s="2">
        <v>45347</v>
      </c>
      <c r="C998">
        <v>7</v>
      </c>
      <c r="D998">
        <v>32.200000000000003</v>
      </c>
      <c r="E998">
        <v>15.6</v>
      </c>
      <c r="F998">
        <v>0</v>
      </c>
      <c r="H998">
        <v>0</v>
      </c>
      <c r="I998">
        <v>0</v>
      </c>
      <c r="J998">
        <v>0</v>
      </c>
      <c r="K998">
        <v>486.27</v>
      </c>
    </row>
    <row r="999" spans="1:11" x14ac:dyDescent="0.25">
      <c r="A999" t="s">
        <v>18</v>
      </c>
      <c r="B999" s="2">
        <v>45354</v>
      </c>
      <c r="C999">
        <v>1</v>
      </c>
      <c r="D999">
        <v>1.1000000000000001</v>
      </c>
      <c r="E999">
        <v>26.1</v>
      </c>
      <c r="F999">
        <v>0</v>
      </c>
      <c r="H999">
        <v>0</v>
      </c>
      <c r="I999">
        <v>0</v>
      </c>
      <c r="J999">
        <v>0</v>
      </c>
      <c r="K999">
        <v>7.5</v>
      </c>
    </row>
    <row r="1000" spans="1:11" x14ac:dyDescent="0.25">
      <c r="A1000" t="s">
        <v>18</v>
      </c>
      <c r="B1000" s="2">
        <v>45361</v>
      </c>
      <c r="C1000">
        <v>0</v>
      </c>
      <c r="D1000">
        <v>0</v>
      </c>
      <c r="E1000">
        <v>38.9</v>
      </c>
      <c r="F1000">
        <v>0</v>
      </c>
      <c r="H1000">
        <v>0</v>
      </c>
      <c r="I1000">
        <v>0</v>
      </c>
      <c r="J1000">
        <v>0</v>
      </c>
      <c r="K1000">
        <v>0</v>
      </c>
    </row>
    <row r="1001" spans="1:11" x14ac:dyDescent="0.25">
      <c r="A1001" t="s">
        <v>18</v>
      </c>
      <c r="B1001" s="2">
        <v>45368</v>
      </c>
      <c r="C1001">
        <v>3</v>
      </c>
      <c r="D1001">
        <v>4.8000000000000007</v>
      </c>
      <c r="E1001">
        <v>34.9</v>
      </c>
      <c r="F1001">
        <v>0</v>
      </c>
      <c r="H1001">
        <v>0</v>
      </c>
      <c r="I1001">
        <v>1</v>
      </c>
      <c r="J1001">
        <v>5</v>
      </c>
      <c r="K1001">
        <v>37.86</v>
      </c>
    </row>
    <row r="1002" spans="1:11" x14ac:dyDescent="0.25">
      <c r="A1002" t="s">
        <v>18</v>
      </c>
      <c r="B1002" s="2">
        <v>45375</v>
      </c>
      <c r="C1002">
        <v>6</v>
      </c>
      <c r="D1002">
        <v>14.4</v>
      </c>
      <c r="E1002">
        <v>31.4</v>
      </c>
      <c r="F1002">
        <v>0</v>
      </c>
      <c r="H1002">
        <v>0</v>
      </c>
      <c r="I1002">
        <v>0</v>
      </c>
      <c r="J1002">
        <v>0</v>
      </c>
      <c r="K1002">
        <v>261.39999999999998</v>
      </c>
    </row>
    <row r="1003" spans="1:11" x14ac:dyDescent="0.25">
      <c r="A1003" t="s">
        <v>18</v>
      </c>
      <c r="B1003" s="2">
        <v>45382</v>
      </c>
      <c r="C1003">
        <v>4</v>
      </c>
      <c r="D1003">
        <v>19.2</v>
      </c>
      <c r="E1003">
        <v>14.1</v>
      </c>
      <c r="F1003">
        <v>0</v>
      </c>
      <c r="H1003">
        <v>0</v>
      </c>
      <c r="I1003">
        <v>0</v>
      </c>
      <c r="J1003">
        <v>0</v>
      </c>
      <c r="K1003">
        <v>124.93</v>
      </c>
    </row>
    <row r="1004" spans="1:11" x14ac:dyDescent="0.25">
      <c r="A1004" t="s">
        <v>18</v>
      </c>
      <c r="B1004" s="2">
        <v>45389</v>
      </c>
      <c r="C1004">
        <v>4</v>
      </c>
      <c r="D1004">
        <v>2.4</v>
      </c>
      <c r="E1004">
        <v>32.299999999999997</v>
      </c>
      <c r="F1004">
        <v>0</v>
      </c>
      <c r="H1004">
        <v>0</v>
      </c>
      <c r="I1004">
        <v>0</v>
      </c>
      <c r="J1004">
        <v>0</v>
      </c>
      <c r="K1004">
        <v>45.19</v>
      </c>
    </row>
    <row r="1005" spans="1:11" x14ac:dyDescent="0.25">
      <c r="A1005" t="s">
        <v>18</v>
      </c>
      <c r="B1005" s="2">
        <v>45396</v>
      </c>
      <c r="C1005">
        <v>0</v>
      </c>
      <c r="D1005">
        <v>0</v>
      </c>
      <c r="E1005">
        <v>23.1</v>
      </c>
      <c r="F1005">
        <v>0</v>
      </c>
      <c r="H1005">
        <v>0</v>
      </c>
      <c r="I1005">
        <v>0</v>
      </c>
      <c r="J1005">
        <v>0</v>
      </c>
      <c r="K1005">
        <v>0</v>
      </c>
    </row>
    <row r="1006" spans="1:11" x14ac:dyDescent="0.25">
      <c r="A1006" t="s">
        <v>18</v>
      </c>
      <c r="B1006" s="2">
        <v>45403</v>
      </c>
      <c r="C1006">
        <v>0</v>
      </c>
      <c r="D1006">
        <v>0</v>
      </c>
      <c r="E1006">
        <v>33.700000000000003</v>
      </c>
      <c r="F1006">
        <v>0</v>
      </c>
      <c r="H1006">
        <v>0</v>
      </c>
      <c r="I1006">
        <v>0</v>
      </c>
      <c r="J1006">
        <v>0</v>
      </c>
      <c r="K1006">
        <v>0</v>
      </c>
    </row>
    <row r="1007" spans="1:11" x14ac:dyDescent="0.25">
      <c r="A1007" t="s">
        <v>18</v>
      </c>
      <c r="B1007" s="2">
        <v>45410</v>
      </c>
      <c r="C1007">
        <v>6</v>
      </c>
      <c r="D1007">
        <v>30.6</v>
      </c>
      <c r="E1007">
        <v>12.6</v>
      </c>
      <c r="F1007">
        <v>0</v>
      </c>
      <c r="H1007">
        <v>0</v>
      </c>
      <c r="I1007">
        <v>0</v>
      </c>
      <c r="J1007">
        <v>0</v>
      </c>
      <c r="K1007">
        <v>522.66</v>
      </c>
    </row>
    <row r="1008" spans="1:11" x14ac:dyDescent="0.25">
      <c r="A1008" t="s">
        <v>18</v>
      </c>
      <c r="B1008" s="2">
        <v>45417</v>
      </c>
      <c r="C1008">
        <v>3</v>
      </c>
      <c r="D1008">
        <v>13.2</v>
      </c>
      <c r="E1008">
        <v>32.799999999999997</v>
      </c>
      <c r="F1008">
        <v>0</v>
      </c>
      <c r="H1008">
        <v>0</v>
      </c>
      <c r="I1008">
        <v>0</v>
      </c>
      <c r="J1008">
        <v>0</v>
      </c>
      <c r="K1008">
        <v>181.52</v>
      </c>
    </row>
    <row r="1009" spans="1:11" x14ac:dyDescent="0.25">
      <c r="A1009" t="s">
        <v>18</v>
      </c>
      <c r="B1009" s="2">
        <v>45424</v>
      </c>
      <c r="C1009">
        <v>0</v>
      </c>
      <c r="D1009">
        <v>0</v>
      </c>
      <c r="E1009">
        <v>19.2</v>
      </c>
      <c r="F1009">
        <v>0</v>
      </c>
      <c r="H1009">
        <v>0</v>
      </c>
      <c r="I1009">
        <v>0</v>
      </c>
      <c r="J1009">
        <v>0</v>
      </c>
      <c r="K1009">
        <v>0</v>
      </c>
    </row>
    <row r="1010" spans="1:11" x14ac:dyDescent="0.25">
      <c r="A1010" t="s">
        <v>18</v>
      </c>
      <c r="B1010" s="2">
        <v>45431</v>
      </c>
      <c r="C1010">
        <v>5</v>
      </c>
      <c r="D1010">
        <v>17.5</v>
      </c>
      <c r="E1010">
        <v>31.6</v>
      </c>
      <c r="F1010">
        <v>0</v>
      </c>
      <c r="H1010">
        <v>0</v>
      </c>
      <c r="I1010">
        <v>0</v>
      </c>
      <c r="J1010">
        <v>0</v>
      </c>
      <c r="K1010">
        <v>121.71</v>
      </c>
    </row>
    <row r="1011" spans="1:11" x14ac:dyDescent="0.25">
      <c r="A1011" t="s">
        <v>18</v>
      </c>
      <c r="B1011" s="2">
        <v>45438</v>
      </c>
      <c r="C1011">
        <v>0</v>
      </c>
      <c r="D1011">
        <v>0</v>
      </c>
      <c r="E1011">
        <v>13</v>
      </c>
      <c r="F1011">
        <v>0</v>
      </c>
      <c r="H1011">
        <v>0</v>
      </c>
      <c r="I1011">
        <v>0</v>
      </c>
      <c r="J1011">
        <v>0</v>
      </c>
      <c r="K1011">
        <v>0</v>
      </c>
    </row>
    <row r="1012" spans="1:11" x14ac:dyDescent="0.25">
      <c r="A1012" t="s">
        <v>18</v>
      </c>
      <c r="B1012" s="2">
        <v>45445</v>
      </c>
      <c r="C1012">
        <v>7</v>
      </c>
      <c r="D1012">
        <v>39.200000000000003</v>
      </c>
      <c r="E1012">
        <v>26.9</v>
      </c>
      <c r="F1012">
        <v>0</v>
      </c>
      <c r="H1012">
        <v>0</v>
      </c>
      <c r="I1012">
        <v>0</v>
      </c>
      <c r="J1012">
        <v>0</v>
      </c>
      <c r="K1012">
        <v>331.71</v>
      </c>
    </row>
    <row r="1013" spans="1:11" x14ac:dyDescent="0.25">
      <c r="A1013" t="s">
        <v>18</v>
      </c>
      <c r="B1013" s="2">
        <v>45452</v>
      </c>
      <c r="C1013">
        <v>7</v>
      </c>
      <c r="D1013">
        <v>14</v>
      </c>
      <c r="E1013">
        <v>16.7</v>
      </c>
      <c r="F1013">
        <v>0</v>
      </c>
      <c r="H1013">
        <v>0</v>
      </c>
      <c r="I1013">
        <v>0</v>
      </c>
      <c r="J1013">
        <v>0</v>
      </c>
      <c r="K1013">
        <v>221.52</v>
      </c>
    </row>
    <row r="1014" spans="1:11" x14ac:dyDescent="0.25">
      <c r="A1014" t="s">
        <v>18</v>
      </c>
      <c r="B1014" s="2">
        <v>45459</v>
      </c>
      <c r="C1014">
        <v>1</v>
      </c>
      <c r="D1014">
        <v>2.9</v>
      </c>
      <c r="E1014">
        <v>44.5</v>
      </c>
      <c r="F1014">
        <v>1</v>
      </c>
      <c r="G1014" s="4" t="s">
        <v>26</v>
      </c>
      <c r="H1014">
        <v>216.99</v>
      </c>
      <c r="I1014">
        <v>0</v>
      </c>
      <c r="J1014">
        <v>0</v>
      </c>
      <c r="K1014">
        <v>37.6</v>
      </c>
    </row>
    <row r="1015" spans="1:11" x14ac:dyDescent="0.25">
      <c r="A1015" t="s">
        <v>18</v>
      </c>
      <c r="B1015" s="2">
        <v>45466</v>
      </c>
      <c r="C1015">
        <v>1</v>
      </c>
      <c r="D1015">
        <v>2.4</v>
      </c>
      <c r="E1015">
        <v>20.399999999999999</v>
      </c>
      <c r="F1015">
        <v>0</v>
      </c>
      <c r="H1015">
        <v>0</v>
      </c>
      <c r="I1015">
        <v>0</v>
      </c>
      <c r="J1015">
        <v>0</v>
      </c>
      <c r="K1015">
        <v>36.64</v>
      </c>
    </row>
    <row r="1016" spans="1:11" x14ac:dyDescent="0.25">
      <c r="A1016" t="s">
        <v>18</v>
      </c>
      <c r="B1016" s="2">
        <v>45473</v>
      </c>
      <c r="C1016">
        <v>0</v>
      </c>
      <c r="D1016">
        <v>0</v>
      </c>
      <c r="E1016">
        <v>38.4</v>
      </c>
      <c r="F1016">
        <v>0</v>
      </c>
      <c r="H1016">
        <v>0</v>
      </c>
      <c r="I1016">
        <v>0</v>
      </c>
      <c r="J1016">
        <v>0</v>
      </c>
      <c r="K1016">
        <v>0</v>
      </c>
    </row>
    <row r="1017" spans="1:11" x14ac:dyDescent="0.25">
      <c r="A1017" t="s">
        <v>18</v>
      </c>
      <c r="B1017" s="2">
        <v>45480</v>
      </c>
      <c r="C1017">
        <v>5</v>
      </c>
      <c r="D1017">
        <v>27.5</v>
      </c>
      <c r="E1017">
        <v>26.2</v>
      </c>
      <c r="F1017">
        <v>0</v>
      </c>
      <c r="H1017">
        <v>0</v>
      </c>
      <c r="I1017">
        <v>0</v>
      </c>
      <c r="J1017">
        <v>0</v>
      </c>
      <c r="K1017">
        <v>401.43</v>
      </c>
    </row>
    <row r="1018" spans="1:11" x14ac:dyDescent="0.25">
      <c r="A1018" t="s">
        <v>18</v>
      </c>
      <c r="B1018" s="2">
        <v>45487</v>
      </c>
      <c r="C1018">
        <v>5</v>
      </c>
      <c r="D1018">
        <v>14</v>
      </c>
      <c r="E1018">
        <v>41.5</v>
      </c>
      <c r="F1018">
        <v>0</v>
      </c>
      <c r="H1018">
        <v>0</v>
      </c>
      <c r="I1018">
        <v>0</v>
      </c>
      <c r="J1018">
        <v>0</v>
      </c>
      <c r="K1018">
        <v>193.93</v>
      </c>
    </row>
    <row r="1019" spans="1:11" x14ac:dyDescent="0.25">
      <c r="A1019" t="s">
        <v>18</v>
      </c>
      <c r="B1019" s="2">
        <v>45494</v>
      </c>
      <c r="C1019">
        <v>5</v>
      </c>
      <c r="D1019">
        <v>12.5</v>
      </c>
      <c r="E1019">
        <v>27</v>
      </c>
      <c r="F1019">
        <v>0</v>
      </c>
      <c r="H1019">
        <v>0</v>
      </c>
      <c r="I1019">
        <v>0</v>
      </c>
      <c r="J1019">
        <v>0</v>
      </c>
      <c r="K1019">
        <v>152.41999999999999</v>
      </c>
    </row>
    <row r="1020" spans="1:11" x14ac:dyDescent="0.25">
      <c r="A1020" t="s">
        <v>18</v>
      </c>
      <c r="B1020" s="2">
        <v>45501</v>
      </c>
      <c r="C1020">
        <v>1</v>
      </c>
      <c r="D1020">
        <v>1.3</v>
      </c>
      <c r="E1020">
        <v>42.4</v>
      </c>
      <c r="F1020">
        <v>0</v>
      </c>
      <c r="H1020">
        <v>0</v>
      </c>
      <c r="I1020">
        <v>1</v>
      </c>
      <c r="J1020">
        <v>1</v>
      </c>
      <c r="K1020">
        <v>17.32</v>
      </c>
    </row>
    <row r="1021" spans="1:11" x14ac:dyDescent="0.25">
      <c r="A1021" t="s">
        <v>18</v>
      </c>
      <c r="B1021" s="2">
        <v>45508</v>
      </c>
      <c r="C1021">
        <v>1</v>
      </c>
      <c r="D1021">
        <v>4.9000000000000004</v>
      </c>
      <c r="E1021">
        <v>30.6</v>
      </c>
      <c r="F1021">
        <v>1</v>
      </c>
      <c r="G1021" s="4" t="s">
        <v>26</v>
      </c>
      <c r="H1021">
        <v>825.49</v>
      </c>
      <c r="I1021">
        <v>0</v>
      </c>
      <c r="J1021">
        <v>0</v>
      </c>
      <c r="K1021">
        <v>54.82</v>
      </c>
    </row>
    <row r="1022" spans="1:11" x14ac:dyDescent="0.25">
      <c r="A1022" t="s">
        <v>18</v>
      </c>
      <c r="B1022" s="2">
        <v>45515</v>
      </c>
      <c r="C1022">
        <v>3</v>
      </c>
      <c r="D1022">
        <v>3.3</v>
      </c>
      <c r="E1022">
        <v>25.9</v>
      </c>
      <c r="F1022">
        <v>0</v>
      </c>
      <c r="H1022">
        <v>0</v>
      </c>
      <c r="I1022">
        <v>0</v>
      </c>
      <c r="J1022">
        <v>0</v>
      </c>
      <c r="K1022">
        <v>24.51</v>
      </c>
    </row>
    <row r="1023" spans="1:11" x14ac:dyDescent="0.25">
      <c r="A1023" t="s">
        <v>18</v>
      </c>
      <c r="B1023" s="2">
        <v>45522</v>
      </c>
      <c r="C1023">
        <v>0</v>
      </c>
      <c r="D1023">
        <v>0</v>
      </c>
      <c r="E1023">
        <v>30.7</v>
      </c>
      <c r="F1023">
        <v>0</v>
      </c>
      <c r="H1023">
        <v>0</v>
      </c>
      <c r="I1023">
        <v>0</v>
      </c>
      <c r="J1023">
        <v>0</v>
      </c>
      <c r="K1023">
        <v>0</v>
      </c>
    </row>
    <row r="1024" spans="1:11" x14ac:dyDescent="0.25">
      <c r="A1024" t="s">
        <v>18</v>
      </c>
      <c r="B1024" s="2">
        <v>45529</v>
      </c>
      <c r="C1024">
        <v>2</v>
      </c>
      <c r="D1024">
        <v>7.6</v>
      </c>
      <c r="E1024">
        <v>44.7</v>
      </c>
      <c r="F1024">
        <v>0</v>
      </c>
      <c r="H1024">
        <v>0</v>
      </c>
      <c r="I1024">
        <v>0</v>
      </c>
      <c r="J1024">
        <v>0</v>
      </c>
      <c r="K1024">
        <v>44.93</v>
      </c>
    </row>
    <row r="1025" spans="1:11" x14ac:dyDescent="0.25">
      <c r="A1025" t="s">
        <v>18</v>
      </c>
      <c r="B1025" s="2">
        <v>45536</v>
      </c>
      <c r="C1025">
        <v>1</v>
      </c>
      <c r="D1025">
        <v>1.6</v>
      </c>
      <c r="E1025">
        <v>11.7</v>
      </c>
      <c r="F1025">
        <v>0</v>
      </c>
      <c r="H1025">
        <v>0</v>
      </c>
      <c r="I1025">
        <v>0</v>
      </c>
      <c r="J1025">
        <v>0</v>
      </c>
      <c r="K1025">
        <v>19.09</v>
      </c>
    </row>
    <row r="1026" spans="1:11" x14ac:dyDescent="0.25">
      <c r="A1026" t="s">
        <v>18</v>
      </c>
      <c r="B1026" s="2">
        <v>45543</v>
      </c>
      <c r="C1026">
        <v>3</v>
      </c>
      <c r="D1026">
        <v>6.8999999999999986</v>
      </c>
      <c r="E1026">
        <v>48.8</v>
      </c>
      <c r="F1026">
        <v>0</v>
      </c>
      <c r="H1026">
        <v>0</v>
      </c>
      <c r="I1026">
        <v>0</v>
      </c>
      <c r="J1026">
        <v>0</v>
      </c>
      <c r="K1026">
        <v>134.88999999999999</v>
      </c>
    </row>
    <row r="1027" spans="1:11" x14ac:dyDescent="0.25">
      <c r="A1027" t="s">
        <v>18</v>
      </c>
      <c r="B1027" s="2">
        <v>45550</v>
      </c>
      <c r="C1027">
        <v>4</v>
      </c>
      <c r="D1027">
        <v>12.8</v>
      </c>
      <c r="E1027">
        <v>18</v>
      </c>
      <c r="F1027">
        <v>0</v>
      </c>
      <c r="H1027">
        <v>0</v>
      </c>
      <c r="I1027">
        <v>0</v>
      </c>
      <c r="J1027">
        <v>0</v>
      </c>
      <c r="K1027">
        <v>101.74</v>
      </c>
    </row>
    <row r="1028" spans="1:11" x14ac:dyDescent="0.25">
      <c r="A1028" t="s">
        <v>18</v>
      </c>
      <c r="B1028" s="2">
        <v>45557</v>
      </c>
      <c r="C1028">
        <v>0</v>
      </c>
      <c r="D1028">
        <v>0</v>
      </c>
      <c r="E1028">
        <v>17.3</v>
      </c>
      <c r="F1028">
        <v>0</v>
      </c>
      <c r="H1028">
        <v>0</v>
      </c>
      <c r="I1028">
        <v>0</v>
      </c>
      <c r="J1028">
        <v>0</v>
      </c>
      <c r="K1028">
        <v>0</v>
      </c>
    </row>
    <row r="1029" spans="1:11" x14ac:dyDescent="0.25">
      <c r="A1029" t="s">
        <v>18</v>
      </c>
      <c r="B1029" s="2">
        <v>45564</v>
      </c>
      <c r="C1029">
        <v>6</v>
      </c>
      <c r="D1029">
        <v>26.4</v>
      </c>
      <c r="E1029">
        <v>33.799999999999997</v>
      </c>
      <c r="F1029">
        <v>0</v>
      </c>
      <c r="H1029">
        <v>0</v>
      </c>
      <c r="I1029">
        <v>0</v>
      </c>
      <c r="J1029">
        <v>0</v>
      </c>
      <c r="K1029">
        <v>354.26</v>
      </c>
    </row>
    <row r="1030" spans="1:11" x14ac:dyDescent="0.25">
      <c r="A1030" t="s">
        <v>18</v>
      </c>
      <c r="B1030" s="2">
        <v>45571</v>
      </c>
      <c r="C1030">
        <v>5</v>
      </c>
      <c r="D1030">
        <v>8</v>
      </c>
      <c r="E1030">
        <v>36.799999999999997</v>
      </c>
      <c r="F1030">
        <v>0</v>
      </c>
      <c r="H1030">
        <v>0</v>
      </c>
      <c r="I1030">
        <v>0</v>
      </c>
      <c r="J1030">
        <v>0</v>
      </c>
      <c r="K1030">
        <v>88.31</v>
      </c>
    </row>
    <row r="1031" spans="1:11" x14ac:dyDescent="0.25">
      <c r="A1031" t="s">
        <v>18</v>
      </c>
      <c r="B1031" s="2">
        <v>45578</v>
      </c>
      <c r="C1031">
        <v>7</v>
      </c>
      <c r="D1031">
        <v>39.200000000000003</v>
      </c>
      <c r="E1031">
        <v>43.5</v>
      </c>
      <c r="F1031">
        <v>0</v>
      </c>
      <c r="H1031">
        <v>0</v>
      </c>
      <c r="I1031">
        <v>0</v>
      </c>
      <c r="J1031">
        <v>0</v>
      </c>
      <c r="K1031">
        <v>283.56</v>
      </c>
    </row>
    <row r="1032" spans="1:11" x14ac:dyDescent="0.25">
      <c r="A1032" t="s">
        <v>18</v>
      </c>
      <c r="B1032" s="2">
        <v>45585</v>
      </c>
      <c r="C1032">
        <v>5</v>
      </c>
      <c r="D1032">
        <v>18.5</v>
      </c>
      <c r="E1032">
        <v>31</v>
      </c>
      <c r="F1032">
        <v>0</v>
      </c>
      <c r="H1032">
        <v>0</v>
      </c>
      <c r="I1032">
        <v>0</v>
      </c>
      <c r="J1032">
        <v>0</v>
      </c>
      <c r="K1032">
        <v>224.31</v>
      </c>
    </row>
    <row r="1033" spans="1:11" x14ac:dyDescent="0.25">
      <c r="A1033" t="s">
        <v>18</v>
      </c>
      <c r="B1033" s="2">
        <v>45592</v>
      </c>
      <c r="C1033">
        <v>0</v>
      </c>
      <c r="D1033">
        <v>0</v>
      </c>
      <c r="E1033">
        <v>20.6</v>
      </c>
      <c r="F1033">
        <v>0</v>
      </c>
      <c r="H1033">
        <v>0</v>
      </c>
      <c r="I1033">
        <v>0</v>
      </c>
      <c r="J1033">
        <v>0</v>
      </c>
      <c r="K1033">
        <v>0</v>
      </c>
    </row>
    <row r="1034" spans="1:11" x14ac:dyDescent="0.25">
      <c r="A1034" t="s">
        <v>18</v>
      </c>
      <c r="B1034" s="2">
        <v>45599</v>
      </c>
      <c r="C1034">
        <v>0</v>
      </c>
      <c r="D1034">
        <v>0</v>
      </c>
      <c r="E1034">
        <v>41.8</v>
      </c>
      <c r="F1034">
        <v>1</v>
      </c>
      <c r="G1034" s="4" t="s">
        <v>24</v>
      </c>
      <c r="H1034">
        <v>537.09</v>
      </c>
      <c r="I1034">
        <v>0</v>
      </c>
      <c r="J1034">
        <v>0</v>
      </c>
      <c r="K1034">
        <v>0</v>
      </c>
    </row>
    <row r="1035" spans="1:11" x14ac:dyDescent="0.25">
      <c r="A1035" t="s">
        <v>18</v>
      </c>
      <c r="B1035" s="2">
        <v>45606</v>
      </c>
      <c r="C1035">
        <v>0</v>
      </c>
      <c r="D1035">
        <v>0</v>
      </c>
      <c r="E1035">
        <v>36.200000000000003</v>
      </c>
      <c r="F1035">
        <v>0</v>
      </c>
      <c r="H1035">
        <v>0</v>
      </c>
      <c r="I1035">
        <v>0</v>
      </c>
      <c r="J1035">
        <v>0</v>
      </c>
      <c r="K1035">
        <v>0</v>
      </c>
    </row>
    <row r="1036" spans="1:11" x14ac:dyDescent="0.25">
      <c r="A1036" t="s">
        <v>18</v>
      </c>
      <c r="B1036" s="2">
        <v>45613</v>
      </c>
      <c r="C1036">
        <v>1</v>
      </c>
      <c r="D1036">
        <v>5</v>
      </c>
      <c r="E1036">
        <v>32.5</v>
      </c>
      <c r="F1036">
        <v>0</v>
      </c>
      <c r="H1036">
        <v>0</v>
      </c>
      <c r="I1036">
        <v>0</v>
      </c>
      <c r="J1036">
        <v>0</v>
      </c>
      <c r="K1036">
        <v>77.23</v>
      </c>
    </row>
    <row r="1037" spans="1:11" x14ac:dyDescent="0.25">
      <c r="A1037" t="s">
        <v>18</v>
      </c>
      <c r="B1037" s="2">
        <v>45620</v>
      </c>
      <c r="C1037">
        <v>0</v>
      </c>
      <c r="D1037">
        <v>0</v>
      </c>
      <c r="E1037">
        <v>36.700000000000003</v>
      </c>
      <c r="F1037">
        <v>0</v>
      </c>
      <c r="H1037">
        <v>0</v>
      </c>
      <c r="I1037">
        <v>0</v>
      </c>
      <c r="J1037">
        <v>0</v>
      </c>
      <c r="K1037">
        <v>0</v>
      </c>
    </row>
    <row r="1038" spans="1:11" x14ac:dyDescent="0.25">
      <c r="A1038" t="s">
        <v>18</v>
      </c>
      <c r="B1038" s="2">
        <v>45627</v>
      </c>
      <c r="C1038">
        <v>4</v>
      </c>
      <c r="D1038">
        <v>15.6</v>
      </c>
      <c r="E1038">
        <v>30.1</v>
      </c>
      <c r="F1038">
        <v>0</v>
      </c>
      <c r="H1038">
        <v>0</v>
      </c>
      <c r="I1038">
        <v>0</v>
      </c>
      <c r="J1038">
        <v>0</v>
      </c>
      <c r="K1038">
        <v>272.25</v>
      </c>
    </row>
    <row r="1039" spans="1:11" x14ac:dyDescent="0.25">
      <c r="A1039" t="s">
        <v>18</v>
      </c>
      <c r="B1039" s="2">
        <v>45634</v>
      </c>
      <c r="C1039">
        <v>7</v>
      </c>
      <c r="D1039">
        <v>39.200000000000003</v>
      </c>
      <c r="E1039">
        <v>25.8</v>
      </c>
      <c r="F1039">
        <v>0</v>
      </c>
      <c r="H1039">
        <v>0</v>
      </c>
      <c r="I1039">
        <v>0</v>
      </c>
      <c r="J1039">
        <v>0</v>
      </c>
      <c r="K1039">
        <v>571.66</v>
      </c>
    </row>
    <row r="1040" spans="1:11" x14ac:dyDescent="0.25">
      <c r="A1040" t="s">
        <v>18</v>
      </c>
      <c r="B1040" s="2">
        <v>45641</v>
      </c>
      <c r="C1040">
        <v>1</v>
      </c>
      <c r="D1040">
        <v>1.6</v>
      </c>
      <c r="E1040">
        <v>33.6</v>
      </c>
      <c r="F1040">
        <v>0</v>
      </c>
      <c r="H1040">
        <v>0</v>
      </c>
      <c r="I1040">
        <v>0</v>
      </c>
      <c r="J1040">
        <v>0</v>
      </c>
      <c r="K1040">
        <v>17.170000000000002</v>
      </c>
    </row>
    <row r="1041" spans="1:11" x14ac:dyDescent="0.25">
      <c r="A1041" t="s">
        <v>18</v>
      </c>
      <c r="B1041" s="2">
        <v>45648</v>
      </c>
      <c r="C1041">
        <v>4</v>
      </c>
      <c r="D1041">
        <v>4.4000000000000004</v>
      </c>
      <c r="E1041">
        <v>46.3</v>
      </c>
      <c r="F1041">
        <v>0</v>
      </c>
      <c r="H1041">
        <v>0</v>
      </c>
      <c r="I1041">
        <v>0</v>
      </c>
      <c r="J1041">
        <v>0</v>
      </c>
      <c r="K1041">
        <v>54.01</v>
      </c>
    </row>
    <row r="1042" spans="1:11" x14ac:dyDescent="0.25">
      <c r="A1042" t="s">
        <v>19</v>
      </c>
      <c r="B1042" s="2">
        <v>44927</v>
      </c>
      <c r="C1042">
        <v>0</v>
      </c>
      <c r="D1042">
        <v>0</v>
      </c>
      <c r="E1042">
        <v>32.799999999999997</v>
      </c>
      <c r="F1042">
        <v>0</v>
      </c>
      <c r="H1042">
        <v>0</v>
      </c>
      <c r="I1042">
        <v>0</v>
      </c>
      <c r="J1042">
        <v>0</v>
      </c>
      <c r="K1042">
        <v>0</v>
      </c>
    </row>
    <row r="1043" spans="1:11" x14ac:dyDescent="0.25">
      <c r="A1043" t="s">
        <v>19</v>
      </c>
      <c r="B1043" s="2">
        <v>44934</v>
      </c>
      <c r="C1043">
        <v>6</v>
      </c>
      <c r="D1043">
        <v>9</v>
      </c>
      <c r="E1043">
        <v>39.5</v>
      </c>
      <c r="F1043">
        <v>0</v>
      </c>
      <c r="H1043">
        <v>0</v>
      </c>
      <c r="I1043">
        <v>0</v>
      </c>
      <c r="J1043">
        <v>0</v>
      </c>
      <c r="K1043">
        <v>125.34</v>
      </c>
    </row>
    <row r="1044" spans="1:11" x14ac:dyDescent="0.25">
      <c r="A1044" t="s">
        <v>19</v>
      </c>
      <c r="B1044" s="2">
        <v>44941</v>
      </c>
      <c r="C1044">
        <v>1</v>
      </c>
      <c r="D1044">
        <v>6</v>
      </c>
      <c r="E1044">
        <v>27.8</v>
      </c>
      <c r="F1044">
        <v>1</v>
      </c>
      <c r="G1044" s="4" t="s">
        <v>24</v>
      </c>
      <c r="H1044">
        <v>840.29</v>
      </c>
      <c r="I1044">
        <v>0</v>
      </c>
      <c r="J1044">
        <v>0</v>
      </c>
      <c r="K1044">
        <v>109.51</v>
      </c>
    </row>
    <row r="1045" spans="1:11" x14ac:dyDescent="0.25">
      <c r="A1045" t="s">
        <v>19</v>
      </c>
      <c r="B1045" s="2">
        <v>44948</v>
      </c>
      <c r="C1045">
        <v>2</v>
      </c>
      <c r="D1045">
        <v>1.2</v>
      </c>
      <c r="E1045">
        <v>28.7</v>
      </c>
      <c r="F1045">
        <v>0</v>
      </c>
      <c r="H1045">
        <v>0</v>
      </c>
      <c r="I1045">
        <v>0</v>
      </c>
      <c r="J1045">
        <v>0</v>
      </c>
      <c r="K1045">
        <v>15.73</v>
      </c>
    </row>
    <row r="1046" spans="1:11" x14ac:dyDescent="0.25">
      <c r="A1046" t="s">
        <v>19</v>
      </c>
      <c r="B1046" s="2">
        <v>44955</v>
      </c>
      <c r="C1046">
        <v>2</v>
      </c>
      <c r="D1046">
        <v>2.2000000000000002</v>
      </c>
      <c r="E1046">
        <v>26.4</v>
      </c>
      <c r="F1046">
        <v>0</v>
      </c>
      <c r="H1046">
        <v>0</v>
      </c>
      <c r="I1046">
        <v>0</v>
      </c>
      <c r="J1046">
        <v>0</v>
      </c>
      <c r="K1046">
        <v>32.76</v>
      </c>
    </row>
    <row r="1047" spans="1:11" x14ac:dyDescent="0.25">
      <c r="A1047" t="s">
        <v>19</v>
      </c>
      <c r="B1047" s="2">
        <v>44962</v>
      </c>
      <c r="C1047">
        <v>4</v>
      </c>
      <c r="D1047">
        <v>4</v>
      </c>
      <c r="E1047">
        <v>47.2</v>
      </c>
      <c r="F1047">
        <v>0</v>
      </c>
      <c r="H1047">
        <v>0</v>
      </c>
      <c r="I1047">
        <v>0</v>
      </c>
      <c r="J1047">
        <v>0</v>
      </c>
      <c r="K1047">
        <v>67.95</v>
      </c>
    </row>
    <row r="1048" spans="1:11" x14ac:dyDescent="0.25">
      <c r="A1048" t="s">
        <v>19</v>
      </c>
      <c r="B1048" s="2">
        <v>44969</v>
      </c>
      <c r="C1048">
        <v>3</v>
      </c>
      <c r="D1048">
        <v>7.5</v>
      </c>
      <c r="E1048">
        <v>38.1</v>
      </c>
      <c r="F1048">
        <v>0</v>
      </c>
      <c r="H1048">
        <v>0</v>
      </c>
      <c r="I1048">
        <v>0</v>
      </c>
      <c r="J1048">
        <v>0</v>
      </c>
      <c r="K1048">
        <v>94.25</v>
      </c>
    </row>
    <row r="1049" spans="1:11" x14ac:dyDescent="0.25">
      <c r="A1049" t="s">
        <v>19</v>
      </c>
      <c r="B1049" s="2">
        <v>44976</v>
      </c>
      <c r="C1049">
        <v>7</v>
      </c>
      <c r="D1049">
        <v>38.5</v>
      </c>
      <c r="E1049">
        <v>45.9</v>
      </c>
      <c r="F1049">
        <v>1</v>
      </c>
      <c r="G1049" s="4" t="s">
        <v>25</v>
      </c>
      <c r="H1049">
        <v>966.27</v>
      </c>
      <c r="I1049">
        <v>0</v>
      </c>
      <c r="J1049">
        <v>0</v>
      </c>
      <c r="K1049">
        <v>502.91</v>
      </c>
    </row>
    <row r="1050" spans="1:11" x14ac:dyDescent="0.25">
      <c r="A1050" t="s">
        <v>19</v>
      </c>
      <c r="B1050" s="2">
        <v>44983</v>
      </c>
      <c r="C1050">
        <v>4</v>
      </c>
      <c r="D1050">
        <v>22.4</v>
      </c>
      <c r="E1050">
        <v>30.3</v>
      </c>
      <c r="F1050">
        <v>0</v>
      </c>
      <c r="H1050">
        <v>0</v>
      </c>
      <c r="I1050">
        <v>0</v>
      </c>
      <c r="J1050">
        <v>0</v>
      </c>
      <c r="K1050">
        <v>438.09</v>
      </c>
    </row>
    <row r="1051" spans="1:11" x14ac:dyDescent="0.25">
      <c r="A1051" t="s">
        <v>19</v>
      </c>
      <c r="B1051" s="2">
        <v>44990</v>
      </c>
      <c r="C1051">
        <v>6</v>
      </c>
      <c r="D1051">
        <v>32.400000000000013</v>
      </c>
      <c r="E1051">
        <v>22.2</v>
      </c>
      <c r="F1051">
        <v>0</v>
      </c>
      <c r="H1051">
        <v>0</v>
      </c>
      <c r="I1051">
        <v>0</v>
      </c>
      <c r="J1051">
        <v>0</v>
      </c>
      <c r="K1051">
        <v>381.33</v>
      </c>
    </row>
    <row r="1052" spans="1:11" x14ac:dyDescent="0.25">
      <c r="A1052" t="s">
        <v>19</v>
      </c>
      <c r="B1052" s="2">
        <v>44997</v>
      </c>
      <c r="C1052">
        <v>5</v>
      </c>
      <c r="D1052">
        <v>17</v>
      </c>
      <c r="E1052">
        <v>39.5</v>
      </c>
      <c r="F1052">
        <v>0</v>
      </c>
      <c r="H1052">
        <v>0</v>
      </c>
      <c r="I1052">
        <v>0</v>
      </c>
      <c r="J1052">
        <v>0</v>
      </c>
      <c r="K1052">
        <v>332.99</v>
      </c>
    </row>
    <row r="1053" spans="1:11" x14ac:dyDescent="0.25">
      <c r="A1053" t="s">
        <v>19</v>
      </c>
      <c r="B1053" s="2">
        <v>45004</v>
      </c>
      <c r="C1053">
        <v>5</v>
      </c>
      <c r="D1053">
        <v>14.5</v>
      </c>
      <c r="E1053">
        <v>10.5</v>
      </c>
      <c r="F1053">
        <v>0</v>
      </c>
      <c r="H1053">
        <v>0</v>
      </c>
      <c r="I1053">
        <v>0</v>
      </c>
      <c r="J1053">
        <v>0</v>
      </c>
      <c r="K1053">
        <v>128.94</v>
      </c>
    </row>
    <row r="1054" spans="1:11" x14ac:dyDescent="0.25">
      <c r="A1054" t="s">
        <v>19</v>
      </c>
      <c r="B1054" s="2">
        <v>45011</v>
      </c>
      <c r="C1054">
        <v>0</v>
      </c>
      <c r="D1054">
        <v>0</v>
      </c>
      <c r="E1054">
        <v>22.8</v>
      </c>
      <c r="F1054">
        <v>0</v>
      </c>
      <c r="H1054">
        <v>0</v>
      </c>
      <c r="I1054">
        <v>0</v>
      </c>
      <c r="J1054">
        <v>0</v>
      </c>
      <c r="K1054">
        <v>0</v>
      </c>
    </row>
    <row r="1055" spans="1:11" x14ac:dyDescent="0.25">
      <c r="A1055" t="s">
        <v>19</v>
      </c>
      <c r="B1055" s="2">
        <v>45018</v>
      </c>
      <c r="C1055">
        <v>3</v>
      </c>
      <c r="D1055">
        <v>7.8000000000000007</v>
      </c>
      <c r="E1055">
        <v>13.4</v>
      </c>
      <c r="F1055">
        <v>0</v>
      </c>
      <c r="H1055">
        <v>0</v>
      </c>
      <c r="I1055">
        <v>0</v>
      </c>
      <c r="J1055">
        <v>0</v>
      </c>
      <c r="K1055">
        <v>114.81</v>
      </c>
    </row>
    <row r="1056" spans="1:11" x14ac:dyDescent="0.25">
      <c r="A1056" t="s">
        <v>19</v>
      </c>
      <c r="B1056" s="2">
        <v>45025</v>
      </c>
      <c r="C1056">
        <v>1</v>
      </c>
      <c r="D1056">
        <v>5.6</v>
      </c>
      <c r="E1056">
        <v>30.4</v>
      </c>
      <c r="F1056">
        <v>0</v>
      </c>
      <c r="H1056">
        <v>0</v>
      </c>
      <c r="I1056">
        <v>0</v>
      </c>
      <c r="J1056">
        <v>0</v>
      </c>
      <c r="K1056">
        <v>50.71</v>
      </c>
    </row>
    <row r="1057" spans="1:11" x14ac:dyDescent="0.25">
      <c r="A1057" t="s">
        <v>19</v>
      </c>
      <c r="B1057" s="2">
        <v>45032</v>
      </c>
      <c r="C1057">
        <v>2</v>
      </c>
      <c r="D1057">
        <v>7.6</v>
      </c>
      <c r="E1057">
        <v>26.9</v>
      </c>
      <c r="F1057">
        <v>0</v>
      </c>
      <c r="H1057">
        <v>0</v>
      </c>
      <c r="I1057">
        <v>0</v>
      </c>
      <c r="J1057">
        <v>0</v>
      </c>
      <c r="K1057">
        <v>120.79</v>
      </c>
    </row>
    <row r="1058" spans="1:11" x14ac:dyDescent="0.25">
      <c r="A1058" t="s">
        <v>19</v>
      </c>
      <c r="B1058" s="2">
        <v>45039</v>
      </c>
      <c r="C1058">
        <v>6</v>
      </c>
      <c r="D1058">
        <v>22.2</v>
      </c>
      <c r="E1058">
        <v>50</v>
      </c>
      <c r="F1058">
        <v>0</v>
      </c>
      <c r="H1058">
        <v>0</v>
      </c>
      <c r="I1058">
        <v>0</v>
      </c>
      <c r="J1058">
        <v>0</v>
      </c>
      <c r="K1058">
        <v>322.58</v>
      </c>
    </row>
    <row r="1059" spans="1:11" x14ac:dyDescent="0.25">
      <c r="A1059" t="s">
        <v>19</v>
      </c>
      <c r="B1059" s="2">
        <v>45046</v>
      </c>
      <c r="C1059">
        <v>4</v>
      </c>
      <c r="D1059">
        <v>2.8</v>
      </c>
      <c r="E1059">
        <v>24.2</v>
      </c>
      <c r="F1059">
        <v>0</v>
      </c>
      <c r="H1059">
        <v>0</v>
      </c>
      <c r="I1059">
        <v>0</v>
      </c>
      <c r="J1059">
        <v>0</v>
      </c>
      <c r="K1059">
        <v>47.2</v>
      </c>
    </row>
    <row r="1060" spans="1:11" x14ac:dyDescent="0.25">
      <c r="A1060" t="s">
        <v>19</v>
      </c>
      <c r="B1060" s="2">
        <v>45053</v>
      </c>
      <c r="C1060">
        <v>6</v>
      </c>
      <c r="D1060">
        <v>6.6000000000000014</v>
      </c>
      <c r="E1060">
        <v>27.1</v>
      </c>
      <c r="F1060">
        <v>0</v>
      </c>
      <c r="H1060">
        <v>0</v>
      </c>
      <c r="I1060">
        <v>0</v>
      </c>
      <c r="J1060">
        <v>0</v>
      </c>
      <c r="K1060">
        <v>57.56</v>
      </c>
    </row>
    <row r="1061" spans="1:11" x14ac:dyDescent="0.25">
      <c r="A1061" t="s">
        <v>19</v>
      </c>
      <c r="B1061" s="2">
        <v>45060</v>
      </c>
      <c r="C1061">
        <v>7</v>
      </c>
      <c r="D1061">
        <v>14.7</v>
      </c>
      <c r="E1061">
        <v>45.8</v>
      </c>
      <c r="F1061">
        <v>0</v>
      </c>
      <c r="H1061">
        <v>0</v>
      </c>
      <c r="I1061">
        <v>0</v>
      </c>
      <c r="J1061">
        <v>0</v>
      </c>
      <c r="K1061">
        <v>146.99</v>
      </c>
    </row>
    <row r="1062" spans="1:11" x14ac:dyDescent="0.25">
      <c r="A1062" t="s">
        <v>19</v>
      </c>
      <c r="B1062" s="2">
        <v>45067</v>
      </c>
      <c r="C1062">
        <v>6</v>
      </c>
      <c r="D1062">
        <v>14.4</v>
      </c>
      <c r="E1062">
        <v>41.2</v>
      </c>
      <c r="F1062">
        <v>0</v>
      </c>
      <c r="H1062">
        <v>0</v>
      </c>
      <c r="I1062">
        <v>0</v>
      </c>
      <c r="J1062">
        <v>0</v>
      </c>
      <c r="K1062">
        <v>245.84</v>
      </c>
    </row>
    <row r="1063" spans="1:11" x14ac:dyDescent="0.25">
      <c r="A1063" t="s">
        <v>19</v>
      </c>
      <c r="B1063" s="2">
        <v>45074</v>
      </c>
      <c r="C1063">
        <v>6</v>
      </c>
      <c r="D1063">
        <v>9</v>
      </c>
      <c r="E1063">
        <v>35.6</v>
      </c>
      <c r="F1063">
        <v>0</v>
      </c>
      <c r="H1063">
        <v>0</v>
      </c>
      <c r="I1063">
        <v>0</v>
      </c>
      <c r="J1063">
        <v>0</v>
      </c>
      <c r="K1063">
        <v>139.77000000000001</v>
      </c>
    </row>
    <row r="1064" spans="1:11" x14ac:dyDescent="0.25">
      <c r="A1064" t="s">
        <v>19</v>
      </c>
      <c r="B1064" s="2">
        <v>45081</v>
      </c>
      <c r="C1064">
        <v>4</v>
      </c>
      <c r="D1064">
        <v>20.399999999999999</v>
      </c>
      <c r="E1064">
        <v>25.1</v>
      </c>
      <c r="F1064">
        <v>0</v>
      </c>
      <c r="H1064">
        <v>0</v>
      </c>
      <c r="I1064">
        <v>0</v>
      </c>
      <c r="J1064">
        <v>0</v>
      </c>
      <c r="K1064">
        <v>388.28</v>
      </c>
    </row>
    <row r="1065" spans="1:11" x14ac:dyDescent="0.25">
      <c r="A1065" t="s">
        <v>19</v>
      </c>
      <c r="B1065" s="2">
        <v>45088</v>
      </c>
      <c r="C1065">
        <v>6</v>
      </c>
      <c r="D1065">
        <v>3.6</v>
      </c>
      <c r="E1065">
        <v>28.1</v>
      </c>
      <c r="F1065">
        <v>0</v>
      </c>
      <c r="H1065">
        <v>0</v>
      </c>
      <c r="I1065">
        <v>0</v>
      </c>
      <c r="J1065">
        <v>0</v>
      </c>
      <c r="K1065">
        <v>18.63</v>
      </c>
    </row>
    <row r="1066" spans="1:11" x14ac:dyDescent="0.25">
      <c r="A1066" t="s">
        <v>19</v>
      </c>
      <c r="B1066" s="2">
        <v>45095</v>
      </c>
      <c r="C1066">
        <v>5</v>
      </c>
      <c r="D1066">
        <v>5.5</v>
      </c>
      <c r="E1066">
        <v>15.7</v>
      </c>
      <c r="F1066">
        <v>0</v>
      </c>
      <c r="H1066">
        <v>0</v>
      </c>
      <c r="I1066">
        <v>0</v>
      </c>
      <c r="J1066">
        <v>0</v>
      </c>
      <c r="K1066">
        <v>90.2</v>
      </c>
    </row>
    <row r="1067" spans="1:11" x14ac:dyDescent="0.25">
      <c r="A1067" t="s">
        <v>19</v>
      </c>
      <c r="B1067" s="2">
        <v>45102</v>
      </c>
      <c r="C1067">
        <v>6</v>
      </c>
      <c r="D1067">
        <v>12</v>
      </c>
      <c r="E1067">
        <v>31.9</v>
      </c>
      <c r="F1067">
        <v>1</v>
      </c>
      <c r="G1067" s="4" t="s">
        <v>24</v>
      </c>
      <c r="H1067">
        <v>964.14</v>
      </c>
      <c r="I1067">
        <v>0</v>
      </c>
      <c r="J1067">
        <v>0</v>
      </c>
      <c r="K1067">
        <v>107.87</v>
      </c>
    </row>
    <row r="1068" spans="1:11" x14ac:dyDescent="0.25">
      <c r="A1068" t="s">
        <v>19</v>
      </c>
      <c r="B1068" s="2">
        <v>45109</v>
      </c>
      <c r="C1068">
        <v>6</v>
      </c>
      <c r="D1068">
        <v>20.399999999999999</v>
      </c>
      <c r="E1068">
        <v>30.1</v>
      </c>
      <c r="F1068">
        <v>0</v>
      </c>
      <c r="H1068">
        <v>0</v>
      </c>
      <c r="I1068">
        <v>0</v>
      </c>
      <c r="J1068">
        <v>0</v>
      </c>
      <c r="K1068">
        <v>144.06</v>
      </c>
    </row>
    <row r="1069" spans="1:11" x14ac:dyDescent="0.25">
      <c r="A1069" t="s">
        <v>19</v>
      </c>
      <c r="B1069" s="2">
        <v>45116</v>
      </c>
      <c r="C1069">
        <v>4</v>
      </c>
      <c r="D1069">
        <v>10.8</v>
      </c>
      <c r="E1069">
        <v>16.100000000000001</v>
      </c>
      <c r="F1069">
        <v>0</v>
      </c>
      <c r="H1069">
        <v>0</v>
      </c>
      <c r="I1069">
        <v>0</v>
      </c>
      <c r="J1069">
        <v>0</v>
      </c>
      <c r="K1069">
        <v>151.51</v>
      </c>
    </row>
    <row r="1070" spans="1:11" x14ac:dyDescent="0.25">
      <c r="A1070" t="s">
        <v>19</v>
      </c>
      <c r="B1070" s="2">
        <v>45123</v>
      </c>
      <c r="C1070">
        <v>1</v>
      </c>
      <c r="D1070">
        <v>2.8</v>
      </c>
      <c r="E1070">
        <v>34.9</v>
      </c>
      <c r="F1070">
        <v>1</v>
      </c>
      <c r="G1070" s="4" t="s">
        <v>25</v>
      </c>
      <c r="H1070">
        <v>166.47</v>
      </c>
      <c r="I1070">
        <v>0</v>
      </c>
      <c r="J1070">
        <v>0</v>
      </c>
      <c r="K1070">
        <v>18.739999999999998</v>
      </c>
    </row>
    <row r="1071" spans="1:11" x14ac:dyDescent="0.25">
      <c r="A1071" t="s">
        <v>19</v>
      </c>
      <c r="B1071" s="2">
        <v>45130</v>
      </c>
      <c r="C1071">
        <v>3</v>
      </c>
      <c r="D1071">
        <v>7.5</v>
      </c>
      <c r="E1071">
        <v>40.200000000000003</v>
      </c>
      <c r="F1071">
        <v>0</v>
      </c>
      <c r="H1071">
        <v>0</v>
      </c>
      <c r="I1071">
        <v>0</v>
      </c>
      <c r="J1071">
        <v>0</v>
      </c>
      <c r="K1071">
        <v>149.84</v>
      </c>
    </row>
    <row r="1072" spans="1:11" x14ac:dyDescent="0.25">
      <c r="A1072" t="s">
        <v>19</v>
      </c>
      <c r="B1072" s="2">
        <v>45137</v>
      </c>
      <c r="C1072">
        <v>3</v>
      </c>
      <c r="D1072">
        <v>13.2</v>
      </c>
      <c r="E1072">
        <v>14.3</v>
      </c>
      <c r="F1072">
        <v>0</v>
      </c>
      <c r="H1072">
        <v>0</v>
      </c>
      <c r="I1072">
        <v>0</v>
      </c>
      <c r="J1072">
        <v>0</v>
      </c>
      <c r="K1072">
        <v>243.1</v>
      </c>
    </row>
    <row r="1073" spans="1:11" x14ac:dyDescent="0.25">
      <c r="A1073" t="s">
        <v>19</v>
      </c>
      <c r="B1073" s="2">
        <v>45144</v>
      </c>
      <c r="C1073">
        <v>5</v>
      </c>
      <c r="D1073">
        <v>7.5</v>
      </c>
      <c r="E1073">
        <v>19.899999999999999</v>
      </c>
      <c r="F1073">
        <v>0</v>
      </c>
      <c r="H1073">
        <v>0</v>
      </c>
      <c r="I1073">
        <v>0</v>
      </c>
      <c r="J1073">
        <v>0</v>
      </c>
      <c r="K1073">
        <v>94.99</v>
      </c>
    </row>
    <row r="1074" spans="1:11" x14ac:dyDescent="0.25">
      <c r="A1074" t="s">
        <v>19</v>
      </c>
      <c r="B1074" s="2">
        <v>45151</v>
      </c>
      <c r="C1074">
        <v>6</v>
      </c>
      <c r="D1074">
        <v>13.8</v>
      </c>
      <c r="E1074">
        <v>43.2</v>
      </c>
      <c r="F1074">
        <v>1</v>
      </c>
      <c r="G1074" s="4" t="s">
        <v>26</v>
      </c>
      <c r="H1074">
        <v>424.28</v>
      </c>
      <c r="I1074">
        <v>0</v>
      </c>
      <c r="J1074">
        <v>0</v>
      </c>
      <c r="K1074">
        <v>224.35</v>
      </c>
    </row>
    <row r="1075" spans="1:11" x14ac:dyDescent="0.25">
      <c r="A1075" t="s">
        <v>19</v>
      </c>
      <c r="B1075" s="2">
        <v>45158</v>
      </c>
      <c r="C1075">
        <v>7</v>
      </c>
      <c r="D1075">
        <v>9.1</v>
      </c>
      <c r="E1075">
        <v>15</v>
      </c>
      <c r="F1075">
        <v>1</v>
      </c>
      <c r="G1075" s="4" t="s">
        <v>25</v>
      </c>
      <c r="H1075">
        <v>685.26</v>
      </c>
      <c r="I1075">
        <v>0</v>
      </c>
      <c r="J1075">
        <v>0</v>
      </c>
      <c r="K1075">
        <v>140.63999999999999</v>
      </c>
    </row>
    <row r="1076" spans="1:11" x14ac:dyDescent="0.25">
      <c r="A1076" t="s">
        <v>19</v>
      </c>
      <c r="B1076" s="2">
        <v>45165</v>
      </c>
      <c r="C1076">
        <v>4</v>
      </c>
      <c r="D1076">
        <v>2.8</v>
      </c>
      <c r="E1076">
        <v>32.700000000000003</v>
      </c>
      <c r="F1076">
        <v>0</v>
      </c>
      <c r="H1076">
        <v>0</v>
      </c>
      <c r="I1076">
        <v>0</v>
      </c>
      <c r="J1076">
        <v>0</v>
      </c>
      <c r="K1076">
        <v>45.74</v>
      </c>
    </row>
    <row r="1077" spans="1:11" x14ac:dyDescent="0.25">
      <c r="A1077" t="s">
        <v>19</v>
      </c>
      <c r="B1077" s="2">
        <v>45172</v>
      </c>
      <c r="C1077">
        <v>7</v>
      </c>
      <c r="D1077">
        <v>37.799999999999997</v>
      </c>
      <c r="E1077">
        <v>47.3</v>
      </c>
      <c r="F1077">
        <v>1</v>
      </c>
      <c r="G1077" s="4" t="s">
        <v>24</v>
      </c>
      <c r="H1077">
        <v>214.1</v>
      </c>
      <c r="I1077">
        <v>0</v>
      </c>
      <c r="J1077">
        <v>0</v>
      </c>
      <c r="K1077">
        <v>494.18</v>
      </c>
    </row>
    <row r="1078" spans="1:11" x14ac:dyDescent="0.25">
      <c r="A1078" t="s">
        <v>19</v>
      </c>
      <c r="B1078" s="2">
        <v>45179</v>
      </c>
      <c r="C1078">
        <v>0</v>
      </c>
      <c r="D1078">
        <v>0</v>
      </c>
      <c r="E1078">
        <v>48.3</v>
      </c>
      <c r="F1078">
        <v>0</v>
      </c>
      <c r="H1078">
        <v>0</v>
      </c>
      <c r="I1078">
        <v>0</v>
      </c>
      <c r="J1078">
        <v>0</v>
      </c>
      <c r="K1078">
        <v>0</v>
      </c>
    </row>
    <row r="1079" spans="1:11" x14ac:dyDescent="0.25">
      <c r="A1079" t="s">
        <v>19</v>
      </c>
      <c r="B1079" s="2">
        <v>45186</v>
      </c>
      <c r="C1079">
        <v>2</v>
      </c>
      <c r="D1079">
        <v>2</v>
      </c>
      <c r="E1079">
        <v>13.2</v>
      </c>
      <c r="F1079">
        <v>0</v>
      </c>
      <c r="H1079">
        <v>0</v>
      </c>
      <c r="I1079">
        <v>0</v>
      </c>
      <c r="J1079">
        <v>0</v>
      </c>
      <c r="K1079">
        <v>39.86</v>
      </c>
    </row>
    <row r="1080" spans="1:11" x14ac:dyDescent="0.25">
      <c r="A1080" t="s">
        <v>19</v>
      </c>
      <c r="B1080" s="2">
        <v>45193</v>
      </c>
      <c r="C1080">
        <v>3</v>
      </c>
      <c r="D1080">
        <v>15.3</v>
      </c>
      <c r="E1080">
        <v>34.9</v>
      </c>
      <c r="F1080">
        <v>0</v>
      </c>
      <c r="H1080">
        <v>0</v>
      </c>
      <c r="I1080">
        <v>0</v>
      </c>
      <c r="J1080">
        <v>0</v>
      </c>
      <c r="K1080">
        <v>293.88</v>
      </c>
    </row>
    <row r="1081" spans="1:11" x14ac:dyDescent="0.25">
      <c r="A1081" t="s">
        <v>19</v>
      </c>
      <c r="B1081" s="2">
        <v>45200</v>
      </c>
      <c r="C1081">
        <v>6</v>
      </c>
      <c r="D1081">
        <v>23.4</v>
      </c>
      <c r="E1081">
        <v>31.5</v>
      </c>
      <c r="F1081">
        <v>0</v>
      </c>
      <c r="H1081">
        <v>0</v>
      </c>
      <c r="I1081">
        <v>0</v>
      </c>
      <c r="J1081">
        <v>0</v>
      </c>
      <c r="K1081">
        <v>459.31</v>
      </c>
    </row>
    <row r="1082" spans="1:11" x14ac:dyDescent="0.25">
      <c r="A1082" t="s">
        <v>19</v>
      </c>
      <c r="B1082" s="2">
        <v>45207</v>
      </c>
      <c r="C1082">
        <v>6</v>
      </c>
      <c r="D1082">
        <v>25.8</v>
      </c>
      <c r="E1082">
        <v>32</v>
      </c>
      <c r="F1082">
        <v>0</v>
      </c>
      <c r="H1082">
        <v>0</v>
      </c>
      <c r="I1082">
        <v>0</v>
      </c>
      <c r="J1082">
        <v>0</v>
      </c>
      <c r="K1082">
        <v>348.51</v>
      </c>
    </row>
    <row r="1083" spans="1:11" x14ac:dyDescent="0.25">
      <c r="A1083" t="s">
        <v>19</v>
      </c>
      <c r="B1083" s="2">
        <v>45214</v>
      </c>
      <c r="C1083">
        <v>1</v>
      </c>
      <c r="D1083">
        <v>2.2999999999999998</v>
      </c>
      <c r="E1083">
        <v>33.5</v>
      </c>
      <c r="F1083">
        <v>0</v>
      </c>
      <c r="H1083">
        <v>0</v>
      </c>
      <c r="I1083">
        <v>0</v>
      </c>
      <c r="J1083">
        <v>0</v>
      </c>
      <c r="K1083">
        <v>13.2</v>
      </c>
    </row>
    <row r="1084" spans="1:11" x14ac:dyDescent="0.25">
      <c r="A1084" t="s">
        <v>19</v>
      </c>
      <c r="B1084" s="2">
        <v>45221</v>
      </c>
      <c r="C1084">
        <v>1</v>
      </c>
      <c r="D1084">
        <v>3.9</v>
      </c>
      <c r="E1084">
        <v>38.9</v>
      </c>
      <c r="F1084">
        <v>0</v>
      </c>
      <c r="H1084">
        <v>0</v>
      </c>
      <c r="I1084">
        <v>0</v>
      </c>
      <c r="J1084">
        <v>0</v>
      </c>
      <c r="K1084">
        <v>59.72</v>
      </c>
    </row>
    <row r="1085" spans="1:11" x14ac:dyDescent="0.25">
      <c r="A1085" t="s">
        <v>19</v>
      </c>
      <c r="B1085" s="2">
        <v>45228</v>
      </c>
      <c r="C1085">
        <v>7</v>
      </c>
      <c r="D1085">
        <v>42</v>
      </c>
      <c r="E1085">
        <v>19.899999999999999</v>
      </c>
      <c r="F1085">
        <v>0</v>
      </c>
      <c r="H1085">
        <v>0</v>
      </c>
      <c r="I1085">
        <v>0</v>
      </c>
      <c r="J1085">
        <v>0</v>
      </c>
      <c r="K1085">
        <v>238.03</v>
      </c>
    </row>
    <row r="1086" spans="1:11" x14ac:dyDescent="0.25">
      <c r="A1086" t="s">
        <v>19</v>
      </c>
      <c r="B1086" s="2">
        <v>45235</v>
      </c>
      <c r="C1086">
        <v>1</v>
      </c>
      <c r="D1086">
        <v>0.9</v>
      </c>
      <c r="E1086">
        <v>13.1</v>
      </c>
      <c r="F1086">
        <v>0</v>
      </c>
      <c r="H1086">
        <v>0</v>
      </c>
      <c r="I1086">
        <v>0</v>
      </c>
      <c r="J1086">
        <v>0</v>
      </c>
      <c r="K1086">
        <v>15.74</v>
      </c>
    </row>
    <row r="1087" spans="1:11" x14ac:dyDescent="0.25">
      <c r="A1087" t="s">
        <v>19</v>
      </c>
      <c r="B1087" s="2">
        <v>45242</v>
      </c>
      <c r="C1087">
        <v>6</v>
      </c>
      <c r="D1087">
        <v>9.6000000000000014</v>
      </c>
      <c r="E1087">
        <v>22.6</v>
      </c>
      <c r="F1087">
        <v>0</v>
      </c>
      <c r="H1087">
        <v>0</v>
      </c>
      <c r="I1087">
        <v>0</v>
      </c>
      <c r="J1087">
        <v>0</v>
      </c>
      <c r="K1087">
        <v>66.11</v>
      </c>
    </row>
    <row r="1088" spans="1:11" x14ac:dyDescent="0.25">
      <c r="A1088" t="s">
        <v>19</v>
      </c>
      <c r="B1088" s="2">
        <v>45249</v>
      </c>
      <c r="C1088">
        <v>4</v>
      </c>
      <c r="D1088">
        <v>9.1999999999999993</v>
      </c>
      <c r="E1088">
        <v>34</v>
      </c>
      <c r="F1088">
        <v>0</v>
      </c>
      <c r="H1088">
        <v>0</v>
      </c>
      <c r="I1088">
        <v>1</v>
      </c>
      <c r="J1088">
        <v>1</v>
      </c>
      <c r="K1088">
        <v>127.99</v>
      </c>
    </row>
    <row r="1089" spans="1:11" x14ac:dyDescent="0.25">
      <c r="A1089" t="s">
        <v>19</v>
      </c>
      <c r="B1089" s="2">
        <v>45256</v>
      </c>
      <c r="C1089">
        <v>4</v>
      </c>
      <c r="D1089">
        <v>19.600000000000001</v>
      </c>
      <c r="E1089">
        <v>21.9</v>
      </c>
      <c r="F1089">
        <v>0</v>
      </c>
      <c r="H1089">
        <v>0</v>
      </c>
      <c r="I1089">
        <v>0</v>
      </c>
      <c r="J1089">
        <v>0</v>
      </c>
      <c r="K1089">
        <v>111.81</v>
      </c>
    </row>
    <row r="1090" spans="1:11" x14ac:dyDescent="0.25">
      <c r="A1090" t="s">
        <v>19</v>
      </c>
      <c r="B1090" s="2">
        <v>45263</v>
      </c>
      <c r="C1090">
        <v>6</v>
      </c>
      <c r="D1090">
        <v>36</v>
      </c>
      <c r="E1090">
        <v>37.299999999999997</v>
      </c>
      <c r="F1090">
        <v>0</v>
      </c>
      <c r="H1090">
        <v>0</v>
      </c>
      <c r="I1090">
        <v>0</v>
      </c>
      <c r="J1090">
        <v>0</v>
      </c>
      <c r="K1090">
        <v>645.24</v>
      </c>
    </row>
    <row r="1091" spans="1:11" x14ac:dyDescent="0.25">
      <c r="A1091" t="s">
        <v>19</v>
      </c>
      <c r="B1091" s="2">
        <v>45270</v>
      </c>
      <c r="C1091">
        <v>6</v>
      </c>
      <c r="D1091">
        <v>17.399999999999999</v>
      </c>
      <c r="E1091">
        <v>26.4</v>
      </c>
      <c r="F1091">
        <v>0</v>
      </c>
      <c r="H1091">
        <v>0</v>
      </c>
      <c r="I1091">
        <v>0</v>
      </c>
      <c r="J1091">
        <v>0</v>
      </c>
      <c r="K1091">
        <v>129.24</v>
      </c>
    </row>
    <row r="1092" spans="1:11" x14ac:dyDescent="0.25">
      <c r="A1092" t="s">
        <v>19</v>
      </c>
      <c r="B1092" s="2">
        <v>45277</v>
      </c>
      <c r="C1092">
        <v>4</v>
      </c>
      <c r="D1092">
        <v>8.8000000000000007</v>
      </c>
      <c r="E1092">
        <v>44.6</v>
      </c>
      <c r="F1092">
        <v>0</v>
      </c>
      <c r="H1092">
        <v>0</v>
      </c>
      <c r="I1092">
        <v>0</v>
      </c>
      <c r="J1092">
        <v>0</v>
      </c>
      <c r="K1092">
        <v>114.95</v>
      </c>
    </row>
    <row r="1093" spans="1:11" x14ac:dyDescent="0.25">
      <c r="A1093" t="s">
        <v>19</v>
      </c>
      <c r="B1093" s="2">
        <v>45284</v>
      </c>
      <c r="C1093">
        <v>0</v>
      </c>
      <c r="D1093">
        <v>0</v>
      </c>
      <c r="E1093">
        <v>41.3</v>
      </c>
      <c r="F1093">
        <v>0</v>
      </c>
      <c r="H1093">
        <v>0</v>
      </c>
      <c r="I1093">
        <v>0</v>
      </c>
      <c r="J1093">
        <v>0</v>
      </c>
      <c r="K1093">
        <v>0</v>
      </c>
    </row>
    <row r="1094" spans="1:11" x14ac:dyDescent="0.25">
      <c r="A1094" t="s">
        <v>19</v>
      </c>
      <c r="B1094" s="2">
        <v>45291</v>
      </c>
      <c r="C1094">
        <v>0</v>
      </c>
      <c r="D1094">
        <v>0</v>
      </c>
      <c r="E1094">
        <v>19.7</v>
      </c>
      <c r="F1094">
        <v>0</v>
      </c>
      <c r="H1094">
        <v>0</v>
      </c>
      <c r="I1094">
        <v>0</v>
      </c>
      <c r="J1094">
        <v>0</v>
      </c>
      <c r="K1094">
        <v>0</v>
      </c>
    </row>
    <row r="1095" spans="1:11" x14ac:dyDescent="0.25">
      <c r="A1095" t="s">
        <v>19</v>
      </c>
      <c r="B1095" s="2">
        <v>45298</v>
      </c>
      <c r="C1095">
        <v>6</v>
      </c>
      <c r="D1095">
        <v>28.8</v>
      </c>
      <c r="E1095">
        <v>44.2</v>
      </c>
      <c r="F1095">
        <v>0</v>
      </c>
      <c r="H1095">
        <v>0</v>
      </c>
      <c r="I1095">
        <v>0</v>
      </c>
      <c r="J1095">
        <v>0</v>
      </c>
      <c r="K1095">
        <v>446.66</v>
      </c>
    </row>
    <row r="1096" spans="1:11" x14ac:dyDescent="0.25">
      <c r="A1096" t="s">
        <v>19</v>
      </c>
      <c r="B1096" s="2">
        <v>45305</v>
      </c>
      <c r="C1096">
        <v>0</v>
      </c>
      <c r="D1096">
        <v>0</v>
      </c>
      <c r="E1096">
        <v>35.299999999999997</v>
      </c>
      <c r="F1096">
        <v>0</v>
      </c>
      <c r="H1096">
        <v>0</v>
      </c>
      <c r="I1096">
        <v>0</v>
      </c>
      <c r="J1096">
        <v>0</v>
      </c>
      <c r="K1096">
        <v>0</v>
      </c>
    </row>
    <row r="1097" spans="1:11" x14ac:dyDescent="0.25">
      <c r="A1097" t="s">
        <v>19</v>
      </c>
      <c r="B1097" s="2">
        <v>45312</v>
      </c>
      <c r="C1097">
        <v>0</v>
      </c>
      <c r="D1097">
        <v>0</v>
      </c>
      <c r="E1097">
        <v>37</v>
      </c>
      <c r="F1097">
        <v>0</v>
      </c>
      <c r="H1097">
        <v>0</v>
      </c>
      <c r="I1097">
        <v>0</v>
      </c>
      <c r="J1097">
        <v>0</v>
      </c>
      <c r="K1097">
        <v>0</v>
      </c>
    </row>
    <row r="1098" spans="1:11" x14ac:dyDescent="0.25">
      <c r="A1098" t="s">
        <v>19</v>
      </c>
      <c r="B1098" s="2">
        <v>45319</v>
      </c>
      <c r="C1098">
        <v>4</v>
      </c>
      <c r="D1098">
        <v>6</v>
      </c>
      <c r="E1098">
        <v>40.5</v>
      </c>
      <c r="F1098">
        <v>0</v>
      </c>
      <c r="H1098">
        <v>0</v>
      </c>
      <c r="I1098">
        <v>0</v>
      </c>
      <c r="J1098">
        <v>0</v>
      </c>
      <c r="K1098">
        <v>73.05</v>
      </c>
    </row>
    <row r="1099" spans="1:11" x14ac:dyDescent="0.25">
      <c r="A1099" t="s">
        <v>19</v>
      </c>
      <c r="B1099" s="2">
        <v>45326</v>
      </c>
      <c r="C1099">
        <v>7</v>
      </c>
      <c r="D1099">
        <v>15.4</v>
      </c>
      <c r="E1099">
        <v>15.4</v>
      </c>
      <c r="F1099">
        <v>0</v>
      </c>
      <c r="H1099">
        <v>0</v>
      </c>
      <c r="I1099">
        <v>0</v>
      </c>
      <c r="J1099">
        <v>0</v>
      </c>
      <c r="K1099">
        <v>83.41</v>
      </c>
    </row>
    <row r="1100" spans="1:11" x14ac:dyDescent="0.25">
      <c r="A1100" t="s">
        <v>19</v>
      </c>
      <c r="B1100" s="2">
        <v>45333</v>
      </c>
      <c r="C1100">
        <v>1</v>
      </c>
      <c r="D1100">
        <v>1.5</v>
      </c>
      <c r="E1100">
        <v>38.4</v>
      </c>
      <c r="F1100">
        <v>1</v>
      </c>
      <c r="G1100" s="4" t="s">
        <v>25</v>
      </c>
      <c r="H1100">
        <v>919.65</v>
      </c>
      <c r="I1100">
        <v>0</v>
      </c>
      <c r="J1100">
        <v>0</v>
      </c>
      <c r="K1100">
        <v>25.84</v>
      </c>
    </row>
    <row r="1101" spans="1:11" x14ac:dyDescent="0.25">
      <c r="A1101" t="s">
        <v>19</v>
      </c>
      <c r="B1101" s="2">
        <v>45340</v>
      </c>
      <c r="C1101">
        <v>4</v>
      </c>
      <c r="D1101">
        <v>13.6</v>
      </c>
      <c r="E1101">
        <v>30.7</v>
      </c>
      <c r="F1101">
        <v>0</v>
      </c>
      <c r="H1101">
        <v>0</v>
      </c>
      <c r="I1101">
        <v>0</v>
      </c>
      <c r="J1101">
        <v>0</v>
      </c>
      <c r="K1101">
        <v>223.14</v>
      </c>
    </row>
    <row r="1102" spans="1:11" x14ac:dyDescent="0.25">
      <c r="A1102" t="s">
        <v>19</v>
      </c>
      <c r="B1102" s="2">
        <v>45347</v>
      </c>
      <c r="C1102">
        <v>0</v>
      </c>
      <c r="D1102">
        <v>0</v>
      </c>
      <c r="E1102">
        <v>33.6</v>
      </c>
      <c r="F1102">
        <v>0</v>
      </c>
      <c r="H1102">
        <v>0</v>
      </c>
      <c r="I1102">
        <v>0</v>
      </c>
      <c r="J1102">
        <v>0</v>
      </c>
      <c r="K1102">
        <v>0</v>
      </c>
    </row>
    <row r="1103" spans="1:11" x14ac:dyDescent="0.25">
      <c r="A1103" t="s">
        <v>19</v>
      </c>
      <c r="B1103" s="2">
        <v>45354</v>
      </c>
      <c r="C1103">
        <v>2</v>
      </c>
      <c r="D1103">
        <v>3.2</v>
      </c>
      <c r="E1103">
        <v>13.2</v>
      </c>
      <c r="F1103">
        <v>0</v>
      </c>
      <c r="H1103">
        <v>0</v>
      </c>
      <c r="I1103">
        <v>0</v>
      </c>
      <c r="J1103">
        <v>0</v>
      </c>
      <c r="K1103">
        <v>33.200000000000003</v>
      </c>
    </row>
    <row r="1104" spans="1:11" x14ac:dyDescent="0.25">
      <c r="A1104" t="s">
        <v>19</v>
      </c>
      <c r="B1104" s="2">
        <v>45361</v>
      </c>
      <c r="C1104">
        <v>0</v>
      </c>
      <c r="D1104">
        <v>0</v>
      </c>
      <c r="E1104">
        <v>20.9</v>
      </c>
      <c r="F1104">
        <v>0</v>
      </c>
      <c r="H1104">
        <v>0</v>
      </c>
      <c r="I1104">
        <v>0</v>
      </c>
      <c r="J1104">
        <v>0</v>
      </c>
      <c r="K1104">
        <v>0</v>
      </c>
    </row>
    <row r="1105" spans="1:11" x14ac:dyDescent="0.25">
      <c r="A1105" t="s">
        <v>19</v>
      </c>
      <c r="B1105" s="2">
        <v>45368</v>
      </c>
      <c r="C1105">
        <v>2</v>
      </c>
      <c r="D1105">
        <v>8</v>
      </c>
      <c r="E1105">
        <v>27</v>
      </c>
      <c r="F1105">
        <v>0</v>
      </c>
      <c r="H1105">
        <v>0</v>
      </c>
      <c r="I1105">
        <v>0</v>
      </c>
      <c r="J1105">
        <v>0</v>
      </c>
      <c r="K1105">
        <v>59.75</v>
      </c>
    </row>
    <row r="1106" spans="1:11" x14ac:dyDescent="0.25">
      <c r="A1106" t="s">
        <v>19</v>
      </c>
      <c r="B1106" s="2">
        <v>45375</v>
      </c>
      <c r="C1106">
        <v>3</v>
      </c>
      <c r="D1106">
        <v>10.199999999999999</v>
      </c>
      <c r="E1106">
        <v>19.2</v>
      </c>
      <c r="F1106">
        <v>0</v>
      </c>
      <c r="H1106">
        <v>0</v>
      </c>
      <c r="I1106">
        <v>0</v>
      </c>
      <c r="J1106">
        <v>0</v>
      </c>
      <c r="K1106">
        <v>85.88</v>
      </c>
    </row>
    <row r="1107" spans="1:11" x14ac:dyDescent="0.25">
      <c r="A1107" t="s">
        <v>19</v>
      </c>
      <c r="B1107" s="2">
        <v>45382</v>
      </c>
      <c r="C1107">
        <v>5</v>
      </c>
      <c r="D1107">
        <v>21.5</v>
      </c>
      <c r="E1107">
        <v>39.200000000000003</v>
      </c>
      <c r="F1107">
        <v>0</v>
      </c>
      <c r="H1107">
        <v>0</v>
      </c>
      <c r="I1107">
        <v>0</v>
      </c>
      <c r="J1107">
        <v>0</v>
      </c>
      <c r="K1107">
        <v>256.24</v>
      </c>
    </row>
    <row r="1108" spans="1:11" x14ac:dyDescent="0.25">
      <c r="A1108" t="s">
        <v>19</v>
      </c>
      <c r="B1108" s="2">
        <v>45389</v>
      </c>
      <c r="C1108">
        <v>5</v>
      </c>
      <c r="D1108">
        <v>29.5</v>
      </c>
      <c r="E1108">
        <v>35.4</v>
      </c>
      <c r="F1108">
        <v>0</v>
      </c>
      <c r="H1108">
        <v>0</v>
      </c>
      <c r="I1108">
        <v>0</v>
      </c>
      <c r="J1108">
        <v>0</v>
      </c>
      <c r="K1108">
        <v>374.97</v>
      </c>
    </row>
    <row r="1109" spans="1:11" x14ac:dyDescent="0.25">
      <c r="A1109" t="s">
        <v>19</v>
      </c>
      <c r="B1109" s="2">
        <v>45396</v>
      </c>
      <c r="C1109">
        <v>4</v>
      </c>
      <c r="D1109">
        <v>4.8</v>
      </c>
      <c r="E1109">
        <v>36.9</v>
      </c>
      <c r="F1109">
        <v>0</v>
      </c>
      <c r="H1109">
        <v>0</v>
      </c>
      <c r="I1109">
        <v>0</v>
      </c>
      <c r="J1109">
        <v>0</v>
      </c>
      <c r="K1109">
        <v>47.35</v>
      </c>
    </row>
    <row r="1110" spans="1:11" x14ac:dyDescent="0.25">
      <c r="A1110" t="s">
        <v>19</v>
      </c>
      <c r="B1110" s="2">
        <v>45403</v>
      </c>
      <c r="C1110">
        <v>4</v>
      </c>
      <c r="D1110">
        <v>10</v>
      </c>
      <c r="E1110">
        <v>40.1</v>
      </c>
      <c r="F1110">
        <v>0</v>
      </c>
      <c r="H1110">
        <v>0</v>
      </c>
      <c r="I1110">
        <v>1</v>
      </c>
      <c r="J1110">
        <v>6</v>
      </c>
      <c r="K1110">
        <v>191.69</v>
      </c>
    </row>
    <row r="1111" spans="1:11" x14ac:dyDescent="0.25">
      <c r="A1111" t="s">
        <v>19</v>
      </c>
      <c r="B1111" s="2">
        <v>45410</v>
      </c>
      <c r="C1111">
        <v>4</v>
      </c>
      <c r="D1111">
        <v>8.8000000000000007</v>
      </c>
      <c r="E1111">
        <v>24.7</v>
      </c>
      <c r="F1111">
        <v>0</v>
      </c>
      <c r="H1111">
        <v>0</v>
      </c>
      <c r="I1111">
        <v>0</v>
      </c>
      <c r="J1111">
        <v>0</v>
      </c>
      <c r="K1111">
        <v>63.22</v>
      </c>
    </row>
    <row r="1112" spans="1:11" x14ac:dyDescent="0.25">
      <c r="A1112" t="s">
        <v>19</v>
      </c>
      <c r="B1112" s="2">
        <v>45417</v>
      </c>
      <c r="C1112">
        <v>3</v>
      </c>
      <c r="D1112">
        <v>15.6</v>
      </c>
      <c r="E1112">
        <v>13.1</v>
      </c>
      <c r="F1112">
        <v>0</v>
      </c>
      <c r="H1112">
        <v>0</v>
      </c>
      <c r="I1112">
        <v>0</v>
      </c>
      <c r="J1112">
        <v>0</v>
      </c>
      <c r="K1112">
        <v>296.70999999999998</v>
      </c>
    </row>
    <row r="1113" spans="1:11" x14ac:dyDescent="0.25">
      <c r="A1113" t="s">
        <v>19</v>
      </c>
      <c r="B1113" s="2">
        <v>45424</v>
      </c>
      <c r="C1113">
        <v>7</v>
      </c>
      <c r="D1113">
        <v>14.7</v>
      </c>
      <c r="E1113">
        <v>31.5</v>
      </c>
      <c r="F1113">
        <v>0</v>
      </c>
      <c r="H1113">
        <v>0</v>
      </c>
      <c r="I1113">
        <v>0</v>
      </c>
      <c r="J1113">
        <v>0</v>
      </c>
      <c r="K1113">
        <v>181.82</v>
      </c>
    </row>
    <row r="1114" spans="1:11" x14ac:dyDescent="0.25">
      <c r="A1114" t="s">
        <v>19</v>
      </c>
      <c r="B1114" s="2">
        <v>45431</v>
      </c>
      <c r="C1114">
        <v>1</v>
      </c>
      <c r="D1114">
        <v>3</v>
      </c>
      <c r="E1114">
        <v>46</v>
      </c>
      <c r="F1114">
        <v>0</v>
      </c>
      <c r="H1114">
        <v>0</v>
      </c>
      <c r="I1114">
        <v>0</v>
      </c>
      <c r="J1114">
        <v>0</v>
      </c>
      <c r="K1114">
        <v>44.9</v>
      </c>
    </row>
    <row r="1115" spans="1:11" x14ac:dyDescent="0.25">
      <c r="A1115" t="s">
        <v>19</v>
      </c>
      <c r="B1115" s="2">
        <v>45438</v>
      </c>
      <c r="C1115">
        <v>2</v>
      </c>
      <c r="D1115">
        <v>6.4</v>
      </c>
      <c r="E1115">
        <v>11.2</v>
      </c>
      <c r="F1115">
        <v>0</v>
      </c>
      <c r="H1115">
        <v>0</v>
      </c>
      <c r="I1115">
        <v>0</v>
      </c>
      <c r="J1115">
        <v>0</v>
      </c>
      <c r="K1115">
        <v>68.430000000000007</v>
      </c>
    </row>
    <row r="1116" spans="1:11" x14ac:dyDescent="0.25">
      <c r="A1116" t="s">
        <v>19</v>
      </c>
      <c r="B1116" s="2">
        <v>45445</v>
      </c>
      <c r="C1116">
        <v>2</v>
      </c>
      <c r="D1116">
        <v>10</v>
      </c>
      <c r="E1116">
        <v>45.9</v>
      </c>
      <c r="F1116">
        <v>0</v>
      </c>
      <c r="H1116">
        <v>0</v>
      </c>
      <c r="I1116">
        <v>1</v>
      </c>
      <c r="J1116">
        <v>5</v>
      </c>
      <c r="K1116">
        <v>59.12</v>
      </c>
    </row>
    <row r="1117" spans="1:11" x14ac:dyDescent="0.25">
      <c r="A1117" t="s">
        <v>19</v>
      </c>
      <c r="B1117" s="2">
        <v>45452</v>
      </c>
      <c r="C1117">
        <v>1</v>
      </c>
      <c r="D1117">
        <v>3.8</v>
      </c>
      <c r="E1117">
        <v>25.5</v>
      </c>
      <c r="F1117">
        <v>0</v>
      </c>
      <c r="H1117">
        <v>0</v>
      </c>
      <c r="I1117">
        <v>1</v>
      </c>
      <c r="J1117">
        <v>3</v>
      </c>
      <c r="K1117">
        <v>59.74</v>
      </c>
    </row>
    <row r="1118" spans="1:11" x14ac:dyDescent="0.25">
      <c r="A1118" t="s">
        <v>19</v>
      </c>
      <c r="B1118" s="2">
        <v>45459</v>
      </c>
      <c r="C1118">
        <v>3</v>
      </c>
      <c r="D1118">
        <v>2.1</v>
      </c>
      <c r="E1118">
        <v>34.4</v>
      </c>
      <c r="F1118">
        <v>0</v>
      </c>
      <c r="H1118">
        <v>0</v>
      </c>
      <c r="I1118">
        <v>0</v>
      </c>
      <c r="J1118">
        <v>0</v>
      </c>
      <c r="K1118">
        <v>33.15</v>
      </c>
    </row>
    <row r="1119" spans="1:11" x14ac:dyDescent="0.25">
      <c r="A1119" t="s">
        <v>19</v>
      </c>
      <c r="B1119" s="2">
        <v>45466</v>
      </c>
      <c r="C1119">
        <v>2</v>
      </c>
      <c r="D1119">
        <v>4</v>
      </c>
      <c r="E1119">
        <v>45.8</v>
      </c>
      <c r="F1119">
        <v>0</v>
      </c>
      <c r="H1119">
        <v>0</v>
      </c>
      <c r="I1119">
        <v>0</v>
      </c>
      <c r="J1119">
        <v>0</v>
      </c>
      <c r="K1119">
        <v>38.340000000000003</v>
      </c>
    </row>
    <row r="1120" spans="1:11" x14ac:dyDescent="0.25">
      <c r="A1120" t="s">
        <v>19</v>
      </c>
      <c r="B1120" s="2">
        <v>45473</v>
      </c>
      <c r="C1120">
        <v>0</v>
      </c>
      <c r="D1120">
        <v>0</v>
      </c>
      <c r="E1120">
        <v>44.5</v>
      </c>
      <c r="F1120">
        <v>0</v>
      </c>
      <c r="H1120">
        <v>0</v>
      </c>
      <c r="I1120">
        <v>0</v>
      </c>
      <c r="J1120">
        <v>0</v>
      </c>
      <c r="K1120">
        <v>0</v>
      </c>
    </row>
    <row r="1121" spans="1:11" x14ac:dyDescent="0.25">
      <c r="A1121" t="s">
        <v>19</v>
      </c>
      <c r="B1121" s="2">
        <v>45480</v>
      </c>
      <c r="C1121">
        <v>6</v>
      </c>
      <c r="D1121">
        <v>17.399999999999999</v>
      </c>
      <c r="E1121">
        <v>30.2</v>
      </c>
      <c r="F1121">
        <v>0</v>
      </c>
      <c r="H1121">
        <v>0</v>
      </c>
      <c r="I1121">
        <v>0</v>
      </c>
      <c r="J1121">
        <v>0</v>
      </c>
      <c r="K1121">
        <v>197.92</v>
      </c>
    </row>
    <row r="1122" spans="1:11" x14ac:dyDescent="0.25">
      <c r="A1122" t="s">
        <v>19</v>
      </c>
      <c r="B1122" s="2">
        <v>45487</v>
      </c>
      <c r="C1122">
        <v>2</v>
      </c>
      <c r="D1122">
        <v>4</v>
      </c>
      <c r="E1122">
        <v>20.2</v>
      </c>
      <c r="F1122">
        <v>0</v>
      </c>
      <c r="H1122">
        <v>0</v>
      </c>
      <c r="I1122">
        <v>0</v>
      </c>
      <c r="J1122">
        <v>0</v>
      </c>
      <c r="K1122">
        <v>35.71</v>
      </c>
    </row>
    <row r="1123" spans="1:11" x14ac:dyDescent="0.25">
      <c r="A1123" t="s">
        <v>19</v>
      </c>
      <c r="B1123" s="2">
        <v>45494</v>
      </c>
      <c r="C1123">
        <v>0</v>
      </c>
      <c r="D1123">
        <v>0</v>
      </c>
      <c r="E1123">
        <v>18.399999999999999</v>
      </c>
      <c r="F1123">
        <v>0</v>
      </c>
      <c r="H1123">
        <v>0</v>
      </c>
      <c r="I1123">
        <v>0</v>
      </c>
      <c r="J1123">
        <v>0</v>
      </c>
      <c r="K1123">
        <v>0</v>
      </c>
    </row>
    <row r="1124" spans="1:11" x14ac:dyDescent="0.25">
      <c r="A1124" t="s">
        <v>19</v>
      </c>
      <c r="B1124" s="2">
        <v>45501</v>
      </c>
      <c r="C1124">
        <v>3</v>
      </c>
      <c r="D1124">
        <v>9</v>
      </c>
      <c r="E1124">
        <v>41.4</v>
      </c>
      <c r="F1124">
        <v>0</v>
      </c>
      <c r="H1124">
        <v>0</v>
      </c>
      <c r="I1124">
        <v>0</v>
      </c>
      <c r="J1124">
        <v>0</v>
      </c>
      <c r="K1124">
        <v>132.87</v>
      </c>
    </row>
    <row r="1125" spans="1:11" x14ac:dyDescent="0.25">
      <c r="A1125" t="s">
        <v>19</v>
      </c>
      <c r="B1125" s="2">
        <v>45508</v>
      </c>
      <c r="C1125">
        <v>5</v>
      </c>
      <c r="D1125">
        <v>9</v>
      </c>
      <c r="E1125">
        <v>33.799999999999997</v>
      </c>
      <c r="F1125">
        <v>0</v>
      </c>
      <c r="H1125">
        <v>0</v>
      </c>
      <c r="I1125">
        <v>0</v>
      </c>
      <c r="J1125">
        <v>0</v>
      </c>
      <c r="K1125">
        <v>112.82</v>
      </c>
    </row>
    <row r="1126" spans="1:11" x14ac:dyDescent="0.25">
      <c r="A1126" t="s">
        <v>19</v>
      </c>
      <c r="B1126" s="2">
        <v>45515</v>
      </c>
      <c r="C1126">
        <v>4</v>
      </c>
      <c r="D1126">
        <v>21.2</v>
      </c>
      <c r="E1126">
        <v>39.4</v>
      </c>
      <c r="F1126">
        <v>0</v>
      </c>
      <c r="H1126">
        <v>0</v>
      </c>
      <c r="I1126">
        <v>0</v>
      </c>
      <c r="J1126">
        <v>0</v>
      </c>
      <c r="K1126">
        <v>241.34</v>
      </c>
    </row>
    <row r="1127" spans="1:11" x14ac:dyDescent="0.25">
      <c r="A1127" t="s">
        <v>19</v>
      </c>
      <c r="B1127" s="2">
        <v>45522</v>
      </c>
      <c r="C1127">
        <v>2</v>
      </c>
      <c r="D1127">
        <v>10.8</v>
      </c>
      <c r="E1127">
        <v>40.6</v>
      </c>
      <c r="F1127">
        <v>0</v>
      </c>
      <c r="H1127">
        <v>0</v>
      </c>
      <c r="I1127">
        <v>0</v>
      </c>
      <c r="J1127">
        <v>0</v>
      </c>
      <c r="K1127">
        <v>213.62</v>
      </c>
    </row>
    <row r="1128" spans="1:11" x14ac:dyDescent="0.25">
      <c r="A1128" t="s">
        <v>19</v>
      </c>
      <c r="B1128" s="2">
        <v>45529</v>
      </c>
      <c r="C1128">
        <v>7</v>
      </c>
      <c r="D1128">
        <v>25.9</v>
      </c>
      <c r="E1128">
        <v>15.3</v>
      </c>
      <c r="F1128">
        <v>0</v>
      </c>
      <c r="H1128">
        <v>0</v>
      </c>
      <c r="I1128">
        <v>0</v>
      </c>
      <c r="J1128">
        <v>0</v>
      </c>
      <c r="K1128">
        <v>304.10000000000002</v>
      </c>
    </row>
    <row r="1129" spans="1:11" x14ac:dyDescent="0.25">
      <c r="A1129" t="s">
        <v>19</v>
      </c>
      <c r="B1129" s="2">
        <v>45536</v>
      </c>
      <c r="C1129">
        <v>2</v>
      </c>
      <c r="D1129">
        <v>3.8</v>
      </c>
      <c r="E1129">
        <v>19.3</v>
      </c>
      <c r="F1129">
        <v>0</v>
      </c>
      <c r="H1129">
        <v>0</v>
      </c>
      <c r="I1129">
        <v>0</v>
      </c>
      <c r="J1129">
        <v>0</v>
      </c>
      <c r="K1129">
        <v>75.23</v>
      </c>
    </row>
    <row r="1130" spans="1:11" x14ac:dyDescent="0.25">
      <c r="A1130" t="s">
        <v>19</v>
      </c>
      <c r="B1130" s="2">
        <v>45543</v>
      </c>
      <c r="C1130">
        <v>6</v>
      </c>
      <c r="D1130">
        <v>26.4</v>
      </c>
      <c r="E1130">
        <v>17</v>
      </c>
      <c r="F1130">
        <v>0</v>
      </c>
      <c r="H1130">
        <v>0</v>
      </c>
      <c r="I1130">
        <v>0</v>
      </c>
      <c r="J1130">
        <v>0</v>
      </c>
      <c r="K1130">
        <v>352.47</v>
      </c>
    </row>
    <row r="1131" spans="1:11" x14ac:dyDescent="0.25">
      <c r="A1131" t="s">
        <v>19</v>
      </c>
      <c r="B1131" s="2">
        <v>45550</v>
      </c>
      <c r="C1131">
        <v>3</v>
      </c>
      <c r="D1131">
        <v>11.4</v>
      </c>
      <c r="E1131">
        <v>16.5</v>
      </c>
      <c r="F1131">
        <v>0</v>
      </c>
      <c r="H1131">
        <v>0</v>
      </c>
      <c r="I1131">
        <v>0</v>
      </c>
      <c r="J1131">
        <v>0</v>
      </c>
      <c r="K1131">
        <v>74.650000000000006</v>
      </c>
    </row>
    <row r="1132" spans="1:11" x14ac:dyDescent="0.25">
      <c r="A1132" t="s">
        <v>19</v>
      </c>
      <c r="B1132" s="2">
        <v>45557</v>
      </c>
      <c r="C1132">
        <v>1</v>
      </c>
      <c r="D1132">
        <v>5.9</v>
      </c>
      <c r="E1132">
        <v>36.4</v>
      </c>
      <c r="F1132">
        <v>0</v>
      </c>
      <c r="H1132">
        <v>0</v>
      </c>
      <c r="I1132">
        <v>0</v>
      </c>
      <c r="J1132">
        <v>0</v>
      </c>
      <c r="K1132">
        <v>101.8</v>
      </c>
    </row>
    <row r="1133" spans="1:11" x14ac:dyDescent="0.25">
      <c r="A1133" t="s">
        <v>19</v>
      </c>
      <c r="B1133" s="2">
        <v>45564</v>
      </c>
      <c r="C1133">
        <v>3</v>
      </c>
      <c r="D1133">
        <v>17.7</v>
      </c>
      <c r="E1133">
        <v>30.7</v>
      </c>
      <c r="F1133">
        <v>0</v>
      </c>
      <c r="H1133">
        <v>0</v>
      </c>
      <c r="I1133">
        <v>1</v>
      </c>
      <c r="J1133">
        <v>5</v>
      </c>
      <c r="K1133">
        <v>236.4</v>
      </c>
    </row>
    <row r="1134" spans="1:11" x14ac:dyDescent="0.25">
      <c r="A1134" t="s">
        <v>19</v>
      </c>
      <c r="B1134" s="2">
        <v>45571</v>
      </c>
      <c r="C1134">
        <v>3</v>
      </c>
      <c r="D1134">
        <v>4.1999999999999993</v>
      </c>
      <c r="E1134">
        <v>14.8</v>
      </c>
      <c r="F1134">
        <v>0</v>
      </c>
      <c r="H1134">
        <v>0</v>
      </c>
      <c r="I1134">
        <v>1</v>
      </c>
      <c r="J1134">
        <v>2</v>
      </c>
      <c r="K1134">
        <v>32.07</v>
      </c>
    </row>
    <row r="1135" spans="1:11" x14ac:dyDescent="0.25">
      <c r="A1135" t="s">
        <v>19</v>
      </c>
      <c r="B1135" s="2">
        <v>45578</v>
      </c>
      <c r="C1135">
        <v>0</v>
      </c>
      <c r="D1135">
        <v>0</v>
      </c>
      <c r="E1135">
        <v>37.700000000000003</v>
      </c>
      <c r="F1135">
        <v>0</v>
      </c>
      <c r="H1135">
        <v>0</v>
      </c>
      <c r="I1135">
        <v>0</v>
      </c>
      <c r="J1135">
        <v>0</v>
      </c>
      <c r="K1135">
        <v>0</v>
      </c>
    </row>
    <row r="1136" spans="1:11" x14ac:dyDescent="0.25">
      <c r="A1136" t="s">
        <v>19</v>
      </c>
      <c r="B1136" s="2">
        <v>45585</v>
      </c>
      <c r="C1136">
        <v>0</v>
      </c>
      <c r="D1136">
        <v>0</v>
      </c>
      <c r="E1136">
        <v>35.299999999999997</v>
      </c>
      <c r="F1136">
        <v>0</v>
      </c>
      <c r="H1136">
        <v>0</v>
      </c>
      <c r="I1136">
        <v>0</v>
      </c>
      <c r="J1136">
        <v>0</v>
      </c>
      <c r="K1136">
        <v>0</v>
      </c>
    </row>
    <row r="1137" spans="1:11" x14ac:dyDescent="0.25">
      <c r="A1137" t="s">
        <v>19</v>
      </c>
      <c r="B1137" s="2">
        <v>45592</v>
      </c>
      <c r="C1137">
        <v>7</v>
      </c>
      <c r="D1137">
        <v>30.8</v>
      </c>
      <c r="E1137">
        <v>14.9</v>
      </c>
      <c r="F1137">
        <v>0</v>
      </c>
      <c r="H1137">
        <v>0</v>
      </c>
      <c r="I1137">
        <v>0</v>
      </c>
      <c r="J1137">
        <v>0</v>
      </c>
      <c r="K1137">
        <v>241.48</v>
      </c>
    </row>
    <row r="1138" spans="1:11" x14ac:dyDescent="0.25">
      <c r="A1138" t="s">
        <v>19</v>
      </c>
      <c r="B1138" s="2">
        <v>45599</v>
      </c>
      <c r="C1138">
        <v>6</v>
      </c>
      <c r="D1138">
        <v>29.4</v>
      </c>
      <c r="E1138">
        <v>21.6</v>
      </c>
      <c r="F1138">
        <v>0</v>
      </c>
      <c r="H1138">
        <v>0</v>
      </c>
      <c r="I1138">
        <v>0</v>
      </c>
      <c r="J1138">
        <v>0</v>
      </c>
      <c r="K1138">
        <v>390.89</v>
      </c>
    </row>
    <row r="1139" spans="1:11" x14ac:dyDescent="0.25">
      <c r="A1139" t="s">
        <v>19</v>
      </c>
      <c r="B1139" s="2">
        <v>45606</v>
      </c>
      <c r="C1139">
        <v>5</v>
      </c>
      <c r="D1139">
        <v>20.5</v>
      </c>
      <c r="E1139">
        <v>35.6</v>
      </c>
      <c r="F1139">
        <v>1</v>
      </c>
      <c r="G1139" s="4" t="s">
        <v>24</v>
      </c>
      <c r="H1139">
        <v>779.61</v>
      </c>
      <c r="I1139">
        <v>0</v>
      </c>
      <c r="J1139">
        <v>0</v>
      </c>
      <c r="K1139">
        <v>187.48</v>
      </c>
    </row>
    <row r="1140" spans="1:11" x14ac:dyDescent="0.25">
      <c r="A1140" t="s">
        <v>19</v>
      </c>
      <c r="B1140" s="2">
        <v>45613</v>
      </c>
      <c r="C1140">
        <v>2</v>
      </c>
      <c r="D1140">
        <v>3.2</v>
      </c>
      <c r="E1140">
        <v>22.4</v>
      </c>
      <c r="F1140">
        <v>0</v>
      </c>
      <c r="H1140">
        <v>0</v>
      </c>
      <c r="I1140">
        <v>0</v>
      </c>
      <c r="J1140">
        <v>0</v>
      </c>
      <c r="K1140">
        <v>55.94</v>
      </c>
    </row>
    <row r="1141" spans="1:11" x14ac:dyDescent="0.25">
      <c r="A1141" t="s">
        <v>19</v>
      </c>
      <c r="B1141" s="2">
        <v>45620</v>
      </c>
      <c r="C1141">
        <v>1</v>
      </c>
      <c r="D1141">
        <v>0.7</v>
      </c>
      <c r="E1141">
        <v>17.899999999999999</v>
      </c>
      <c r="F1141">
        <v>0</v>
      </c>
      <c r="H1141">
        <v>0</v>
      </c>
      <c r="I1141">
        <v>1</v>
      </c>
      <c r="J1141">
        <v>7</v>
      </c>
      <c r="K1141">
        <v>11.39</v>
      </c>
    </row>
    <row r="1142" spans="1:11" x14ac:dyDescent="0.25">
      <c r="A1142" t="s">
        <v>19</v>
      </c>
      <c r="B1142" s="2">
        <v>45627</v>
      </c>
      <c r="C1142">
        <v>2</v>
      </c>
      <c r="D1142">
        <v>1</v>
      </c>
      <c r="E1142">
        <v>42.7</v>
      </c>
      <c r="F1142">
        <v>0</v>
      </c>
      <c r="H1142">
        <v>0</v>
      </c>
      <c r="I1142">
        <v>0</v>
      </c>
      <c r="J1142">
        <v>0</v>
      </c>
      <c r="K1142">
        <v>16.13</v>
      </c>
    </row>
    <row r="1143" spans="1:11" x14ac:dyDescent="0.25">
      <c r="A1143" t="s">
        <v>19</v>
      </c>
      <c r="B1143" s="2">
        <v>45634</v>
      </c>
      <c r="C1143">
        <v>6</v>
      </c>
      <c r="D1143">
        <v>17.399999999999999</v>
      </c>
      <c r="E1143">
        <v>13</v>
      </c>
      <c r="F1143">
        <v>1</v>
      </c>
      <c r="G1143" s="4" t="s">
        <v>24</v>
      </c>
      <c r="H1143">
        <v>141.47</v>
      </c>
      <c r="I1143">
        <v>0</v>
      </c>
      <c r="J1143">
        <v>0</v>
      </c>
      <c r="K1143">
        <v>321.08999999999997</v>
      </c>
    </row>
    <row r="1144" spans="1:11" x14ac:dyDescent="0.25">
      <c r="A1144" t="s">
        <v>19</v>
      </c>
      <c r="B1144" s="2">
        <v>45641</v>
      </c>
      <c r="C1144">
        <v>6</v>
      </c>
      <c r="D1144">
        <v>16.8</v>
      </c>
      <c r="E1144">
        <v>13.7</v>
      </c>
      <c r="F1144">
        <v>1</v>
      </c>
      <c r="G1144" s="4" t="s">
        <v>24</v>
      </c>
      <c r="H1144">
        <v>453.69</v>
      </c>
      <c r="I1144">
        <v>0</v>
      </c>
      <c r="J1144">
        <v>0</v>
      </c>
      <c r="K1144">
        <v>302.61</v>
      </c>
    </row>
    <row r="1145" spans="1:11" x14ac:dyDescent="0.25">
      <c r="A1145" t="s">
        <v>19</v>
      </c>
      <c r="B1145" s="2">
        <v>45648</v>
      </c>
      <c r="C1145">
        <v>1</v>
      </c>
      <c r="D1145">
        <v>4.4000000000000004</v>
      </c>
      <c r="E1145">
        <v>45.7</v>
      </c>
      <c r="F1145">
        <v>0</v>
      </c>
      <c r="H1145">
        <v>0</v>
      </c>
      <c r="I1145">
        <v>0</v>
      </c>
      <c r="J1145">
        <v>0</v>
      </c>
      <c r="K1145">
        <v>22.1</v>
      </c>
    </row>
    <row r="1146" spans="1:11" x14ac:dyDescent="0.25">
      <c r="A1146" t="s">
        <v>20</v>
      </c>
      <c r="B1146" s="2">
        <v>44927</v>
      </c>
      <c r="C1146">
        <v>7</v>
      </c>
      <c r="D1146">
        <v>24.5</v>
      </c>
      <c r="E1146">
        <v>14</v>
      </c>
      <c r="F1146">
        <v>0</v>
      </c>
      <c r="H1146">
        <v>0</v>
      </c>
      <c r="I1146">
        <v>0</v>
      </c>
      <c r="J1146">
        <v>0</v>
      </c>
      <c r="K1146">
        <v>339.87</v>
      </c>
    </row>
    <row r="1147" spans="1:11" x14ac:dyDescent="0.25">
      <c r="A1147" t="s">
        <v>20</v>
      </c>
      <c r="B1147" s="2">
        <v>44934</v>
      </c>
      <c r="C1147">
        <v>7</v>
      </c>
      <c r="D1147">
        <v>4.8999999999999986</v>
      </c>
      <c r="E1147">
        <v>34.6</v>
      </c>
      <c r="F1147">
        <v>0</v>
      </c>
      <c r="H1147">
        <v>0</v>
      </c>
      <c r="I1147">
        <v>0</v>
      </c>
      <c r="J1147">
        <v>0</v>
      </c>
      <c r="K1147">
        <v>38.81</v>
      </c>
    </row>
    <row r="1148" spans="1:11" x14ac:dyDescent="0.25">
      <c r="A1148" t="s">
        <v>20</v>
      </c>
      <c r="B1148" s="2">
        <v>44941</v>
      </c>
      <c r="C1148">
        <v>6</v>
      </c>
      <c r="D1148">
        <v>21</v>
      </c>
      <c r="E1148">
        <v>21.8</v>
      </c>
      <c r="F1148">
        <v>0</v>
      </c>
      <c r="H1148">
        <v>0</v>
      </c>
      <c r="I1148">
        <v>0</v>
      </c>
      <c r="J1148">
        <v>0</v>
      </c>
      <c r="K1148">
        <v>283.75</v>
      </c>
    </row>
    <row r="1149" spans="1:11" x14ac:dyDescent="0.25">
      <c r="A1149" t="s">
        <v>20</v>
      </c>
      <c r="B1149" s="2">
        <v>44948</v>
      </c>
      <c r="C1149">
        <v>6</v>
      </c>
      <c r="D1149">
        <v>8.3999999999999986</v>
      </c>
      <c r="E1149">
        <v>34.299999999999997</v>
      </c>
      <c r="F1149">
        <v>0</v>
      </c>
      <c r="H1149">
        <v>0</v>
      </c>
      <c r="I1149">
        <v>0</v>
      </c>
      <c r="J1149">
        <v>0</v>
      </c>
      <c r="K1149">
        <v>110.03</v>
      </c>
    </row>
    <row r="1150" spans="1:11" x14ac:dyDescent="0.25">
      <c r="A1150" t="s">
        <v>20</v>
      </c>
      <c r="B1150" s="2">
        <v>44955</v>
      </c>
      <c r="C1150">
        <v>1</v>
      </c>
      <c r="D1150">
        <v>3.1</v>
      </c>
      <c r="E1150">
        <v>49.8</v>
      </c>
      <c r="F1150">
        <v>0</v>
      </c>
      <c r="H1150">
        <v>0</v>
      </c>
      <c r="I1150">
        <v>0</v>
      </c>
      <c r="J1150">
        <v>0</v>
      </c>
      <c r="K1150">
        <v>44.07</v>
      </c>
    </row>
    <row r="1151" spans="1:11" x14ac:dyDescent="0.25">
      <c r="A1151" t="s">
        <v>20</v>
      </c>
      <c r="B1151" s="2">
        <v>44962</v>
      </c>
      <c r="C1151">
        <v>5</v>
      </c>
      <c r="D1151">
        <v>3.5</v>
      </c>
      <c r="E1151">
        <v>42.1</v>
      </c>
      <c r="F1151">
        <v>0</v>
      </c>
      <c r="H1151">
        <v>0</v>
      </c>
      <c r="I1151">
        <v>0</v>
      </c>
      <c r="J1151">
        <v>0</v>
      </c>
      <c r="K1151">
        <v>61.8</v>
      </c>
    </row>
    <row r="1152" spans="1:11" x14ac:dyDescent="0.25">
      <c r="A1152" t="s">
        <v>20</v>
      </c>
      <c r="B1152" s="2">
        <v>44969</v>
      </c>
      <c r="C1152">
        <v>7</v>
      </c>
      <c r="D1152">
        <v>37.799999999999997</v>
      </c>
      <c r="E1152">
        <v>10.9</v>
      </c>
      <c r="F1152">
        <v>0</v>
      </c>
      <c r="H1152">
        <v>0</v>
      </c>
      <c r="I1152">
        <v>0</v>
      </c>
      <c r="J1152">
        <v>0</v>
      </c>
      <c r="K1152">
        <v>723.83</v>
      </c>
    </row>
    <row r="1153" spans="1:11" x14ac:dyDescent="0.25">
      <c r="A1153" t="s">
        <v>20</v>
      </c>
      <c r="B1153" s="2">
        <v>44976</v>
      </c>
      <c r="C1153">
        <v>2</v>
      </c>
      <c r="D1153">
        <v>5.8</v>
      </c>
      <c r="E1153">
        <v>38.1</v>
      </c>
      <c r="F1153">
        <v>0</v>
      </c>
      <c r="H1153">
        <v>0</v>
      </c>
      <c r="I1153">
        <v>0</v>
      </c>
      <c r="J1153">
        <v>0</v>
      </c>
      <c r="K1153">
        <v>112.82</v>
      </c>
    </row>
    <row r="1154" spans="1:11" x14ac:dyDescent="0.25">
      <c r="A1154" t="s">
        <v>20</v>
      </c>
      <c r="B1154" s="2">
        <v>44983</v>
      </c>
      <c r="C1154">
        <v>2</v>
      </c>
      <c r="D1154">
        <v>5.2</v>
      </c>
      <c r="E1154">
        <v>22.1</v>
      </c>
      <c r="F1154">
        <v>1</v>
      </c>
      <c r="G1154" s="4" t="s">
        <v>26</v>
      </c>
      <c r="H1154">
        <v>784.95</v>
      </c>
      <c r="I1154">
        <v>0</v>
      </c>
      <c r="J1154">
        <v>0</v>
      </c>
      <c r="K1154">
        <v>70.59</v>
      </c>
    </row>
    <row r="1155" spans="1:11" x14ac:dyDescent="0.25">
      <c r="A1155" t="s">
        <v>20</v>
      </c>
      <c r="B1155" s="2">
        <v>44990</v>
      </c>
      <c r="C1155">
        <v>2</v>
      </c>
      <c r="D1155">
        <v>11.4</v>
      </c>
      <c r="E1155">
        <v>41.4</v>
      </c>
      <c r="F1155">
        <v>0</v>
      </c>
      <c r="H1155">
        <v>0</v>
      </c>
      <c r="I1155">
        <v>0</v>
      </c>
      <c r="J1155">
        <v>0</v>
      </c>
      <c r="K1155">
        <v>223.13</v>
      </c>
    </row>
    <row r="1156" spans="1:11" x14ac:dyDescent="0.25">
      <c r="A1156" t="s">
        <v>20</v>
      </c>
      <c r="B1156" s="2">
        <v>44997</v>
      </c>
      <c r="C1156">
        <v>1</v>
      </c>
      <c r="D1156">
        <v>3</v>
      </c>
      <c r="E1156">
        <v>28.3</v>
      </c>
      <c r="F1156">
        <v>0</v>
      </c>
      <c r="H1156">
        <v>0</v>
      </c>
      <c r="I1156">
        <v>0</v>
      </c>
      <c r="J1156">
        <v>0</v>
      </c>
      <c r="K1156">
        <v>21.21</v>
      </c>
    </row>
    <row r="1157" spans="1:11" x14ac:dyDescent="0.25">
      <c r="A1157" t="s">
        <v>20</v>
      </c>
      <c r="B1157" s="2">
        <v>45004</v>
      </c>
      <c r="C1157">
        <v>4</v>
      </c>
      <c r="D1157">
        <v>10.4</v>
      </c>
      <c r="E1157">
        <v>17.399999999999999</v>
      </c>
      <c r="F1157">
        <v>1</v>
      </c>
      <c r="G1157" s="4" t="s">
        <v>24</v>
      </c>
      <c r="H1157">
        <v>705.68</v>
      </c>
      <c r="I1157">
        <v>0</v>
      </c>
      <c r="J1157">
        <v>0</v>
      </c>
      <c r="K1157">
        <v>138.02000000000001</v>
      </c>
    </row>
    <row r="1158" spans="1:11" x14ac:dyDescent="0.25">
      <c r="A1158" t="s">
        <v>20</v>
      </c>
      <c r="B1158" s="2">
        <v>45011</v>
      </c>
      <c r="C1158">
        <v>4</v>
      </c>
      <c r="D1158">
        <v>4</v>
      </c>
      <c r="E1158">
        <v>38.5</v>
      </c>
      <c r="F1158">
        <v>0</v>
      </c>
      <c r="H1158">
        <v>0</v>
      </c>
      <c r="I1158">
        <v>0</v>
      </c>
      <c r="J1158">
        <v>0</v>
      </c>
      <c r="K1158">
        <v>35.979999999999997</v>
      </c>
    </row>
    <row r="1159" spans="1:11" x14ac:dyDescent="0.25">
      <c r="A1159" t="s">
        <v>20</v>
      </c>
      <c r="B1159" s="2">
        <v>45018</v>
      </c>
      <c r="C1159">
        <v>2</v>
      </c>
      <c r="D1159">
        <v>2.6</v>
      </c>
      <c r="E1159">
        <v>47.7</v>
      </c>
      <c r="F1159">
        <v>0</v>
      </c>
      <c r="H1159">
        <v>0</v>
      </c>
      <c r="I1159">
        <v>0</v>
      </c>
      <c r="J1159">
        <v>0</v>
      </c>
      <c r="K1159">
        <v>30.52</v>
      </c>
    </row>
    <row r="1160" spans="1:11" x14ac:dyDescent="0.25">
      <c r="A1160" t="s">
        <v>20</v>
      </c>
      <c r="B1160" s="2">
        <v>45025</v>
      </c>
      <c r="C1160">
        <v>4</v>
      </c>
      <c r="D1160">
        <v>18</v>
      </c>
      <c r="E1160">
        <v>24.7</v>
      </c>
      <c r="F1160">
        <v>0</v>
      </c>
      <c r="H1160">
        <v>0</v>
      </c>
      <c r="I1160">
        <v>0</v>
      </c>
      <c r="J1160">
        <v>0</v>
      </c>
      <c r="K1160">
        <v>239.46</v>
      </c>
    </row>
    <row r="1161" spans="1:11" x14ac:dyDescent="0.25">
      <c r="A1161" t="s">
        <v>20</v>
      </c>
      <c r="B1161" s="2">
        <v>45032</v>
      </c>
      <c r="C1161">
        <v>4</v>
      </c>
      <c r="D1161">
        <v>10.4</v>
      </c>
      <c r="E1161">
        <v>43.3</v>
      </c>
      <c r="F1161">
        <v>1</v>
      </c>
      <c r="G1161" s="4" t="s">
        <v>25</v>
      </c>
      <c r="H1161">
        <v>801.55</v>
      </c>
      <c r="I1161">
        <v>0</v>
      </c>
      <c r="J1161">
        <v>0</v>
      </c>
      <c r="K1161">
        <v>183.81</v>
      </c>
    </row>
    <row r="1162" spans="1:11" x14ac:dyDescent="0.25">
      <c r="A1162" t="s">
        <v>20</v>
      </c>
      <c r="B1162" s="2">
        <v>45039</v>
      </c>
      <c r="C1162">
        <v>2</v>
      </c>
      <c r="D1162">
        <v>2.4</v>
      </c>
      <c r="E1162">
        <v>44.8</v>
      </c>
      <c r="F1162">
        <v>0</v>
      </c>
      <c r="H1162">
        <v>0</v>
      </c>
      <c r="I1162">
        <v>1</v>
      </c>
      <c r="J1162">
        <v>5</v>
      </c>
      <c r="K1162">
        <v>12.65</v>
      </c>
    </row>
    <row r="1163" spans="1:11" x14ac:dyDescent="0.25">
      <c r="A1163" t="s">
        <v>20</v>
      </c>
      <c r="B1163" s="2">
        <v>45046</v>
      </c>
      <c r="C1163">
        <v>0</v>
      </c>
      <c r="D1163">
        <v>0</v>
      </c>
      <c r="E1163">
        <v>26</v>
      </c>
      <c r="F1163">
        <v>0</v>
      </c>
      <c r="H1163">
        <v>0</v>
      </c>
      <c r="I1163">
        <v>0</v>
      </c>
      <c r="J1163">
        <v>0</v>
      </c>
      <c r="K1163">
        <v>0</v>
      </c>
    </row>
    <row r="1164" spans="1:11" x14ac:dyDescent="0.25">
      <c r="A1164" t="s">
        <v>20</v>
      </c>
      <c r="B1164" s="2">
        <v>45053</v>
      </c>
      <c r="C1164">
        <v>0</v>
      </c>
      <c r="D1164">
        <v>0</v>
      </c>
      <c r="E1164">
        <v>18.5</v>
      </c>
      <c r="F1164">
        <v>0</v>
      </c>
      <c r="H1164">
        <v>0</v>
      </c>
      <c r="I1164">
        <v>0</v>
      </c>
      <c r="J1164">
        <v>0</v>
      </c>
      <c r="K1164">
        <v>0</v>
      </c>
    </row>
    <row r="1165" spans="1:11" x14ac:dyDescent="0.25">
      <c r="A1165" t="s">
        <v>20</v>
      </c>
      <c r="B1165" s="2">
        <v>45060</v>
      </c>
      <c r="C1165">
        <v>2</v>
      </c>
      <c r="D1165">
        <v>6.6</v>
      </c>
      <c r="E1165">
        <v>46.8</v>
      </c>
      <c r="F1165">
        <v>0</v>
      </c>
      <c r="H1165">
        <v>0</v>
      </c>
      <c r="I1165">
        <v>0</v>
      </c>
      <c r="J1165">
        <v>0</v>
      </c>
      <c r="K1165">
        <v>120.66</v>
      </c>
    </row>
    <row r="1166" spans="1:11" x14ac:dyDescent="0.25">
      <c r="A1166" t="s">
        <v>20</v>
      </c>
      <c r="B1166" s="2">
        <v>45067</v>
      </c>
      <c r="C1166">
        <v>4</v>
      </c>
      <c r="D1166">
        <v>2</v>
      </c>
      <c r="E1166">
        <v>13.6</v>
      </c>
      <c r="F1166">
        <v>0</v>
      </c>
      <c r="H1166">
        <v>0</v>
      </c>
      <c r="I1166">
        <v>0</v>
      </c>
      <c r="J1166">
        <v>0</v>
      </c>
      <c r="K1166">
        <v>34.5</v>
      </c>
    </row>
    <row r="1167" spans="1:11" x14ac:dyDescent="0.25">
      <c r="A1167" t="s">
        <v>20</v>
      </c>
      <c r="B1167" s="2">
        <v>45074</v>
      </c>
      <c r="C1167">
        <v>2</v>
      </c>
      <c r="D1167">
        <v>2.8</v>
      </c>
      <c r="E1167">
        <v>20.5</v>
      </c>
      <c r="F1167">
        <v>0</v>
      </c>
      <c r="H1167">
        <v>0</v>
      </c>
      <c r="I1167">
        <v>0</v>
      </c>
      <c r="J1167">
        <v>0</v>
      </c>
      <c r="K1167">
        <v>55.73</v>
      </c>
    </row>
    <row r="1168" spans="1:11" x14ac:dyDescent="0.25">
      <c r="A1168" t="s">
        <v>20</v>
      </c>
      <c r="B1168" s="2">
        <v>45081</v>
      </c>
      <c r="C1168">
        <v>1</v>
      </c>
      <c r="D1168">
        <v>2.6</v>
      </c>
      <c r="E1168">
        <v>47.4</v>
      </c>
      <c r="F1168">
        <v>0</v>
      </c>
      <c r="H1168">
        <v>0</v>
      </c>
      <c r="I1168">
        <v>0</v>
      </c>
      <c r="J1168">
        <v>0</v>
      </c>
      <c r="K1168">
        <v>27.55</v>
      </c>
    </row>
    <row r="1169" spans="1:11" x14ac:dyDescent="0.25">
      <c r="A1169" t="s">
        <v>20</v>
      </c>
      <c r="B1169" s="2">
        <v>45088</v>
      </c>
      <c r="C1169">
        <v>7</v>
      </c>
      <c r="D1169">
        <v>6.3</v>
      </c>
      <c r="E1169">
        <v>41.5</v>
      </c>
      <c r="F1169">
        <v>0</v>
      </c>
      <c r="H1169">
        <v>0</v>
      </c>
      <c r="I1169">
        <v>0</v>
      </c>
      <c r="J1169">
        <v>0</v>
      </c>
      <c r="K1169">
        <v>102.66</v>
      </c>
    </row>
    <row r="1170" spans="1:11" x14ac:dyDescent="0.25">
      <c r="A1170" t="s">
        <v>20</v>
      </c>
      <c r="B1170" s="2">
        <v>45095</v>
      </c>
      <c r="C1170">
        <v>0</v>
      </c>
      <c r="D1170">
        <v>0</v>
      </c>
      <c r="E1170">
        <v>33</v>
      </c>
      <c r="F1170">
        <v>0</v>
      </c>
      <c r="H1170">
        <v>0</v>
      </c>
      <c r="I1170">
        <v>0</v>
      </c>
      <c r="J1170">
        <v>0</v>
      </c>
      <c r="K1170">
        <v>0</v>
      </c>
    </row>
    <row r="1171" spans="1:11" x14ac:dyDescent="0.25">
      <c r="A1171" t="s">
        <v>20</v>
      </c>
      <c r="B1171" s="2">
        <v>45102</v>
      </c>
      <c r="C1171">
        <v>1</v>
      </c>
      <c r="D1171">
        <v>5.9</v>
      </c>
      <c r="E1171">
        <v>36.299999999999997</v>
      </c>
      <c r="F1171">
        <v>0</v>
      </c>
      <c r="H1171">
        <v>0</v>
      </c>
      <c r="I1171">
        <v>0</v>
      </c>
      <c r="J1171">
        <v>0</v>
      </c>
      <c r="K1171">
        <v>95.66</v>
      </c>
    </row>
    <row r="1172" spans="1:11" x14ac:dyDescent="0.25">
      <c r="A1172" t="s">
        <v>20</v>
      </c>
      <c r="B1172" s="2">
        <v>45109</v>
      </c>
      <c r="C1172">
        <v>0</v>
      </c>
      <c r="D1172">
        <v>0</v>
      </c>
      <c r="E1172">
        <v>19.100000000000001</v>
      </c>
      <c r="F1172">
        <v>0</v>
      </c>
      <c r="H1172">
        <v>0</v>
      </c>
      <c r="I1172">
        <v>0</v>
      </c>
      <c r="J1172">
        <v>0</v>
      </c>
      <c r="K1172">
        <v>0</v>
      </c>
    </row>
    <row r="1173" spans="1:11" x14ac:dyDescent="0.25">
      <c r="A1173" t="s">
        <v>20</v>
      </c>
      <c r="B1173" s="2">
        <v>45116</v>
      </c>
      <c r="C1173">
        <v>2</v>
      </c>
      <c r="D1173">
        <v>3.2</v>
      </c>
      <c r="E1173">
        <v>11.3</v>
      </c>
      <c r="F1173">
        <v>1</v>
      </c>
      <c r="G1173" s="4" t="s">
        <v>25</v>
      </c>
      <c r="H1173">
        <v>634.28</v>
      </c>
      <c r="I1173">
        <v>0</v>
      </c>
      <c r="J1173">
        <v>0</v>
      </c>
      <c r="K1173">
        <v>16.22</v>
      </c>
    </row>
    <row r="1174" spans="1:11" x14ac:dyDescent="0.25">
      <c r="A1174" t="s">
        <v>20</v>
      </c>
      <c r="B1174" s="2">
        <v>45123</v>
      </c>
      <c r="C1174">
        <v>7</v>
      </c>
      <c r="D1174">
        <v>13.3</v>
      </c>
      <c r="E1174">
        <v>38</v>
      </c>
      <c r="F1174">
        <v>0</v>
      </c>
      <c r="H1174">
        <v>0</v>
      </c>
      <c r="I1174">
        <v>0</v>
      </c>
      <c r="J1174">
        <v>0</v>
      </c>
      <c r="K1174">
        <v>167.08</v>
      </c>
    </row>
    <row r="1175" spans="1:11" x14ac:dyDescent="0.25">
      <c r="A1175" t="s">
        <v>20</v>
      </c>
      <c r="B1175" s="2">
        <v>45130</v>
      </c>
      <c r="C1175">
        <v>4</v>
      </c>
      <c r="D1175">
        <v>14.4</v>
      </c>
      <c r="E1175">
        <v>23.1</v>
      </c>
      <c r="F1175">
        <v>0</v>
      </c>
      <c r="H1175">
        <v>0</v>
      </c>
      <c r="I1175">
        <v>0</v>
      </c>
      <c r="J1175">
        <v>0</v>
      </c>
      <c r="K1175">
        <v>102.42</v>
      </c>
    </row>
    <row r="1176" spans="1:11" x14ac:dyDescent="0.25">
      <c r="A1176" t="s">
        <v>20</v>
      </c>
      <c r="B1176" s="2">
        <v>45137</v>
      </c>
      <c r="C1176">
        <v>7</v>
      </c>
      <c r="D1176">
        <v>19.600000000000001</v>
      </c>
      <c r="E1176">
        <v>32.200000000000003</v>
      </c>
      <c r="F1176">
        <v>0</v>
      </c>
      <c r="H1176">
        <v>0</v>
      </c>
      <c r="I1176">
        <v>0</v>
      </c>
      <c r="J1176">
        <v>0</v>
      </c>
      <c r="K1176">
        <v>199.32</v>
      </c>
    </row>
    <row r="1177" spans="1:11" x14ac:dyDescent="0.25">
      <c r="A1177" t="s">
        <v>20</v>
      </c>
      <c r="B1177" s="2">
        <v>45144</v>
      </c>
      <c r="C1177">
        <v>4</v>
      </c>
      <c r="D1177">
        <v>8</v>
      </c>
      <c r="E1177">
        <v>28.9</v>
      </c>
      <c r="F1177">
        <v>0</v>
      </c>
      <c r="H1177">
        <v>0</v>
      </c>
      <c r="I1177">
        <v>0</v>
      </c>
      <c r="J1177">
        <v>0</v>
      </c>
      <c r="K1177">
        <v>50.57</v>
      </c>
    </row>
    <row r="1178" spans="1:11" x14ac:dyDescent="0.25">
      <c r="A1178" t="s">
        <v>20</v>
      </c>
      <c r="B1178" s="2">
        <v>45151</v>
      </c>
      <c r="C1178">
        <v>2</v>
      </c>
      <c r="D1178">
        <v>11.8</v>
      </c>
      <c r="E1178">
        <v>18.100000000000001</v>
      </c>
      <c r="F1178">
        <v>0</v>
      </c>
      <c r="H1178">
        <v>0</v>
      </c>
      <c r="I1178">
        <v>0</v>
      </c>
      <c r="J1178">
        <v>0</v>
      </c>
      <c r="K1178">
        <v>96.74</v>
      </c>
    </row>
    <row r="1179" spans="1:11" x14ac:dyDescent="0.25">
      <c r="A1179" t="s">
        <v>20</v>
      </c>
      <c r="B1179" s="2">
        <v>45158</v>
      </c>
      <c r="C1179">
        <v>1</v>
      </c>
      <c r="D1179">
        <v>0.7</v>
      </c>
      <c r="E1179">
        <v>23.3</v>
      </c>
      <c r="F1179">
        <v>0</v>
      </c>
      <c r="H1179">
        <v>0</v>
      </c>
      <c r="I1179">
        <v>0</v>
      </c>
      <c r="J1179">
        <v>0</v>
      </c>
      <c r="K1179">
        <v>10.47</v>
      </c>
    </row>
    <row r="1180" spans="1:11" x14ac:dyDescent="0.25">
      <c r="A1180" t="s">
        <v>20</v>
      </c>
      <c r="B1180" s="2">
        <v>45165</v>
      </c>
      <c r="C1180">
        <v>6</v>
      </c>
      <c r="D1180">
        <v>10.199999999999999</v>
      </c>
      <c r="E1180">
        <v>17.3</v>
      </c>
      <c r="F1180">
        <v>0</v>
      </c>
      <c r="H1180">
        <v>0</v>
      </c>
      <c r="I1180">
        <v>0</v>
      </c>
      <c r="J1180">
        <v>0</v>
      </c>
      <c r="K1180">
        <v>199.54</v>
      </c>
    </row>
    <row r="1181" spans="1:11" x14ac:dyDescent="0.25">
      <c r="A1181" t="s">
        <v>20</v>
      </c>
      <c r="B1181" s="2">
        <v>45172</v>
      </c>
      <c r="C1181">
        <v>5</v>
      </c>
      <c r="D1181">
        <v>14.5</v>
      </c>
      <c r="E1181">
        <v>31</v>
      </c>
      <c r="F1181">
        <v>0</v>
      </c>
      <c r="H1181">
        <v>0</v>
      </c>
      <c r="I1181">
        <v>0</v>
      </c>
      <c r="J1181">
        <v>0</v>
      </c>
      <c r="K1181">
        <v>262.02</v>
      </c>
    </row>
    <row r="1182" spans="1:11" x14ac:dyDescent="0.25">
      <c r="A1182" t="s">
        <v>20</v>
      </c>
      <c r="B1182" s="2">
        <v>45179</v>
      </c>
      <c r="C1182">
        <v>2</v>
      </c>
      <c r="D1182">
        <v>5.6</v>
      </c>
      <c r="E1182">
        <v>12.4</v>
      </c>
      <c r="F1182">
        <v>0</v>
      </c>
      <c r="H1182">
        <v>0</v>
      </c>
      <c r="I1182">
        <v>0</v>
      </c>
      <c r="J1182">
        <v>0</v>
      </c>
      <c r="K1182">
        <v>64.58</v>
      </c>
    </row>
    <row r="1183" spans="1:11" x14ac:dyDescent="0.25">
      <c r="A1183" t="s">
        <v>20</v>
      </c>
      <c r="B1183" s="2">
        <v>45186</v>
      </c>
      <c r="C1183">
        <v>6</v>
      </c>
      <c r="D1183">
        <v>18</v>
      </c>
      <c r="E1183">
        <v>33.5</v>
      </c>
      <c r="F1183">
        <v>0</v>
      </c>
      <c r="H1183">
        <v>0</v>
      </c>
      <c r="I1183">
        <v>0</v>
      </c>
      <c r="J1183">
        <v>0</v>
      </c>
      <c r="K1183">
        <v>157.87</v>
      </c>
    </row>
    <row r="1184" spans="1:11" x14ac:dyDescent="0.25">
      <c r="A1184" t="s">
        <v>20</v>
      </c>
      <c r="B1184" s="2">
        <v>45193</v>
      </c>
      <c r="C1184">
        <v>4</v>
      </c>
      <c r="D1184">
        <v>22.4</v>
      </c>
      <c r="E1184">
        <v>30.1</v>
      </c>
      <c r="F1184">
        <v>0</v>
      </c>
      <c r="H1184">
        <v>0</v>
      </c>
      <c r="I1184">
        <v>0</v>
      </c>
      <c r="J1184">
        <v>0</v>
      </c>
      <c r="K1184">
        <v>218.82</v>
      </c>
    </row>
    <row r="1185" spans="1:11" x14ac:dyDescent="0.25">
      <c r="A1185" t="s">
        <v>20</v>
      </c>
      <c r="B1185" s="2">
        <v>45200</v>
      </c>
      <c r="C1185">
        <v>3</v>
      </c>
      <c r="D1185">
        <v>7.8000000000000007</v>
      </c>
      <c r="E1185">
        <v>49.3</v>
      </c>
      <c r="F1185">
        <v>0</v>
      </c>
      <c r="H1185">
        <v>0</v>
      </c>
      <c r="I1185">
        <v>0</v>
      </c>
      <c r="J1185">
        <v>0</v>
      </c>
      <c r="K1185">
        <v>73.86</v>
      </c>
    </row>
    <row r="1186" spans="1:11" x14ac:dyDescent="0.25">
      <c r="A1186" t="s">
        <v>20</v>
      </c>
      <c r="B1186" s="2">
        <v>45207</v>
      </c>
      <c r="C1186">
        <v>2</v>
      </c>
      <c r="D1186">
        <v>7</v>
      </c>
      <c r="E1186">
        <v>23.2</v>
      </c>
      <c r="F1186">
        <v>1</v>
      </c>
      <c r="G1186" s="4" t="s">
        <v>25</v>
      </c>
      <c r="H1186">
        <v>934.31</v>
      </c>
      <c r="I1186">
        <v>0</v>
      </c>
      <c r="J1186">
        <v>0</v>
      </c>
      <c r="K1186">
        <v>76.31</v>
      </c>
    </row>
    <row r="1187" spans="1:11" x14ac:dyDescent="0.25">
      <c r="A1187" t="s">
        <v>20</v>
      </c>
      <c r="B1187" s="2">
        <v>45214</v>
      </c>
      <c r="C1187">
        <v>7</v>
      </c>
      <c r="D1187">
        <v>27.3</v>
      </c>
      <c r="E1187">
        <v>24.1</v>
      </c>
      <c r="F1187">
        <v>0</v>
      </c>
      <c r="H1187">
        <v>0</v>
      </c>
      <c r="I1187">
        <v>0</v>
      </c>
      <c r="J1187">
        <v>0</v>
      </c>
      <c r="K1187">
        <v>220.85</v>
      </c>
    </row>
    <row r="1188" spans="1:11" x14ac:dyDescent="0.25">
      <c r="A1188" t="s">
        <v>20</v>
      </c>
      <c r="B1188" s="2">
        <v>45221</v>
      </c>
      <c r="C1188">
        <v>2</v>
      </c>
      <c r="D1188">
        <v>9</v>
      </c>
      <c r="E1188">
        <v>10.4</v>
      </c>
      <c r="F1188">
        <v>1</v>
      </c>
      <c r="G1188" s="4" t="s">
        <v>25</v>
      </c>
      <c r="H1188">
        <v>912.08</v>
      </c>
      <c r="I1188">
        <v>0</v>
      </c>
      <c r="J1188">
        <v>0</v>
      </c>
      <c r="K1188">
        <v>50.74</v>
      </c>
    </row>
    <row r="1189" spans="1:11" x14ac:dyDescent="0.25">
      <c r="A1189" t="s">
        <v>20</v>
      </c>
      <c r="B1189" s="2">
        <v>45228</v>
      </c>
      <c r="C1189">
        <v>4</v>
      </c>
      <c r="D1189">
        <v>18</v>
      </c>
      <c r="E1189">
        <v>36.6</v>
      </c>
      <c r="F1189">
        <v>0</v>
      </c>
      <c r="H1189">
        <v>0</v>
      </c>
      <c r="I1189">
        <v>0</v>
      </c>
      <c r="J1189">
        <v>0</v>
      </c>
      <c r="K1189">
        <v>116.93</v>
      </c>
    </row>
    <row r="1190" spans="1:11" x14ac:dyDescent="0.25">
      <c r="A1190" t="s">
        <v>20</v>
      </c>
      <c r="B1190" s="2">
        <v>45235</v>
      </c>
      <c r="C1190">
        <v>1</v>
      </c>
      <c r="D1190">
        <v>6</v>
      </c>
      <c r="E1190">
        <v>28.5</v>
      </c>
      <c r="F1190">
        <v>0</v>
      </c>
      <c r="H1190">
        <v>0</v>
      </c>
      <c r="I1190">
        <v>0</v>
      </c>
      <c r="J1190">
        <v>0</v>
      </c>
      <c r="K1190">
        <v>84.09</v>
      </c>
    </row>
    <row r="1191" spans="1:11" x14ac:dyDescent="0.25">
      <c r="A1191" t="s">
        <v>20</v>
      </c>
      <c r="B1191" s="2">
        <v>45242</v>
      </c>
      <c r="C1191">
        <v>0</v>
      </c>
      <c r="D1191">
        <v>0</v>
      </c>
      <c r="E1191">
        <v>42.2</v>
      </c>
      <c r="F1191">
        <v>0</v>
      </c>
      <c r="H1191">
        <v>0</v>
      </c>
      <c r="I1191">
        <v>0</v>
      </c>
      <c r="J1191">
        <v>0</v>
      </c>
      <c r="K1191">
        <v>0</v>
      </c>
    </row>
    <row r="1192" spans="1:11" x14ac:dyDescent="0.25">
      <c r="A1192" t="s">
        <v>20</v>
      </c>
      <c r="B1192" s="2">
        <v>45249</v>
      </c>
      <c r="C1192">
        <v>2</v>
      </c>
      <c r="D1192">
        <v>2.8</v>
      </c>
      <c r="E1192">
        <v>11</v>
      </c>
      <c r="F1192">
        <v>0</v>
      </c>
      <c r="H1192">
        <v>0</v>
      </c>
      <c r="I1192">
        <v>0</v>
      </c>
      <c r="J1192">
        <v>0</v>
      </c>
      <c r="K1192">
        <v>23.82</v>
      </c>
    </row>
    <row r="1193" spans="1:11" x14ac:dyDescent="0.25">
      <c r="A1193" t="s">
        <v>20</v>
      </c>
      <c r="B1193" s="2">
        <v>45256</v>
      </c>
      <c r="C1193">
        <v>4</v>
      </c>
      <c r="D1193">
        <v>17.2</v>
      </c>
      <c r="E1193">
        <v>13.3</v>
      </c>
      <c r="F1193">
        <v>0</v>
      </c>
      <c r="H1193">
        <v>0</v>
      </c>
      <c r="I1193">
        <v>1</v>
      </c>
      <c r="J1193">
        <v>1</v>
      </c>
      <c r="K1193">
        <v>258.05</v>
      </c>
    </row>
    <row r="1194" spans="1:11" x14ac:dyDescent="0.25">
      <c r="A1194" t="s">
        <v>20</v>
      </c>
      <c r="B1194" s="2">
        <v>45263</v>
      </c>
      <c r="C1194">
        <v>2</v>
      </c>
      <c r="D1194">
        <v>5.8</v>
      </c>
      <c r="E1194">
        <v>22.5</v>
      </c>
      <c r="F1194">
        <v>0</v>
      </c>
      <c r="H1194">
        <v>0</v>
      </c>
      <c r="I1194">
        <v>0</v>
      </c>
      <c r="J1194">
        <v>0</v>
      </c>
      <c r="K1194">
        <v>104.86</v>
      </c>
    </row>
    <row r="1195" spans="1:11" x14ac:dyDescent="0.25">
      <c r="A1195" t="s">
        <v>20</v>
      </c>
      <c r="B1195" s="2">
        <v>45270</v>
      </c>
      <c r="C1195">
        <v>0</v>
      </c>
      <c r="D1195">
        <v>0</v>
      </c>
      <c r="E1195">
        <v>44.4</v>
      </c>
      <c r="F1195">
        <v>0</v>
      </c>
      <c r="H1195">
        <v>0</v>
      </c>
      <c r="I1195">
        <v>0</v>
      </c>
      <c r="J1195">
        <v>0</v>
      </c>
      <c r="K1195">
        <v>0</v>
      </c>
    </row>
    <row r="1196" spans="1:11" x14ac:dyDescent="0.25">
      <c r="A1196" t="s">
        <v>20</v>
      </c>
      <c r="B1196" s="2">
        <v>45277</v>
      </c>
      <c r="C1196">
        <v>5</v>
      </c>
      <c r="D1196">
        <v>5.5</v>
      </c>
      <c r="E1196">
        <v>18.600000000000001</v>
      </c>
      <c r="F1196">
        <v>0</v>
      </c>
      <c r="H1196">
        <v>0</v>
      </c>
      <c r="I1196">
        <v>0</v>
      </c>
      <c r="J1196">
        <v>0</v>
      </c>
      <c r="K1196">
        <v>99.98</v>
      </c>
    </row>
    <row r="1197" spans="1:11" x14ac:dyDescent="0.25">
      <c r="A1197" t="s">
        <v>20</v>
      </c>
      <c r="B1197" s="2">
        <v>45284</v>
      </c>
      <c r="C1197">
        <v>4</v>
      </c>
      <c r="D1197">
        <v>11.6</v>
      </c>
      <c r="E1197">
        <v>45.6</v>
      </c>
      <c r="F1197">
        <v>0</v>
      </c>
      <c r="H1197">
        <v>0</v>
      </c>
      <c r="I1197">
        <v>0</v>
      </c>
      <c r="J1197">
        <v>0</v>
      </c>
      <c r="K1197">
        <v>65.63</v>
      </c>
    </row>
    <row r="1198" spans="1:11" x14ac:dyDescent="0.25">
      <c r="A1198" t="s">
        <v>20</v>
      </c>
      <c r="B1198" s="2">
        <v>45291</v>
      </c>
      <c r="C1198">
        <v>7</v>
      </c>
      <c r="D1198">
        <v>7</v>
      </c>
      <c r="E1198">
        <v>27.7</v>
      </c>
      <c r="F1198">
        <v>0</v>
      </c>
      <c r="H1198">
        <v>0</v>
      </c>
      <c r="I1198">
        <v>0</v>
      </c>
      <c r="J1198">
        <v>0</v>
      </c>
      <c r="K1198">
        <v>97.47</v>
      </c>
    </row>
    <row r="1199" spans="1:11" x14ac:dyDescent="0.25">
      <c r="A1199" t="s">
        <v>20</v>
      </c>
      <c r="B1199" s="2">
        <v>45298</v>
      </c>
      <c r="C1199">
        <v>0</v>
      </c>
      <c r="D1199">
        <v>0</v>
      </c>
      <c r="E1199">
        <v>38.299999999999997</v>
      </c>
      <c r="F1199">
        <v>0</v>
      </c>
      <c r="H1199">
        <v>0</v>
      </c>
      <c r="I1199">
        <v>0</v>
      </c>
      <c r="J1199">
        <v>0</v>
      </c>
      <c r="K1199">
        <v>0</v>
      </c>
    </row>
    <row r="1200" spans="1:11" x14ac:dyDescent="0.25">
      <c r="A1200" t="s">
        <v>20</v>
      </c>
      <c r="B1200" s="2">
        <v>45305</v>
      </c>
      <c r="C1200">
        <v>3</v>
      </c>
      <c r="D1200">
        <v>12.6</v>
      </c>
      <c r="E1200">
        <v>43.2</v>
      </c>
      <c r="F1200">
        <v>1</v>
      </c>
      <c r="G1200" s="4" t="s">
        <v>25</v>
      </c>
      <c r="H1200">
        <v>359.06</v>
      </c>
      <c r="I1200">
        <v>0</v>
      </c>
      <c r="J1200">
        <v>0</v>
      </c>
      <c r="K1200">
        <v>103.87</v>
      </c>
    </row>
    <row r="1201" spans="1:11" x14ac:dyDescent="0.25">
      <c r="A1201" t="s">
        <v>20</v>
      </c>
      <c r="B1201" s="2">
        <v>45312</v>
      </c>
      <c r="C1201">
        <v>4</v>
      </c>
      <c r="D1201">
        <v>19.2</v>
      </c>
      <c r="E1201">
        <v>10.5</v>
      </c>
      <c r="F1201">
        <v>0</v>
      </c>
      <c r="H1201">
        <v>0</v>
      </c>
      <c r="I1201">
        <v>0</v>
      </c>
      <c r="J1201">
        <v>0</v>
      </c>
      <c r="K1201">
        <v>96.87</v>
      </c>
    </row>
    <row r="1202" spans="1:11" x14ac:dyDescent="0.25">
      <c r="A1202" t="s">
        <v>20</v>
      </c>
      <c r="B1202" s="2">
        <v>45319</v>
      </c>
      <c r="C1202">
        <v>5</v>
      </c>
      <c r="D1202">
        <v>6</v>
      </c>
      <c r="E1202">
        <v>11.3</v>
      </c>
      <c r="F1202">
        <v>0</v>
      </c>
      <c r="H1202">
        <v>0</v>
      </c>
      <c r="I1202">
        <v>1</v>
      </c>
      <c r="J1202">
        <v>5</v>
      </c>
      <c r="K1202">
        <v>92.89</v>
      </c>
    </row>
    <row r="1203" spans="1:11" x14ac:dyDescent="0.25">
      <c r="A1203" t="s">
        <v>20</v>
      </c>
      <c r="B1203" s="2">
        <v>45326</v>
      </c>
      <c r="C1203">
        <v>4</v>
      </c>
      <c r="D1203">
        <v>3.6</v>
      </c>
      <c r="E1203">
        <v>31.7</v>
      </c>
      <c r="F1203">
        <v>0</v>
      </c>
      <c r="H1203">
        <v>0</v>
      </c>
      <c r="I1203">
        <v>0</v>
      </c>
      <c r="J1203">
        <v>0</v>
      </c>
      <c r="K1203">
        <v>69.59</v>
      </c>
    </row>
    <row r="1204" spans="1:11" x14ac:dyDescent="0.25">
      <c r="A1204" t="s">
        <v>20</v>
      </c>
      <c r="B1204" s="2">
        <v>45333</v>
      </c>
      <c r="C1204">
        <v>5</v>
      </c>
      <c r="D1204">
        <v>26.5</v>
      </c>
      <c r="E1204">
        <v>34.700000000000003</v>
      </c>
      <c r="F1204">
        <v>0</v>
      </c>
      <c r="H1204">
        <v>0</v>
      </c>
      <c r="I1204">
        <v>0</v>
      </c>
      <c r="J1204">
        <v>0</v>
      </c>
      <c r="K1204">
        <v>270.08</v>
      </c>
    </row>
    <row r="1205" spans="1:11" x14ac:dyDescent="0.25">
      <c r="A1205" t="s">
        <v>20</v>
      </c>
      <c r="B1205" s="2">
        <v>45340</v>
      </c>
      <c r="C1205">
        <v>3</v>
      </c>
      <c r="D1205">
        <v>16.5</v>
      </c>
      <c r="E1205">
        <v>37.4</v>
      </c>
      <c r="F1205">
        <v>0</v>
      </c>
      <c r="H1205">
        <v>0</v>
      </c>
      <c r="I1205">
        <v>1</v>
      </c>
      <c r="J1205">
        <v>4</v>
      </c>
      <c r="K1205">
        <v>99.99</v>
      </c>
    </row>
    <row r="1206" spans="1:11" x14ac:dyDescent="0.25">
      <c r="A1206" t="s">
        <v>20</v>
      </c>
      <c r="B1206" s="2">
        <v>45347</v>
      </c>
      <c r="C1206">
        <v>0</v>
      </c>
      <c r="D1206">
        <v>0</v>
      </c>
      <c r="E1206">
        <v>29.5</v>
      </c>
      <c r="F1206">
        <v>0</v>
      </c>
      <c r="H1206">
        <v>0</v>
      </c>
      <c r="I1206">
        <v>1</v>
      </c>
      <c r="J1206">
        <v>1</v>
      </c>
      <c r="K1206">
        <v>0</v>
      </c>
    </row>
    <row r="1207" spans="1:11" x14ac:dyDescent="0.25">
      <c r="A1207" t="s">
        <v>20</v>
      </c>
      <c r="B1207" s="2">
        <v>45354</v>
      </c>
      <c r="C1207">
        <v>6</v>
      </c>
      <c r="D1207">
        <v>34.200000000000003</v>
      </c>
      <c r="E1207">
        <v>46.4</v>
      </c>
      <c r="F1207">
        <v>0</v>
      </c>
      <c r="H1207">
        <v>0</v>
      </c>
      <c r="I1207">
        <v>0</v>
      </c>
      <c r="J1207">
        <v>0</v>
      </c>
      <c r="K1207">
        <v>369.46</v>
      </c>
    </row>
    <row r="1208" spans="1:11" x14ac:dyDescent="0.25">
      <c r="A1208" t="s">
        <v>20</v>
      </c>
      <c r="B1208" s="2">
        <v>45361</v>
      </c>
      <c r="C1208">
        <v>7</v>
      </c>
      <c r="D1208">
        <v>21.7</v>
      </c>
      <c r="E1208">
        <v>11.8</v>
      </c>
      <c r="F1208">
        <v>0</v>
      </c>
      <c r="H1208">
        <v>0</v>
      </c>
      <c r="I1208">
        <v>0</v>
      </c>
      <c r="J1208">
        <v>0</v>
      </c>
      <c r="K1208">
        <v>264.41000000000003</v>
      </c>
    </row>
    <row r="1209" spans="1:11" x14ac:dyDescent="0.25">
      <c r="A1209" t="s">
        <v>20</v>
      </c>
      <c r="B1209" s="2">
        <v>45368</v>
      </c>
      <c r="C1209">
        <v>4</v>
      </c>
      <c r="D1209">
        <v>17.2</v>
      </c>
      <c r="E1209">
        <v>15</v>
      </c>
      <c r="F1209">
        <v>0</v>
      </c>
      <c r="H1209">
        <v>0</v>
      </c>
      <c r="I1209">
        <v>0</v>
      </c>
      <c r="J1209">
        <v>0</v>
      </c>
      <c r="K1209">
        <v>136.01</v>
      </c>
    </row>
    <row r="1210" spans="1:11" x14ac:dyDescent="0.25">
      <c r="A1210" t="s">
        <v>20</v>
      </c>
      <c r="B1210" s="2">
        <v>45375</v>
      </c>
      <c r="C1210">
        <v>4</v>
      </c>
      <c r="D1210">
        <v>8.8000000000000007</v>
      </c>
      <c r="E1210">
        <v>38</v>
      </c>
      <c r="F1210">
        <v>0</v>
      </c>
      <c r="H1210">
        <v>0</v>
      </c>
      <c r="I1210">
        <v>0</v>
      </c>
      <c r="J1210">
        <v>0</v>
      </c>
      <c r="K1210">
        <v>46.71</v>
      </c>
    </row>
    <row r="1211" spans="1:11" x14ac:dyDescent="0.25">
      <c r="A1211" t="s">
        <v>20</v>
      </c>
      <c r="B1211" s="2">
        <v>45382</v>
      </c>
      <c r="C1211">
        <v>6</v>
      </c>
      <c r="D1211">
        <v>19.2</v>
      </c>
      <c r="E1211">
        <v>25.1</v>
      </c>
      <c r="F1211">
        <v>0</v>
      </c>
      <c r="H1211">
        <v>0</v>
      </c>
      <c r="I1211">
        <v>0</v>
      </c>
      <c r="J1211">
        <v>0</v>
      </c>
      <c r="K1211">
        <v>190.49</v>
      </c>
    </row>
    <row r="1212" spans="1:11" x14ac:dyDescent="0.25">
      <c r="A1212" t="s">
        <v>20</v>
      </c>
      <c r="B1212" s="2">
        <v>45389</v>
      </c>
      <c r="C1212">
        <v>3</v>
      </c>
      <c r="D1212">
        <v>4.1999999999999993</v>
      </c>
      <c r="E1212">
        <v>23.9</v>
      </c>
      <c r="F1212">
        <v>1</v>
      </c>
      <c r="G1212" s="4" t="s">
        <v>25</v>
      </c>
      <c r="H1212">
        <v>291.26</v>
      </c>
      <c r="I1212">
        <v>0</v>
      </c>
      <c r="J1212">
        <v>0</v>
      </c>
      <c r="K1212">
        <v>37.07</v>
      </c>
    </row>
    <row r="1213" spans="1:11" x14ac:dyDescent="0.25">
      <c r="A1213" t="s">
        <v>20</v>
      </c>
      <c r="B1213" s="2">
        <v>45396</v>
      </c>
      <c r="C1213">
        <v>6</v>
      </c>
      <c r="D1213">
        <v>9</v>
      </c>
      <c r="E1213">
        <v>14.2</v>
      </c>
      <c r="F1213">
        <v>0</v>
      </c>
      <c r="H1213">
        <v>0</v>
      </c>
      <c r="I1213">
        <v>0</v>
      </c>
      <c r="J1213">
        <v>0</v>
      </c>
      <c r="K1213">
        <v>53.26</v>
      </c>
    </row>
    <row r="1214" spans="1:11" x14ac:dyDescent="0.25">
      <c r="A1214" t="s">
        <v>20</v>
      </c>
      <c r="B1214" s="2">
        <v>45403</v>
      </c>
      <c r="C1214">
        <v>2</v>
      </c>
      <c r="D1214">
        <v>8.1999999999999993</v>
      </c>
      <c r="E1214">
        <v>32.9</v>
      </c>
      <c r="F1214">
        <v>0</v>
      </c>
      <c r="H1214">
        <v>0</v>
      </c>
      <c r="I1214">
        <v>0</v>
      </c>
      <c r="J1214">
        <v>0</v>
      </c>
      <c r="K1214">
        <v>68.22</v>
      </c>
    </row>
    <row r="1215" spans="1:11" x14ac:dyDescent="0.25">
      <c r="A1215" t="s">
        <v>20</v>
      </c>
      <c r="B1215" s="2">
        <v>45410</v>
      </c>
      <c r="C1215">
        <v>5</v>
      </c>
      <c r="D1215">
        <v>26</v>
      </c>
      <c r="E1215">
        <v>12.8</v>
      </c>
      <c r="F1215">
        <v>0</v>
      </c>
      <c r="H1215">
        <v>0</v>
      </c>
      <c r="I1215">
        <v>1</v>
      </c>
      <c r="J1215">
        <v>1</v>
      </c>
      <c r="K1215">
        <v>380.83</v>
      </c>
    </row>
    <row r="1216" spans="1:11" x14ac:dyDescent="0.25">
      <c r="A1216" t="s">
        <v>20</v>
      </c>
      <c r="B1216" s="2">
        <v>45417</v>
      </c>
      <c r="C1216">
        <v>6</v>
      </c>
      <c r="D1216">
        <v>30.6</v>
      </c>
      <c r="E1216">
        <v>11.9</v>
      </c>
      <c r="F1216">
        <v>0</v>
      </c>
      <c r="H1216">
        <v>0</v>
      </c>
      <c r="I1216">
        <v>0</v>
      </c>
      <c r="J1216">
        <v>0</v>
      </c>
      <c r="K1216">
        <v>593.22</v>
      </c>
    </row>
    <row r="1217" spans="1:11" x14ac:dyDescent="0.25">
      <c r="A1217" t="s">
        <v>20</v>
      </c>
      <c r="B1217" s="2">
        <v>45424</v>
      </c>
      <c r="C1217">
        <v>6</v>
      </c>
      <c r="D1217">
        <v>19.8</v>
      </c>
      <c r="E1217">
        <v>19.7</v>
      </c>
      <c r="F1217">
        <v>0</v>
      </c>
      <c r="H1217">
        <v>0</v>
      </c>
      <c r="I1217">
        <v>0</v>
      </c>
      <c r="J1217">
        <v>0</v>
      </c>
      <c r="K1217">
        <v>125.25</v>
      </c>
    </row>
    <row r="1218" spans="1:11" x14ac:dyDescent="0.25">
      <c r="A1218" t="s">
        <v>20</v>
      </c>
      <c r="B1218" s="2">
        <v>45431</v>
      </c>
      <c r="C1218">
        <v>6</v>
      </c>
      <c r="D1218">
        <v>17.399999999999999</v>
      </c>
      <c r="E1218">
        <v>41.8</v>
      </c>
      <c r="F1218">
        <v>0</v>
      </c>
      <c r="H1218">
        <v>0</v>
      </c>
      <c r="I1218">
        <v>1</v>
      </c>
      <c r="J1218">
        <v>6</v>
      </c>
      <c r="K1218">
        <v>174.31</v>
      </c>
    </row>
    <row r="1219" spans="1:11" x14ac:dyDescent="0.25">
      <c r="A1219" t="s">
        <v>20</v>
      </c>
      <c r="B1219" s="2">
        <v>45438</v>
      </c>
      <c r="C1219">
        <v>7</v>
      </c>
      <c r="D1219">
        <v>16.100000000000001</v>
      </c>
      <c r="E1219">
        <v>45.1</v>
      </c>
      <c r="F1219">
        <v>0</v>
      </c>
      <c r="H1219">
        <v>0</v>
      </c>
      <c r="I1219">
        <v>0</v>
      </c>
      <c r="J1219">
        <v>0</v>
      </c>
      <c r="K1219">
        <v>211.64</v>
      </c>
    </row>
    <row r="1220" spans="1:11" x14ac:dyDescent="0.25">
      <c r="A1220" t="s">
        <v>20</v>
      </c>
      <c r="B1220" s="2">
        <v>45445</v>
      </c>
      <c r="C1220">
        <v>5</v>
      </c>
      <c r="D1220">
        <v>26</v>
      </c>
      <c r="E1220">
        <v>44.4</v>
      </c>
      <c r="F1220">
        <v>1</v>
      </c>
      <c r="G1220" s="4" t="s">
        <v>24</v>
      </c>
      <c r="H1220">
        <v>763.25</v>
      </c>
      <c r="I1220">
        <v>0</v>
      </c>
      <c r="J1220">
        <v>0</v>
      </c>
      <c r="K1220">
        <v>251.56</v>
      </c>
    </row>
    <row r="1221" spans="1:11" x14ac:dyDescent="0.25">
      <c r="A1221" t="s">
        <v>20</v>
      </c>
      <c r="B1221" s="2">
        <v>45452</v>
      </c>
      <c r="C1221">
        <v>6</v>
      </c>
      <c r="D1221">
        <v>4.8000000000000007</v>
      </c>
      <c r="E1221">
        <v>48.1</v>
      </c>
      <c r="F1221">
        <v>0</v>
      </c>
      <c r="H1221">
        <v>0</v>
      </c>
      <c r="I1221">
        <v>0</v>
      </c>
      <c r="J1221">
        <v>0</v>
      </c>
      <c r="K1221">
        <v>87.53</v>
      </c>
    </row>
    <row r="1222" spans="1:11" x14ac:dyDescent="0.25">
      <c r="A1222" t="s">
        <v>20</v>
      </c>
      <c r="B1222" s="2">
        <v>45459</v>
      </c>
      <c r="C1222">
        <v>0</v>
      </c>
      <c r="D1222">
        <v>0</v>
      </c>
      <c r="E1222">
        <v>15.7</v>
      </c>
      <c r="F1222">
        <v>0</v>
      </c>
      <c r="H1222">
        <v>0</v>
      </c>
      <c r="I1222">
        <v>0</v>
      </c>
      <c r="J1222">
        <v>0</v>
      </c>
      <c r="K1222">
        <v>0</v>
      </c>
    </row>
    <row r="1223" spans="1:11" x14ac:dyDescent="0.25">
      <c r="A1223" t="s">
        <v>20</v>
      </c>
      <c r="B1223" s="2">
        <v>45466</v>
      </c>
      <c r="C1223">
        <v>7</v>
      </c>
      <c r="D1223">
        <v>41.3</v>
      </c>
      <c r="E1223">
        <v>45.6</v>
      </c>
      <c r="F1223">
        <v>0</v>
      </c>
      <c r="H1223">
        <v>0</v>
      </c>
      <c r="I1223">
        <v>0</v>
      </c>
      <c r="J1223">
        <v>0</v>
      </c>
      <c r="K1223">
        <v>768.59</v>
      </c>
    </row>
    <row r="1224" spans="1:11" x14ac:dyDescent="0.25">
      <c r="A1224" t="s">
        <v>20</v>
      </c>
      <c r="B1224" s="2">
        <v>45473</v>
      </c>
      <c r="C1224">
        <v>1</v>
      </c>
      <c r="D1224">
        <v>1</v>
      </c>
      <c r="E1224">
        <v>23.8</v>
      </c>
      <c r="F1224">
        <v>0</v>
      </c>
      <c r="H1224">
        <v>0</v>
      </c>
      <c r="I1224">
        <v>0</v>
      </c>
      <c r="J1224">
        <v>0</v>
      </c>
      <c r="K1224">
        <v>13.26</v>
      </c>
    </row>
    <row r="1225" spans="1:11" x14ac:dyDescent="0.25">
      <c r="A1225" t="s">
        <v>20</v>
      </c>
      <c r="B1225" s="2">
        <v>45480</v>
      </c>
      <c r="C1225">
        <v>2</v>
      </c>
      <c r="D1225">
        <v>3</v>
      </c>
      <c r="E1225">
        <v>38</v>
      </c>
      <c r="F1225">
        <v>0</v>
      </c>
      <c r="H1225">
        <v>0</v>
      </c>
      <c r="I1225">
        <v>0</v>
      </c>
      <c r="J1225">
        <v>0</v>
      </c>
      <c r="K1225">
        <v>42.36</v>
      </c>
    </row>
    <row r="1226" spans="1:11" x14ac:dyDescent="0.25">
      <c r="A1226" t="s">
        <v>20</v>
      </c>
      <c r="B1226" s="2">
        <v>45487</v>
      </c>
      <c r="C1226">
        <v>2</v>
      </c>
      <c r="D1226">
        <v>1.8</v>
      </c>
      <c r="E1226">
        <v>46.3</v>
      </c>
      <c r="F1226">
        <v>0</v>
      </c>
      <c r="H1226">
        <v>0</v>
      </c>
      <c r="I1226">
        <v>0</v>
      </c>
      <c r="J1226">
        <v>0</v>
      </c>
      <c r="K1226">
        <v>24.47</v>
      </c>
    </row>
    <row r="1227" spans="1:11" x14ac:dyDescent="0.25">
      <c r="A1227" t="s">
        <v>20</v>
      </c>
      <c r="B1227" s="2">
        <v>45494</v>
      </c>
      <c r="C1227">
        <v>7</v>
      </c>
      <c r="D1227">
        <v>31.5</v>
      </c>
      <c r="E1227">
        <v>37.5</v>
      </c>
      <c r="F1227">
        <v>0</v>
      </c>
      <c r="H1227">
        <v>0</v>
      </c>
      <c r="I1227">
        <v>0</v>
      </c>
      <c r="J1227">
        <v>0</v>
      </c>
      <c r="K1227">
        <v>522.65</v>
      </c>
    </row>
    <row r="1228" spans="1:11" x14ac:dyDescent="0.25">
      <c r="A1228" t="s">
        <v>20</v>
      </c>
      <c r="B1228" s="2">
        <v>45501</v>
      </c>
      <c r="C1228">
        <v>6</v>
      </c>
      <c r="D1228">
        <v>10.199999999999999</v>
      </c>
      <c r="E1228">
        <v>24.9</v>
      </c>
      <c r="F1228">
        <v>0</v>
      </c>
      <c r="H1228">
        <v>0</v>
      </c>
      <c r="I1228">
        <v>0</v>
      </c>
      <c r="J1228">
        <v>0</v>
      </c>
      <c r="K1228">
        <v>141.05000000000001</v>
      </c>
    </row>
    <row r="1229" spans="1:11" x14ac:dyDescent="0.25">
      <c r="A1229" t="s">
        <v>20</v>
      </c>
      <c r="B1229" s="2">
        <v>45508</v>
      </c>
      <c r="C1229">
        <v>5</v>
      </c>
      <c r="D1229">
        <v>18</v>
      </c>
      <c r="E1229">
        <v>28.6</v>
      </c>
      <c r="F1229">
        <v>0</v>
      </c>
      <c r="H1229">
        <v>0</v>
      </c>
      <c r="I1229">
        <v>0</v>
      </c>
      <c r="J1229">
        <v>0</v>
      </c>
      <c r="K1229">
        <v>276.5</v>
      </c>
    </row>
    <row r="1230" spans="1:11" x14ac:dyDescent="0.25">
      <c r="A1230" t="s">
        <v>20</v>
      </c>
      <c r="B1230" s="2">
        <v>45515</v>
      </c>
      <c r="C1230">
        <v>6</v>
      </c>
      <c r="D1230">
        <v>21.6</v>
      </c>
      <c r="E1230">
        <v>11.8</v>
      </c>
      <c r="F1230">
        <v>1</v>
      </c>
      <c r="G1230" s="4" t="s">
        <v>25</v>
      </c>
      <c r="H1230">
        <v>925.45</v>
      </c>
      <c r="I1230">
        <v>0</v>
      </c>
      <c r="J1230">
        <v>0</v>
      </c>
      <c r="K1230">
        <v>356.05</v>
      </c>
    </row>
    <row r="1231" spans="1:11" x14ac:dyDescent="0.25">
      <c r="A1231" t="s">
        <v>20</v>
      </c>
      <c r="B1231" s="2">
        <v>45522</v>
      </c>
      <c r="C1231">
        <v>3</v>
      </c>
      <c r="D1231">
        <v>2.7</v>
      </c>
      <c r="E1231">
        <v>49.2</v>
      </c>
      <c r="F1231">
        <v>0</v>
      </c>
      <c r="H1231">
        <v>0</v>
      </c>
      <c r="I1231">
        <v>0</v>
      </c>
      <c r="J1231">
        <v>0</v>
      </c>
      <c r="K1231">
        <v>50.3</v>
      </c>
    </row>
    <row r="1232" spans="1:11" x14ac:dyDescent="0.25">
      <c r="A1232" t="s">
        <v>20</v>
      </c>
      <c r="B1232" s="2">
        <v>45529</v>
      </c>
      <c r="C1232">
        <v>7</v>
      </c>
      <c r="D1232">
        <v>37.799999999999997</v>
      </c>
      <c r="E1232">
        <v>42.1</v>
      </c>
      <c r="F1232">
        <v>0</v>
      </c>
      <c r="H1232">
        <v>0</v>
      </c>
      <c r="I1232">
        <v>0</v>
      </c>
      <c r="J1232">
        <v>0</v>
      </c>
      <c r="K1232">
        <v>365.33</v>
      </c>
    </row>
    <row r="1233" spans="1:11" x14ac:dyDescent="0.25">
      <c r="A1233" t="s">
        <v>20</v>
      </c>
      <c r="B1233" s="2">
        <v>45536</v>
      </c>
      <c r="C1233">
        <v>0</v>
      </c>
      <c r="D1233">
        <v>0</v>
      </c>
      <c r="E1233">
        <v>49.8</v>
      </c>
      <c r="F1233">
        <v>0</v>
      </c>
      <c r="H1233">
        <v>0</v>
      </c>
      <c r="I1233">
        <v>0</v>
      </c>
      <c r="J1233">
        <v>0</v>
      </c>
      <c r="K1233">
        <v>0</v>
      </c>
    </row>
    <row r="1234" spans="1:11" x14ac:dyDescent="0.25">
      <c r="A1234" t="s">
        <v>20</v>
      </c>
      <c r="B1234" s="2">
        <v>45543</v>
      </c>
      <c r="C1234">
        <v>0</v>
      </c>
      <c r="D1234">
        <v>0</v>
      </c>
      <c r="E1234">
        <v>32</v>
      </c>
      <c r="F1234">
        <v>0</v>
      </c>
      <c r="H1234">
        <v>0</v>
      </c>
      <c r="I1234">
        <v>0</v>
      </c>
      <c r="J1234">
        <v>0</v>
      </c>
      <c r="K1234">
        <v>0</v>
      </c>
    </row>
    <row r="1235" spans="1:11" x14ac:dyDescent="0.25">
      <c r="A1235" t="s">
        <v>20</v>
      </c>
      <c r="B1235" s="2">
        <v>45550</v>
      </c>
      <c r="C1235">
        <v>3</v>
      </c>
      <c r="D1235">
        <v>3.6</v>
      </c>
      <c r="E1235">
        <v>47.8</v>
      </c>
      <c r="F1235">
        <v>1</v>
      </c>
      <c r="G1235" s="4" t="s">
        <v>26</v>
      </c>
      <c r="H1235">
        <v>349.68</v>
      </c>
      <c r="I1235">
        <v>0</v>
      </c>
      <c r="J1235">
        <v>0</v>
      </c>
      <c r="K1235">
        <v>33.049999999999997</v>
      </c>
    </row>
    <row r="1236" spans="1:11" x14ac:dyDescent="0.25">
      <c r="A1236" t="s">
        <v>20</v>
      </c>
      <c r="B1236" s="2">
        <v>45557</v>
      </c>
      <c r="C1236">
        <v>3</v>
      </c>
      <c r="D1236">
        <v>13.5</v>
      </c>
      <c r="E1236">
        <v>47</v>
      </c>
      <c r="F1236">
        <v>0</v>
      </c>
      <c r="H1236">
        <v>0</v>
      </c>
      <c r="I1236">
        <v>0</v>
      </c>
      <c r="J1236">
        <v>0</v>
      </c>
      <c r="K1236">
        <v>80.87</v>
      </c>
    </row>
    <row r="1237" spans="1:11" x14ac:dyDescent="0.25">
      <c r="A1237" t="s">
        <v>20</v>
      </c>
      <c r="B1237" s="2">
        <v>45564</v>
      </c>
      <c r="C1237">
        <v>5</v>
      </c>
      <c r="D1237">
        <v>18.5</v>
      </c>
      <c r="E1237">
        <v>38.4</v>
      </c>
      <c r="F1237">
        <v>0</v>
      </c>
      <c r="H1237">
        <v>0</v>
      </c>
      <c r="I1237">
        <v>0</v>
      </c>
      <c r="J1237">
        <v>0</v>
      </c>
      <c r="K1237">
        <v>296.66000000000003</v>
      </c>
    </row>
    <row r="1238" spans="1:11" x14ac:dyDescent="0.25">
      <c r="A1238" t="s">
        <v>20</v>
      </c>
      <c r="B1238" s="2">
        <v>45571</v>
      </c>
      <c r="C1238">
        <v>0</v>
      </c>
      <c r="D1238">
        <v>0</v>
      </c>
      <c r="E1238">
        <v>35.4</v>
      </c>
      <c r="F1238">
        <v>0</v>
      </c>
      <c r="H1238">
        <v>0</v>
      </c>
      <c r="I1238">
        <v>0</v>
      </c>
      <c r="J1238">
        <v>0</v>
      </c>
      <c r="K1238">
        <v>0</v>
      </c>
    </row>
    <row r="1239" spans="1:11" x14ac:dyDescent="0.25">
      <c r="A1239" t="s">
        <v>20</v>
      </c>
      <c r="B1239" s="2">
        <v>45578</v>
      </c>
      <c r="C1239">
        <v>2</v>
      </c>
      <c r="D1239">
        <v>3.4</v>
      </c>
      <c r="E1239">
        <v>15.2</v>
      </c>
      <c r="F1239">
        <v>0</v>
      </c>
      <c r="H1239">
        <v>0</v>
      </c>
      <c r="I1239">
        <v>0</v>
      </c>
      <c r="J1239">
        <v>0</v>
      </c>
      <c r="K1239">
        <v>60.37</v>
      </c>
    </row>
    <row r="1240" spans="1:11" x14ac:dyDescent="0.25">
      <c r="A1240" t="s">
        <v>20</v>
      </c>
      <c r="B1240" s="2">
        <v>45585</v>
      </c>
      <c r="C1240">
        <v>2</v>
      </c>
      <c r="D1240">
        <v>8.6</v>
      </c>
      <c r="E1240">
        <v>14.1</v>
      </c>
      <c r="F1240">
        <v>0</v>
      </c>
      <c r="H1240">
        <v>0</v>
      </c>
      <c r="I1240">
        <v>0</v>
      </c>
      <c r="J1240">
        <v>0</v>
      </c>
      <c r="K1240">
        <v>158.91</v>
      </c>
    </row>
    <row r="1241" spans="1:11" x14ac:dyDescent="0.25">
      <c r="A1241" t="s">
        <v>20</v>
      </c>
      <c r="B1241" s="2">
        <v>45592</v>
      </c>
      <c r="C1241">
        <v>2</v>
      </c>
      <c r="D1241">
        <v>6.6</v>
      </c>
      <c r="E1241">
        <v>26.7</v>
      </c>
      <c r="F1241">
        <v>0</v>
      </c>
      <c r="H1241">
        <v>0</v>
      </c>
      <c r="I1241">
        <v>0</v>
      </c>
      <c r="J1241">
        <v>0</v>
      </c>
      <c r="K1241">
        <v>72.19</v>
      </c>
    </row>
    <row r="1242" spans="1:11" x14ac:dyDescent="0.25">
      <c r="A1242" t="s">
        <v>20</v>
      </c>
      <c r="B1242" s="2">
        <v>45599</v>
      </c>
      <c r="C1242">
        <v>0</v>
      </c>
      <c r="D1242">
        <v>0</v>
      </c>
      <c r="E1242">
        <v>43</v>
      </c>
      <c r="F1242">
        <v>0</v>
      </c>
      <c r="H1242">
        <v>0</v>
      </c>
      <c r="I1242">
        <v>0</v>
      </c>
      <c r="J1242">
        <v>0</v>
      </c>
      <c r="K1242">
        <v>0</v>
      </c>
    </row>
    <row r="1243" spans="1:11" x14ac:dyDescent="0.25">
      <c r="A1243" t="s">
        <v>20</v>
      </c>
      <c r="B1243" s="2">
        <v>45606</v>
      </c>
      <c r="C1243">
        <v>7</v>
      </c>
      <c r="D1243">
        <v>21</v>
      </c>
      <c r="E1243">
        <v>24.2</v>
      </c>
      <c r="F1243">
        <v>0</v>
      </c>
      <c r="H1243">
        <v>0</v>
      </c>
      <c r="I1243">
        <v>0</v>
      </c>
      <c r="J1243">
        <v>0</v>
      </c>
      <c r="K1243">
        <v>274.24</v>
      </c>
    </row>
    <row r="1244" spans="1:11" x14ac:dyDescent="0.25">
      <c r="A1244" t="s">
        <v>20</v>
      </c>
      <c r="B1244" s="2">
        <v>45613</v>
      </c>
      <c r="C1244">
        <v>2</v>
      </c>
      <c r="D1244">
        <v>9.4</v>
      </c>
      <c r="E1244">
        <v>37.4</v>
      </c>
      <c r="F1244">
        <v>0</v>
      </c>
      <c r="H1244">
        <v>0</v>
      </c>
      <c r="I1244">
        <v>0</v>
      </c>
      <c r="J1244">
        <v>0</v>
      </c>
      <c r="K1244">
        <v>59.64</v>
      </c>
    </row>
    <row r="1245" spans="1:11" x14ac:dyDescent="0.25">
      <c r="A1245" t="s">
        <v>20</v>
      </c>
      <c r="B1245" s="2">
        <v>45620</v>
      </c>
      <c r="C1245">
        <v>1</v>
      </c>
      <c r="D1245">
        <v>3.1</v>
      </c>
      <c r="E1245">
        <v>25.1</v>
      </c>
      <c r="F1245">
        <v>0</v>
      </c>
      <c r="H1245">
        <v>0</v>
      </c>
      <c r="I1245">
        <v>0</v>
      </c>
      <c r="J1245">
        <v>0</v>
      </c>
      <c r="K1245">
        <v>22.9</v>
      </c>
    </row>
    <row r="1246" spans="1:11" x14ac:dyDescent="0.25">
      <c r="A1246" t="s">
        <v>20</v>
      </c>
      <c r="B1246" s="2">
        <v>45627</v>
      </c>
      <c r="C1246">
        <v>3</v>
      </c>
      <c r="D1246">
        <v>3.6</v>
      </c>
      <c r="E1246">
        <v>41.4</v>
      </c>
      <c r="F1246">
        <v>0</v>
      </c>
      <c r="H1246">
        <v>0</v>
      </c>
      <c r="I1246">
        <v>0</v>
      </c>
      <c r="J1246">
        <v>0</v>
      </c>
      <c r="K1246">
        <v>58.06</v>
      </c>
    </row>
    <row r="1247" spans="1:11" x14ac:dyDescent="0.25">
      <c r="A1247" t="s">
        <v>20</v>
      </c>
      <c r="B1247" s="2">
        <v>45634</v>
      </c>
      <c r="C1247">
        <v>4</v>
      </c>
      <c r="D1247">
        <v>3.6</v>
      </c>
      <c r="E1247">
        <v>25.5</v>
      </c>
      <c r="F1247">
        <v>0</v>
      </c>
      <c r="H1247">
        <v>0</v>
      </c>
      <c r="I1247">
        <v>0</v>
      </c>
      <c r="J1247">
        <v>0</v>
      </c>
      <c r="K1247">
        <v>61.28</v>
      </c>
    </row>
    <row r="1248" spans="1:11" x14ac:dyDescent="0.25">
      <c r="A1248" t="s">
        <v>20</v>
      </c>
      <c r="B1248" s="2">
        <v>45641</v>
      </c>
      <c r="C1248">
        <v>3</v>
      </c>
      <c r="D1248">
        <v>17.100000000000001</v>
      </c>
      <c r="E1248">
        <v>26.8</v>
      </c>
      <c r="F1248">
        <v>1</v>
      </c>
      <c r="G1248" s="4" t="s">
        <v>26</v>
      </c>
      <c r="H1248">
        <v>430.2</v>
      </c>
      <c r="I1248">
        <v>0</v>
      </c>
      <c r="J1248">
        <v>0</v>
      </c>
      <c r="K1248">
        <v>180.04</v>
      </c>
    </row>
    <row r="1249" spans="1:11" x14ac:dyDescent="0.25">
      <c r="A1249" t="s">
        <v>20</v>
      </c>
      <c r="B1249" s="2">
        <v>45648</v>
      </c>
      <c r="C1249">
        <v>6</v>
      </c>
      <c r="D1249">
        <v>30.6</v>
      </c>
      <c r="E1249">
        <v>46.3</v>
      </c>
      <c r="F1249">
        <v>0</v>
      </c>
      <c r="H1249">
        <v>0</v>
      </c>
      <c r="I1249">
        <v>0</v>
      </c>
      <c r="J1249">
        <v>0</v>
      </c>
      <c r="K1249">
        <v>561.92999999999995</v>
      </c>
    </row>
    <row r="1250" spans="1:11" x14ac:dyDescent="0.25">
      <c r="A1250" t="s">
        <v>21</v>
      </c>
      <c r="B1250" s="2">
        <v>44927</v>
      </c>
      <c r="C1250">
        <v>6</v>
      </c>
      <c r="D1250">
        <v>10.8</v>
      </c>
      <c r="E1250">
        <v>25.8</v>
      </c>
      <c r="F1250">
        <v>0</v>
      </c>
      <c r="H1250">
        <v>0</v>
      </c>
      <c r="I1250">
        <v>0</v>
      </c>
      <c r="J1250">
        <v>0</v>
      </c>
      <c r="K1250">
        <v>184.28</v>
      </c>
    </row>
    <row r="1251" spans="1:11" x14ac:dyDescent="0.25">
      <c r="A1251" t="s">
        <v>21</v>
      </c>
      <c r="B1251" s="2">
        <v>44934</v>
      </c>
      <c r="C1251">
        <v>5</v>
      </c>
      <c r="D1251">
        <v>12.5</v>
      </c>
      <c r="E1251">
        <v>22.1</v>
      </c>
      <c r="F1251">
        <v>0</v>
      </c>
      <c r="H1251">
        <v>0</v>
      </c>
      <c r="I1251">
        <v>0</v>
      </c>
      <c r="J1251">
        <v>0</v>
      </c>
      <c r="K1251">
        <v>110.26</v>
      </c>
    </row>
    <row r="1252" spans="1:11" x14ac:dyDescent="0.25">
      <c r="A1252" t="s">
        <v>21</v>
      </c>
      <c r="B1252" s="2">
        <v>44941</v>
      </c>
      <c r="C1252">
        <v>0</v>
      </c>
      <c r="D1252">
        <v>0</v>
      </c>
      <c r="E1252">
        <v>27.3</v>
      </c>
      <c r="F1252">
        <v>0</v>
      </c>
      <c r="H1252">
        <v>0</v>
      </c>
      <c r="I1252">
        <v>0</v>
      </c>
      <c r="J1252">
        <v>0</v>
      </c>
      <c r="K1252">
        <v>0</v>
      </c>
    </row>
    <row r="1253" spans="1:11" x14ac:dyDescent="0.25">
      <c r="A1253" t="s">
        <v>21</v>
      </c>
      <c r="B1253" s="2">
        <v>44948</v>
      </c>
      <c r="C1253">
        <v>3</v>
      </c>
      <c r="D1253">
        <v>13.2</v>
      </c>
      <c r="E1253">
        <v>32.700000000000003</v>
      </c>
      <c r="F1253">
        <v>0</v>
      </c>
      <c r="H1253">
        <v>0</v>
      </c>
      <c r="I1253">
        <v>0</v>
      </c>
      <c r="J1253">
        <v>0</v>
      </c>
      <c r="K1253">
        <v>185.69</v>
      </c>
    </row>
    <row r="1254" spans="1:11" x14ac:dyDescent="0.25">
      <c r="A1254" t="s">
        <v>21</v>
      </c>
      <c r="B1254" s="2">
        <v>44955</v>
      </c>
      <c r="C1254">
        <v>2</v>
      </c>
      <c r="D1254">
        <v>6</v>
      </c>
      <c r="E1254">
        <v>15.2</v>
      </c>
      <c r="F1254">
        <v>0</v>
      </c>
      <c r="H1254">
        <v>0</v>
      </c>
      <c r="I1254">
        <v>0</v>
      </c>
      <c r="J1254">
        <v>0</v>
      </c>
      <c r="K1254">
        <v>109.39</v>
      </c>
    </row>
    <row r="1255" spans="1:11" x14ac:dyDescent="0.25">
      <c r="A1255" t="s">
        <v>21</v>
      </c>
      <c r="B1255" s="2">
        <v>44962</v>
      </c>
      <c r="C1255">
        <v>1</v>
      </c>
      <c r="D1255">
        <v>1</v>
      </c>
      <c r="E1255">
        <v>48.7</v>
      </c>
      <c r="F1255">
        <v>0</v>
      </c>
      <c r="H1255">
        <v>0</v>
      </c>
      <c r="I1255">
        <v>0</v>
      </c>
      <c r="J1255">
        <v>0</v>
      </c>
      <c r="K1255">
        <v>14.98</v>
      </c>
    </row>
    <row r="1256" spans="1:11" x14ac:dyDescent="0.25">
      <c r="A1256" t="s">
        <v>21</v>
      </c>
      <c r="B1256" s="2">
        <v>44969</v>
      </c>
      <c r="C1256">
        <v>5</v>
      </c>
      <c r="D1256">
        <v>28.5</v>
      </c>
      <c r="E1256">
        <v>32.200000000000003</v>
      </c>
      <c r="F1256">
        <v>0</v>
      </c>
      <c r="H1256">
        <v>0</v>
      </c>
      <c r="I1256">
        <v>0</v>
      </c>
      <c r="J1256">
        <v>0</v>
      </c>
      <c r="K1256">
        <v>185.85</v>
      </c>
    </row>
    <row r="1257" spans="1:11" x14ac:dyDescent="0.25">
      <c r="A1257" t="s">
        <v>21</v>
      </c>
      <c r="B1257" s="2">
        <v>44976</v>
      </c>
      <c r="C1257">
        <v>0</v>
      </c>
      <c r="D1257">
        <v>0</v>
      </c>
      <c r="E1257">
        <v>29.7</v>
      </c>
      <c r="F1257">
        <v>0</v>
      </c>
      <c r="H1257">
        <v>0</v>
      </c>
      <c r="I1257">
        <v>0</v>
      </c>
      <c r="J1257">
        <v>0</v>
      </c>
      <c r="K1257">
        <v>0</v>
      </c>
    </row>
    <row r="1258" spans="1:11" x14ac:dyDescent="0.25">
      <c r="A1258" t="s">
        <v>21</v>
      </c>
      <c r="B1258" s="2">
        <v>44983</v>
      </c>
      <c r="C1258">
        <v>6</v>
      </c>
      <c r="D1258">
        <v>7.8000000000000007</v>
      </c>
      <c r="E1258">
        <v>19.600000000000001</v>
      </c>
      <c r="F1258">
        <v>0</v>
      </c>
      <c r="H1258">
        <v>0</v>
      </c>
      <c r="I1258">
        <v>0</v>
      </c>
      <c r="J1258">
        <v>0</v>
      </c>
      <c r="K1258">
        <v>48.9</v>
      </c>
    </row>
    <row r="1259" spans="1:11" x14ac:dyDescent="0.25">
      <c r="A1259" t="s">
        <v>21</v>
      </c>
      <c r="B1259" s="2">
        <v>44990</v>
      </c>
      <c r="C1259">
        <v>6</v>
      </c>
      <c r="D1259">
        <v>12</v>
      </c>
      <c r="E1259">
        <v>18</v>
      </c>
      <c r="F1259">
        <v>0</v>
      </c>
      <c r="H1259">
        <v>0</v>
      </c>
      <c r="I1259">
        <v>0</v>
      </c>
      <c r="J1259">
        <v>0</v>
      </c>
      <c r="K1259">
        <v>84.12</v>
      </c>
    </row>
    <row r="1260" spans="1:11" x14ac:dyDescent="0.25">
      <c r="A1260" t="s">
        <v>21</v>
      </c>
      <c r="B1260" s="2">
        <v>44997</v>
      </c>
      <c r="C1260">
        <v>4</v>
      </c>
      <c r="D1260">
        <v>22.8</v>
      </c>
      <c r="E1260">
        <v>49</v>
      </c>
      <c r="F1260">
        <v>0</v>
      </c>
      <c r="H1260">
        <v>0</v>
      </c>
      <c r="I1260">
        <v>0</v>
      </c>
      <c r="J1260">
        <v>0</v>
      </c>
      <c r="K1260">
        <v>133.69999999999999</v>
      </c>
    </row>
    <row r="1261" spans="1:11" x14ac:dyDescent="0.25">
      <c r="A1261" t="s">
        <v>21</v>
      </c>
      <c r="B1261" s="2">
        <v>45004</v>
      </c>
      <c r="C1261">
        <v>3</v>
      </c>
      <c r="D1261">
        <v>5.0999999999999996</v>
      </c>
      <c r="E1261">
        <v>20.399999999999999</v>
      </c>
      <c r="F1261">
        <v>0</v>
      </c>
      <c r="H1261">
        <v>0</v>
      </c>
      <c r="I1261">
        <v>0</v>
      </c>
      <c r="J1261">
        <v>0</v>
      </c>
      <c r="K1261">
        <v>87.38</v>
      </c>
    </row>
    <row r="1262" spans="1:11" x14ac:dyDescent="0.25">
      <c r="A1262" t="s">
        <v>21</v>
      </c>
      <c r="B1262" s="2">
        <v>45011</v>
      </c>
      <c r="C1262">
        <v>3</v>
      </c>
      <c r="D1262">
        <v>2.7</v>
      </c>
      <c r="E1262">
        <v>38.299999999999997</v>
      </c>
      <c r="F1262">
        <v>0</v>
      </c>
      <c r="H1262">
        <v>0</v>
      </c>
      <c r="I1262">
        <v>0</v>
      </c>
      <c r="J1262">
        <v>0</v>
      </c>
      <c r="K1262">
        <v>33.729999999999997</v>
      </c>
    </row>
    <row r="1263" spans="1:11" x14ac:dyDescent="0.25">
      <c r="A1263" t="s">
        <v>21</v>
      </c>
      <c r="B1263" s="2">
        <v>45018</v>
      </c>
      <c r="C1263">
        <v>0</v>
      </c>
      <c r="D1263">
        <v>0</v>
      </c>
      <c r="E1263">
        <v>38.799999999999997</v>
      </c>
      <c r="F1263">
        <v>0</v>
      </c>
      <c r="H1263">
        <v>0</v>
      </c>
      <c r="I1263">
        <v>0</v>
      </c>
      <c r="J1263">
        <v>0</v>
      </c>
      <c r="K1263">
        <v>0</v>
      </c>
    </row>
    <row r="1264" spans="1:11" x14ac:dyDescent="0.25">
      <c r="A1264" t="s">
        <v>21</v>
      </c>
      <c r="B1264" s="2">
        <v>45025</v>
      </c>
      <c r="C1264">
        <v>4</v>
      </c>
      <c r="D1264">
        <v>12.8</v>
      </c>
      <c r="E1264">
        <v>41.8</v>
      </c>
      <c r="F1264">
        <v>0</v>
      </c>
      <c r="H1264">
        <v>0</v>
      </c>
      <c r="I1264">
        <v>0</v>
      </c>
      <c r="J1264">
        <v>0</v>
      </c>
      <c r="K1264">
        <v>202.35</v>
      </c>
    </row>
    <row r="1265" spans="1:11" x14ac:dyDescent="0.25">
      <c r="A1265" t="s">
        <v>21</v>
      </c>
      <c r="B1265" s="2">
        <v>45032</v>
      </c>
      <c r="C1265">
        <v>4</v>
      </c>
      <c r="D1265">
        <v>18</v>
      </c>
      <c r="E1265">
        <v>47.7</v>
      </c>
      <c r="F1265">
        <v>0</v>
      </c>
      <c r="H1265">
        <v>0</v>
      </c>
      <c r="I1265">
        <v>0</v>
      </c>
      <c r="J1265">
        <v>0</v>
      </c>
      <c r="K1265">
        <v>143.83000000000001</v>
      </c>
    </row>
    <row r="1266" spans="1:11" x14ac:dyDescent="0.25">
      <c r="A1266" t="s">
        <v>21</v>
      </c>
      <c r="B1266" s="2">
        <v>45039</v>
      </c>
      <c r="C1266">
        <v>3</v>
      </c>
      <c r="D1266">
        <v>8.6999999999999993</v>
      </c>
      <c r="E1266">
        <v>32.6</v>
      </c>
      <c r="F1266">
        <v>0</v>
      </c>
      <c r="H1266">
        <v>0</v>
      </c>
      <c r="I1266">
        <v>0</v>
      </c>
      <c r="J1266">
        <v>0</v>
      </c>
      <c r="K1266">
        <v>93.96</v>
      </c>
    </row>
    <row r="1267" spans="1:11" x14ac:dyDescent="0.25">
      <c r="A1267" t="s">
        <v>21</v>
      </c>
      <c r="B1267" s="2">
        <v>45046</v>
      </c>
      <c r="C1267">
        <v>6</v>
      </c>
      <c r="D1267">
        <v>34.799999999999997</v>
      </c>
      <c r="E1267">
        <v>12.5</v>
      </c>
      <c r="F1267">
        <v>0</v>
      </c>
      <c r="H1267">
        <v>0</v>
      </c>
      <c r="I1267">
        <v>0</v>
      </c>
      <c r="J1267">
        <v>0</v>
      </c>
      <c r="K1267">
        <v>215.28</v>
      </c>
    </row>
    <row r="1268" spans="1:11" x14ac:dyDescent="0.25">
      <c r="A1268" t="s">
        <v>21</v>
      </c>
      <c r="B1268" s="2">
        <v>45053</v>
      </c>
      <c r="C1268">
        <v>5</v>
      </c>
      <c r="D1268">
        <v>10.5</v>
      </c>
      <c r="E1268">
        <v>10.9</v>
      </c>
      <c r="F1268">
        <v>0</v>
      </c>
      <c r="H1268">
        <v>0</v>
      </c>
      <c r="I1268">
        <v>1</v>
      </c>
      <c r="J1268">
        <v>3</v>
      </c>
      <c r="K1268">
        <v>198.23</v>
      </c>
    </row>
    <row r="1269" spans="1:11" x14ac:dyDescent="0.25">
      <c r="A1269" t="s">
        <v>21</v>
      </c>
      <c r="B1269" s="2">
        <v>45060</v>
      </c>
      <c r="C1269">
        <v>4</v>
      </c>
      <c r="D1269">
        <v>13.2</v>
      </c>
      <c r="E1269">
        <v>42.6</v>
      </c>
      <c r="F1269">
        <v>0</v>
      </c>
      <c r="H1269">
        <v>0</v>
      </c>
      <c r="I1269">
        <v>0</v>
      </c>
      <c r="J1269">
        <v>0</v>
      </c>
      <c r="K1269">
        <v>94.23</v>
      </c>
    </row>
    <row r="1270" spans="1:11" x14ac:dyDescent="0.25">
      <c r="A1270" t="s">
        <v>21</v>
      </c>
      <c r="B1270" s="2">
        <v>45067</v>
      </c>
      <c r="C1270">
        <v>5</v>
      </c>
      <c r="D1270">
        <v>18.5</v>
      </c>
      <c r="E1270">
        <v>25.9</v>
      </c>
      <c r="F1270">
        <v>0</v>
      </c>
      <c r="H1270">
        <v>0</v>
      </c>
      <c r="I1270">
        <v>0</v>
      </c>
      <c r="J1270">
        <v>0</v>
      </c>
      <c r="K1270">
        <v>329.33</v>
      </c>
    </row>
    <row r="1271" spans="1:11" x14ac:dyDescent="0.25">
      <c r="A1271" t="s">
        <v>21</v>
      </c>
      <c r="B1271" s="2">
        <v>45074</v>
      </c>
      <c r="C1271">
        <v>3</v>
      </c>
      <c r="D1271">
        <v>1.8</v>
      </c>
      <c r="E1271">
        <v>44.8</v>
      </c>
      <c r="F1271">
        <v>0</v>
      </c>
      <c r="H1271">
        <v>0</v>
      </c>
      <c r="I1271">
        <v>0</v>
      </c>
      <c r="J1271">
        <v>0</v>
      </c>
      <c r="K1271">
        <v>29.98</v>
      </c>
    </row>
    <row r="1272" spans="1:11" x14ac:dyDescent="0.25">
      <c r="A1272" t="s">
        <v>21</v>
      </c>
      <c r="B1272" s="2">
        <v>45081</v>
      </c>
      <c r="C1272">
        <v>1</v>
      </c>
      <c r="D1272">
        <v>2</v>
      </c>
      <c r="E1272">
        <v>25.4</v>
      </c>
      <c r="F1272">
        <v>0</v>
      </c>
      <c r="H1272">
        <v>0</v>
      </c>
      <c r="I1272">
        <v>0</v>
      </c>
      <c r="J1272">
        <v>0</v>
      </c>
      <c r="K1272">
        <v>39.93</v>
      </c>
    </row>
    <row r="1273" spans="1:11" x14ac:dyDescent="0.25">
      <c r="A1273" t="s">
        <v>21</v>
      </c>
      <c r="B1273" s="2">
        <v>45088</v>
      </c>
      <c r="C1273">
        <v>4</v>
      </c>
      <c r="D1273">
        <v>16.399999999999999</v>
      </c>
      <c r="E1273">
        <v>33.299999999999997</v>
      </c>
      <c r="F1273">
        <v>0</v>
      </c>
      <c r="H1273">
        <v>0</v>
      </c>
      <c r="I1273">
        <v>0</v>
      </c>
      <c r="J1273">
        <v>0</v>
      </c>
      <c r="K1273">
        <v>313.48</v>
      </c>
    </row>
    <row r="1274" spans="1:11" x14ac:dyDescent="0.25">
      <c r="A1274" t="s">
        <v>21</v>
      </c>
      <c r="B1274" s="2">
        <v>45095</v>
      </c>
      <c r="C1274">
        <v>1</v>
      </c>
      <c r="D1274">
        <v>2.2000000000000002</v>
      </c>
      <c r="E1274">
        <v>22.7</v>
      </c>
      <c r="F1274">
        <v>0</v>
      </c>
      <c r="H1274">
        <v>0</v>
      </c>
      <c r="I1274">
        <v>0</v>
      </c>
      <c r="J1274">
        <v>0</v>
      </c>
      <c r="K1274">
        <v>12.84</v>
      </c>
    </row>
    <row r="1275" spans="1:11" x14ac:dyDescent="0.25">
      <c r="A1275" t="s">
        <v>21</v>
      </c>
      <c r="B1275" s="2">
        <v>45102</v>
      </c>
      <c r="C1275">
        <v>6</v>
      </c>
      <c r="D1275">
        <v>10.199999999999999</v>
      </c>
      <c r="E1275">
        <v>40.799999999999997</v>
      </c>
      <c r="F1275">
        <v>0</v>
      </c>
      <c r="H1275">
        <v>0</v>
      </c>
      <c r="I1275">
        <v>0</v>
      </c>
      <c r="J1275">
        <v>0</v>
      </c>
      <c r="K1275">
        <v>155.13999999999999</v>
      </c>
    </row>
    <row r="1276" spans="1:11" x14ac:dyDescent="0.25">
      <c r="A1276" t="s">
        <v>21</v>
      </c>
      <c r="B1276" s="2">
        <v>45109</v>
      </c>
      <c r="C1276">
        <v>0</v>
      </c>
      <c r="D1276">
        <v>0</v>
      </c>
      <c r="E1276">
        <v>35.799999999999997</v>
      </c>
      <c r="F1276">
        <v>0</v>
      </c>
      <c r="H1276">
        <v>0</v>
      </c>
      <c r="I1276">
        <v>0</v>
      </c>
      <c r="J1276">
        <v>0</v>
      </c>
      <c r="K1276">
        <v>0</v>
      </c>
    </row>
    <row r="1277" spans="1:11" x14ac:dyDescent="0.25">
      <c r="A1277" t="s">
        <v>21</v>
      </c>
      <c r="B1277" s="2">
        <v>45116</v>
      </c>
      <c r="C1277">
        <v>5</v>
      </c>
      <c r="D1277">
        <v>28</v>
      </c>
      <c r="E1277">
        <v>15.7</v>
      </c>
      <c r="F1277">
        <v>0</v>
      </c>
      <c r="H1277">
        <v>0</v>
      </c>
      <c r="I1277">
        <v>0</v>
      </c>
      <c r="J1277">
        <v>0</v>
      </c>
      <c r="K1277">
        <v>370.57</v>
      </c>
    </row>
    <row r="1278" spans="1:11" x14ac:dyDescent="0.25">
      <c r="A1278" t="s">
        <v>21</v>
      </c>
      <c r="B1278" s="2">
        <v>45123</v>
      </c>
      <c r="C1278">
        <v>1</v>
      </c>
      <c r="D1278">
        <v>5.5</v>
      </c>
      <c r="E1278">
        <v>32.299999999999997</v>
      </c>
      <c r="F1278">
        <v>0</v>
      </c>
      <c r="H1278">
        <v>0</v>
      </c>
      <c r="I1278">
        <v>0</v>
      </c>
      <c r="J1278">
        <v>0</v>
      </c>
      <c r="K1278">
        <v>94.79</v>
      </c>
    </row>
    <row r="1279" spans="1:11" x14ac:dyDescent="0.25">
      <c r="A1279" t="s">
        <v>21</v>
      </c>
      <c r="B1279" s="2">
        <v>45130</v>
      </c>
      <c r="C1279">
        <v>4</v>
      </c>
      <c r="D1279">
        <v>18.399999999999999</v>
      </c>
      <c r="E1279">
        <v>17</v>
      </c>
      <c r="F1279">
        <v>0</v>
      </c>
      <c r="H1279">
        <v>0</v>
      </c>
      <c r="I1279">
        <v>0</v>
      </c>
      <c r="J1279">
        <v>0</v>
      </c>
      <c r="K1279">
        <v>219.14</v>
      </c>
    </row>
    <row r="1280" spans="1:11" x14ac:dyDescent="0.25">
      <c r="A1280" t="s">
        <v>21</v>
      </c>
      <c r="B1280" s="2">
        <v>45137</v>
      </c>
      <c r="C1280">
        <v>4</v>
      </c>
      <c r="D1280">
        <v>20.399999999999999</v>
      </c>
      <c r="E1280">
        <v>36</v>
      </c>
      <c r="F1280">
        <v>0</v>
      </c>
      <c r="H1280">
        <v>0</v>
      </c>
      <c r="I1280">
        <v>1</v>
      </c>
      <c r="J1280">
        <v>4</v>
      </c>
      <c r="K1280">
        <v>161.36000000000001</v>
      </c>
    </row>
    <row r="1281" spans="1:11" x14ac:dyDescent="0.25">
      <c r="A1281" t="s">
        <v>21</v>
      </c>
      <c r="B1281" s="2">
        <v>45144</v>
      </c>
      <c r="C1281">
        <v>2</v>
      </c>
      <c r="D1281">
        <v>10.6</v>
      </c>
      <c r="E1281">
        <v>47.4</v>
      </c>
      <c r="F1281">
        <v>0</v>
      </c>
      <c r="H1281">
        <v>0</v>
      </c>
      <c r="I1281">
        <v>0</v>
      </c>
      <c r="J1281">
        <v>0</v>
      </c>
      <c r="K1281">
        <v>118.34</v>
      </c>
    </row>
    <row r="1282" spans="1:11" x14ac:dyDescent="0.25">
      <c r="A1282" t="s">
        <v>21</v>
      </c>
      <c r="B1282" s="2">
        <v>45151</v>
      </c>
      <c r="C1282">
        <v>5</v>
      </c>
      <c r="D1282">
        <v>26.5</v>
      </c>
      <c r="E1282">
        <v>42.8</v>
      </c>
      <c r="F1282">
        <v>0</v>
      </c>
      <c r="H1282">
        <v>0</v>
      </c>
      <c r="I1282">
        <v>0</v>
      </c>
      <c r="J1282">
        <v>0</v>
      </c>
      <c r="K1282">
        <v>312.55</v>
      </c>
    </row>
    <row r="1283" spans="1:11" x14ac:dyDescent="0.25">
      <c r="A1283" t="s">
        <v>21</v>
      </c>
      <c r="B1283" s="2">
        <v>45158</v>
      </c>
      <c r="C1283">
        <v>6</v>
      </c>
      <c r="D1283">
        <v>16.2</v>
      </c>
      <c r="E1283">
        <v>23</v>
      </c>
      <c r="F1283">
        <v>0</v>
      </c>
      <c r="H1283">
        <v>0</v>
      </c>
      <c r="I1283">
        <v>0</v>
      </c>
      <c r="J1283">
        <v>0</v>
      </c>
      <c r="K1283">
        <v>108.09</v>
      </c>
    </row>
    <row r="1284" spans="1:11" x14ac:dyDescent="0.25">
      <c r="A1284" t="s">
        <v>21</v>
      </c>
      <c r="B1284" s="2">
        <v>45165</v>
      </c>
      <c r="C1284">
        <v>0</v>
      </c>
      <c r="D1284">
        <v>0</v>
      </c>
      <c r="E1284">
        <v>11.9</v>
      </c>
      <c r="F1284">
        <v>0</v>
      </c>
      <c r="H1284">
        <v>0</v>
      </c>
      <c r="I1284">
        <v>0</v>
      </c>
      <c r="J1284">
        <v>0</v>
      </c>
      <c r="K1284">
        <v>0</v>
      </c>
    </row>
    <row r="1285" spans="1:11" x14ac:dyDescent="0.25">
      <c r="A1285" t="s">
        <v>21</v>
      </c>
      <c r="B1285" s="2">
        <v>45172</v>
      </c>
      <c r="C1285">
        <v>7</v>
      </c>
      <c r="D1285">
        <v>39.200000000000003</v>
      </c>
      <c r="E1285">
        <v>12.5</v>
      </c>
      <c r="F1285">
        <v>0</v>
      </c>
      <c r="H1285">
        <v>0</v>
      </c>
      <c r="I1285">
        <v>0</v>
      </c>
      <c r="J1285">
        <v>0</v>
      </c>
      <c r="K1285">
        <v>577.66</v>
      </c>
    </row>
    <row r="1286" spans="1:11" x14ac:dyDescent="0.25">
      <c r="A1286" t="s">
        <v>21</v>
      </c>
      <c r="B1286" s="2">
        <v>45179</v>
      </c>
      <c r="C1286">
        <v>0</v>
      </c>
      <c r="D1286">
        <v>0</v>
      </c>
      <c r="E1286">
        <v>46.8</v>
      </c>
      <c r="F1286">
        <v>0</v>
      </c>
      <c r="H1286">
        <v>0</v>
      </c>
      <c r="I1286">
        <v>0</v>
      </c>
      <c r="J1286">
        <v>0</v>
      </c>
      <c r="K1286">
        <v>0</v>
      </c>
    </row>
    <row r="1287" spans="1:11" x14ac:dyDescent="0.25">
      <c r="A1287" t="s">
        <v>21</v>
      </c>
      <c r="B1287" s="2">
        <v>45186</v>
      </c>
      <c r="C1287">
        <v>1</v>
      </c>
      <c r="D1287">
        <v>2.2000000000000002</v>
      </c>
      <c r="E1287">
        <v>22.8</v>
      </c>
      <c r="F1287">
        <v>0</v>
      </c>
      <c r="H1287">
        <v>0</v>
      </c>
      <c r="I1287">
        <v>0</v>
      </c>
      <c r="J1287">
        <v>0</v>
      </c>
      <c r="K1287">
        <v>14.96</v>
      </c>
    </row>
    <row r="1288" spans="1:11" x14ac:dyDescent="0.25">
      <c r="A1288" t="s">
        <v>21</v>
      </c>
      <c r="B1288" s="2">
        <v>45193</v>
      </c>
      <c r="C1288">
        <v>0</v>
      </c>
      <c r="D1288">
        <v>0</v>
      </c>
      <c r="E1288">
        <v>19.100000000000001</v>
      </c>
      <c r="F1288">
        <v>0</v>
      </c>
      <c r="H1288">
        <v>0</v>
      </c>
      <c r="I1288">
        <v>0</v>
      </c>
      <c r="J1288">
        <v>0</v>
      </c>
      <c r="K1288">
        <v>0</v>
      </c>
    </row>
    <row r="1289" spans="1:11" x14ac:dyDescent="0.25">
      <c r="A1289" t="s">
        <v>21</v>
      </c>
      <c r="B1289" s="2">
        <v>45200</v>
      </c>
      <c r="C1289">
        <v>3</v>
      </c>
      <c r="D1289">
        <v>14.1</v>
      </c>
      <c r="E1289">
        <v>31.2</v>
      </c>
      <c r="F1289">
        <v>0</v>
      </c>
      <c r="H1289">
        <v>0</v>
      </c>
      <c r="I1289">
        <v>0</v>
      </c>
      <c r="J1289">
        <v>0</v>
      </c>
      <c r="K1289">
        <v>280.62</v>
      </c>
    </row>
    <row r="1290" spans="1:11" x14ac:dyDescent="0.25">
      <c r="A1290" t="s">
        <v>21</v>
      </c>
      <c r="B1290" s="2">
        <v>45207</v>
      </c>
      <c r="C1290">
        <v>0</v>
      </c>
      <c r="D1290">
        <v>0</v>
      </c>
      <c r="E1290">
        <v>17.899999999999999</v>
      </c>
      <c r="F1290">
        <v>0</v>
      </c>
      <c r="H1290">
        <v>0</v>
      </c>
      <c r="I1290">
        <v>0</v>
      </c>
      <c r="J1290">
        <v>0</v>
      </c>
      <c r="K1290">
        <v>0</v>
      </c>
    </row>
    <row r="1291" spans="1:11" x14ac:dyDescent="0.25">
      <c r="A1291" t="s">
        <v>21</v>
      </c>
      <c r="B1291" s="2">
        <v>45214</v>
      </c>
      <c r="C1291">
        <v>6</v>
      </c>
      <c r="D1291">
        <v>9</v>
      </c>
      <c r="E1291">
        <v>38.799999999999997</v>
      </c>
      <c r="F1291">
        <v>0</v>
      </c>
      <c r="H1291">
        <v>0</v>
      </c>
      <c r="I1291">
        <v>0</v>
      </c>
      <c r="J1291">
        <v>0</v>
      </c>
      <c r="K1291">
        <v>143.04</v>
      </c>
    </row>
    <row r="1292" spans="1:11" x14ac:dyDescent="0.25">
      <c r="A1292" t="s">
        <v>21</v>
      </c>
      <c r="B1292" s="2">
        <v>45221</v>
      </c>
      <c r="C1292">
        <v>7</v>
      </c>
      <c r="D1292">
        <v>33.6</v>
      </c>
      <c r="E1292">
        <v>23.8</v>
      </c>
      <c r="F1292">
        <v>0</v>
      </c>
      <c r="H1292">
        <v>0</v>
      </c>
      <c r="I1292">
        <v>0</v>
      </c>
      <c r="J1292">
        <v>0</v>
      </c>
      <c r="K1292">
        <v>345.53</v>
      </c>
    </row>
    <row r="1293" spans="1:11" x14ac:dyDescent="0.25">
      <c r="A1293" t="s">
        <v>21</v>
      </c>
      <c r="B1293" s="2">
        <v>45228</v>
      </c>
      <c r="C1293">
        <v>3</v>
      </c>
      <c r="D1293">
        <v>16.5</v>
      </c>
      <c r="E1293">
        <v>15.9</v>
      </c>
      <c r="F1293">
        <v>0</v>
      </c>
      <c r="H1293">
        <v>0</v>
      </c>
      <c r="I1293">
        <v>0</v>
      </c>
      <c r="J1293">
        <v>0</v>
      </c>
      <c r="K1293">
        <v>284.13</v>
      </c>
    </row>
    <row r="1294" spans="1:11" x14ac:dyDescent="0.25">
      <c r="A1294" t="s">
        <v>21</v>
      </c>
      <c r="B1294" s="2">
        <v>45235</v>
      </c>
      <c r="C1294">
        <v>3</v>
      </c>
      <c r="D1294">
        <v>12.9</v>
      </c>
      <c r="E1294">
        <v>17.600000000000001</v>
      </c>
      <c r="F1294">
        <v>0</v>
      </c>
      <c r="H1294">
        <v>0</v>
      </c>
      <c r="I1294">
        <v>0</v>
      </c>
      <c r="J1294">
        <v>0</v>
      </c>
      <c r="K1294">
        <v>64.78</v>
      </c>
    </row>
    <row r="1295" spans="1:11" x14ac:dyDescent="0.25">
      <c r="A1295" t="s">
        <v>21</v>
      </c>
      <c r="B1295" s="2">
        <v>45242</v>
      </c>
      <c r="C1295">
        <v>5</v>
      </c>
      <c r="D1295">
        <v>26</v>
      </c>
      <c r="E1295">
        <v>37.6</v>
      </c>
      <c r="F1295">
        <v>0</v>
      </c>
      <c r="H1295">
        <v>0</v>
      </c>
      <c r="I1295">
        <v>0</v>
      </c>
      <c r="J1295">
        <v>0</v>
      </c>
      <c r="K1295">
        <v>216.6</v>
      </c>
    </row>
    <row r="1296" spans="1:11" x14ac:dyDescent="0.25">
      <c r="A1296" t="s">
        <v>21</v>
      </c>
      <c r="B1296" s="2">
        <v>45249</v>
      </c>
      <c r="C1296">
        <v>5</v>
      </c>
      <c r="D1296">
        <v>8.5</v>
      </c>
      <c r="E1296">
        <v>19.100000000000001</v>
      </c>
      <c r="F1296">
        <v>0</v>
      </c>
      <c r="H1296">
        <v>0</v>
      </c>
      <c r="I1296">
        <v>0</v>
      </c>
      <c r="J1296">
        <v>0</v>
      </c>
      <c r="K1296">
        <v>166.43</v>
      </c>
    </row>
    <row r="1297" spans="1:11" x14ac:dyDescent="0.25">
      <c r="A1297" t="s">
        <v>21</v>
      </c>
      <c r="B1297" s="2">
        <v>45256</v>
      </c>
      <c r="C1297">
        <v>7</v>
      </c>
      <c r="D1297">
        <v>18.899999999999999</v>
      </c>
      <c r="E1297">
        <v>46.3</v>
      </c>
      <c r="F1297">
        <v>0</v>
      </c>
      <c r="H1297">
        <v>0</v>
      </c>
      <c r="I1297">
        <v>0</v>
      </c>
      <c r="J1297">
        <v>0</v>
      </c>
      <c r="K1297">
        <v>239.5</v>
      </c>
    </row>
    <row r="1298" spans="1:11" x14ac:dyDescent="0.25">
      <c r="A1298" t="s">
        <v>21</v>
      </c>
      <c r="B1298" s="2">
        <v>45263</v>
      </c>
      <c r="C1298">
        <v>6</v>
      </c>
      <c r="D1298">
        <v>22.8</v>
      </c>
      <c r="E1298">
        <v>41.5</v>
      </c>
      <c r="F1298">
        <v>0</v>
      </c>
      <c r="H1298">
        <v>0</v>
      </c>
      <c r="I1298">
        <v>0</v>
      </c>
      <c r="J1298">
        <v>0</v>
      </c>
      <c r="K1298">
        <v>168.17</v>
      </c>
    </row>
    <row r="1299" spans="1:11" x14ac:dyDescent="0.25">
      <c r="A1299" t="s">
        <v>21</v>
      </c>
      <c r="B1299" s="2">
        <v>45270</v>
      </c>
      <c r="C1299">
        <v>3</v>
      </c>
      <c r="D1299">
        <v>7.8000000000000007</v>
      </c>
      <c r="E1299">
        <v>13.9</v>
      </c>
      <c r="F1299">
        <v>0</v>
      </c>
      <c r="H1299">
        <v>0</v>
      </c>
      <c r="I1299">
        <v>0</v>
      </c>
      <c r="J1299">
        <v>0</v>
      </c>
      <c r="K1299">
        <v>50.67</v>
      </c>
    </row>
    <row r="1300" spans="1:11" x14ac:dyDescent="0.25">
      <c r="A1300" t="s">
        <v>21</v>
      </c>
      <c r="B1300" s="2">
        <v>45277</v>
      </c>
      <c r="C1300">
        <v>3</v>
      </c>
      <c r="D1300">
        <v>16.2</v>
      </c>
      <c r="E1300">
        <v>32.299999999999997</v>
      </c>
      <c r="F1300">
        <v>0</v>
      </c>
      <c r="H1300">
        <v>0</v>
      </c>
      <c r="I1300">
        <v>0</v>
      </c>
      <c r="J1300">
        <v>0</v>
      </c>
      <c r="K1300">
        <v>252.58</v>
      </c>
    </row>
    <row r="1301" spans="1:11" x14ac:dyDescent="0.25">
      <c r="A1301" t="s">
        <v>21</v>
      </c>
      <c r="B1301" s="2">
        <v>45284</v>
      </c>
      <c r="C1301">
        <v>7</v>
      </c>
      <c r="D1301">
        <v>29.4</v>
      </c>
      <c r="E1301">
        <v>43.7</v>
      </c>
      <c r="F1301">
        <v>0</v>
      </c>
      <c r="H1301">
        <v>0</v>
      </c>
      <c r="I1301">
        <v>0</v>
      </c>
      <c r="J1301">
        <v>0</v>
      </c>
      <c r="K1301">
        <v>262.60000000000002</v>
      </c>
    </row>
    <row r="1302" spans="1:11" x14ac:dyDescent="0.25">
      <c r="A1302" t="s">
        <v>21</v>
      </c>
      <c r="B1302" s="2">
        <v>45291</v>
      </c>
      <c r="C1302">
        <v>4</v>
      </c>
      <c r="D1302">
        <v>19.2</v>
      </c>
      <c r="E1302">
        <v>29.1</v>
      </c>
      <c r="F1302">
        <v>0</v>
      </c>
      <c r="H1302">
        <v>0</v>
      </c>
      <c r="I1302">
        <v>0</v>
      </c>
      <c r="J1302">
        <v>0</v>
      </c>
      <c r="K1302">
        <v>133.72999999999999</v>
      </c>
    </row>
    <row r="1303" spans="1:11" x14ac:dyDescent="0.25">
      <c r="A1303" t="s">
        <v>21</v>
      </c>
      <c r="B1303" s="2">
        <v>45298</v>
      </c>
      <c r="C1303">
        <v>3</v>
      </c>
      <c r="D1303">
        <v>17.7</v>
      </c>
      <c r="E1303">
        <v>48.6</v>
      </c>
      <c r="F1303">
        <v>0</v>
      </c>
      <c r="H1303">
        <v>0</v>
      </c>
      <c r="I1303">
        <v>0</v>
      </c>
      <c r="J1303">
        <v>0</v>
      </c>
      <c r="K1303">
        <v>126.1</v>
      </c>
    </row>
    <row r="1304" spans="1:11" x14ac:dyDescent="0.25">
      <c r="A1304" t="s">
        <v>21</v>
      </c>
      <c r="B1304" s="2">
        <v>45305</v>
      </c>
      <c r="C1304">
        <v>2</v>
      </c>
      <c r="D1304">
        <v>11.2</v>
      </c>
      <c r="E1304">
        <v>30.3</v>
      </c>
      <c r="F1304">
        <v>0</v>
      </c>
      <c r="H1304">
        <v>0</v>
      </c>
      <c r="I1304">
        <v>0</v>
      </c>
      <c r="J1304">
        <v>0</v>
      </c>
      <c r="K1304">
        <v>105.06</v>
      </c>
    </row>
    <row r="1305" spans="1:11" x14ac:dyDescent="0.25">
      <c r="A1305" t="s">
        <v>21</v>
      </c>
      <c r="B1305" s="2">
        <v>45312</v>
      </c>
      <c r="C1305">
        <v>2</v>
      </c>
      <c r="D1305">
        <v>4.8</v>
      </c>
      <c r="E1305">
        <v>49.6</v>
      </c>
      <c r="F1305">
        <v>0</v>
      </c>
      <c r="H1305">
        <v>0</v>
      </c>
      <c r="I1305">
        <v>0</v>
      </c>
      <c r="J1305">
        <v>0</v>
      </c>
      <c r="K1305">
        <v>75.650000000000006</v>
      </c>
    </row>
    <row r="1306" spans="1:11" x14ac:dyDescent="0.25">
      <c r="A1306" t="s">
        <v>21</v>
      </c>
      <c r="B1306" s="2">
        <v>45319</v>
      </c>
      <c r="C1306">
        <v>2</v>
      </c>
      <c r="D1306">
        <v>3</v>
      </c>
      <c r="E1306">
        <v>48.3</v>
      </c>
      <c r="F1306">
        <v>0</v>
      </c>
      <c r="H1306">
        <v>0</v>
      </c>
      <c r="I1306">
        <v>0</v>
      </c>
      <c r="J1306">
        <v>0</v>
      </c>
      <c r="K1306">
        <v>51.95</v>
      </c>
    </row>
    <row r="1307" spans="1:11" x14ac:dyDescent="0.25">
      <c r="A1307" t="s">
        <v>21</v>
      </c>
      <c r="B1307" s="2">
        <v>45326</v>
      </c>
      <c r="C1307">
        <v>5</v>
      </c>
      <c r="D1307">
        <v>8.5</v>
      </c>
      <c r="E1307">
        <v>36.200000000000003</v>
      </c>
      <c r="F1307">
        <v>0</v>
      </c>
      <c r="H1307">
        <v>0</v>
      </c>
      <c r="I1307">
        <v>0</v>
      </c>
      <c r="J1307">
        <v>0</v>
      </c>
      <c r="K1307">
        <v>156.88</v>
      </c>
    </row>
    <row r="1308" spans="1:11" x14ac:dyDescent="0.25">
      <c r="A1308" t="s">
        <v>21</v>
      </c>
      <c r="B1308" s="2">
        <v>45333</v>
      </c>
      <c r="C1308">
        <v>7</v>
      </c>
      <c r="D1308">
        <v>37.1</v>
      </c>
      <c r="E1308">
        <v>19.8</v>
      </c>
      <c r="F1308">
        <v>0</v>
      </c>
      <c r="H1308">
        <v>0</v>
      </c>
      <c r="I1308">
        <v>0</v>
      </c>
      <c r="J1308">
        <v>0</v>
      </c>
      <c r="K1308">
        <v>216.34</v>
      </c>
    </row>
    <row r="1309" spans="1:11" x14ac:dyDescent="0.25">
      <c r="A1309" t="s">
        <v>21</v>
      </c>
      <c r="B1309" s="2">
        <v>45340</v>
      </c>
      <c r="C1309">
        <v>6</v>
      </c>
      <c r="D1309">
        <v>25.8</v>
      </c>
      <c r="E1309">
        <v>29.7</v>
      </c>
      <c r="F1309">
        <v>0</v>
      </c>
      <c r="H1309">
        <v>0</v>
      </c>
      <c r="I1309">
        <v>0</v>
      </c>
      <c r="J1309">
        <v>0</v>
      </c>
      <c r="K1309">
        <v>316.91000000000003</v>
      </c>
    </row>
    <row r="1310" spans="1:11" x14ac:dyDescent="0.25">
      <c r="A1310" t="s">
        <v>21</v>
      </c>
      <c r="B1310" s="2">
        <v>45347</v>
      </c>
      <c r="C1310">
        <v>5</v>
      </c>
      <c r="D1310">
        <v>9</v>
      </c>
      <c r="E1310">
        <v>32.4</v>
      </c>
      <c r="F1310">
        <v>0</v>
      </c>
      <c r="H1310">
        <v>0</v>
      </c>
      <c r="I1310">
        <v>0</v>
      </c>
      <c r="J1310">
        <v>0</v>
      </c>
      <c r="K1310">
        <v>120.83</v>
      </c>
    </row>
    <row r="1311" spans="1:11" x14ac:dyDescent="0.25">
      <c r="A1311" t="s">
        <v>21</v>
      </c>
      <c r="B1311" s="2">
        <v>45354</v>
      </c>
      <c r="C1311">
        <v>2</v>
      </c>
      <c r="D1311">
        <v>1.2</v>
      </c>
      <c r="E1311">
        <v>36.4</v>
      </c>
      <c r="F1311">
        <v>0</v>
      </c>
      <c r="H1311">
        <v>0</v>
      </c>
      <c r="I1311">
        <v>0</v>
      </c>
      <c r="J1311">
        <v>0</v>
      </c>
      <c r="K1311">
        <v>13.22</v>
      </c>
    </row>
    <row r="1312" spans="1:11" x14ac:dyDescent="0.25">
      <c r="A1312" t="s">
        <v>21</v>
      </c>
      <c r="B1312" s="2">
        <v>45361</v>
      </c>
      <c r="C1312">
        <v>0</v>
      </c>
      <c r="D1312">
        <v>0</v>
      </c>
      <c r="E1312">
        <v>21.5</v>
      </c>
      <c r="F1312">
        <v>0</v>
      </c>
      <c r="H1312">
        <v>0</v>
      </c>
      <c r="I1312">
        <v>0</v>
      </c>
      <c r="J1312">
        <v>0</v>
      </c>
      <c r="K1312">
        <v>0</v>
      </c>
    </row>
    <row r="1313" spans="1:11" x14ac:dyDescent="0.25">
      <c r="A1313" t="s">
        <v>21</v>
      </c>
      <c r="B1313" s="2">
        <v>45368</v>
      </c>
      <c r="C1313">
        <v>5</v>
      </c>
      <c r="D1313">
        <v>13</v>
      </c>
      <c r="E1313">
        <v>22.6</v>
      </c>
      <c r="F1313">
        <v>0</v>
      </c>
      <c r="H1313">
        <v>0</v>
      </c>
      <c r="I1313">
        <v>0</v>
      </c>
      <c r="J1313">
        <v>0</v>
      </c>
      <c r="K1313">
        <v>135.5</v>
      </c>
    </row>
    <row r="1314" spans="1:11" x14ac:dyDescent="0.25">
      <c r="A1314" t="s">
        <v>21</v>
      </c>
      <c r="B1314" s="2">
        <v>45375</v>
      </c>
      <c r="C1314">
        <v>4</v>
      </c>
      <c r="D1314">
        <v>14.4</v>
      </c>
      <c r="E1314">
        <v>42</v>
      </c>
      <c r="F1314">
        <v>0</v>
      </c>
      <c r="H1314">
        <v>0</v>
      </c>
      <c r="I1314">
        <v>0</v>
      </c>
      <c r="J1314">
        <v>0</v>
      </c>
      <c r="K1314">
        <v>151.55000000000001</v>
      </c>
    </row>
    <row r="1315" spans="1:11" x14ac:dyDescent="0.25">
      <c r="A1315" t="s">
        <v>21</v>
      </c>
      <c r="B1315" s="2">
        <v>45382</v>
      </c>
      <c r="C1315">
        <v>6</v>
      </c>
      <c r="D1315">
        <v>35.400000000000013</v>
      </c>
      <c r="E1315">
        <v>20.7</v>
      </c>
      <c r="F1315">
        <v>1</v>
      </c>
      <c r="G1315" s="4" t="s">
        <v>24</v>
      </c>
      <c r="H1315">
        <v>408</v>
      </c>
      <c r="I1315">
        <v>0</v>
      </c>
      <c r="J1315">
        <v>0</v>
      </c>
      <c r="K1315">
        <v>185.98</v>
      </c>
    </row>
    <row r="1316" spans="1:11" x14ac:dyDescent="0.25">
      <c r="A1316" t="s">
        <v>21</v>
      </c>
      <c r="B1316" s="2">
        <v>45389</v>
      </c>
      <c r="C1316">
        <v>1</v>
      </c>
      <c r="D1316">
        <v>3.7</v>
      </c>
      <c r="E1316">
        <v>25</v>
      </c>
      <c r="F1316">
        <v>0</v>
      </c>
      <c r="H1316">
        <v>0</v>
      </c>
      <c r="I1316">
        <v>0</v>
      </c>
      <c r="J1316">
        <v>0</v>
      </c>
      <c r="K1316">
        <v>43.52</v>
      </c>
    </row>
    <row r="1317" spans="1:11" x14ac:dyDescent="0.25">
      <c r="A1317" t="s">
        <v>21</v>
      </c>
      <c r="B1317" s="2">
        <v>45396</v>
      </c>
      <c r="C1317">
        <v>7</v>
      </c>
      <c r="D1317">
        <v>17.5</v>
      </c>
      <c r="E1317">
        <v>17.399999999999999</v>
      </c>
      <c r="F1317">
        <v>0</v>
      </c>
      <c r="H1317">
        <v>0</v>
      </c>
      <c r="I1317">
        <v>1</v>
      </c>
      <c r="J1317">
        <v>2</v>
      </c>
      <c r="K1317">
        <v>92.27</v>
      </c>
    </row>
    <row r="1318" spans="1:11" x14ac:dyDescent="0.25">
      <c r="A1318" t="s">
        <v>21</v>
      </c>
      <c r="B1318" s="2">
        <v>45403</v>
      </c>
      <c r="C1318">
        <v>2</v>
      </c>
      <c r="D1318">
        <v>5.8</v>
      </c>
      <c r="E1318">
        <v>16.3</v>
      </c>
      <c r="F1318">
        <v>1</v>
      </c>
      <c r="G1318" s="4" t="s">
        <v>24</v>
      </c>
      <c r="H1318">
        <v>880.19</v>
      </c>
      <c r="I1318">
        <v>0</v>
      </c>
      <c r="J1318">
        <v>0</v>
      </c>
      <c r="K1318">
        <v>40.83</v>
      </c>
    </row>
    <row r="1319" spans="1:11" x14ac:dyDescent="0.25">
      <c r="A1319" t="s">
        <v>21</v>
      </c>
      <c r="B1319" s="2">
        <v>45410</v>
      </c>
      <c r="C1319">
        <v>1</v>
      </c>
      <c r="D1319">
        <v>1.3</v>
      </c>
      <c r="E1319">
        <v>12.9</v>
      </c>
      <c r="F1319">
        <v>0</v>
      </c>
      <c r="H1319">
        <v>0</v>
      </c>
      <c r="I1319">
        <v>0</v>
      </c>
      <c r="J1319">
        <v>0</v>
      </c>
      <c r="K1319">
        <v>20.47</v>
      </c>
    </row>
    <row r="1320" spans="1:11" x14ac:dyDescent="0.25">
      <c r="A1320" t="s">
        <v>21</v>
      </c>
      <c r="B1320" s="2">
        <v>45417</v>
      </c>
      <c r="C1320">
        <v>6</v>
      </c>
      <c r="D1320">
        <v>18</v>
      </c>
      <c r="E1320">
        <v>32.700000000000003</v>
      </c>
      <c r="F1320">
        <v>0</v>
      </c>
      <c r="H1320">
        <v>0</v>
      </c>
      <c r="I1320">
        <v>1</v>
      </c>
      <c r="J1320">
        <v>5</v>
      </c>
      <c r="K1320">
        <v>218.13</v>
      </c>
    </row>
    <row r="1321" spans="1:11" x14ac:dyDescent="0.25">
      <c r="A1321" t="s">
        <v>21</v>
      </c>
      <c r="B1321" s="2">
        <v>45424</v>
      </c>
      <c r="C1321">
        <v>1</v>
      </c>
      <c r="D1321">
        <v>1.4</v>
      </c>
      <c r="E1321">
        <v>29.6</v>
      </c>
      <c r="F1321">
        <v>0</v>
      </c>
      <c r="H1321">
        <v>0</v>
      </c>
      <c r="I1321">
        <v>0</v>
      </c>
      <c r="J1321">
        <v>0</v>
      </c>
      <c r="K1321">
        <v>19.64</v>
      </c>
    </row>
    <row r="1322" spans="1:11" x14ac:dyDescent="0.25">
      <c r="A1322" t="s">
        <v>21</v>
      </c>
      <c r="B1322" s="2">
        <v>45431</v>
      </c>
      <c r="C1322">
        <v>2</v>
      </c>
      <c r="D1322">
        <v>2.4</v>
      </c>
      <c r="E1322">
        <v>36.1</v>
      </c>
      <c r="F1322">
        <v>0</v>
      </c>
      <c r="H1322">
        <v>0</v>
      </c>
      <c r="I1322">
        <v>1</v>
      </c>
      <c r="J1322">
        <v>3</v>
      </c>
      <c r="K1322">
        <v>37.04</v>
      </c>
    </row>
    <row r="1323" spans="1:11" x14ac:dyDescent="0.25">
      <c r="A1323" t="s">
        <v>21</v>
      </c>
      <c r="B1323" s="2">
        <v>45438</v>
      </c>
      <c r="C1323">
        <v>7</v>
      </c>
      <c r="D1323">
        <v>28.7</v>
      </c>
      <c r="E1323">
        <v>26.8</v>
      </c>
      <c r="F1323">
        <v>0</v>
      </c>
      <c r="H1323">
        <v>0</v>
      </c>
      <c r="I1323">
        <v>0</v>
      </c>
      <c r="J1323">
        <v>0</v>
      </c>
      <c r="K1323">
        <v>233.05</v>
      </c>
    </row>
    <row r="1324" spans="1:11" x14ac:dyDescent="0.25">
      <c r="A1324" t="s">
        <v>21</v>
      </c>
      <c r="B1324" s="2">
        <v>45445</v>
      </c>
      <c r="C1324">
        <v>4</v>
      </c>
      <c r="D1324">
        <v>6.4</v>
      </c>
      <c r="E1324">
        <v>34.1</v>
      </c>
      <c r="F1324">
        <v>0</v>
      </c>
      <c r="H1324">
        <v>0</v>
      </c>
      <c r="I1324">
        <v>0</v>
      </c>
      <c r="J1324">
        <v>0</v>
      </c>
      <c r="K1324">
        <v>61.64</v>
      </c>
    </row>
    <row r="1325" spans="1:11" x14ac:dyDescent="0.25">
      <c r="A1325" t="s">
        <v>21</v>
      </c>
      <c r="B1325" s="2">
        <v>45452</v>
      </c>
      <c r="C1325">
        <v>0</v>
      </c>
      <c r="D1325">
        <v>0</v>
      </c>
      <c r="E1325">
        <v>36.9</v>
      </c>
      <c r="F1325">
        <v>0</v>
      </c>
      <c r="H1325">
        <v>0</v>
      </c>
      <c r="I1325">
        <v>0</v>
      </c>
      <c r="J1325">
        <v>0</v>
      </c>
      <c r="K1325">
        <v>0</v>
      </c>
    </row>
    <row r="1326" spans="1:11" x14ac:dyDescent="0.25">
      <c r="A1326" t="s">
        <v>21</v>
      </c>
      <c r="B1326" s="2">
        <v>45459</v>
      </c>
      <c r="C1326">
        <v>1</v>
      </c>
      <c r="D1326">
        <v>1.3</v>
      </c>
      <c r="E1326">
        <v>16.3</v>
      </c>
      <c r="F1326">
        <v>0</v>
      </c>
      <c r="H1326">
        <v>0</v>
      </c>
      <c r="I1326">
        <v>0</v>
      </c>
      <c r="J1326">
        <v>0</v>
      </c>
      <c r="K1326">
        <v>6.96</v>
      </c>
    </row>
    <row r="1327" spans="1:11" x14ac:dyDescent="0.25">
      <c r="A1327" t="s">
        <v>21</v>
      </c>
      <c r="B1327" s="2">
        <v>45466</v>
      </c>
      <c r="C1327">
        <v>5</v>
      </c>
      <c r="D1327">
        <v>16</v>
      </c>
      <c r="E1327">
        <v>25.1</v>
      </c>
      <c r="F1327">
        <v>0</v>
      </c>
      <c r="H1327">
        <v>0</v>
      </c>
      <c r="I1327">
        <v>0</v>
      </c>
      <c r="J1327">
        <v>0</v>
      </c>
      <c r="K1327">
        <v>189.46</v>
      </c>
    </row>
    <row r="1328" spans="1:11" x14ac:dyDescent="0.25">
      <c r="A1328" t="s">
        <v>21</v>
      </c>
      <c r="B1328" s="2">
        <v>45473</v>
      </c>
      <c r="C1328">
        <v>4</v>
      </c>
      <c r="D1328">
        <v>12.4</v>
      </c>
      <c r="E1328">
        <v>38.4</v>
      </c>
      <c r="F1328">
        <v>1</v>
      </c>
      <c r="G1328" s="4" t="s">
        <v>25</v>
      </c>
      <c r="H1328">
        <v>971.35</v>
      </c>
      <c r="I1328">
        <v>0</v>
      </c>
      <c r="J1328">
        <v>0</v>
      </c>
      <c r="K1328">
        <v>118.95</v>
      </c>
    </row>
    <row r="1329" spans="1:11" x14ac:dyDescent="0.25">
      <c r="A1329" t="s">
        <v>21</v>
      </c>
      <c r="B1329" s="2">
        <v>45480</v>
      </c>
      <c r="C1329">
        <v>6</v>
      </c>
      <c r="D1329">
        <v>19.2</v>
      </c>
      <c r="E1329">
        <v>21.9</v>
      </c>
      <c r="F1329">
        <v>0</v>
      </c>
      <c r="H1329">
        <v>0</v>
      </c>
      <c r="I1329">
        <v>0</v>
      </c>
      <c r="J1329">
        <v>0</v>
      </c>
      <c r="K1329">
        <v>185.14</v>
      </c>
    </row>
    <row r="1330" spans="1:11" x14ac:dyDescent="0.25">
      <c r="A1330" t="s">
        <v>21</v>
      </c>
      <c r="B1330" s="2">
        <v>45487</v>
      </c>
      <c r="C1330">
        <v>1</v>
      </c>
      <c r="D1330">
        <v>2.8</v>
      </c>
      <c r="E1330">
        <v>18.100000000000001</v>
      </c>
      <c r="F1330">
        <v>0</v>
      </c>
      <c r="H1330">
        <v>0</v>
      </c>
      <c r="I1330">
        <v>0</v>
      </c>
      <c r="J1330">
        <v>0</v>
      </c>
      <c r="K1330">
        <v>55.61</v>
      </c>
    </row>
    <row r="1331" spans="1:11" x14ac:dyDescent="0.25">
      <c r="A1331" t="s">
        <v>21</v>
      </c>
      <c r="B1331" s="2">
        <v>45494</v>
      </c>
      <c r="C1331">
        <v>4</v>
      </c>
      <c r="D1331">
        <v>20.8</v>
      </c>
      <c r="E1331">
        <v>11.3</v>
      </c>
      <c r="F1331">
        <v>0</v>
      </c>
      <c r="H1331">
        <v>0</v>
      </c>
      <c r="I1331">
        <v>0</v>
      </c>
      <c r="J1331">
        <v>0</v>
      </c>
      <c r="K1331">
        <v>322.10000000000002</v>
      </c>
    </row>
    <row r="1332" spans="1:11" x14ac:dyDescent="0.25">
      <c r="A1332" t="s">
        <v>21</v>
      </c>
      <c r="B1332" s="2">
        <v>45501</v>
      </c>
      <c r="C1332">
        <v>7</v>
      </c>
      <c r="D1332">
        <v>11.2</v>
      </c>
      <c r="E1332">
        <v>33.6</v>
      </c>
      <c r="F1332">
        <v>0</v>
      </c>
      <c r="H1332">
        <v>0</v>
      </c>
      <c r="I1332">
        <v>0</v>
      </c>
      <c r="J1332">
        <v>0</v>
      </c>
      <c r="K1332">
        <v>127.67</v>
      </c>
    </row>
    <row r="1333" spans="1:11" x14ac:dyDescent="0.25">
      <c r="A1333" t="s">
        <v>21</v>
      </c>
      <c r="B1333" s="2">
        <v>45508</v>
      </c>
      <c r="C1333">
        <v>2</v>
      </c>
      <c r="D1333">
        <v>11.6</v>
      </c>
      <c r="E1333">
        <v>27.7</v>
      </c>
      <c r="F1333">
        <v>0</v>
      </c>
      <c r="H1333">
        <v>0</v>
      </c>
      <c r="I1333">
        <v>0</v>
      </c>
      <c r="J1333">
        <v>0</v>
      </c>
      <c r="K1333">
        <v>171.11</v>
      </c>
    </row>
    <row r="1334" spans="1:11" x14ac:dyDescent="0.25">
      <c r="A1334" t="s">
        <v>21</v>
      </c>
      <c r="B1334" s="2">
        <v>45515</v>
      </c>
      <c r="C1334">
        <v>2</v>
      </c>
      <c r="D1334">
        <v>7.2</v>
      </c>
      <c r="E1334">
        <v>25.2</v>
      </c>
      <c r="F1334">
        <v>0</v>
      </c>
      <c r="H1334">
        <v>0</v>
      </c>
      <c r="I1334">
        <v>1</v>
      </c>
      <c r="J1334">
        <v>3</v>
      </c>
      <c r="K1334">
        <v>100.1</v>
      </c>
    </row>
    <row r="1335" spans="1:11" x14ac:dyDescent="0.25">
      <c r="A1335" t="s">
        <v>21</v>
      </c>
      <c r="B1335" s="2">
        <v>45522</v>
      </c>
      <c r="C1335">
        <v>0</v>
      </c>
      <c r="D1335">
        <v>0</v>
      </c>
      <c r="E1335">
        <v>24</v>
      </c>
      <c r="F1335">
        <v>0</v>
      </c>
      <c r="H1335">
        <v>0</v>
      </c>
      <c r="I1335">
        <v>0</v>
      </c>
      <c r="J1335">
        <v>0</v>
      </c>
      <c r="K1335">
        <v>0</v>
      </c>
    </row>
    <row r="1336" spans="1:11" x14ac:dyDescent="0.25">
      <c r="A1336" t="s">
        <v>21</v>
      </c>
      <c r="B1336" s="2">
        <v>45529</v>
      </c>
      <c r="C1336">
        <v>3</v>
      </c>
      <c r="D1336">
        <v>8.3999999999999986</v>
      </c>
      <c r="E1336">
        <v>19.399999999999999</v>
      </c>
      <c r="F1336">
        <v>1</v>
      </c>
      <c r="G1336" s="4" t="s">
        <v>25</v>
      </c>
      <c r="H1336">
        <v>652.66999999999996</v>
      </c>
      <c r="I1336">
        <v>0</v>
      </c>
      <c r="J1336">
        <v>0</v>
      </c>
      <c r="K1336">
        <v>120.22</v>
      </c>
    </row>
    <row r="1337" spans="1:11" x14ac:dyDescent="0.25">
      <c r="A1337" t="s">
        <v>21</v>
      </c>
      <c r="B1337" s="2">
        <v>45536</v>
      </c>
      <c r="C1337">
        <v>5</v>
      </c>
      <c r="D1337">
        <v>19.5</v>
      </c>
      <c r="E1337">
        <v>23.9</v>
      </c>
      <c r="F1337">
        <v>0</v>
      </c>
      <c r="H1337">
        <v>0</v>
      </c>
      <c r="I1337">
        <v>0</v>
      </c>
      <c r="J1337">
        <v>0</v>
      </c>
      <c r="K1337">
        <v>170.04</v>
      </c>
    </row>
    <row r="1338" spans="1:11" x14ac:dyDescent="0.25">
      <c r="A1338" t="s">
        <v>21</v>
      </c>
      <c r="B1338" s="2">
        <v>45543</v>
      </c>
      <c r="C1338">
        <v>5</v>
      </c>
      <c r="D1338">
        <v>23</v>
      </c>
      <c r="E1338">
        <v>45</v>
      </c>
      <c r="F1338">
        <v>0</v>
      </c>
      <c r="H1338">
        <v>0</v>
      </c>
      <c r="I1338">
        <v>0</v>
      </c>
      <c r="J1338">
        <v>0</v>
      </c>
      <c r="K1338">
        <v>191.39</v>
      </c>
    </row>
    <row r="1339" spans="1:11" x14ac:dyDescent="0.25">
      <c r="A1339" t="s">
        <v>21</v>
      </c>
      <c r="B1339" s="2">
        <v>45550</v>
      </c>
      <c r="C1339">
        <v>4</v>
      </c>
      <c r="D1339">
        <v>19.2</v>
      </c>
      <c r="E1339">
        <v>41.7</v>
      </c>
      <c r="F1339">
        <v>0</v>
      </c>
      <c r="H1339">
        <v>0</v>
      </c>
      <c r="I1339">
        <v>0</v>
      </c>
      <c r="J1339">
        <v>0</v>
      </c>
      <c r="K1339">
        <v>259.98</v>
      </c>
    </row>
    <row r="1340" spans="1:11" x14ac:dyDescent="0.25">
      <c r="A1340" t="s">
        <v>21</v>
      </c>
      <c r="B1340" s="2">
        <v>45557</v>
      </c>
      <c r="C1340">
        <v>3</v>
      </c>
      <c r="D1340">
        <v>13.8</v>
      </c>
      <c r="E1340">
        <v>19.7</v>
      </c>
      <c r="F1340">
        <v>0</v>
      </c>
      <c r="H1340">
        <v>0</v>
      </c>
      <c r="I1340">
        <v>0</v>
      </c>
      <c r="J1340">
        <v>0</v>
      </c>
      <c r="K1340">
        <v>126.09</v>
      </c>
    </row>
    <row r="1341" spans="1:11" x14ac:dyDescent="0.25">
      <c r="A1341" t="s">
        <v>21</v>
      </c>
      <c r="B1341" s="2">
        <v>45564</v>
      </c>
      <c r="C1341">
        <v>7</v>
      </c>
      <c r="D1341">
        <v>14.7</v>
      </c>
      <c r="E1341">
        <v>33</v>
      </c>
      <c r="F1341">
        <v>0</v>
      </c>
      <c r="H1341">
        <v>0</v>
      </c>
      <c r="I1341">
        <v>0</v>
      </c>
      <c r="J1341">
        <v>0</v>
      </c>
      <c r="K1341">
        <v>77.290000000000006</v>
      </c>
    </row>
    <row r="1342" spans="1:11" x14ac:dyDescent="0.25">
      <c r="A1342" t="s">
        <v>21</v>
      </c>
      <c r="B1342" s="2">
        <v>45571</v>
      </c>
      <c r="C1342">
        <v>2</v>
      </c>
      <c r="D1342">
        <v>2.6</v>
      </c>
      <c r="E1342">
        <v>11.9</v>
      </c>
      <c r="F1342">
        <v>0</v>
      </c>
      <c r="H1342">
        <v>0</v>
      </c>
      <c r="I1342">
        <v>0</v>
      </c>
      <c r="J1342">
        <v>0</v>
      </c>
      <c r="K1342">
        <v>36.61</v>
      </c>
    </row>
    <row r="1343" spans="1:11" x14ac:dyDescent="0.25">
      <c r="A1343" t="s">
        <v>21</v>
      </c>
      <c r="B1343" s="2">
        <v>45578</v>
      </c>
      <c r="C1343">
        <v>7</v>
      </c>
      <c r="D1343">
        <v>31.5</v>
      </c>
      <c r="E1343">
        <v>18.7</v>
      </c>
      <c r="F1343">
        <v>0</v>
      </c>
      <c r="H1343">
        <v>0</v>
      </c>
      <c r="I1343">
        <v>0</v>
      </c>
      <c r="J1343">
        <v>0</v>
      </c>
      <c r="K1343">
        <v>461.1</v>
      </c>
    </row>
    <row r="1344" spans="1:11" x14ac:dyDescent="0.25">
      <c r="A1344" t="s">
        <v>21</v>
      </c>
      <c r="B1344" s="2">
        <v>45585</v>
      </c>
      <c r="C1344">
        <v>4</v>
      </c>
      <c r="D1344">
        <v>4</v>
      </c>
      <c r="E1344">
        <v>16.3</v>
      </c>
      <c r="F1344">
        <v>0</v>
      </c>
      <c r="H1344">
        <v>0</v>
      </c>
      <c r="I1344">
        <v>0</v>
      </c>
      <c r="J1344">
        <v>0</v>
      </c>
      <c r="K1344">
        <v>65.61</v>
      </c>
    </row>
    <row r="1345" spans="1:11" x14ac:dyDescent="0.25">
      <c r="A1345" t="s">
        <v>21</v>
      </c>
      <c r="B1345" s="2">
        <v>45592</v>
      </c>
      <c r="C1345">
        <v>7</v>
      </c>
      <c r="D1345">
        <v>8.4</v>
      </c>
      <c r="E1345">
        <v>37.700000000000003</v>
      </c>
      <c r="F1345">
        <v>0</v>
      </c>
      <c r="H1345">
        <v>0</v>
      </c>
      <c r="I1345">
        <v>0</v>
      </c>
      <c r="J1345">
        <v>0</v>
      </c>
      <c r="K1345">
        <v>47.46</v>
      </c>
    </row>
    <row r="1346" spans="1:11" x14ac:dyDescent="0.25">
      <c r="A1346" t="s">
        <v>21</v>
      </c>
      <c r="B1346" s="2">
        <v>45599</v>
      </c>
      <c r="C1346">
        <v>5</v>
      </c>
      <c r="D1346">
        <v>11</v>
      </c>
      <c r="E1346">
        <v>44.1</v>
      </c>
      <c r="F1346">
        <v>0</v>
      </c>
      <c r="H1346">
        <v>0</v>
      </c>
      <c r="I1346">
        <v>0</v>
      </c>
      <c r="J1346">
        <v>0</v>
      </c>
      <c r="K1346">
        <v>172.11</v>
      </c>
    </row>
    <row r="1347" spans="1:11" x14ac:dyDescent="0.25">
      <c r="A1347" t="s">
        <v>21</v>
      </c>
      <c r="B1347" s="2">
        <v>45606</v>
      </c>
      <c r="C1347">
        <v>6</v>
      </c>
      <c r="D1347">
        <v>15</v>
      </c>
      <c r="E1347">
        <v>28.9</v>
      </c>
      <c r="F1347">
        <v>0</v>
      </c>
      <c r="H1347">
        <v>0</v>
      </c>
      <c r="I1347">
        <v>0</v>
      </c>
      <c r="J1347">
        <v>0</v>
      </c>
      <c r="K1347">
        <v>103.27</v>
      </c>
    </row>
    <row r="1348" spans="1:11" x14ac:dyDescent="0.25">
      <c r="A1348" t="s">
        <v>21</v>
      </c>
      <c r="B1348" s="2">
        <v>45613</v>
      </c>
      <c r="C1348">
        <v>3</v>
      </c>
      <c r="D1348">
        <v>1.8</v>
      </c>
      <c r="E1348">
        <v>22.1</v>
      </c>
      <c r="F1348">
        <v>0</v>
      </c>
      <c r="H1348">
        <v>0</v>
      </c>
      <c r="I1348">
        <v>0</v>
      </c>
      <c r="J1348">
        <v>0</v>
      </c>
      <c r="K1348">
        <v>19.3</v>
      </c>
    </row>
    <row r="1349" spans="1:11" x14ac:dyDescent="0.25">
      <c r="A1349" t="s">
        <v>21</v>
      </c>
      <c r="B1349" s="2">
        <v>45620</v>
      </c>
      <c r="C1349">
        <v>1</v>
      </c>
      <c r="D1349">
        <v>1.3</v>
      </c>
      <c r="E1349">
        <v>34.4</v>
      </c>
      <c r="F1349">
        <v>0</v>
      </c>
      <c r="H1349">
        <v>0</v>
      </c>
      <c r="I1349">
        <v>0</v>
      </c>
      <c r="J1349">
        <v>0</v>
      </c>
      <c r="K1349">
        <v>9.26</v>
      </c>
    </row>
    <row r="1350" spans="1:11" x14ac:dyDescent="0.25">
      <c r="A1350" t="s">
        <v>21</v>
      </c>
      <c r="B1350" s="2">
        <v>45627</v>
      </c>
      <c r="C1350">
        <v>5</v>
      </c>
      <c r="D1350">
        <v>5.5</v>
      </c>
      <c r="E1350">
        <v>41.2</v>
      </c>
      <c r="F1350">
        <v>0</v>
      </c>
      <c r="H1350">
        <v>0</v>
      </c>
      <c r="I1350">
        <v>0</v>
      </c>
      <c r="J1350">
        <v>0</v>
      </c>
      <c r="K1350">
        <v>55</v>
      </c>
    </row>
    <row r="1351" spans="1:11" x14ac:dyDescent="0.25">
      <c r="A1351" t="s">
        <v>21</v>
      </c>
      <c r="B1351" s="2">
        <v>45634</v>
      </c>
      <c r="C1351">
        <v>6</v>
      </c>
      <c r="D1351">
        <v>31.8</v>
      </c>
      <c r="E1351">
        <v>31.2</v>
      </c>
      <c r="F1351">
        <v>0</v>
      </c>
      <c r="H1351">
        <v>0</v>
      </c>
      <c r="I1351">
        <v>0</v>
      </c>
      <c r="J1351">
        <v>0</v>
      </c>
      <c r="K1351">
        <v>436.78</v>
      </c>
    </row>
    <row r="1352" spans="1:11" x14ac:dyDescent="0.25">
      <c r="A1352" t="s">
        <v>21</v>
      </c>
      <c r="B1352" s="2">
        <v>45641</v>
      </c>
      <c r="C1352">
        <v>7</v>
      </c>
      <c r="D1352">
        <v>40.6</v>
      </c>
      <c r="E1352">
        <v>32.200000000000003</v>
      </c>
      <c r="F1352">
        <v>0</v>
      </c>
      <c r="H1352">
        <v>0</v>
      </c>
      <c r="I1352">
        <v>0</v>
      </c>
      <c r="J1352">
        <v>0</v>
      </c>
      <c r="K1352">
        <v>764.92</v>
      </c>
    </row>
    <row r="1353" spans="1:11" x14ac:dyDescent="0.25">
      <c r="A1353" t="s">
        <v>21</v>
      </c>
      <c r="B1353" s="2">
        <v>45648</v>
      </c>
      <c r="C1353">
        <v>3</v>
      </c>
      <c r="D1353">
        <v>17.100000000000001</v>
      </c>
      <c r="E1353">
        <v>20.399999999999999</v>
      </c>
      <c r="F1353">
        <v>0</v>
      </c>
      <c r="H1353">
        <v>0</v>
      </c>
      <c r="I1353">
        <v>0</v>
      </c>
      <c r="J1353">
        <v>0</v>
      </c>
      <c r="K1353">
        <v>152.03</v>
      </c>
    </row>
    <row r="1354" spans="1:11" x14ac:dyDescent="0.25">
      <c r="A1354" t="s">
        <v>22</v>
      </c>
      <c r="B1354" s="2">
        <v>44927</v>
      </c>
      <c r="C1354">
        <v>5</v>
      </c>
      <c r="D1354">
        <v>13.5</v>
      </c>
      <c r="E1354">
        <v>18.899999999999999</v>
      </c>
      <c r="F1354">
        <v>1</v>
      </c>
      <c r="G1354" s="4" t="s">
        <v>24</v>
      </c>
      <c r="H1354">
        <v>595.66</v>
      </c>
      <c r="I1354">
        <v>1</v>
      </c>
      <c r="J1354">
        <v>2</v>
      </c>
      <c r="K1354">
        <v>127.57</v>
      </c>
    </row>
    <row r="1355" spans="1:11" x14ac:dyDescent="0.25">
      <c r="A1355" t="s">
        <v>22</v>
      </c>
      <c r="B1355" s="2">
        <v>44934</v>
      </c>
      <c r="C1355">
        <v>2</v>
      </c>
      <c r="D1355">
        <v>3</v>
      </c>
      <c r="E1355">
        <v>26.3</v>
      </c>
      <c r="F1355">
        <v>0</v>
      </c>
      <c r="H1355">
        <v>0</v>
      </c>
      <c r="I1355">
        <v>0</v>
      </c>
      <c r="J1355">
        <v>0</v>
      </c>
      <c r="K1355">
        <v>16.510000000000002</v>
      </c>
    </row>
    <row r="1356" spans="1:11" x14ac:dyDescent="0.25">
      <c r="A1356" t="s">
        <v>22</v>
      </c>
      <c r="B1356" s="2">
        <v>44941</v>
      </c>
      <c r="C1356">
        <v>3</v>
      </c>
      <c r="D1356">
        <v>4.8000000000000007</v>
      </c>
      <c r="E1356">
        <v>28.3</v>
      </c>
      <c r="F1356">
        <v>0</v>
      </c>
      <c r="H1356">
        <v>0</v>
      </c>
      <c r="I1356">
        <v>0</v>
      </c>
      <c r="J1356">
        <v>0</v>
      </c>
      <c r="K1356">
        <v>71.23</v>
      </c>
    </row>
    <row r="1357" spans="1:11" x14ac:dyDescent="0.25">
      <c r="A1357" t="s">
        <v>22</v>
      </c>
      <c r="B1357" s="2">
        <v>44948</v>
      </c>
      <c r="C1357">
        <v>0</v>
      </c>
      <c r="D1357">
        <v>0</v>
      </c>
      <c r="E1357">
        <v>36.5</v>
      </c>
      <c r="F1357">
        <v>0</v>
      </c>
      <c r="H1357">
        <v>0</v>
      </c>
      <c r="I1357">
        <v>0</v>
      </c>
      <c r="J1357">
        <v>0</v>
      </c>
      <c r="K1357">
        <v>0</v>
      </c>
    </row>
    <row r="1358" spans="1:11" x14ac:dyDescent="0.25">
      <c r="A1358" t="s">
        <v>22</v>
      </c>
      <c r="B1358" s="2">
        <v>44955</v>
      </c>
      <c r="C1358">
        <v>6</v>
      </c>
      <c r="D1358">
        <v>28.8</v>
      </c>
      <c r="E1358">
        <v>31.6</v>
      </c>
      <c r="F1358">
        <v>1</v>
      </c>
      <c r="G1358" s="4" t="s">
        <v>24</v>
      </c>
      <c r="H1358">
        <v>812.32</v>
      </c>
      <c r="I1358">
        <v>0</v>
      </c>
      <c r="J1358">
        <v>0</v>
      </c>
      <c r="K1358">
        <v>425.29</v>
      </c>
    </row>
    <row r="1359" spans="1:11" x14ac:dyDescent="0.25">
      <c r="A1359" t="s">
        <v>22</v>
      </c>
      <c r="B1359" s="2">
        <v>44962</v>
      </c>
      <c r="C1359">
        <v>2</v>
      </c>
      <c r="D1359">
        <v>7.2</v>
      </c>
      <c r="E1359">
        <v>21.2</v>
      </c>
      <c r="F1359">
        <v>0</v>
      </c>
      <c r="H1359">
        <v>0</v>
      </c>
      <c r="I1359">
        <v>0</v>
      </c>
      <c r="J1359">
        <v>0</v>
      </c>
      <c r="K1359">
        <v>52.52</v>
      </c>
    </row>
    <row r="1360" spans="1:11" x14ac:dyDescent="0.25">
      <c r="A1360" t="s">
        <v>22</v>
      </c>
      <c r="B1360" s="2">
        <v>44969</v>
      </c>
      <c r="C1360">
        <v>1</v>
      </c>
      <c r="D1360">
        <v>4.0999999999999996</v>
      </c>
      <c r="E1360">
        <v>48.9</v>
      </c>
      <c r="F1360">
        <v>0</v>
      </c>
      <c r="H1360">
        <v>0</v>
      </c>
      <c r="I1360">
        <v>0</v>
      </c>
      <c r="J1360">
        <v>0</v>
      </c>
      <c r="K1360">
        <v>49.15</v>
      </c>
    </row>
    <row r="1361" spans="1:11" x14ac:dyDescent="0.25">
      <c r="A1361" t="s">
        <v>22</v>
      </c>
      <c r="B1361" s="2">
        <v>44976</v>
      </c>
      <c r="C1361">
        <v>3</v>
      </c>
      <c r="D1361">
        <v>18</v>
      </c>
      <c r="E1361">
        <v>22.1</v>
      </c>
      <c r="F1361">
        <v>0</v>
      </c>
      <c r="H1361">
        <v>0</v>
      </c>
      <c r="I1361">
        <v>0</v>
      </c>
      <c r="J1361">
        <v>0</v>
      </c>
      <c r="K1361">
        <v>151.66</v>
      </c>
    </row>
    <row r="1362" spans="1:11" x14ac:dyDescent="0.25">
      <c r="A1362" t="s">
        <v>22</v>
      </c>
      <c r="B1362" s="2">
        <v>44983</v>
      </c>
      <c r="C1362">
        <v>5</v>
      </c>
      <c r="D1362">
        <v>28.5</v>
      </c>
      <c r="E1362">
        <v>16.5</v>
      </c>
      <c r="F1362">
        <v>0</v>
      </c>
      <c r="H1362">
        <v>0</v>
      </c>
      <c r="I1362">
        <v>0</v>
      </c>
      <c r="J1362">
        <v>0</v>
      </c>
      <c r="K1362">
        <v>262.33999999999997</v>
      </c>
    </row>
    <row r="1363" spans="1:11" x14ac:dyDescent="0.25">
      <c r="A1363" t="s">
        <v>22</v>
      </c>
      <c r="B1363" s="2">
        <v>44990</v>
      </c>
      <c r="C1363">
        <v>6</v>
      </c>
      <c r="D1363">
        <v>14.4</v>
      </c>
      <c r="E1363">
        <v>27.9</v>
      </c>
      <c r="F1363">
        <v>0</v>
      </c>
      <c r="H1363">
        <v>0</v>
      </c>
      <c r="I1363">
        <v>0</v>
      </c>
      <c r="J1363">
        <v>0</v>
      </c>
      <c r="K1363">
        <v>271.20999999999998</v>
      </c>
    </row>
    <row r="1364" spans="1:11" x14ac:dyDescent="0.25">
      <c r="A1364" t="s">
        <v>22</v>
      </c>
      <c r="B1364" s="2">
        <v>44997</v>
      </c>
      <c r="C1364">
        <v>2</v>
      </c>
      <c r="D1364">
        <v>3.2</v>
      </c>
      <c r="E1364">
        <v>15.3</v>
      </c>
      <c r="F1364">
        <v>0</v>
      </c>
      <c r="H1364">
        <v>0</v>
      </c>
      <c r="I1364">
        <v>0</v>
      </c>
      <c r="J1364">
        <v>0</v>
      </c>
      <c r="K1364">
        <v>27.22</v>
      </c>
    </row>
    <row r="1365" spans="1:11" x14ac:dyDescent="0.25">
      <c r="A1365" t="s">
        <v>22</v>
      </c>
      <c r="B1365" s="2">
        <v>45004</v>
      </c>
      <c r="C1365">
        <v>2</v>
      </c>
      <c r="D1365">
        <v>1.2</v>
      </c>
      <c r="E1365">
        <v>23.2</v>
      </c>
      <c r="F1365">
        <v>0</v>
      </c>
      <c r="H1365">
        <v>0</v>
      </c>
      <c r="I1365">
        <v>0</v>
      </c>
      <c r="J1365">
        <v>0</v>
      </c>
      <c r="K1365">
        <v>9.68</v>
      </c>
    </row>
    <row r="1366" spans="1:11" x14ac:dyDescent="0.25">
      <c r="A1366" t="s">
        <v>22</v>
      </c>
      <c r="B1366" s="2">
        <v>45011</v>
      </c>
      <c r="C1366">
        <v>0</v>
      </c>
      <c r="D1366">
        <v>0</v>
      </c>
      <c r="E1366">
        <v>18.8</v>
      </c>
      <c r="F1366">
        <v>0</v>
      </c>
      <c r="H1366">
        <v>0</v>
      </c>
      <c r="I1366">
        <v>0</v>
      </c>
      <c r="J1366">
        <v>0</v>
      </c>
      <c r="K1366">
        <v>0</v>
      </c>
    </row>
    <row r="1367" spans="1:11" x14ac:dyDescent="0.25">
      <c r="A1367" t="s">
        <v>22</v>
      </c>
      <c r="B1367" s="2">
        <v>45018</v>
      </c>
      <c r="C1367">
        <v>1</v>
      </c>
      <c r="D1367">
        <v>4.2</v>
      </c>
      <c r="E1367">
        <v>27.1</v>
      </c>
      <c r="F1367">
        <v>0</v>
      </c>
      <c r="H1367">
        <v>0</v>
      </c>
      <c r="I1367">
        <v>0</v>
      </c>
      <c r="J1367">
        <v>0</v>
      </c>
      <c r="K1367">
        <v>21.67</v>
      </c>
    </row>
    <row r="1368" spans="1:11" x14ac:dyDescent="0.25">
      <c r="A1368" t="s">
        <v>22</v>
      </c>
      <c r="B1368" s="2">
        <v>45025</v>
      </c>
      <c r="C1368">
        <v>6</v>
      </c>
      <c r="D1368">
        <v>7.8000000000000007</v>
      </c>
      <c r="E1368">
        <v>29.1</v>
      </c>
      <c r="F1368">
        <v>0</v>
      </c>
      <c r="H1368">
        <v>0</v>
      </c>
      <c r="I1368">
        <v>0</v>
      </c>
      <c r="J1368">
        <v>0</v>
      </c>
      <c r="K1368">
        <v>75.88</v>
      </c>
    </row>
    <row r="1369" spans="1:11" x14ac:dyDescent="0.25">
      <c r="A1369" t="s">
        <v>22</v>
      </c>
      <c r="B1369" s="2">
        <v>45032</v>
      </c>
      <c r="C1369">
        <v>0</v>
      </c>
      <c r="D1369">
        <v>0</v>
      </c>
      <c r="E1369">
        <v>35.700000000000003</v>
      </c>
      <c r="F1369">
        <v>0</v>
      </c>
      <c r="H1369">
        <v>0</v>
      </c>
      <c r="I1369">
        <v>0</v>
      </c>
      <c r="J1369">
        <v>0</v>
      </c>
      <c r="K1369">
        <v>0</v>
      </c>
    </row>
    <row r="1370" spans="1:11" x14ac:dyDescent="0.25">
      <c r="A1370" t="s">
        <v>22</v>
      </c>
      <c r="B1370" s="2">
        <v>45039</v>
      </c>
      <c r="C1370">
        <v>3</v>
      </c>
      <c r="D1370">
        <v>13.5</v>
      </c>
      <c r="E1370">
        <v>32.200000000000003</v>
      </c>
      <c r="F1370">
        <v>0</v>
      </c>
      <c r="H1370">
        <v>0</v>
      </c>
      <c r="I1370">
        <v>0</v>
      </c>
      <c r="J1370">
        <v>0</v>
      </c>
      <c r="K1370">
        <v>115.09</v>
      </c>
    </row>
    <row r="1371" spans="1:11" x14ac:dyDescent="0.25">
      <c r="A1371" t="s">
        <v>22</v>
      </c>
      <c r="B1371" s="2">
        <v>45046</v>
      </c>
      <c r="C1371">
        <v>3</v>
      </c>
      <c r="D1371">
        <v>6</v>
      </c>
      <c r="E1371">
        <v>46.7</v>
      </c>
      <c r="F1371">
        <v>0</v>
      </c>
      <c r="H1371">
        <v>0</v>
      </c>
      <c r="I1371">
        <v>1</v>
      </c>
      <c r="J1371">
        <v>5</v>
      </c>
      <c r="K1371">
        <v>56.64</v>
      </c>
    </row>
    <row r="1372" spans="1:11" x14ac:dyDescent="0.25">
      <c r="A1372" t="s">
        <v>22</v>
      </c>
      <c r="B1372" s="2">
        <v>45053</v>
      </c>
      <c r="C1372">
        <v>1</v>
      </c>
      <c r="D1372">
        <v>5.7</v>
      </c>
      <c r="E1372">
        <v>42</v>
      </c>
      <c r="F1372">
        <v>0</v>
      </c>
      <c r="H1372">
        <v>0</v>
      </c>
      <c r="I1372">
        <v>0</v>
      </c>
      <c r="J1372">
        <v>0</v>
      </c>
      <c r="K1372">
        <v>106.93</v>
      </c>
    </row>
    <row r="1373" spans="1:11" x14ac:dyDescent="0.25">
      <c r="A1373" t="s">
        <v>22</v>
      </c>
      <c r="B1373" s="2">
        <v>45060</v>
      </c>
      <c r="C1373">
        <v>0</v>
      </c>
      <c r="D1373">
        <v>0</v>
      </c>
      <c r="E1373">
        <v>38.700000000000003</v>
      </c>
      <c r="F1373">
        <v>0</v>
      </c>
      <c r="H1373">
        <v>0</v>
      </c>
      <c r="I1373">
        <v>0</v>
      </c>
      <c r="J1373">
        <v>0</v>
      </c>
      <c r="K1373">
        <v>0</v>
      </c>
    </row>
    <row r="1374" spans="1:11" x14ac:dyDescent="0.25">
      <c r="A1374" t="s">
        <v>22</v>
      </c>
      <c r="B1374" s="2">
        <v>45067</v>
      </c>
      <c r="C1374">
        <v>0</v>
      </c>
      <c r="D1374">
        <v>0</v>
      </c>
      <c r="E1374">
        <v>12.3</v>
      </c>
      <c r="F1374">
        <v>0</v>
      </c>
      <c r="H1374">
        <v>0</v>
      </c>
      <c r="I1374">
        <v>0</v>
      </c>
      <c r="J1374">
        <v>0</v>
      </c>
      <c r="K1374">
        <v>0</v>
      </c>
    </row>
    <row r="1375" spans="1:11" x14ac:dyDescent="0.25">
      <c r="A1375" t="s">
        <v>22</v>
      </c>
      <c r="B1375" s="2">
        <v>45074</v>
      </c>
      <c r="C1375">
        <v>4</v>
      </c>
      <c r="D1375">
        <v>16.399999999999999</v>
      </c>
      <c r="E1375">
        <v>31.9</v>
      </c>
      <c r="F1375">
        <v>0</v>
      </c>
      <c r="H1375">
        <v>0</v>
      </c>
      <c r="I1375">
        <v>0</v>
      </c>
      <c r="J1375">
        <v>0</v>
      </c>
      <c r="K1375">
        <v>286.60000000000002</v>
      </c>
    </row>
    <row r="1376" spans="1:11" x14ac:dyDescent="0.25">
      <c r="A1376" t="s">
        <v>22</v>
      </c>
      <c r="B1376" s="2">
        <v>45081</v>
      </c>
      <c r="C1376">
        <v>7</v>
      </c>
      <c r="D1376">
        <v>28</v>
      </c>
      <c r="E1376">
        <v>37.6</v>
      </c>
      <c r="F1376">
        <v>0</v>
      </c>
      <c r="H1376">
        <v>0</v>
      </c>
      <c r="I1376">
        <v>0</v>
      </c>
      <c r="J1376">
        <v>0</v>
      </c>
      <c r="K1376">
        <v>184.47</v>
      </c>
    </row>
    <row r="1377" spans="1:11" x14ac:dyDescent="0.25">
      <c r="A1377" t="s">
        <v>22</v>
      </c>
      <c r="B1377" s="2">
        <v>45088</v>
      </c>
      <c r="C1377">
        <v>2</v>
      </c>
      <c r="D1377">
        <v>11.2</v>
      </c>
      <c r="E1377">
        <v>12</v>
      </c>
      <c r="F1377">
        <v>0</v>
      </c>
      <c r="H1377">
        <v>0</v>
      </c>
      <c r="I1377">
        <v>0</v>
      </c>
      <c r="J1377">
        <v>0</v>
      </c>
      <c r="K1377">
        <v>146.19</v>
      </c>
    </row>
    <row r="1378" spans="1:11" x14ac:dyDescent="0.25">
      <c r="A1378" t="s">
        <v>22</v>
      </c>
      <c r="B1378" s="2">
        <v>45095</v>
      </c>
      <c r="C1378">
        <v>7</v>
      </c>
      <c r="D1378">
        <v>9.1</v>
      </c>
      <c r="E1378">
        <v>37.1</v>
      </c>
      <c r="F1378">
        <v>0</v>
      </c>
      <c r="H1378">
        <v>0</v>
      </c>
      <c r="I1378">
        <v>0</v>
      </c>
      <c r="J1378">
        <v>0</v>
      </c>
      <c r="K1378">
        <v>164.56</v>
      </c>
    </row>
    <row r="1379" spans="1:11" x14ac:dyDescent="0.25">
      <c r="A1379" t="s">
        <v>22</v>
      </c>
      <c r="B1379" s="2">
        <v>45102</v>
      </c>
      <c r="C1379">
        <v>1</v>
      </c>
      <c r="D1379">
        <v>1.5</v>
      </c>
      <c r="E1379">
        <v>22.7</v>
      </c>
      <c r="F1379">
        <v>1</v>
      </c>
      <c r="G1379" s="4" t="s">
        <v>24</v>
      </c>
      <c r="H1379">
        <v>803.75</v>
      </c>
      <c r="I1379">
        <v>0</v>
      </c>
      <c r="J1379">
        <v>0</v>
      </c>
      <c r="K1379">
        <v>16.37</v>
      </c>
    </row>
    <row r="1380" spans="1:11" x14ac:dyDescent="0.25">
      <c r="A1380" t="s">
        <v>22</v>
      </c>
      <c r="B1380" s="2">
        <v>45109</v>
      </c>
      <c r="C1380">
        <v>4</v>
      </c>
      <c r="D1380">
        <v>17.600000000000001</v>
      </c>
      <c r="E1380">
        <v>46.6</v>
      </c>
      <c r="F1380">
        <v>0</v>
      </c>
      <c r="H1380">
        <v>0</v>
      </c>
      <c r="I1380">
        <v>0</v>
      </c>
      <c r="J1380">
        <v>0</v>
      </c>
      <c r="K1380">
        <v>153.32</v>
      </c>
    </row>
    <row r="1381" spans="1:11" x14ac:dyDescent="0.25">
      <c r="A1381" t="s">
        <v>22</v>
      </c>
      <c r="B1381" s="2">
        <v>45116</v>
      </c>
      <c r="C1381">
        <v>3</v>
      </c>
      <c r="D1381">
        <v>11.7</v>
      </c>
      <c r="E1381">
        <v>28.1</v>
      </c>
      <c r="F1381">
        <v>0</v>
      </c>
      <c r="H1381">
        <v>0</v>
      </c>
      <c r="I1381">
        <v>0</v>
      </c>
      <c r="J1381">
        <v>0</v>
      </c>
      <c r="K1381">
        <v>91.2</v>
      </c>
    </row>
    <row r="1382" spans="1:11" x14ac:dyDescent="0.25">
      <c r="A1382" t="s">
        <v>22</v>
      </c>
      <c r="B1382" s="2">
        <v>45123</v>
      </c>
      <c r="C1382">
        <v>2</v>
      </c>
      <c r="D1382">
        <v>2</v>
      </c>
      <c r="E1382">
        <v>49.2</v>
      </c>
      <c r="F1382">
        <v>0</v>
      </c>
      <c r="H1382">
        <v>0</v>
      </c>
      <c r="I1382">
        <v>0</v>
      </c>
      <c r="J1382">
        <v>0</v>
      </c>
      <c r="K1382">
        <v>25.41</v>
      </c>
    </row>
    <row r="1383" spans="1:11" x14ac:dyDescent="0.25">
      <c r="A1383" t="s">
        <v>22</v>
      </c>
      <c r="B1383" s="2">
        <v>45130</v>
      </c>
      <c r="C1383">
        <v>3</v>
      </c>
      <c r="D1383">
        <v>12.9</v>
      </c>
      <c r="E1383">
        <v>49.3</v>
      </c>
      <c r="F1383">
        <v>0</v>
      </c>
      <c r="H1383">
        <v>0</v>
      </c>
      <c r="I1383">
        <v>0</v>
      </c>
      <c r="J1383">
        <v>0</v>
      </c>
      <c r="K1383">
        <v>208.22</v>
      </c>
    </row>
    <row r="1384" spans="1:11" x14ac:dyDescent="0.25">
      <c r="A1384" t="s">
        <v>22</v>
      </c>
      <c r="B1384" s="2">
        <v>45137</v>
      </c>
      <c r="C1384">
        <v>0</v>
      </c>
      <c r="D1384">
        <v>0</v>
      </c>
      <c r="E1384">
        <v>45.6</v>
      </c>
      <c r="F1384">
        <v>0</v>
      </c>
      <c r="H1384">
        <v>0</v>
      </c>
      <c r="I1384">
        <v>0</v>
      </c>
      <c r="J1384">
        <v>0</v>
      </c>
      <c r="K1384">
        <v>0</v>
      </c>
    </row>
    <row r="1385" spans="1:11" x14ac:dyDescent="0.25">
      <c r="A1385" t="s">
        <v>22</v>
      </c>
      <c r="B1385" s="2">
        <v>45144</v>
      </c>
      <c r="C1385">
        <v>7</v>
      </c>
      <c r="D1385">
        <v>14.7</v>
      </c>
      <c r="E1385">
        <v>11.4</v>
      </c>
      <c r="F1385">
        <v>0</v>
      </c>
      <c r="H1385">
        <v>0</v>
      </c>
      <c r="I1385">
        <v>0</v>
      </c>
      <c r="J1385">
        <v>0</v>
      </c>
      <c r="K1385">
        <v>106.81</v>
      </c>
    </row>
    <row r="1386" spans="1:11" x14ac:dyDescent="0.25">
      <c r="A1386" t="s">
        <v>22</v>
      </c>
      <c r="B1386" s="2">
        <v>45151</v>
      </c>
      <c r="C1386">
        <v>1</v>
      </c>
      <c r="D1386">
        <v>3.7</v>
      </c>
      <c r="E1386">
        <v>34.799999999999997</v>
      </c>
      <c r="F1386">
        <v>0</v>
      </c>
      <c r="H1386">
        <v>0</v>
      </c>
      <c r="I1386">
        <v>0</v>
      </c>
      <c r="J1386">
        <v>0</v>
      </c>
      <c r="K1386">
        <v>51.7</v>
      </c>
    </row>
    <row r="1387" spans="1:11" x14ac:dyDescent="0.25">
      <c r="A1387" t="s">
        <v>22</v>
      </c>
      <c r="B1387" s="2">
        <v>45158</v>
      </c>
      <c r="C1387">
        <v>1</v>
      </c>
      <c r="D1387">
        <v>3.2</v>
      </c>
      <c r="E1387">
        <v>16.899999999999999</v>
      </c>
      <c r="F1387">
        <v>0</v>
      </c>
      <c r="H1387">
        <v>0</v>
      </c>
      <c r="I1387">
        <v>0</v>
      </c>
      <c r="J1387">
        <v>0</v>
      </c>
      <c r="K1387">
        <v>34.61</v>
      </c>
    </row>
    <row r="1388" spans="1:11" x14ac:dyDescent="0.25">
      <c r="A1388" t="s">
        <v>22</v>
      </c>
      <c r="B1388" s="2">
        <v>45165</v>
      </c>
      <c r="C1388">
        <v>4</v>
      </c>
      <c r="D1388">
        <v>7.6</v>
      </c>
      <c r="E1388">
        <v>32.299999999999997</v>
      </c>
      <c r="F1388">
        <v>0</v>
      </c>
      <c r="H1388">
        <v>0</v>
      </c>
      <c r="I1388">
        <v>1</v>
      </c>
      <c r="J1388">
        <v>7</v>
      </c>
      <c r="K1388">
        <v>70.98</v>
      </c>
    </row>
    <row r="1389" spans="1:11" x14ac:dyDescent="0.25">
      <c r="A1389" t="s">
        <v>22</v>
      </c>
      <c r="B1389" s="2">
        <v>45172</v>
      </c>
      <c r="C1389">
        <v>2</v>
      </c>
      <c r="D1389">
        <v>2.2000000000000002</v>
      </c>
      <c r="E1389">
        <v>17</v>
      </c>
      <c r="F1389">
        <v>0</v>
      </c>
      <c r="H1389">
        <v>0</v>
      </c>
      <c r="I1389">
        <v>0</v>
      </c>
      <c r="J1389">
        <v>0</v>
      </c>
      <c r="K1389">
        <v>19.600000000000001</v>
      </c>
    </row>
    <row r="1390" spans="1:11" x14ac:dyDescent="0.25">
      <c r="A1390" t="s">
        <v>22</v>
      </c>
      <c r="B1390" s="2">
        <v>45179</v>
      </c>
      <c r="C1390">
        <v>6</v>
      </c>
      <c r="D1390">
        <v>31.2</v>
      </c>
      <c r="E1390">
        <v>17.7</v>
      </c>
      <c r="F1390">
        <v>0</v>
      </c>
      <c r="H1390">
        <v>0</v>
      </c>
      <c r="I1390">
        <v>0</v>
      </c>
      <c r="J1390">
        <v>0</v>
      </c>
      <c r="K1390">
        <v>480.02</v>
      </c>
    </row>
    <row r="1391" spans="1:11" x14ac:dyDescent="0.25">
      <c r="A1391" t="s">
        <v>22</v>
      </c>
      <c r="B1391" s="2">
        <v>45186</v>
      </c>
      <c r="C1391">
        <v>3</v>
      </c>
      <c r="D1391">
        <v>4.8000000000000007</v>
      </c>
      <c r="E1391">
        <v>21.6</v>
      </c>
      <c r="F1391">
        <v>0</v>
      </c>
      <c r="H1391">
        <v>0</v>
      </c>
      <c r="I1391">
        <v>0</v>
      </c>
      <c r="J1391">
        <v>0</v>
      </c>
      <c r="K1391">
        <v>84.01</v>
      </c>
    </row>
    <row r="1392" spans="1:11" x14ac:dyDescent="0.25">
      <c r="A1392" t="s">
        <v>22</v>
      </c>
      <c r="B1392" s="2">
        <v>45193</v>
      </c>
      <c r="C1392">
        <v>4</v>
      </c>
      <c r="D1392">
        <v>13.2</v>
      </c>
      <c r="E1392">
        <v>30.7</v>
      </c>
      <c r="F1392">
        <v>0</v>
      </c>
      <c r="H1392">
        <v>0</v>
      </c>
      <c r="I1392">
        <v>0</v>
      </c>
      <c r="J1392">
        <v>0</v>
      </c>
      <c r="K1392">
        <v>131.46</v>
      </c>
    </row>
    <row r="1393" spans="1:11" x14ac:dyDescent="0.25">
      <c r="A1393" t="s">
        <v>22</v>
      </c>
      <c r="B1393" s="2">
        <v>45200</v>
      </c>
      <c r="C1393">
        <v>4</v>
      </c>
      <c r="D1393">
        <v>12.4</v>
      </c>
      <c r="E1393">
        <v>42.2</v>
      </c>
      <c r="F1393">
        <v>1</v>
      </c>
      <c r="G1393" s="4" t="s">
        <v>25</v>
      </c>
      <c r="H1393">
        <v>652.46</v>
      </c>
      <c r="I1393">
        <v>0</v>
      </c>
      <c r="J1393">
        <v>0</v>
      </c>
      <c r="K1393">
        <v>156.38999999999999</v>
      </c>
    </row>
    <row r="1394" spans="1:11" x14ac:dyDescent="0.25">
      <c r="A1394" t="s">
        <v>22</v>
      </c>
      <c r="B1394" s="2">
        <v>45207</v>
      </c>
      <c r="C1394">
        <v>5</v>
      </c>
      <c r="D1394">
        <v>4.5</v>
      </c>
      <c r="E1394">
        <v>40.6</v>
      </c>
      <c r="F1394">
        <v>0</v>
      </c>
      <c r="H1394">
        <v>0</v>
      </c>
      <c r="I1394">
        <v>0</v>
      </c>
      <c r="J1394">
        <v>0</v>
      </c>
      <c r="K1394">
        <v>52.75</v>
      </c>
    </row>
    <row r="1395" spans="1:11" x14ac:dyDescent="0.25">
      <c r="A1395" t="s">
        <v>22</v>
      </c>
      <c r="B1395" s="2">
        <v>45214</v>
      </c>
      <c r="C1395">
        <v>4</v>
      </c>
      <c r="D1395">
        <v>15.6</v>
      </c>
      <c r="E1395">
        <v>46.2</v>
      </c>
      <c r="F1395">
        <v>0</v>
      </c>
      <c r="H1395">
        <v>0</v>
      </c>
      <c r="I1395">
        <v>0</v>
      </c>
      <c r="J1395">
        <v>0</v>
      </c>
      <c r="K1395">
        <v>126.95</v>
      </c>
    </row>
    <row r="1396" spans="1:11" x14ac:dyDescent="0.25">
      <c r="A1396" t="s">
        <v>22</v>
      </c>
      <c r="B1396" s="2">
        <v>45221</v>
      </c>
      <c r="C1396">
        <v>5</v>
      </c>
      <c r="D1396">
        <v>14</v>
      </c>
      <c r="E1396">
        <v>20.7</v>
      </c>
      <c r="F1396">
        <v>0</v>
      </c>
      <c r="H1396">
        <v>0</v>
      </c>
      <c r="I1396">
        <v>0</v>
      </c>
      <c r="J1396">
        <v>0</v>
      </c>
      <c r="K1396">
        <v>136.97</v>
      </c>
    </row>
    <row r="1397" spans="1:11" x14ac:dyDescent="0.25">
      <c r="A1397" t="s">
        <v>22</v>
      </c>
      <c r="B1397" s="2">
        <v>45228</v>
      </c>
      <c r="C1397">
        <v>2</v>
      </c>
      <c r="D1397">
        <v>2.8</v>
      </c>
      <c r="E1397">
        <v>24.3</v>
      </c>
      <c r="F1397">
        <v>0</v>
      </c>
      <c r="H1397">
        <v>0</v>
      </c>
      <c r="I1397">
        <v>0</v>
      </c>
      <c r="J1397">
        <v>0</v>
      </c>
      <c r="K1397">
        <v>51.2</v>
      </c>
    </row>
    <row r="1398" spans="1:11" x14ac:dyDescent="0.25">
      <c r="A1398" t="s">
        <v>22</v>
      </c>
      <c r="B1398" s="2">
        <v>45235</v>
      </c>
      <c r="C1398">
        <v>5</v>
      </c>
      <c r="D1398">
        <v>17.5</v>
      </c>
      <c r="E1398">
        <v>15.7</v>
      </c>
      <c r="F1398">
        <v>0</v>
      </c>
      <c r="H1398">
        <v>0</v>
      </c>
      <c r="I1398">
        <v>1</v>
      </c>
      <c r="J1398">
        <v>3</v>
      </c>
      <c r="K1398">
        <v>237.83</v>
      </c>
    </row>
    <row r="1399" spans="1:11" x14ac:dyDescent="0.25">
      <c r="A1399" t="s">
        <v>22</v>
      </c>
      <c r="B1399" s="2">
        <v>45242</v>
      </c>
      <c r="C1399">
        <v>2</v>
      </c>
      <c r="D1399">
        <v>2.6</v>
      </c>
      <c r="E1399">
        <v>21.4</v>
      </c>
      <c r="F1399">
        <v>1</v>
      </c>
      <c r="G1399" s="4" t="s">
        <v>25</v>
      </c>
      <c r="H1399">
        <v>296.52999999999997</v>
      </c>
      <c r="I1399">
        <v>0</v>
      </c>
      <c r="J1399">
        <v>0</v>
      </c>
      <c r="K1399">
        <v>25.39</v>
      </c>
    </row>
    <row r="1400" spans="1:11" x14ac:dyDescent="0.25">
      <c r="A1400" t="s">
        <v>22</v>
      </c>
      <c r="B1400" s="2">
        <v>45249</v>
      </c>
      <c r="C1400">
        <v>6</v>
      </c>
      <c r="D1400">
        <v>10.8</v>
      </c>
      <c r="E1400">
        <v>19.8</v>
      </c>
      <c r="F1400">
        <v>0</v>
      </c>
      <c r="H1400">
        <v>0</v>
      </c>
      <c r="I1400">
        <v>0</v>
      </c>
      <c r="J1400">
        <v>0</v>
      </c>
      <c r="K1400">
        <v>158.61000000000001</v>
      </c>
    </row>
    <row r="1401" spans="1:11" x14ac:dyDescent="0.25">
      <c r="A1401" t="s">
        <v>22</v>
      </c>
      <c r="B1401" s="2">
        <v>45256</v>
      </c>
      <c r="C1401">
        <v>2</v>
      </c>
      <c r="D1401">
        <v>10</v>
      </c>
      <c r="E1401">
        <v>38.9</v>
      </c>
      <c r="F1401">
        <v>0</v>
      </c>
      <c r="H1401">
        <v>0</v>
      </c>
      <c r="I1401">
        <v>0</v>
      </c>
      <c r="J1401">
        <v>0</v>
      </c>
      <c r="K1401">
        <v>56.41</v>
      </c>
    </row>
    <row r="1402" spans="1:11" x14ac:dyDescent="0.25">
      <c r="A1402" t="s">
        <v>22</v>
      </c>
      <c r="B1402" s="2">
        <v>45263</v>
      </c>
      <c r="C1402">
        <v>6</v>
      </c>
      <c r="D1402">
        <v>5.4</v>
      </c>
      <c r="E1402">
        <v>36.5</v>
      </c>
      <c r="F1402">
        <v>0</v>
      </c>
      <c r="H1402">
        <v>0</v>
      </c>
      <c r="I1402">
        <v>1</v>
      </c>
      <c r="J1402">
        <v>6</v>
      </c>
      <c r="K1402">
        <v>71.650000000000006</v>
      </c>
    </row>
    <row r="1403" spans="1:11" x14ac:dyDescent="0.25">
      <c r="A1403" t="s">
        <v>22</v>
      </c>
      <c r="B1403" s="2">
        <v>45270</v>
      </c>
      <c r="C1403">
        <v>1</v>
      </c>
      <c r="D1403">
        <v>1.6</v>
      </c>
      <c r="E1403">
        <v>39</v>
      </c>
      <c r="F1403">
        <v>0</v>
      </c>
      <c r="H1403">
        <v>0</v>
      </c>
      <c r="I1403">
        <v>0</v>
      </c>
      <c r="J1403">
        <v>0</v>
      </c>
      <c r="K1403">
        <v>28.43</v>
      </c>
    </row>
    <row r="1404" spans="1:11" x14ac:dyDescent="0.25">
      <c r="A1404" t="s">
        <v>22</v>
      </c>
      <c r="B1404" s="2">
        <v>45277</v>
      </c>
      <c r="C1404">
        <v>0</v>
      </c>
      <c r="D1404">
        <v>0</v>
      </c>
      <c r="E1404">
        <v>31.4</v>
      </c>
      <c r="F1404">
        <v>0</v>
      </c>
      <c r="H1404">
        <v>0</v>
      </c>
      <c r="I1404">
        <v>0</v>
      </c>
      <c r="J1404">
        <v>0</v>
      </c>
      <c r="K1404">
        <v>0</v>
      </c>
    </row>
    <row r="1405" spans="1:11" x14ac:dyDescent="0.25">
      <c r="A1405" t="s">
        <v>22</v>
      </c>
      <c r="B1405" s="2">
        <v>45284</v>
      </c>
      <c r="C1405">
        <v>1</v>
      </c>
      <c r="D1405">
        <v>1.5</v>
      </c>
      <c r="E1405">
        <v>16.100000000000001</v>
      </c>
      <c r="F1405">
        <v>0</v>
      </c>
      <c r="H1405">
        <v>0</v>
      </c>
      <c r="I1405">
        <v>0</v>
      </c>
      <c r="J1405">
        <v>0</v>
      </c>
      <c r="K1405">
        <v>9.2200000000000006</v>
      </c>
    </row>
    <row r="1406" spans="1:11" x14ac:dyDescent="0.25">
      <c r="A1406" t="s">
        <v>22</v>
      </c>
      <c r="B1406" s="2">
        <v>45291</v>
      </c>
      <c r="C1406">
        <v>4</v>
      </c>
      <c r="D1406">
        <v>13.2</v>
      </c>
      <c r="E1406">
        <v>46.5</v>
      </c>
      <c r="F1406">
        <v>0</v>
      </c>
      <c r="H1406">
        <v>0</v>
      </c>
      <c r="I1406">
        <v>0</v>
      </c>
      <c r="J1406">
        <v>0</v>
      </c>
      <c r="K1406">
        <v>96.42</v>
      </c>
    </row>
    <row r="1407" spans="1:11" x14ac:dyDescent="0.25">
      <c r="A1407" t="s">
        <v>22</v>
      </c>
      <c r="B1407" s="2">
        <v>45298</v>
      </c>
      <c r="C1407">
        <v>6</v>
      </c>
      <c r="D1407">
        <v>21</v>
      </c>
      <c r="E1407">
        <v>31.4</v>
      </c>
      <c r="F1407">
        <v>0</v>
      </c>
      <c r="H1407">
        <v>0</v>
      </c>
      <c r="I1407">
        <v>0</v>
      </c>
      <c r="J1407">
        <v>0</v>
      </c>
      <c r="K1407">
        <v>107.66</v>
      </c>
    </row>
    <row r="1408" spans="1:11" x14ac:dyDescent="0.25">
      <c r="A1408" t="s">
        <v>22</v>
      </c>
      <c r="B1408" s="2">
        <v>45305</v>
      </c>
      <c r="C1408">
        <v>1</v>
      </c>
      <c r="D1408">
        <v>3.4</v>
      </c>
      <c r="E1408">
        <v>20.5</v>
      </c>
      <c r="F1408">
        <v>0</v>
      </c>
      <c r="H1408">
        <v>0</v>
      </c>
      <c r="I1408">
        <v>0</v>
      </c>
      <c r="J1408">
        <v>0</v>
      </c>
      <c r="K1408">
        <v>67.430000000000007</v>
      </c>
    </row>
    <row r="1409" spans="1:11" x14ac:dyDescent="0.25">
      <c r="A1409" t="s">
        <v>22</v>
      </c>
      <c r="B1409" s="2">
        <v>45312</v>
      </c>
      <c r="C1409">
        <v>2</v>
      </c>
      <c r="D1409">
        <v>10.199999999999999</v>
      </c>
      <c r="E1409">
        <v>36.9</v>
      </c>
      <c r="F1409">
        <v>1</v>
      </c>
      <c r="G1409" s="4" t="s">
        <v>25</v>
      </c>
      <c r="H1409">
        <v>259.89999999999998</v>
      </c>
      <c r="I1409">
        <v>0</v>
      </c>
      <c r="J1409">
        <v>0</v>
      </c>
      <c r="K1409">
        <v>191.08</v>
      </c>
    </row>
    <row r="1410" spans="1:11" x14ac:dyDescent="0.25">
      <c r="A1410" t="s">
        <v>22</v>
      </c>
      <c r="B1410" s="2">
        <v>45319</v>
      </c>
      <c r="C1410">
        <v>7</v>
      </c>
      <c r="D1410">
        <v>20.3</v>
      </c>
      <c r="E1410">
        <v>31</v>
      </c>
      <c r="F1410">
        <v>0</v>
      </c>
      <c r="H1410">
        <v>0</v>
      </c>
      <c r="I1410">
        <v>0</v>
      </c>
      <c r="J1410">
        <v>0</v>
      </c>
      <c r="K1410">
        <v>201.16</v>
      </c>
    </row>
    <row r="1411" spans="1:11" x14ac:dyDescent="0.25">
      <c r="A1411" t="s">
        <v>22</v>
      </c>
      <c r="B1411" s="2">
        <v>45326</v>
      </c>
      <c r="C1411">
        <v>6</v>
      </c>
      <c r="D1411">
        <v>24</v>
      </c>
      <c r="E1411">
        <v>21.3</v>
      </c>
      <c r="F1411">
        <v>0</v>
      </c>
      <c r="H1411">
        <v>0</v>
      </c>
      <c r="I1411">
        <v>0</v>
      </c>
      <c r="J1411">
        <v>0</v>
      </c>
      <c r="K1411">
        <v>399.03</v>
      </c>
    </row>
    <row r="1412" spans="1:11" x14ac:dyDescent="0.25">
      <c r="A1412" t="s">
        <v>22</v>
      </c>
      <c r="B1412" s="2">
        <v>45333</v>
      </c>
      <c r="C1412">
        <v>1</v>
      </c>
      <c r="D1412">
        <v>3.8</v>
      </c>
      <c r="E1412">
        <v>39</v>
      </c>
      <c r="F1412">
        <v>0</v>
      </c>
      <c r="H1412">
        <v>0</v>
      </c>
      <c r="I1412">
        <v>0</v>
      </c>
      <c r="J1412">
        <v>0</v>
      </c>
      <c r="K1412">
        <v>25.37</v>
      </c>
    </row>
    <row r="1413" spans="1:11" x14ac:dyDescent="0.25">
      <c r="A1413" t="s">
        <v>22</v>
      </c>
      <c r="B1413" s="2">
        <v>45340</v>
      </c>
      <c r="C1413">
        <v>2</v>
      </c>
      <c r="D1413">
        <v>8.8000000000000007</v>
      </c>
      <c r="E1413">
        <v>27.4</v>
      </c>
      <c r="F1413">
        <v>0</v>
      </c>
      <c r="H1413">
        <v>0</v>
      </c>
      <c r="I1413">
        <v>0</v>
      </c>
      <c r="J1413">
        <v>0</v>
      </c>
      <c r="K1413">
        <v>68.16</v>
      </c>
    </row>
    <row r="1414" spans="1:11" x14ac:dyDescent="0.25">
      <c r="A1414" t="s">
        <v>22</v>
      </c>
      <c r="B1414" s="2">
        <v>45347</v>
      </c>
      <c r="C1414">
        <v>4</v>
      </c>
      <c r="D1414">
        <v>17.2</v>
      </c>
      <c r="E1414">
        <v>11.8</v>
      </c>
      <c r="F1414">
        <v>0</v>
      </c>
      <c r="H1414">
        <v>0</v>
      </c>
      <c r="I1414">
        <v>0</v>
      </c>
      <c r="J1414">
        <v>0</v>
      </c>
      <c r="K1414">
        <v>141.97999999999999</v>
      </c>
    </row>
    <row r="1415" spans="1:11" x14ac:dyDescent="0.25">
      <c r="A1415" t="s">
        <v>22</v>
      </c>
      <c r="B1415" s="2">
        <v>45354</v>
      </c>
      <c r="C1415">
        <v>1</v>
      </c>
      <c r="D1415">
        <v>2</v>
      </c>
      <c r="E1415">
        <v>29.4</v>
      </c>
      <c r="F1415">
        <v>0</v>
      </c>
      <c r="H1415">
        <v>0</v>
      </c>
      <c r="I1415">
        <v>0</v>
      </c>
      <c r="J1415">
        <v>0</v>
      </c>
      <c r="K1415">
        <v>33.17</v>
      </c>
    </row>
    <row r="1416" spans="1:11" x14ac:dyDescent="0.25">
      <c r="A1416" t="s">
        <v>22</v>
      </c>
      <c r="B1416" s="2">
        <v>45361</v>
      </c>
      <c r="C1416">
        <v>1</v>
      </c>
      <c r="D1416">
        <v>1</v>
      </c>
      <c r="E1416">
        <v>44.5</v>
      </c>
      <c r="F1416">
        <v>0</v>
      </c>
      <c r="H1416">
        <v>0</v>
      </c>
      <c r="I1416">
        <v>0</v>
      </c>
      <c r="J1416">
        <v>0</v>
      </c>
      <c r="K1416">
        <v>11.09</v>
      </c>
    </row>
    <row r="1417" spans="1:11" x14ac:dyDescent="0.25">
      <c r="A1417" t="s">
        <v>22</v>
      </c>
      <c r="B1417" s="2">
        <v>45368</v>
      </c>
      <c r="C1417">
        <v>4</v>
      </c>
      <c r="D1417">
        <v>14.8</v>
      </c>
      <c r="E1417">
        <v>31.1</v>
      </c>
      <c r="F1417">
        <v>0</v>
      </c>
      <c r="H1417">
        <v>0</v>
      </c>
      <c r="I1417">
        <v>0</v>
      </c>
      <c r="J1417">
        <v>0</v>
      </c>
      <c r="K1417">
        <v>118.21</v>
      </c>
    </row>
    <row r="1418" spans="1:11" x14ac:dyDescent="0.25">
      <c r="A1418" t="s">
        <v>22</v>
      </c>
      <c r="B1418" s="2">
        <v>45375</v>
      </c>
      <c r="C1418">
        <v>0</v>
      </c>
      <c r="D1418">
        <v>0</v>
      </c>
      <c r="E1418">
        <v>45</v>
      </c>
      <c r="F1418">
        <v>0</v>
      </c>
      <c r="H1418">
        <v>0</v>
      </c>
      <c r="I1418">
        <v>1</v>
      </c>
      <c r="J1418">
        <v>6</v>
      </c>
      <c r="K1418">
        <v>0</v>
      </c>
    </row>
    <row r="1419" spans="1:11" x14ac:dyDescent="0.25">
      <c r="A1419" t="s">
        <v>22</v>
      </c>
      <c r="B1419" s="2">
        <v>45382</v>
      </c>
      <c r="C1419">
        <v>0</v>
      </c>
      <c r="D1419">
        <v>0</v>
      </c>
      <c r="E1419">
        <v>23.9</v>
      </c>
      <c r="F1419">
        <v>0</v>
      </c>
      <c r="H1419">
        <v>0</v>
      </c>
      <c r="I1419">
        <v>0</v>
      </c>
      <c r="J1419">
        <v>0</v>
      </c>
      <c r="K1419">
        <v>0</v>
      </c>
    </row>
    <row r="1420" spans="1:11" x14ac:dyDescent="0.25">
      <c r="A1420" t="s">
        <v>22</v>
      </c>
      <c r="B1420" s="2">
        <v>45389</v>
      </c>
      <c r="C1420">
        <v>6</v>
      </c>
      <c r="D1420">
        <v>9</v>
      </c>
      <c r="E1420">
        <v>13.9</v>
      </c>
      <c r="F1420">
        <v>0</v>
      </c>
      <c r="H1420">
        <v>0</v>
      </c>
      <c r="I1420">
        <v>1</v>
      </c>
      <c r="J1420">
        <v>7</v>
      </c>
      <c r="K1420">
        <v>69.23</v>
      </c>
    </row>
    <row r="1421" spans="1:11" x14ac:dyDescent="0.25">
      <c r="A1421" t="s">
        <v>22</v>
      </c>
      <c r="B1421" s="2">
        <v>45396</v>
      </c>
      <c r="C1421">
        <v>3</v>
      </c>
      <c r="D1421">
        <v>16.2</v>
      </c>
      <c r="E1421">
        <v>46</v>
      </c>
      <c r="F1421">
        <v>0</v>
      </c>
      <c r="H1421">
        <v>0</v>
      </c>
      <c r="I1421">
        <v>1</v>
      </c>
      <c r="J1421">
        <v>3</v>
      </c>
      <c r="K1421">
        <v>215.42</v>
      </c>
    </row>
    <row r="1422" spans="1:11" x14ac:dyDescent="0.25">
      <c r="A1422" t="s">
        <v>22</v>
      </c>
      <c r="B1422" s="2">
        <v>45403</v>
      </c>
      <c r="C1422">
        <v>2</v>
      </c>
      <c r="D1422">
        <v>11.2</v>
      </c>
      <c r="E1422">
        <v>43.7</v>
      </c>
      <c r="F1422">
        <v>0</v>
      </c>
      <c r="H1422">
        <v>0</v>
      </c>
      <c r="I1422">
        <v>0</v>
      </c>
      <c r="J1422">
        <v>0</v>
      </c>
      <c r="K1422">
        <v>150.85</v>
      </c>
    </row>
    <row r="1423" spans="1:11" x14ac:dyDescent="0.25">
      <c r="A1423" t="s">
        <v>22</v>
      </c>
      <c r="B1423" s="2">
        <v>45410</v>
      </c>
      <c r="C1423">
        <v>0</v>
      </c>
      <c r="D1423">
        <v>0</v>
      </c>
      <c r="E1423">
        <v>25.9</v>
      </c>
      <c r="F1423">
        <v>0</v>
      </c>
      <c r="H1423">
        <v>0</v>
      </c>
      <c r="I1423">
        <v>0</v>
      </c>
      <c r="J1423">
        <v>0</v>
      </c>
      <c r="K1423">
        <v>0</v>
      </c>
    </row>
    <row r="1424" spans="1:11" x14ac:dyDescent="0.25">
      <c r="A1424" t="s">
        <v>22</v>
      </c>
      <c r="B1424" s="2">
        <v>45417</v>
      </c>
      <c r="C1424">
        <v>6</v>
      </c>
      <c r="D1424">
        <v>33.599999999999987</v>
      </c>
      <c r="E1424">
        <v>44.3</v>
      </c>
      <c r="F1424">
        <v>0</v>
      </c>
      <c r="H1424">
        <v>0</v>
      </c>
      <c r="I1424">
        <v>0</v>
      </c>
      <c r="J1424">
        <v>0</v>
      </c>
      <c r="K1424">
        <v>616.33000000000004</v>
      </c>
    </row>
    <row r="1425" spans="1:11" x14ac:dyDescent="0.25">
      <c r="A1425" t="s">
        <v>22</v>
      </c>
      <c r="B1425" s="2">
        <v>45424</v>
      </c>
      <c r="C1425">
        <v>6</v>
      </c>
      <c r="D1425">
        <v>25.2</v>
      </c>
      <c r="E1425">
        <v>45.3</v>
      </c>
      <c r="F1425">
        <v>0</v>
      </c>
      <c r="H1425">
        <v>0</v>
      </c>
      <c r="I1425">
        <v>0</v>
      </c>
      <c r="J1425">
        <v>0</v>
      </c>
      <c r="K1425">
        <v>280.04000000000002</v>
      </c>
    </row>
    <row r="1426" spans="1:11" x14ac:dyDescent="0.25">
      <c r="A1426" t="s">
        <v>22</v>
      </c>
      <c r="B1426" s="2">
        <v>45431</v>
      </c>
      <c r="C1426">
        <v>1</v>
      </c>
      <c r="D1426">
        <v>3.3</v>
      </c>
      <c r="E1426">
        <v>35.4</v>
      </c>
      <c r="F1426">
        <v>0</v>
      </c>
      <c r="H1426">
        <v>0</v>
      </c>
      <c r="I1426">
        <v>0</v>
      </c>
      <c r="J1426">
        <v>0</v>
      </c>
      <c r="K1426">
        <v>61.7</v>
      </c>
    </row>
    <row r="1427" spans="1:11" x14ac:dyDescent="0.25">
      <c r="A1427" t="s">
        <v>22</v>
      </c>
      <c r="B1427" s="2">
        <v>45438</v>
      </c>
      <c r="C1427">
        <v>6</v>
      </c>
      <c r="D1427">
        <v>9</v>
      </c>
      <c r="E1427">
        <v>28.2</v>
      </c>
      <c r="F1427">
        <v>0</v>
      </c>
      <c r="H1427">
        <v>0</v>
      </c>
      <c r="I1427">
        <v>0</v>
      </c>
      <c r="J1427">
        <v>0</v>
      </c>
      <c r="K1427">
        <v>175.29</v>
      </c>
    </row>
    <row r="1428" spans="1:11" x14ac:dyDescent="0.25">
      <c r="A1428" t="s">
        <v>22</v>
      </c>
      <c r="B1428" s="2">
        <v>45445</v>
      </c>
      <c r="C1428">
        <v>1</v>
      </c>
      <c r="D1428">
        <v>0.5</v>
      </c>
      <c r="E1428">
        <v>13</v>
      </c>
      <c r="F1428">
        <v>0</v>
      </c>
      <c r="H1428">
        <v>0</v>
      </c>
      <c r="I1428">
        <v>0</v>
      </c>
      <c r="J1428">
        <v>0</v>
      </c>
      <c r="K1428">
        <v>3.68</v>
      </c>
    </row>
    <row r="1429" spans="1:11" x14ac:dyDescent="0.25">
      <c r="A1429" t="s">
        <v>22</v>
      </c>
      <c r="B1429" s="2">
        <v>45452</v>
      </c>
      <c r="C1429">
        <v>3</v>
      </c>
      <c r="D1429">
        <v>13.2</v>
      </c>
      <c r="E1429">
        <v>16.100000000000001</v>
      </c>
      <c r="F1429">
        <v>0</v>
      </c>
      <c r="H1429">
        <v>0</v>
      </c>
      <c r="I1429">
        <v>0</v>
      </c>
      <c r="J1429">
        <v>0</v>
      </c>
      <c r="K1429">
        <v>210.76</v>
      </c>
    </row>
    <row r="1430" spans="1:11" x14ac:dyDescent="0.25">
      <c r="A1430" t="s">
        <v>22</v>
      </c>
      <c r="B1430" s="2">
        <v>45459</v>
      </c>
      <c r="C1430">
        <v>3</v>
      </c>
      <c r="D1430">
        <v>7.1999999999999993</v>
      </c>
      <c r="E1430">
        <v>17.5</v>
      </c>
      <c r="F1430">
        <v>0</v>
      </c>
      <c r="H1430">
        <v>0</v>
      </c>
      <c r="I1430">
        <v>0</v>
      </c>
      <c r="J1430">
        <v>0</v>
      </c>
      <c r="K1430">
        <v>42.84</v>
      </c>
    </row>
    <row r="1431" spans="1:11" x14ac:dyDescent="0.25">
      <c r="A1431" t="s">
        <v>22</v>
      </c>
      <c r="B1431" s="2">
        <v>45466</v>
      </c>
      <c r="C1431">
        <v>7</v>
      </c>
      <c r="D1431">
        <v>16.100000000000001</v>
      </c>
      <c r="E1431">
        <v>47.5</v>
      </c>
      <c r="F1431">
        <v>0</v>
      </c>
      <c r="H1431">
        <v>0</v>
      </c>
      <c r="I1431">
        <v>0</v>
      </c>
      <c r="J1431">
        <v>0</v>
      </c>
      <c r="K1431">
        <v>178.56</v>
      </c>
    </row>
    <row r="1432" spans="1:11" x14ac:dyDescent="0.25">
      <c r="A1432" t="s">
        <v>22</v>
      </c>
      <c r="B1432" s="2">
        <v>45473</v>
      </c>
      <c r="C1432">
        <v>7</v>
      </c>
      <c r="D1432">
        <v>22.4</v>
      </c>
      <c r="E1432">
        <v>13.8</v>
      </c>
      <c r="F1432">
        <v>1</v>
      </c>
      <c r="G1432" s="4" t="s">
        <v>24</v>
      </c>
      <c r="H1432">
        <v>751.02</v>
      </c>
      <c r="I1432">
        <v>0</v>
      </c>
      <c r="J1432">
        <v>0</v>
      </c>
      <c r="K1432">
        <v>168.13</v>
      </c>
    </row>
    <row r="1433" spans="1:11" x14ac:dyDescent="0.25">
      <c r="A1433" t="s">
        <v>22</v>
      </c>
      <c r="B1433" s="2">
        <v>45480</v>
      </c>
      <c r="C1433">
        <v>1</v>
      </c>
      <c r="D1433">
        <v>5.2</v>
      </c>
      <c r="E1433">
        <v>42.5</v>
      </c>
      <c r="F1433">
        <v>0</v>
      </c>
      <c r="H1433">
        <v>0</v>
      </c>
      <c r="I1433">
        <v>0</v>
      </c>
      <c r="J1433">
        <v>0</v>
      </c>
      <c r="K1433">
        <v>35.94</v>
      </c>
    </row>
    <row r="1434" spans="1:11" x14ac:dyDescent="0.25">
      <c r="A1434" t="s">
        <v>22</v>
      </c>
      <c r="B1434" s="2">
        <v>45487</v>
      </c>
      <c r="C1434">
        <v>7</v>
      </c>
      <c r="D1434">
        <v>40.6</v>
      </c>
      <c r="E1434">
        <v>14.7</v>
      </c>
      <c r="F1434">
        <v>0</v>
      </c>
      <c r="H1434">
        <v>0</v>
      </c>
      <c r="I1434">
        <v>0</v>
      </c>
      <c r="J1434">
        <v>0</v>
      </c>
      <c r="K1434">
        <v>417.58</v>
      </c>
    </row>
    <row r="1435" spans="1:11" x14ac:dyDescent="0.25">
      <c r="A1435" t="s">
        <v>22</v>
      </c>
      <c r="B1435" s="2">
        <v>45494</v>
      </c>
      <c r="C1435">
        <v>6</v>
      </c>
      <c r="D1435">
        <v>22.2</v>
      </c>
      <c r="E1435">
        <v>31.3</v>
      </c>
      <c r="F1435">
        <v>0</v>
      </c>
      <c r="H1435">
        <v>0</v>
      </c>
      <c r="I1435">
        <v>0</v>
      </c>
      <c r="J1435">
        <v>0</v>
      </c>
      <c r="K1435">
        <v>227.53</v>
      </c>
    </row>
    <row r="1436" spans="1:11" x14ac:dyDescent="0.25">
      <c r="A1436" t="s">
        <v>22</v>
      </c>
      <c r="B1436" s="2">
        <v>45501</v>
      </c>
      <c r="C1436">
        <v>7</v>
      </c>
      <c r="D1436">
        <v>10.5</v>
      </c>
      <c r="E1436">
        <v>37</v>
      </c>
      <c r="F1436">
        <v>0</v>
      </c>
      <c r="H1436">
        <v>0</v>
      </c>
      <c r="I1436">
        <v>0</v>
      </c>
      <c r="J1436">
        <v>0</v>
      </c>
      <c r="K1436">
        <v>76.23</v>
      </c>
    </row>
    <row r="1437" spans="1:11" x14ac:dyDescent="0.25">
      <c r="A1437" t="s">
        <v>22</v>
      </c>
      <c r="B1437" s="2">
        <v>45508</v>
      </c>
      <c r="C1437">
        <v>6</v>
      </c>
      <c r="D1437">
        <v>15.6</v>
      </c>
      <c r="E1437">
        <v>37.799999999999997</v>
      </c>
      <c r="F1437">
        <v>0</v>
      </c>
      <c r="H1437">
        <v>0</v>
      </c>
      <c r="I1437">
        <v>0</v>
      </c>
      <c r="J1437">
        <v>0</v>
      </c>
      <c r="K1437">
        <v>256.70999999999998</v>
      </c>
    </row>
    <row r="1438" spans="1:11" x14ac:dyDescent="0.25">
      <c r="A1438" t="s">
        <v>22</v>
      </c>
      <c r="B1438" s="2">
        <v>45515</v>
      </c>
      <c r="C1438">
        <v>5</v>
      </c>
      <c r="D1438">
        <v>18.5</v>
      </c>
      <c r="E1438">
        <v>13.8</v>
      </c>
      <c r="F1438">
        <v>0</v>
      </c>
      <c r="H1438">
        <v>0</v>
      </c>
      <c r="I1438">
        <v>0</v>
      </c>
      <c r="J1438">
        <v>0</v>
      </c>
      <c r="K1438">
        <v>263.64999999999998</v>
      </c>
    </row>
    <row r="1439" spans="1:11" x14ac:dyDescent="0.25">
      <c r="A1439" t="s">
        <v>22</v>
      </c>
      <c r="B1439" s="2">
        <v>45522</v>
      </c>
      <c r="C1439">
        <v>2</v>
      </c>
      <c r="D1439">
        <v>4.8</v>
      </c>
      <c r="E1439">
        <v>18.899999999999999</v>
      </c>
      <c r="F1439">
        <v>0</v>
      </c>
      <c r="H1439">
        <v>0</v>
      </c>
      <c r="I1439">
        <v>0</v>
      </c>
      <c r="J1439">
        <v>0</v>
      </c>
      <c r="K1439">
        <v>69.83</v>
      </c>
    </row>
    <row r="1440" spans="1:11" x14ac:dyDescent="0.25">
      <c r="A1440" t="s">
        <v>22</v>
      </c>
      <c r="B1440" s="2">
        <v>45529</v>
      </c>
      <c r="C1440">
        <v>7</v>
      </c>
      <c r="D1440">
        <v>32.200000000000003</v>
      </c>
      <c r="E1440">
        <v>45.5</v>
      </c>
      <c r="F1440">
        <v>0</v>
      </c>
      <c r="H1440">
        <v>0</v>
      </c>
      <c r="I1440">
        <v>0</v>
      </c>
      <c r="J1440">
        <v>0</v>
      </c>
      <c r="K1440">
        <v>375.96</v>
      </c>
    </row>
    <row r="1441" spans="1:11" x14ac:dyDescent="0.25">
      <c r="A1441" t="s">
        <v>22</v>
      </c>
      <c r="B1441" s="2">
        <v>45536</v>
      </c>
      <c r="C1441">
        <v>7</v>
      </c>
      <c r="D1441">
        <v>9.1</v>
      </c>
      <c r="E1441">
        <v>34.700000000000003</v>
      </c>
      <c r="F1441">
        <v>0</v>
      </c>
      <c r="H1441">
        <v>0</v>
      </c>
      <c r="I1441">
        <v>0</v>
      </c>
      <c r="J1441">
        <v>0</v>
      </c>
      <c r="K1441">
        <v>87.07</v>
      </c>
    </row>
    <row r="1442" spans="1:11" x14ac:dyDescent="0.25">
      <c r="A1442" t="s">
        <v>22</v>
      </c>
      <c r="B1442" s="2">
        <v>45543</v>
      </c>
      <c r="C1442">
        <v>7</v>
      </c>
      <c r="D1442">
        <v>25.9</v>
      </c>
      <c r="E1442">
        <v>25.9</v>
      </c>
      <c r="F1442">
        <v>1</v>
      </c>
      <c r="G1442" s="4" t="s">
        <v>26</v>
      </c>
      <c r="H1442">
        <v>597.91999999999996</v>
      </c>
      <c r="I1442">
        <v>0</v>
      </c>
      <c r="J1442">
        <v>0</v>
      </c>
      <c r="K1442">
        <v>248.77</v>
      </c>
    </row>
    <row r="1443" spans="1:11" x14ac:dyDescent="0.25">
      <c r="A1443" t="s">
        <v>22</v>
      </c>
      <c r="B1443" s="2">
        <v>45550</v>
      </c>
      <c r="C1443">
        <v>7</v>
      </c>
      <c r="D1443">
        <v>13.3</v>
      </c>
      <c r="E1443">
        <v>24.1</v>
      </c>
      <c r="F1443">
        <v>0</v>
      </c>
      <c r="H1443">
        <v>0</v>
      </c>
      <c r="I1443">
        <v>0</v>
      </c>
      <c r="J1443">
        <v>0</v>
      </c>
      <c r="K1443">
        <v>147.41999999999999</v>
      </c>
    </row>
    <row r="1444" spans="1:11" x14ac:dyDescent="0.25">
      <c r="A1444" t="s">
        <v>22</v>
      </c>
      <c r="B1444" s="2">
        <v>45557</v>
      </c>
      <c r="C1444">
        <v>1</v>
      </c>
      <c r="D1444">
        <v>5.7</v>
      </c>
      <c r="E1444">
        <v>17.7</v>
      </c>
      <c r="F1444">
        <v>0</v>
      </c>
      <c r="H1444">
        <v>0</v>
      </c>
      <c r="I1444">
        <v>0</v>
      </c>
      <c r="J1444">
        <v>0</v>
      </c>
      <c r="K1444">
        <v>54.34</v>
      </c>
    </row>
    <row r="1445" spans="1:11" x14ac:dyDescent="0.25">
      <c r="A1445" t="s">
        <v>22</v>
      </c>
      <c r="B1445" s="2">
        <v>45564</v>
      </c>
      <c r="C1445">
        <v>6</v>
      </c>
      <c r="D1445">
        <v>18</v>
      </c>
      <c r="E1445">
        <v>21.6</v>
      </c>
      <c r="F1445">
        <v>0</v>
      </c>
      <c r="H1445">
        <v>0</v>
      </c>
      <c r="I1445">
        <v>0</v>
      </c>
      <c r="J1445">
        <v>0</v>
      </c>
      <c r="K1445">
        <v>182.71</v>
      </c>
    </row>
    <row r="1446" spans="1:11" x14ac:dyDescent="0.25">
      <c r="A1446" t="s">
        <v>22</v>
      </c>
      <c r="B1446" s="2">
        <v>45571</v>
      </c>
      <c r="C1446">
        <v>6</v>
      </c>
      <c r="D1446">
        <v>27</v>
      </c>
      <c r="E1446">
        <v>31.5</v>
      </c>
      <c r="F1446">
        <v>0</v>
      </c>
      <c r="H1446">
        <v>0</v>
      </c>
      <c r="I1446">
        <v>0</v>
      </c>
      <c r="J1446">
        <v>0</v>
      </c>
      <c r="K1446">
        <v>253.65</v>
      </c>
    </row>
    <row r="1447" spans="1:11" x14ac:dyDescent="0.25">
      <c r="A1447" t="s">
        <v>22</v>
      </c>
      <c r="B1447" s="2">
        <v>45578</v>
      </c>
      <c r="C1447">
        <v>0</v>
      </c>
      <c r="D1447">
        <v>0</v>
      </c>
      <c r="E1447">
        <v>22.6</v>
      </c>
      <c r="F1447">
        <v>0</v>
      </c>
      <c r="H1447">
        <v>0</v>
      </c>
      <c r="I1447">
        <v>0</v>
      </c>
      <c r="J1447">
        <v>0</v>
      </c>
      <c r="K1447">
        <v>0</v>
      </c>
    </row>
    <row r="1448" spans="1:11" x14ac:dyDescent="0.25">
      <c r="A1448" t="s">
        <v>22</v>
      </c>
      <c r="B1448" s="2">
        <v>45585</v>
      </c>
      <c r="C1448">
        <v>6</v>
      </c>
      <c r="D1448">
        <v>31.8</v>
      </c>
      <c r="E1448">
        <v>23.1</v>
      </c>
      <c r="F1448">
        <v>0</v>
      </c>
      <c r="H1448">
        <v>0</v>
      </c>
      <c r="I1448">
        <v>0</v>
      </c>
      <c r="J1448">
        <v>0</v>
      </c>
      <c r="K1448">
        <v>629.6</v>
      </c>
    </row>
    <row r="1449" spans="1:11" x14ac:dyDescent="0.25">
      <c r="A1449" t="s">
        <v>22</v>
      </c>
      <c r="B1449" s="2">
        <v>45592</v>
      </c>
      <c r="C1449">
        <v>2</v>
      </c>
      <c r="D1449">
        <v>5.4</v>
      </c>
      <c r="E1449">
        <v>48.4</v>
      </c>
      <c r="F1449">
        <v>1</v>
      </c>
      <c r="G1449" s="4" t="s">
        <v>25</v>
      </c>
      <c r="H1449">
        <v>360.89</v>
      </c>
      <c r="I1449">
        <v>0</v>
      </c>
      <c r="J1449">
        <v>0</v>
      </c>
      <c r="K1449">
        <v>31.96</v>
      </c>
    </row>
    <row r="1450" spans="1:11" x14ac:dyDescent="0.25">
      <c r="A1450" t="s">
        <v>22</v>
      </c>
      <c r="B1450" s="2">
        <v>45599</v>
      </c>
      <c r="C1450">
        <v>2</v>
      </c>
      <c r="D1450">
        <v>4</v>
      </c>
      <c r="E1450">
        <v>43.3</v>
      </c>
      <c r="F1450">
        <v>0</v>
      </c>
      <c r="H1450">
        <v>0</v>
      </c>
      <c r="I1450">
        <v>0</v>
      </c>
      <c r="J1450">
        <v>0</v>
      </c>
      <c r="K1450">
        <v>33.29</v>
      </c>
    </row>
    <row r="1451" spans="1:11" x14ac:dyDescent="0.25">
      <c r="A1451" t="s">
        <v>22</v>
      </c>
      <c r="B1451" s="2">
        <v>45606</v>
      </c>
      <c r="C1451">
        <v>3</v>
      </c>
      <c r="D1451">
        <v>15.9</v>
      </c>
      <c r="E1451">
        <v>42.2</v>
      </c>
      <c r="F1451">
        <v>0</v>
      </c>
      <c r="H1451">
        <v>0</v>
      </c>
      <c r="I1451">
        <v>0</v>
      </c>
      <c r="J1451">
        <v>0</v>
      </c>
      <c r="K1451">
        <v>273.83</v>
      </c>
    </row>
    <row r="1452" spans="1:11" x14ac:dyDescent="0.25">
      <c r="A1452" t="s">
        <v>22</v>
      </c>
      <c r="B1452" s="2">
        <v>45613</v>
      </c>
      <c r="C1452">
        <v>3</v>
      </c>
      <c r="D1452">
        <v>11.7</v>
      </c>
      <c r="E1452">
        <v>39.5</v>
      </c>
      <c r="F1452">
        <v>0</v>
      </c>
      <c r="H1452">
        <v>0</v>
      </c>
      <c r="I1452">
        <v>0</v>
      </c>
      <c r="J1452">
        <v>0</v>
      </c>
      <c r="K1452">
        <v>233.1</v>
      </c>
    </row>
    <row r="1453" spans="1:11" x14ac:dyDescent="0.25">
      <c r="A1453" t="s">
        <v>22</v>
      </c>
      <c r="B1453" s="2">
        <v>45620</v>
      </c>
      <c r="C1453">
        <v>5</v>
      </c>
      <c r="D1453">
        <v>14</v>
      </c>
      <c r="E1453">
        <v>44.6</v>
      </c>
      <c r="F1453">
        <v>1</v>
      </c>
      <c r="G1453" s="4" t="s">
        <v>25</v>
      </c>
      <c r="H1453">
        <v>809.47</v>
      </c>
      <c r="I1453">
        <v>0</v>
      </c>
      <c r="J1453">
        <v>0</v>
      </c>
      <c r="K1453">
        <v>79.92</v>
      </c>
    </row>
    <row r="1454" spans="1:11" x14ac:dyDescent="0.25">
      <c r="A1454" t="s">
        <v>22</v>
      </c>
      <c r="B1454" s="2">
        <v>45627</v>
      </c>
      <c r="C1454">
        <v>3</v>
      </c>
      <c r="D1454">
        <v>2.4</v>
      </c>
      <c r="E1454">
        <v>23.8</v>
      </c>
      <c r="F1454">
        <v>0</v>
      </c>
      <c r="H1454">
        <v>0</v>
      </c>
      <c r="I1454">
        <v>0</v>
      </c>
      <c r="J1454">
        <v>0</v>
      </c>
      <c r="K1454">
        <v>15.67</v>
      </c>
    </row>
    <row r="1455" spans="1:11" x14ac:dyDescent="0.25">
      <c r="A1455" t="s">
        <v>22</v>
      </c>
      <c r="B1455" s="2">
        <v>45634</v>
      </c>
      <c r="C1455">
        <v>5</v>
      </c>
      <c r="D1455">
        <v>20</v>
      </c>
      <c r="E1455">
        <v>10.7</v>
      </c>
      <c r="F1455">
        <v>0</v>
      </c>
      <c r="H1455">
        <v>0</v>
      </c>
      <c r="I1455">
        <v>0</v>
      </c>
      <c r="J1455">
        <v>0</v>
      </c>
      <c r="K1455">
        <v>187.84</v>
      </c>
    </row>
    <row r="1456" spans="1:11" x14ac:dyDescent="0.25">
      <c r="A1456" t="s">
        <v>22</v>
      </c>
      <c r="B1456" s="2">
        <v>45641</v>
      </c>
      <c r="C1456">
        <v>4</v>
      </c>
      <c r="D1456">
        <v>18.8</v>
      </c>
      <c r="E1456">
        <v>17.7</v>
      </c>
      <c r="F1456">
        <v>0</v>
      </c>
      <c r="H1456">
        <v>0</v>
      </c>
      <c r="I1456">
        <v>0</v>
      </c>
      <c r="J1456">
        <v>0</v>
      </c>
      <c r="K1456">
        <v>332.2</v>
      </c>
    </row>
    <row r="1457" spans="1:11" x14ac:dyDescent="0.25">
      <c r="A1457" t="s">
        <v>22</v>
      </c>
      <c r="B1457" s="2">
        <v>45648</v>
      </c>
      <c r="C1457">
        <v>4</v>
      </c>
      <c r="D1457">
        <v>11.6</v>
      </c>
      <c r="E1457">
        <v>32.799999999999997</v>
      </c>
      <c r="F1457">
        <v>0</v>
      </c>
      <c r="H1457">
        <v>0</v>
      </c>
      <c r="I1457">
        <v>0</v>
      </c>
      <c r="J1457">
        <v>0</v>
      </c>
      <c r="K1457">
        <v>183.46</v>
      </c>
    </row>
    <row r="1458" spans="1:11" x14ac:dyDescent="0.25">
      <c r="A1458" t="s">
        <v>23</v>
      </c>
      <c r="B1458" s="2">
        <v>44927</v>
      </c>
      <c r="C1458">
        <v>0</v>
      </c>
      <c r="D1458">
        <v>0</v>
      </c>
      <c r="E1458">
        <v>31.2</v>
      </c>
      <c r="F1458">
        <v>0</v>
      </c>
      <c r="H1458">
        <v>0</v>
      </c>
      <c r="I1458">
        <v>0</v>
      </c>
      <c r="J1458">
        <v>0</v>
      </c>
      <c r="K1458">
        <v>0</v>
      </c>
    </row>
    <row r="1459" spans="1:11" x14ac:dyDescent="0.25">
      <c r="A1459" t="s">
        <v>23</v>
      </c>
      <c r="B1459" s="2">
        <v>44934</v>
      </c>
      <c r="C1459">
        <v>0</v>
      </c>
      <c r="D1459">
        <v>0</v>
      </c>
      <c r="E1459">
        <v>40</v>
      </c>
      <c r="F1459">
        <v>0</v>
      </c>
      <c r="H1459">
        <v>0</v>
      </c>
      <c r="I1459">
        <v>0</v>
      </c>
      <c r="J1459">
        <v>0</v>
      </c>
      <c r="K1459">
        <v>0</v>
      </c>
    </row>
    <row r="1460" spans="1:11" x14ac:dyDescent="0.25">
      <c r="A1460" t="s">
        <v>23</v>
      </c>
      <c r="B1460" s="2">
        <v>44941</v>
      </c>
      <c r="C1460">
        <v>3</v>
      </c>
      <c r="D1460">
        <v>6</v>
      </c>
      <c r="E1460">
        <v>21.8</v>
      </c>
      <c r="F1460">
        <v>0</v>
      </c>
      <c r="H1460">
        <v>0</v>
      </c>
      <c r="I1460">
        <v>0</v>
      </c>
      <c r="J1460">
        <v>0</v>
      </c>
      <c r="K1460">
        <v>84.13</v>
      </c>
    </row>
    <row r="1461" spans="1:11" x14ac:dyDescent="0.25">
      <c r="A1461" t="s">
        <v>23</v>
      </c>
      <c r="B1461" s="2">
        <v>44948</v>
      </c>
      <c r="C1461">
        <v>0</v>
      </c>
      <c r="D1461">
        <v>0</v>
      </c>
      <c r="E1461">
        <v>21</v>
      </c>
      <c r="F1461">
        <v>0</v>
      </c>
      <c r="H1461">
        <v>0</v>
      </c>
      <c r="I1461">
        <v>0</v>
      </c>
      <c r="J1461">
        <v>0</v>
      </c>
      <c r="K1461">
        <v>0</v>
      </c>
    </row>
    <row r="1462" spans="1:11" x14ac:dyDescent="0.25">
      <c r="A1462" t="s">
        <v>23</v>
      </c>
      <c r="B1462" s="2">
        <v>44955</v>
      </c>
      <c r="C1462">
        <v>6</v>
      </c>
      <c r="D1462">
        <v>30</v>
      </c>
      <c r="E1462">
        <v>25</v>
      </c>
      <c r="F1462">
        <v>0</v>
      </c>
      <c r="H1462">
        <v>0</v>
      </c>
      <c r="I1462">
        <v>1</v>
      </c>
      <c r="J1462">
        <v>2</v>
      </c>
      <c r="K1462">
        <v>504.33</v>
      </c>
    </row>
    <row r="1463" spans="1:11" x14ac:dyDescent="0.25">
      <c r="A1463" t="s">
        <v>23</v>
      </c>
      <c r="B1463" s="2">
        <v>44962</v>
      </c>
      <c r="C1463">
        <v>2</v>
      </c>
      <c r="D1463">
        <v>2.2000000000000002</v>
      </c>
      <c r="E1463">
        <v>46.4</v>
      </c>
      <c r="F1463">
        <v>0</v>
      </c>
      <c r="H1463">
        <v>0</v>
      </c>
      <c r="I1463">
        <v>0</v>
      </c>
      <c r="J1463">
        <v>0</v>
      </c>
      <c r="K1463">
        <v>26.76</v>
      </c>
    </row>
    <row r="1464" spans="1:11" x14ac:dyDescent="0.25">
      <c r="A1464" t="s">
        <v>23</v>
      </c>
      <c r="B1464" s="2">
        <v>44969</v>
      </c>
      <c r="C1464">
        <v>5</v>
      </c>
      <c r="D1464">
        <v>28</v>
      </c>
      <c r="E1464">
        <v>40.700000000000003</v>
      </c>
      <c r="F1464">
        <v>0</v>
      </c>
      <c r="H1464">
        <v>0</v>
      </c>
      <c r="I1464">
        <v>0</v>
      </c>
      <c r="J1464">
        <v>0</v>
      </c>
      <c r="K1464">
        <v>192.45</v>
      </c>
    </row>
    <row r="1465" spans="1:11" x14ac:dyDescent="0.25">
      <c r="A1465" t="s">
        <v>23</v>
      </c>
      <c r="B1465" s="2">
        <v>44976</v>
      </c>
      <c r="C1465">
        <v>0</v>
      </c>
      <c r="D1465">
        <v>0</v>
      </c>
      <c r="E1465">
        <v>18.600000000000001</v>
      </c>
      <c r="F1465">
        <v>0</v>
      </c>
      <c r="H1465">
        <v>0</v>
      </c>
      <c r="I1465">
        <v>0</v>
      </c>
      <c r="J1465">
        <v>0</v>
      </c>
      <c r="K1465">
        <v>0</v>
      </c>
    </row>
    <row r="1466" spans="1:11" x14ac:dyDescent="0.25">
      <c r="A1466" t="s">
        <v>23</v>
      </c>
      <c r="B1466" s="2">
        <v>44983</v>
      </c>
      <c r="C1466">
        <v>0</v>
      </c>
      <c r="D1466">
        <v>0</v>
      </c>
      <c r="E1466">
        <v>22.3</v>
      </c>
      <c r="F1466">
        <v>0</v>
      </c>
      <c r="H1466">
        <v>0</v>
      </c>
      <c r="I1466">
        <v>0</v>
      </c>
      <c r="J1466">
        <v>0</v>
      </c>
      <c r="K1466">
        <v>0</v>
      </c>
    </row>
    <row r="1467" spans="1:11" x14ac:dyDescent="0.25">
      <c r="A1467" t="s">
        <v>23</v>
      </c>
      <c r="B1467" s="2">
        <v>44990</v>
      </c>
      <c r="C1467">
        <v>5</v>
      </c>
      <c r="D1467">
        <v>12.5</v>
      </c>
      <c r="E1467">
        <v>18.899999999999999</v>
      </c>
      <c r="F1467">
        <v>0</v>
      </c>
      <c r="H1467">
        <v>0</v>
      </c>
      <c r="I1467">
        <v>0</v>
      </c>
      <c r="J1467">
        <v>0</v>
      </c>
      <c r="K1467">
        <v>221.52</v>
      </c>
    </row>
    <row r="1468" spans="1:11" x14ac:dyDescent="0.25">
      <c r="A1468" t="s">
        <v>23</v>
      </c>
      <c r="B1468" s="2">
        <v>44997</v>
      </c>
      <c r="C1468">
        <v>3</v>
      </c>
      <c r="D1468">
        <v>10.199999999999999</v>
      </c>
      <c r="E1468">
        <v>22.5</v>
      </c>
      <c r="F1468">
        <v>0</v>
      </c>
      <c r="H1468">
        <v>0</v>
      </c>
      <c r="I1468">
        <v>0</v>
      </c>
      <c r="J1468">
        <v>0</v>
      </c>
      <c r="K1468">
        <v>71.989999999999995</v>
      </c>
    </row>
    <row r="1469" spans="1:11" x14ac:dyDescent="0.25">
      <c r="A1469" t="s">
        <v>23</v>
      </c>
      <c r="B1469" s="2">
        <v>45004</v>
      </c>
      <c r="C1469">
        <v>5</v>
      </c>
      <c r="D1469">
        <v>22.5</v>
      </c>
      <c r="E1469">
        <v>18.7</v>
      </c>
      <c r="F1469">
        <v>0</v>
      </c>
      <c r="H1469">
        <v>0</v>
      </c>
      <c r="I1469">
        <v>0</v>
      </c>
      <c r="J1469">
        <v>0</v>
      </c>
      <c r="K1469">
        <v>416.07</v>
      </c>
    </row>
    <row r="1470" spans="1:11" x14ac:dyDescent="0.25">
      <c r="A1470" t="s">
        <v>23</v>
      </c>
      <c r="B1470" s="2">
        <v>45011</v>
      </c>
      <c r="C1470">
        <v>0</v>
      </c>
      <c r="D1470">
        <v>0</v>
      </c>
      <c r="E1470">
        <v>20</v>
      </c>
      <c r="F1470">
        <v>0</v>
      </c>
      <c r="H1470">
        <v>0</v>
      </c>
      <c r="I1470">
        <v>0</v>
      </c>
      <c r="J1470">
        <v>0</v>
      </c>
      <c r="K1470">
        <v>0</v>
      </c>
    </row>
    <row r="1471" spans="1:11" x14ac:dyDescent="0.25">
      <c r="A1471" t="s">
        <v>23</v>
      </c>
      <c r="B1471" s="2">
        <v>45018</v>
      </c>
      <c r="C1471">
        <v>1</v>
      </c>
      <c r="D1471">
        <v>5.6</v>
      </c>
      <c r="E1471">
        <v>41.2</v>
      </c>
      <c r="F1471">
        <v>0</v>
      </c>
      <c r="H1471">
        <v>0</v>
      </c>
      <c r="I1471">
        <v>0</v>
      </c>
      <c r="J1471">
        <v>0</v>
      </c>
      <c r="K1471">
        <v>40.03</v>
      </c>
    </row>
    <row r="1472" spans="1:11" x14ac:dyDescent="0.25">
      <c r="A1472" t="s">
        <v>23</v>
      </c>
      <c r="B1472" s="2">
        <v>45025</v>
      </c>
      <c r="C1472">
        <v>7</v>
      </c>
      <c r="D1472">
        <v>22.4</v>
      </c>
      <c r="E1472">
        <v>27</v>
      </c>
      <c r="F1472">
        <v>0</v>
      </c>
      <c r="H1472">
        <v>0</v>
      </c>
      <c r="I1472">
        <v>0</v>
      </c>
      <c r="J1472">
        <v>0</v>
      </c>
      <c r="K1472">
        <v>357.79</v>
      </c>
    </row>
    <row r="1473" spans="1:11" x14ac:dyDescent="0.25">
      <c r="A1473" t="s">
        <v>23</v>
      </c>
      <c r="B1473" s="2">
        <v>45032</v>
      </c>
      <c r="C1473">
        <v>5</v>
      </c>
      <c r="D1473">
        <v>18</v>
      </c>
      <c r="E1473">
        <v>38.5</v>
      </c>
      <c r="F1473">
        <v>0</v>
      </c>
      <c r="H1473">
        <v>0</v>
      </c>
      <c r="I1473">
        <v>0</v>
      </c>
      <c r="J1473">
        <v>0</v>
      </c>
      <c r="K1473">
        <v>138.86000000000001</v>
      </c>
    </row>
    <row r="1474" spans="1:11" x14ac:dyDescent="0.25">
      <c r="A1474" t="s">
        <v>23</v>
      </c>
      <c r="B1474" s="2">
        <v>45039</v>
      </c>
      <c r="C1474">
        <v>4</v>
      </c>
      <c r="D1474">
        <v>5.6</v>
      </c>
      <c r="E1474">
        <v>43.7</v>
      </c>
      <c r="F1474">
        <v>0</v>
      </c>
      <c r="H1474">
        <v>0</v>
      </c>
      <c r="I1474">
        <v>0</v>
      </c>
      <c r="J1474">
        <v>0</v>
      </c>
      <c r="K1474">
        <v>36.520000000000003</v>
      </c>
    </row>
    <row r="1475" spans="1:11" x14ac:dyDescent="0.25">
      <c r="A1475" t="s">
        <v>23</v>
      </c>
      <c r="B1475" s="2">
        <v>45046</v>
      </c>
      <c r="C1475">
        <v>1</v>
      </c>
      <c r="D1475">
        <v>5.9</v>
      </c>
      <c r="E1475">
        <v>23.1</v>
      </c>
      <c r="F1475">
        <v>0</v>
      </c>
      <c r="H1475">
        <v>0</v>
      </c>
      <c r="I1475">
        <v>0</v>
      </c>
      <c r="J1475">
        <v>0</v>
      </c>
      <c r="K1475">
        <v>35.39</v>
      </c>
    </row>
    <row r="1476" spans="1:11" x14ac:dyDescent="0.25">
      <c r="A1476" t="s">
        <v>23</v>
      </c>
      <c r="B1476" s="2">
        <v>45053</v>
      </c>
      <c r="C1476">
        <v>5</v>
      </c>
      <c r="D1476">
        <v>27.5</v>
      </c>
      <c r="E1476">
        <v>31.2</v>
      </c>
      <c r="F1476">
        <v>0</v>
      </c>
      <c r="H1476">
        <v>0</v>
      </c>
      <c r="I1476">
        <v>0</v>
      </c>
      <c r="J1476">
        <v>0</v>
      </c>
      <c r="K1476">
        <v>384.71</v>
      </c>
    </row>
    <row r="1477" spans="1:11" x14ac:dyDescent="0.25">
      <c r="A1477" t="s">
        <v>23</v>
      </c>
      <c r="B1477" s="2">
        <v>45060</v>
      </c>
      <c r="C1477">
        <v>4</v>
      </c>
      <c r="D1477">
        <v>12</v>
      </c>
      <c r="E1477">
        <v>22.3</v>
      </c>
      <c r="F1477">
        <v>0</v>
      </c>
      <c r="H1477">
        <v>0</v>
      </c>
      <c r="I1477">
        <v>0</v>
      </c>
      <c r="J1477">
        <v>0</v>
      </c>
      <c r="K1477">
        <v>174.95</v>
      </c>
    </row>
    <row r="1478" spans="1:11" x14ac:dyDescent="0.25">
      <c r="A1478" t="s">
        <v>23</v>
      </c>
      <c r="B1478" s="2">
        <v>45067</v>
      </c>
      <c r="C1478">
        <v>5</v>
      </c>
      <c r="D1478">
        <v>23.5</v>
      </c>
      <c r="E1478">
        <v>21.9</v>
      </c>
      <c r="F1478">
        <v>0</v>
      </c>
      <c r="H1478">
        <v>0</v>
      </c>
      <c r="I1478">
        <v>0</v>
      </c>
      <c r="J1478">
        <v>0</v>
      </c>
      <c r="K1478">
        <v>418.24</v>
      </c>
    </row>
    <row r="1479" spans="1:11" x14ac:dyDescent="0.25">
      <c r="A1479" t="s">
        <v>23</v>
      </c>
      <c r="B1479" s="2">
        <v>45074</v>
      </c>
      <c r="C1479">
        <v>4</v>
      </c>
      <c r="D1479">
        <v>4.4000000000000004</v>
      </c>
      <c r="E1479">
        <v>41.6</v>
      </c>
      <c r="F1479">
        <v>0</v>
      </c>
      <c r="H1479">
        <v>0</v>
      </c>
      <c r="I1479">
        <v>0</v>
      </c>
      <c r="J1479">
        <v>0</v>
      </c>
      <c r="K1479">
        <v>41.82</v>
      </c>
    </row>
    <row r="1480" spans="1:11" x14ac:dyDescent="0.25">
      <c r="A1480" t="s">
        <v>23</v>
      </c>
      <c r="B1480" s="2">
        <v>45081</v>
      </c>
      <c r="C1480">
        <v>7</v>
      </c>
      <c r="D1480">
        <v>11.2</v>
      </c>
      <c r="E1480">
        <v>21.6</v>
      </c>
      <c r="F1480">
        <v>0</v>
      </c>
      <c r="H1480">
        <v>0</v>
      </c>
      <c r="I1480">
        <v>0</v>
      </c>
      <c r="J1480">
        <v>0</v>
      </c>
      <c r="K1480">
        <v>112.01</v>
      </c>
    </row>
    <row r="1481" spans="1:11" x14ac:dyDescent="0.25">
      <c r="A1481" t="s">
        <v>23</v>
      </c>
      <c r="B1481" s="2">
        <v>45088</v>
      </c>
      <c r="C1481">
        <v>7</v>
      </c>
      <c r="D1481">
        <v>23.1</v>
      </c>
      <c r="E1481">
        <v>11.2</v>
      </c>
      <c r="F1481">
        <v>0</v>
      </c>
      <c r="H1481">
        <v>0</v>
      </c>
      <c r="I1481">
        <v>0</v>
      </c>
      <c r="J1481">
        <v>0</v>
      </c>
      <c r="K1481">
        <v>261.48</v>
      </c>
    </row>
    <row r="1482" spans="1:11" x14ac:dyDescent="0.25">
      <c r="A1482" t="s">
        <v>23</v>
      </c>
      <c r="B1482" s="2">
        <v>45095</v>
      </c>
      <c r="C1482">
        <v>1</v>
      </c>
      <c r="D1482">
        <v>4.3</v>
      </c>
      <c r="E1482">
        <v>19.600000000000001</v>
      </c>
      <c r="F1482">
        <v>0</v>
      </c>
      <c r="H1482">
        <v>0</v>
      </c>
      <c r="I1482">
        <v>0</v>
      </c>
      <c r="J1482">
        <v>0</v>
      </c>
      <c r="K1482">
        <v>84.74</v>
      </c>
    </row>
    <row r="1483" spans="1:11" x14ac:dyDescent="0.25">
      <c r="A1483" t="s">
        <v>23</v>
      </c>
      <c r="B1483" s="2">
        <v>45102</v>
      </c>
      <c r="C1483">
        <v>6</v>
      </c>
      <c r="D1483">
        <v>33.599999999999987</v>
      </c>
      <c r="E1483">
        <v>30.5</v>
      </c>
      <c r="F1483">
        <v>0</v>
      </c>
      <c r="H1483">
        <v>0</v>
      </c>
      <c r="I1483">
        <v>0</v>
      </c>
      <c r="J1483">
        <v>0</v>
      </c>
      <c r="K1483">
        <v>577.29</v>
      </c>
    </row>
    <row r="1484" spans="1:11" x14ac:dyDescent="0.25">
      <c r="A1484" t="s">
        <v>23</v>
      </c>
      <c r="B1484" s="2">
        <v>45109</v>
      </c>
      <c r="C1484">
        <v>1</v>
      </c>
      <c r="D1484">
        <v>2.4</v>
      </c>
      <c r="E1484">
        <v>17</v>
      </c>
      <c r="F1484">
        <v>0</v>
      </c>
      <c r="H1484">
        <v>0</v>
      </c>
      <c r="I1484">
        <v>0</v>
      </c>
      <c r="J1484">
        <v>0</v>
      </c>
      <c r="K1484">
        <v>22.27</v>
      </c>
    </row>
    <row r="1485" spans="1:11" x14ac:dyDescent="0.25">
      <c r="A1485" t="s">
        <v>23</v>
      </c>
      <c r="B1485" s="2">
        <v>45116</v>
      </c>
      <c r="C1485">
        <v>6</v>
      </c>
      <c r="D1485">
        <v>9</v>
      </c>
      <c r="E1485">
        <v>37.4</v>
      </c>
      <c r="F1485">
        <v>0</v>
      </c>
      <c r="H1485">
        <v>0</v>
      </c>
      <c r="I1485">
        <v>0</v>
      </c>
      <c r="J1485">
        <v>0</v>
      </c>
      <c r="K1485">
        <v>138.35</v>
      </c>
    </row>
    <row r="1486" spans="1:11" x14ac:dyDescent="0.25">
      <c r="A1486" t="s">
        <v>23</v>
      </c>
      <c r="B1486" s="2">
        <v>45123</v>
      </c>
      <c r="C1486">
        <v>6</v>
      </c>
      <c r="D1486">
        <v>13.8</v>
      </c>
      <c r="E1486">
        <v>36.4</v>
      </c>
      <c r="F1486">
        <v>0</v>
      </c>
      <c r="H1486">
        <v>0</v>
      </c>
      <c r="I1486">
        <v>0</v>
      </c>
      <c r="J1486">
        <v>0</v>
      </c>
      <c r="K1486">
        <v>168.9</v>
      </c>
    </row>
    <row r="1487" spans="1:11" x14ac:dyDescent="0.25">
      <c r="A1487" t="s">
        <v>23</v>
      </c>
      <c r="B1487" s="2">
        <v>45130</v>
      </c>
      <c r="C1487">
        <v>0</v>
      </c>
      <c r="D1487">
        <v>0</v>
      </c>
      <c r="E1487">
        <v>32.6</v>
      </c>
      <c r="F1487">
        <v>0</v>
      </c>
      <c r="H1487">
        <v>0</v>
      </c>
      <c r="I1487">
        <v>0</v>
      </c>
      <c r="J1487">
        <v>0</v>
      </c>
      <c r="K1487">
        <v>0</v>
      </c>
    </row>
    <row r="1488" spans="1:11" x14ac:dyDescent="0.25">
      <c r="A1488" t="s">
        <v>23</v>
      </c>
      <c r="B1488" s="2">
        <v>45137</v>
      </c>
      <c r="C1488">
        <v>4</v>
      </c>
      <c r="D1488">
        <v>8</v>
      </c>
      <c r="E1488">
        <v>25.3</v>
      </c>
      <c r="F1488">
        <v>1</v>
      </c>
      <c r="G1488" s="4" t="s">
        <v>25</v>
      </c>
      <c r="H1488">
        <v>498.42</v>
      </c>
      <c r="I1488">
        <v>0</v>
      </c>
      <c r="J1488">
        <v>0</v>
      </c>
      <c r="K1488">
        <v>59.51</v>
      </c>
    </row>
    <row r="1489" spans="1:11" x14ac:dyDescent="0.25">
      <c r="A1489" t="s">
        <v>23</v>
      </c>
      <c r="B1489" s="2">
        <v>45144</v>
      </c>
      <c r="C1489">
        <v>6</v>
      </c>
      <c r="D1489">
        <v>22.2</v>
      </c>
      <c r="E1489">
        <v>12.6</v>
      </c>
      <c r="F1489">
        <v>0</v>
      </c>
      <c r="H1489">
        <v>0</v>
      </c>
      <c r="I1489">
        <v>0</v>
      </c>
      <c r="J1489">
        <v>0</v>
      </c>
      <c r="K1489">
        <v>242.89</v>
      </c>
    </row>
    <row r="1490" spans="1:11" x14ac:dyDescent="0.25">
      <c r="A1490" t="s">
        <v>23</v>
      </c>
      <c r="B1490" s="2">
        <v>45151</v>
      </c>
      <c r="C1490">
        <v>4</v>
      </c>
      <c r="D1490">
        <v>21.6</v>
      </c>
      <c r="E1490">
        <v>35.200000000000003</v>
      </c>
      <c r="F1490">
        <v>0</v>
      </c>
      <c r="H1490">
        <v>0</v>
      </c>
      <c r="I1490">
        <v>0</v>
      </c>
      <c r="J1490">
        <v>0</v>
      </c>
      <c r="K1490">
        <v>218.63</v>
      </c>
    </row>
    <row r="1491" spans="1:11" x14ac:dyDescent="0.25">
      <c r="A1491" t="s">
        <v>23</v>
      </c>
      <c r="B1491" s="2">
        <v>45158</v>
      </c>
      <c r="C1491">
        <v>0</v>
      </c>
      <c r="D1491">
        <v>0</v>
      </c>
      <c r="E1491">
        <v>14.5</v>
      </c>
      <c r="F1491">
        <v>0</v>
      </c>
      <c r="H1491">
        <v>0</v>
      </c>
      <c r="I1491">
        <v>0</v>
      </c>
      <c r="J1491">
        <v>0</v>
      </c>
      <c r="K1491">
        <v>0</v>
      </c>
    </row>
    <row r="1492" spans="1:11" x14ac:dyDescent="0.25">
      <c r="A1492" t="s">
        <v>23</v>
      </c>
      <c r="B1492" s="2">
        <v>45165</v>
      </c>
      <c r="C1492">
        <v>0</v>
      </c>
      <c r="D1492">
        <v>0</v>
      </c>
      <c r="E1492">
        <v>19.399999999999999</v>
      </c>
      <c r="F1492">
        <v>0</v>
      </c>
      <c r="H1492">
        <v>0</v>
      </c>
      <c r="I1492">
        <v>0</v>
      </c>
      <c r="J1492">
        <v>0</v>
      </c>
      <c r="K1492">
        <v>0</v>
      </c>
    </row>
    <row r="1493" spans="1:11" x14ac:dyDescent="0.25">
      <c r="A1493" t="s">
        <v>23</v>
      </c>
      <c r="B1493" s="2">
        <v>45172</v>
      </c>
      <c r="C1493">
        <v>1</v>
      </c>
      <c r="D1493">
        <v>3.5</v>
      </c>
      <c r="E1493">
        <v>26.4</v>
      </c>
      <c r="F1493">
        <v>0</v>
      </c>
      <c r="H1493">
        <v>0</v>
      </c>
      <c r="I1493">
        <v>0</v>
      </c>
      <c r="J1493">
        <v>0</v>
      </c>
      <c r="K1493">
        <v>26.44</v>
      </c>
    </row>
    <row r="1494" spans="1:11" x14ac:dyDescent="0.25">
      <c r="A1494" t="s">
        <v>23</v>
      </c>
      <c r="B1494" s="2">
        <v>45179</v>
      </c>
      <c r="C1494">
        <v>4</v>
      </c>
      <c r="D1494">
        <v>10.4</v>
      </c>
      <c r="E1494">
        <v>39.4</v>
      </c>
      <c r="F1494">
        <v>0</v>
      </c>
      <c r="H1494">
        <v>0</v>
      </c>
      <c r="I1494">
        <v>0</v>
      </c>
      <c r="J1494">
        <v>0</v>
      </c>
      <c r="K1494">
        <v>148.6</v>
      </c>
    </row>
    <row r="1495" spans="1:11" x14ac:dyDescent="0.25">
      <c r="A1495" t="s">
        <v>23</v>
      </c>
      <c r="B1495" s="2">
        <v>45186</v>
      </c>
      <c r="C1495">
        <v>7</v>
      </c>
      <c r="D1495">
        <v>25.9</v>
      </c>
      <c r="E1495">
        <v>27.5</v>
      </c>
      <c r="F1495">
        <v>0</v>
      </c>
      <c r="H1495">
        <v>0</v>
      </c>
      <c r="I1495">
        <v>0</v>
      </c>
      <c r="J1495">
        <v>0</v>
      </c>
      <c r="K1495">
        <v>449.58</v>
      </c>
    </row>
    <row r="1496" spans="1:11" x14ac:dyDescent="0.25">
      <c r="A1496" t="s">
        <v>23</v>
      </c>
      <c r="B1496" s="2">
        <v>45193</v>
      </c>
      <c r="C1496">
        <v>7</v>
      </c>
      <c r="D1496">
        <v>16.100000000000001</v>
      </c>
      <c r="E1496">
        <v>38.4</v>
      </c>
      <c r="F1496">
        <v>0</v>
      </c>
      <c r="H1496">
        <v>0</v>
      </c>
      <c r="I1496">
        <v>0</v>
      </c>
      <c r="J1496">
        <v>0</v>
      </c>
      <c r="K1496">
        <v>308.83</v>
      </c>
    </row>
    <row r="1497" spans="1:11" x14ac:dyDescent="0.25">
      <c r="A1497" t="s">
        <v>23</v>
      </c>
      <c r="B1497" s="2">
        <v>45200</v>
      </c>
      <c r="C1497">
        <v>1</v>
      </c>
      <c r="D1497">
        <v>5.0999999999999996</v>
      </c>
      <c r="E1497">
        <v>12.1</v>
      </c>
      <c r="F1497">
        <v>0</v>
      </c>
      <c r="H1497">
        <v>0</v>
      </c>
      <c r="I1497">
        <v>0</v>
      </c>
      <c r="J1497">
        <v>0</v>
      </c>
      <c r="K1497">
        <v>70.16</v>
      </c>
    </row>
    <row r="1498" spans="1:11" x14ac:dyDescent="0.25">
      <c r="A1498" t="s">
        <v>23</v>
      </c>
      <c r="B1498" s="2">
        <v>45207</v>
      </c>
      <c r="C1498">
        <v>1</v>
      </c>
      <c r="D1498">
        <v>5</v>
      </c>
      <c r="E1498">
        <v>22</v>
      </c>
      <c r="F1498">
        <v>0</v>
      </c>
      <c r="H1498">
        <v>0</v>
      </c>
      <c r="I1498">
        <v>0</v>
      </c>
      <c r="J1498">
        <v>0</v>
      </c>
      <c r="K1498">
        <v>93.05</v>
      </c>
    </row>
    <row r="1499" spans="1:11" x14ac:dyDescent="0.25">
      <c r="A1499" t="s">
        <v>23</v>
      </c>
      <c r="B1499" s="2">
        <v>45214</v>
      </c>
      <c r="C1499">
        <v>7</v>
      </c>
      <c r="D1499">
        <v>37.799999999999997</v>
      </c>
      <c r="E1499">
        <v>28.5</v>
      </c>
      <c r="F1499">
        <v>0</v>
      </c>
      <c r="H1499">
        <v>0</v>
      </c>
      <c r="I1499">
        <v>0</v>
      </c>
      <c r="J1499">
        <v>0</v>
      </c>
      <c r="K1499">
        <v>489.01</v>
      </c>
    </row>
    <row r="1500" spans="1:11" x14ac:dyDescent="0.25">
      <c r="A1500" t="s">
        <v>23</v>
      </c>
      <c r="B1500" s="2">
        <v>45221</v>
      </c>
      <c r="C1500">
        <v>4</v>
      </c>
      <c r="D1500">
        <v>22.4</v>
      </c>
      <c r="E1500">
        <v>42.4</v>
      </c>
      <c r="F1500">
        <v>0</v>
      </c>
      <c r="H1500">
        <v>0</v>
      </c>
      <c r="I1500">
        <v>0</v>
      </c>
      <c r="J1500">
        <v>0</v>
      </c>
      <c r="K1500">
        <v>181.25</v>
      </c>
    </row>
    <row r="1501" spans="1:11" x14ac:dyDescent="0.25">
      <c r="A1501" t="s">
        <v>23</v>
      </c>
      <c r="B1501" s="2">
        <v>45228</v>
      </c>
      <c r="C1501">
        <v>7</v>
      </c>
      <c r="D1501">
        <v>32.9</v>
      </c>
      <c r="E1501">
        <v>16.399999999999999</v>
      </c>
      <c r="F1501">
        <v>0</v>
      </c>
      <c r="H1501">
        <v>0</v>
      </c>
      <c r="I1501">
        <v>0</v>
      </c>
      <c r="J1501">
        <v>0</v>
      </c>
      <c r="K1501">
        <v>216.22</v>
      </c>
    </row>
    <row r="1502" spans="1:11" x14ac:dyDescent="0.25">
      <c r="A1502" t="s">
        <v>23</v>
      </c>
      <c r="B1502" s="2">
        <v>45235</v>
      </c>
      <c r="C1502">
        <v>2</v>
      </c>
      <c r="D1502">
        <v>9</v>
      </c>
      <c r="E1502">
        <v>35.5</v>
      </c>
      <c r="F1502">
        <v>0</v>
      </c>
      <c r="H1502">
        <v>0</v>
      </c>
      <c r="I1502">
        <v>0</v>
      </c>
      <c r="J1502">
        <v>0</v>
      </c>
      <c r="K1502">
        <v>146.52000000000001</v>
      </c>
    </row>
    <row r="1503" spans="1:11" x14ac:dyDescent="0.25">
      <c r="A1503" t="s">
        <v>23</v>
      </c>
      <c r="B1503" s="2">
        <v>45242</v>
      </c>
      <c r="C1503">
        <v>1</v>
      </c>
      <c r="D1503">
        <v>4.8</v>
      </c>
      <c r="E1503">
        <v>33.1</v>
      </c>
      <c r="F1503">
        <v>0</v>
      </c>
      <c r="H1503">
        <v>0</v>
      </c>
      <c r="I1503">
        <v>0</v>
      </c>
      <c r="J1503">
        <v>0</v>
      </c>
      <c r="K1503">
        <v>84.07</v>
      </c>
    </row>
    <row r="1504" spans="1:11" x14ac:dyDescent="0.25">
      <c r="A1504" t="s">
        <v>23</v>
      </c>
      <c r="B1504" s="2">
        <v>45249</v>
      </c>
      <c r="C1504">
        <v>1</v>
      </c>
      <c r="D1504">
        <v>2</v>
      </c>
      <c r="E1504">
        <v>46.7</v>
      </c>
      <c r="F1504">
        <v>0</v>
      </c>
      <c r="H1504">
        <v>0</v>
      </c>
      <c r="I1504">
        <v>0</v>
      </c>
      <c r="J1504">
        <v>0</v>
      </c>
      <c r="K1504">
        <v>10.68</v>
      </c>
    </row>
    <row r="1505" spans="1:11" x14ac:dyDescent="0.25">
      <c r="A1505" t="s">
        <v>23</v>
      </c>
      <c r="B1505" s="2">
        <v>45256</v>
      </c>
      <c r="C1505">
        <v>2</v>
      </c>
      <c r="D1505">
        <v>10.199999999999999</v>
      </c>
      <c r="E1505">
        <v>27.8</v>
      </c>
      <c r="F1505">
        <v>0</v>
      </c>
      <c r="H1505">
        <v>0</v>
      </c>
      <c r="I1505">
        <v>0</v>
      </c>
      <c r="J1505">
        <v>0</v>
      </c>
      <c r="K1505">
        <v>73.61</v>
      </c>
    </row>
    <row r="1506" spans="1:11" x14ac:dyDescent="0.25">
      <c r="A1506" t="s">
        <v>23</v>
      </c>
      <c r="B1506" s="2">
        <v>45263</v>
      </c>
      <c r="C1506">
        <v>6</v>
      </c>
      <c r="D1506">
        <v>33.599999999999987</v>
      </c>
      <c r="E1506">
        <v>33.4</v>
      </c>
      <c r="F1506">
        <v>0</v>
      </c>
      <c r="H1506">
        <v>0</v>
      </c>
      <c r="I1506">
        <v>0</v>
      </c>
      <c r="J1506">
        <v>0</v>
      </c>
      <c r="K1506">
        <v>213.07</v>
      </c>
    </row>
    <row r="1507" spans="1:11" x14ac:dyDescent="0.25">
      <c r="A1507" t="s">
        <v>23</v>
      </c>
      <c r="B1507" s="2">
        <v>45270</v>
      </c>
      <c r="C1507">
        <v>5</v>
      </c>
      <c r="D1507">
        <v>23</v>
      </c>
      <c r="E1507">
        <v>31.5</v>
      </c>
      <c r="F1507">
        <v>1</v>
      </c>
      <c r="G1507" s="4" t="s">
        <v>24</v>
      </c>
      <c r="H1507">
        <v>518.21</v>
      </c>
      <c r="I1507">
        <v>0</v>
      </c>
      <c r="J1507">
        <v>0</v>
      </c>
      <c r="K1507">
        <v>380.24</v>
      </c>
    </row>
    <row r="1508" spans="1:11" x14ac:dyDescent="0.25">
      <c r="A1508" t="s">
        <v>23</v>
      </c>
      <c r="B1508" s="2">
        <v>45277</v>
      </c>
      <c r="C1508">
        <v>5</v>
      </c>
      <c r="D1508">
        <v>8</v>
      </c>
      <c r="E1508">
        <v>36.9</v>
      </c>
      <c r="F1508">
        <v>1</v>
      </c>
      <c r="G1508" s="4" t="s">
        <v>24</v>
      </c>
      <c r="H1508">
        <v>209.38</v>
      </c>
      <c r="I1508">
        <v>0</v>
      </c>
      <c r="J1508">
        <v>0</v>
      </c>
      <c r="K1508">
        <v>134.47</v>
      </c>
    </row>
    <row r="1509" spans="1:11" x14ac:dyDescent="0.25">
      <c r="A1509" t="s">
        <v>23</v>
      </c>
      <c r="B1509" s="2">
        <v>45284</v>
      </c>
      <c r="C1509">
        <v>1</v>
      </c>
      <c r="D1509">
        <v>0.6</v>
      </c>
      <c r="E1509">
        <v>48.3</v>
      </c>
      <c r="F1509">
        <v>0</v>
      </c>
      <c r="H1509">
        <v>0</v>
      </c>
      <c r="I1509">
        <v>0</v>
      </c>
      <c r="J1509">
        <v>0</v>
      </c>
      <c r="K1509">
        <v>11.86</v>
      </c>
    </row>
    <row r="1510" spans="1:11" x14ac:dyDescent="0.25">
      <c r="A1510" t="s">
        <v>23</v>
      </c>
      <c r="B1510" s="2">
        <v>45291</v>
      </c>
      <c r="C1510">
        <v>4</v>
      </c>
      <c r="D1510">
        <v>4.8</v>
      </c>
      <c r="E1510">
        <v>44.6</v>
      </c>
      <c r="F1510">
        <v>0</v>
      </c>
      <c r="H1510">
        <v>0</v>
      </c>
      <c r="I1510">
        <v>0</v>
      </c>
      <c r="J1510">
        <v>0</v>
      </c>
      <c r="K1510">
        <v>54.71</v>
      </c>
    </row>
    <row r="1511" spans="1:11" x14ac:dyDescent="0.25">
      <c r="A1511" t="s">
        <v>23</v>
      </c>
      <c r="B1511" s="2">
        <v>45298</v>
      </c>
      <c r="C1511">
        <v>0</v>
      </c>
      <c r="D1511">
        <v>0</v>
      </c>
      <c r="E1511">
        <v>23.1</v>
      </c>
      <c r="F1511">
        <v>0</v>
      </c>
      <c r="H1511">
        <v>0</v>
      </c>
      <c r="I1511">
        <v>0</v>
      </c>
      <c r="J1511">
        <v>0</v>
      </c>
      <c r="K1511">
        <v>0</v>
      </c>
    </row>
    <row r="1512" spans="1:11" x14ac:dyDescent="0.25">
      <c r="A1512" t="s">
        <v>23</v>
      </c>
      <c r="B1512" s="2">
        <v>45305</v>
      </c>
      <c r="C1512">
        <v>1</v>
      </c>
      <c r="D1512">
        <v>0.7</v>
      </c>
      <c r="E1512">
        <v>23.1</v>
      </c>
      <c r="F1512">
        <v>0</v>
      </c>
      <c r="H1512">
        <v>0</v>
      </c>
      <c r="I1512">
        <v>0</v>
      </c>
      <c r="J1512">
        <v>0</v>
      </c>
      <c r="K1512">
        <v>11</v>
      </c>
    </row>
    <row r="1513" spans="1:11" x14ac:dyDescent="0.25">
      <c r="A1513" t="s">
        <v>23</v>
      </c>
      <c r="B1513" s="2">
        <v>45312</v>
      </c>
      <c r="C1513">
        <v>3</v>
      </c>
      <c r="D1513">
        <v>8.1000000000000014</v>
      </c>
      <c r="E1513">
        <v>46.2</v>
      </c>
      <c r="F1513">
        <v>0</v>
      </c>
      <c r="H1513">
        <v>0</v>
      </c>
      <c r="I1513">
        <v>0</v>
      </c>
      <c r="J1513">
        <v>0</v>
      </c>
      <c r="K1513">
        <v>105.01</v>
      </c>
    </row>
    <row r="1514" spans="1:11" x14ac:dyDescent="0.25">
      <c r="A1514" t="s">
        <v>23</v>
      </c>
      <c r="B1514" s="2">
        <v>45319</v>
      </c>
      <c r="C1514">
        <v>3</v>
      </c>
      <c r="D1514">
        <v>7.8000000000000007</v>
      </c>
      <c r="E1514">
        <v>26.1</v>
      </c>
      <c r="F1514">
        <v>0</v>
      </c>
      <c r="H1514">
        <v>0</v>
      </c>
      <c r="I1514">
        <v>0</v>
      </c>
      <c r="J1514">
        <v>0</v>
      </c>
      <c r="K1514">
        <v>119.75</v>
      </c>
    </row>
    <row r="1515" spans="1:11" x14ac:dyDescent="0.25">
      <c r="A1515" t="s">
        <v>23</v>
      </c>
      <c r="B1515" s="2">
        <v>45326</v>
      </c>
      <c r="C1515">
        <v>6</v>
      </c>
      <c r="D1515">
        <v>21.6</v>
      </c>
      <c r="E1515">
        <v>18.399999999999999</v>
      </c>
      <c r="F1515">
        <v>0</v>
      </c>
      <c r="H1515">
        <v>0</v>
      </c>
      <c r="I1515">
        <v>0</v>
      </c>
      <c r="J1515">
        <v>0</v>
      </c>
      <c r="K1515">
        <v>336.2</v>
      </c>
    </row>
    <row r="1516" spans="1:11" x14ac:dyDescent="0.25">
      <c r="A1516" t="s">
        <v>23</v>
      </c>
      <c r="B1516" s="2">
        <v>45333</v>
      </c>
      <c r="C1516">
        <v>5</v>
      </c>
      <c r="D1516">
        <v>17.5</v>
      </c>
      <c r="E1516">
        <v>49</v>
      </c>
      <c r="F1516">
        <v>0</v>
      </c>
      <c r="H1516">
        <v>0</v>
      </c>
      <c r="I1516">
        <v>0</v>
      </c>
      <c r="J1516">
        <v>0</v>
      </c>
      <c r="K1516">
        <v>200.43</v>
      </c>
    </row>
    <row r="1517" spans="1:11" x14ac:dyDescent="0.25">
      <c r="A1517" t="s">
        <v>23</v>
      </c>
      <c r="B1517" s="2">
        <v>45340</v>
      </c>
      <c r="C1517">
        <v>5</v>
      </c>
      <c r="D1517">
        <v>20</v>
      </c>
      <c r="E1517">
        <v>21.7</v>
      </c>
      <c r="F1517">
        <v>0</v>
      </c>
      <c r="H1517">
        <v>0</v>
      </c>
      <c r="I1517">
        <v>0</v>
      </c>
      <c r="J1517">
        <v>0</v>
      </c>
      <c r="K1517">
        <v>200.29</v>
      </c>
    </row>
    <row r="1518" spans="1:11" x14ac:dyDescent="0.25">
      <c r="A1518" t="s">
        <v>23</v>
      </c>
      <c r="B1518" s="2">
        <v>45347</v>
      </c>
      <c r="C1518">
        <v>6</v>
      </c>
      <c r="D1518">
        <v>30</v>
      </c>
      <c r="E1518">
        <v>19.600000000000001</v>
      </c>
      <c r="F1518">
        <v>0</v>
      </c>
      <c r="H1518">
        <v>0</v>
      </c>
      <c r="I1518">
        <v>0</v>
      </c>
      <c r="J1518">
        <v>0</v>
      </c>
      <c r="K1518">
        <v>306.02</v>
      </c>
    </row>
    <row r="1519" spans="1:11" x14ac:dyDescent="0.25">
      <c r="A1519" t="s">
        <v>23</v>
      </c>
      <c r="B1519" s="2">
        <v>45354</v>
      </c>
      <c r="C1519">
        <v>1</v>
      </c>
      <c r="D1519">
        <v>1.1000000000000001</v>
      </c>
      <c r="E1519">
        <v>21.6</v>
      </c>
      <c r="F1519">
        <v>0</v>
      </c>
      <c r="H1519">
        <v>0</v>
      </c>
      <c r="I1519">
        <v>0</v>
      </c>
      <c r="J1519">
        <v>0</v>
      </c>
      <c r="K1519">
        <v>6.2</v>
      </c>
    </row>
    <row r="1520" spans="1:11" x14ac:dyDescent="0.25">
      <c r="A1520" t="s">
        <v>23</v>
      </c>
      <c r="B1520" s="2">
        <v>45361</v>
      </c>
      <c r="C1520">
        <v>2</v>
      </c>
      <c r="D1520">
        <v>10.199999999999999</v>
      </c>
      <c r="E1520">
        <v>46.4</v>
      </c>
      <c r="F1520">
        <v>0</v>
      </c>
      <c r="H1520">
        <v>0</v>
      </c>
      <c r="I1520">
        <v>0</v>
      </c>
      <c r="J1520">
        <v>0</v>
      </c>
      <c r="K1520">
        <v>55.31</v>
      </c>
    </row>
    <row r="1521" spans="1:11" x14ac:dyDescent="0.25">
      <c r="A1521" t="s">
        <v>23</v>
      </c>
      <c r="B1521" s="2">
        <v>45368</v>
      </c>
      <c r="C1521">
        <v>2</v>
      </c>
      <c r="D1521">
        <v>7</v>
      </c>
      <c r="E1521">
        <v>26.9</v>
      </c>
      <c r="F1521">
        <v>0</v>
      </c>
      <c r="H1521">
        <v>0</v>
      </c>
      <c r="I1521">
        <v>0</v>
      </c>
      <c r="J1521">
        <v>0</v>
      </c>
      <c r="K1521">
        <v>35.49</v>
      </c>
    </row>
    <row r="1522" spans="1:11" x14ac:dyDescent="0.25">
      <c r="A1522" t="s">
        <v>23</v>
      </c>
      <c r="B1522" s="2">
        <v>45375</v>
      </c>
      <c r="C1522">
        <v>3</v>
      </c>
      <c r="D1522">
        <v>6.3000000000000007</v>
      </c>
      <c r="E1522">
        <v>30.8</v>
      </c>
      <c r="F1522">
        <v>0</v>
      </c>
      <c r="H1522">
        <v>0</v>
      </c>
      <c r="I1522">
        <v>0</v>
      </c>
      <c r="J1522">
        <v>0</v>
      </c>
      <c r="K1522">
        <v>37.99</v>
      </c>
    </row>
    <row r="1523" spans="1:11" x14ac:dyDescent="0.25">
      <c r="A1523" t="s">
        <v>23</v>
      </c>
      <c r="B1523" s="2">
        <v>45382</v>
      </c>
      <c r="C1523">
        <v>6</v>
      </c>
      <c r="D1523">
        <v>5.4</v>
      </c>
      <c r="E1523">
        <v>45.7</v>
      </c>
      <c r="F1523">
        <v>0</v>
      </c>
      <c r="H1523">
        <v>0</v>
      </c>
      <c r="I1523">
        <v>0</v>
      </c>
      <c r="J1523">
        <v>0</v>
      </c>
      <c r="K1523">
        <v>104.67</v>
      </c>
    </row>
    <row r="1524" spans="1:11" x14ac:dyDescent="0.25">
      <c r="A1524" t="s">
        <v>23</v>
      </c>
      <c r="B1524" s="2">
        <v>45389</v>
      </c>
      <c r="C1524">
        <v>5</v>
      </c>
      <c r="D1524">
        <v>20</v>
      </c>
      <c r="E1524">
        <v>18.2</v>
      </c>
      <c r="F1524">
        <v>0</v>
      </c>
      <c r="H1524">
        <v>0</v>
      </c>
      <c r="I1524">
        <v>0</v>
      </c>
      <c r="J1524">
        <v>0</v>
      </c>
      <c r="K1524">
        <v>375.71</v>
      </c>
    </row>
    <row r="1525" spans="1:11" x14ac:dyDescent="0.25">
      <c r="A1525" t="s">
        <v>23</v>
      </c>
      <c r="B1525" s="2">
        <v>45396</v>
      </c>
      <c r="C1525">
        <v>6</v>
      </c>
      <c r="D1525">
        <v>30.6</v>
      </c>
      <c r="E1525">
        <v>11.7</v>
      </c>
      <c r="F1525">
        <v>0</v>
      </c>
      <c r="H1525">
        <v>0</v>
      </c>
      <c r="I1525">
        <v>0</v>
      </c>
      <c r="J1525">
        <v>0</v>
      </c>
      <c r="K1525">
        <v>239.71</v>
      </c>
    </row>
    <row r="1526" spans="1:11" x14ac:dyDescent="0.25">
      <c r="A1526" t="s">
        <v>23</v>
      </c>
      <c r="B1526" s="2">
        <v>45403</v>
      </c>
      <c r="C1526">
        <v>0</v>
      </c>
      <c r="D1526">
        <v>0</v>
      </c>
      <c r="E1526">
        <v>49.2</v>
      </c>
      <c r="F1526">
        <v>1</v>
      </c>
      <c r="G1526" s="4" t="s">
        <v>26</v>
      </c>
      <c r="H1526">
        <v>537.95000000000005</v>
      </c>
      <c r="I1526">
        <v>0</v>
      </c>
      <c r="J1526">
        <v>0</v>
      </c>
      <c r="K1526">
        <v>0</v>
      </c>
    </row>
    <row r="1527" spans="1:11" x14ac:dyDescent="0.25">
      <c r="A1527" t="s">
        <v>23</v>
      </c>
      <c r="B1527" s="2">
        <v>45410</v>
      </c>
      <c r="C1527">
        <v>1</v>
      </c>
      <c r="D1527">
        <v>1.9</v>
      </c>
      <c r="E1527">
        <v>20.399999999999999</v>
      </c>
      <c r="F1527">
        <v>0</v>
      </c>
      <c r="H1527">
        <v>0</v>
      </c>
      <c r="I1527">
        <v>0</v>
      </c>
      <c r="J1527">
        <v>0</v>
      </c>
      <c r="K1527">
        <v>31.02</v>
      </c>
    </row>
    <row r="1528" spans="1:11" x14ac:dyDescent="0.25">
      <c r="A1528" t="s">
        <v>23</v>
      </c>
      <c r="B1528" s="2">
        <v>45417</v>
      </c>
      <c r="C1528">
        <v>3</v>
      </c>
      <c r="D1528">
        <v>11.4</v>
      </c>
      <c r="E1528">
        <v>41.8</v>
      </c>
      <c r="F1528">
        <v>0</v>
      </c>
      <c r="H1528">
        <v>0</v>
      </c>
      <c r="I1528">
        <v>0</v>
      </c>
      <c r="J1528">
        <v>0</v>
      </c>
      <c r="K1528">
        <v>155.35</v>
      </c>
    </row>
    <row r="1529" spans="1:11" x14ac:dyDescent="0.25">
      <c r="A1529" t="s">
        <v>23</v>
      </c>
      <c r="B1529" s="2">
        <v>45424</v>
      </c>
      <c r="C1529">
        <v>0</v>
      </c>
      <c r="D1529">
        <v>0</v>
      </c>
      <c r="E1529">
        <v>26.1</v>
      </c>
      <c r="F1529">
        <v>0</v>
      </c>
      <c r="H1529">
        <v>0</v>
      </c>
      <c r="I1529">
        <v>0</v>
      </c>
      <c r="J1529">
        <v>0</v>
      </c>
      <c r="K1529">
        <v>0</v>
      </c>
    </row>
    <row r="1530" spans="1:11" x14ac:dyDescent="0.25">
      <c r="A1530" t="s">
        <v>23</v>
      </c>
      <c r="B1530" s="2">
        <v>45431</v>
      </c>
      <c r="C1530">
        <v>0</v>
      </c>
      <c r="D1530">
        <v>0</v>
      </c>
      <c r="E1530">
        <v>16.899999999999999</v>
      </c>
      <c r="F1530">
        <v>0</v>
      </c>
      <c r="H1530">
        <v>0</v>
      </c>
      <c r="I1530">
        <v>0</v>
      </c>
      <c r="J1530">
        <v>0</v>
      </c>
      <c r="K1530">
        <v>0</v>
      </c>
    </row>
    <row r="1531" spans="1:11" x14ac:dyDescent="0.25">
      <c r="A1531" t="s">
        <v>23</v>
      </c>
      <c r="B1531" s="2">
        <v>45438</v>
      </c>
      <c r="C1531">
        <v>7</v>
      </c>
      <c r="D1531">
        <v>32.9</v>
      </c>
      <c r="E1531">
        <v>44.8</v>
      </c>
      <c r="F1531">
        <v>0</v>
      </c>
      <c r="H1531">
        <v>0</v>
      </c>
      <c r="I1531">
        <v>0</v>
      </c>
      <c r="J1531">
        <v>0</v>
      </c>
      <c r="K1531">
        <v>586.78</v>
      </c>
    </row>
    <row r="1532" spans="1:11" x14ac:dyDescent="0.25">
      <c r="A1532" t="s">
        <v>23</v>
      </c>
      <c r="B1532" s="2">
        <v>45445</v>
      </c>
      <c r="C1532">
        <v>3</v>
      </c>
      <c r="D1532">
        <v>15.3</v>
      </c>
      <c r="E1532">
        <v>40.700000000000003</v>
      </c>
      <c r="F1532">
        <v>0</v>
      </c>
      <c r="H1532">
        <v>0</v>
      </c>
      <c r="I1532">
        <v>0</v>
      </c>
      <c r="J1532">
        <v>0</v>
      </c>
      <c r="K1532">
        <v>107.66</v>
      </c>
    </row>
    <row r="1533" spans="1:11" x14ac:dyDescent="0.25">
      <c r="A1533" t="s">
        <v>23</v>
      </c>
      <c r="B1533" s="2">
        <v>45452</v>
      </c>
      <c r="C1533">
        <v>7</v>
      </c>
      <c r="D1533">
        <v>8.4</v>
      </c>
      <c r="E1533">
        <v>20.6</v>
      </c>
      <c r="F1533">
        <v>0</v>
      </c>
      <c r="H1533">
        <v>0</v>
      </c>
      <c r="I1533">
        <v>0</v>
      </c>
      <c r="J1533">
        <v>0</v>
      </c>
      <c r="K1533">
        <v>95.53</v>
      </c>
    </row>
    <row r="1534" spans="1:11" x14ac:dyDescent="0.25">
      <c r="A1534" t="s">
        <v>23</v>
      </c>
      <c r="B1534" s="2">
        <v>45459</v>
      </c>
      <c r="C1534">
        <v>1</v>
      </c>
      <c r="D1534">
        <v>4.8</v>
      </c>
      <c r="E1534">
        <v>40.299999999999997</v>
      </c>
      <c r="F1534">
        <v>0</v>
      </c>
      <c r="H1534">
        <v>0</v>
      </c>
      <c r="I1534">
        <v>0</v>
      </c>
      <c r="J1534">
        <v>0</v>
      </c>
      <c r="K1534">
        <v>79.849999999999994</v>
      </c>
    </row>
    <row r="1535" spans="1:11" x14ac:dyDescent="0.25">
      <c r="A1535" t="s">
        <v>23</v>
      </c>
      <c r="B1535" s="2">
        <v>45466</v>
      </c>
      <c r="C1535">
        <v>0</v>
      </c>
      <c r="D1535">
        <v>0</v>
      </c>
      <c r="E1535">
        <v>47.9</v>
      </c>
      <c r="F1535">
        <v>0</v>
      </c>
      <c r="H1535">
        <v>0</v>
      </c>
      <c r="I1535">
        <v>0</v>
      </c>
      <c r="J1535">
        <v>0</v>
      </c>
      <c r="K1535">
        <v>0</v>
      </c>
    </row>
    <row r="1536" spans="1:11" x14ac:dyDescent="0.25">
      <c r="A1536" t="s">
        <v>23</v>
      </c>
      <c r="B1536" s="2">
        <v>45473</v>
      </c>
      <c r="C1536">
        <v>7</v>
      </c>
      <c r="D1536">
        <v>11.2</v>
      </c>
      <c r="E1536">
        <v>28.8</v>
      </c>
      <c r="F1536">
        <v>0</v>
      </c>
      <c r="H1536">
        <v>0</v>
      </c>
      <c r="I1536">
        <v>0</v>
      </c>
      <c r="J1536">
        <v>0</v>
      </c>
      <c r="K1536">
        <v>142.01</v>
      </c>
    </row>
    <row r="1537" spans="1:11" x14ac:dyDescent="0.25">
      <c r="A1537" t="s">
        <v>23</v>
      </c>
      <c r="B1537" s="2">
        <v>45480</v>
      </c>
      <c r="C1537">
        <v>3</v>
      </c>
      <c r="D1537">
        <v>5.0999999999999996</v>
      </c>
      <c r="E1537">
        <v>21.4</v>
      </c>
      <c r="F1537">
        <v>0</v>
      </c>
      <c r="H1537">
        <v>0</v>
      </c>
      <c r="I1537">
        <v>1</v>
      </c>
      <c r="J1537">
        <v>3</v>
      </c>
      <c r="K1537">
        <v>32.71</v>
      </c>
    </row>
    <row r="1538" spans="1:11" x14ac:dyDescent="0.25">
      <c r="A1538" t="s">
        <v>23</v>
      </c>
      <c r="B1538" s="2">
        <v>45487</v>
      </c>
      <c r="C1538">
        <v>0</v>
      </c>
      <c r="D1538">
        <v>0</v>
      </c>
      <c r="E1538">
        <v>34.9</v>
      </c>
      <c r="F1538">
        <v>0</v>
      </c>
      <c r="H1538">
        <v>0</v>
      </c>
      <c r="I1538">
        <v>0</v>
      </c>
      <c r="J1538">
        <v>0</v>
      </c>
      <c r="K1538">
        <v>0</v>
      </c>
    </row>
    <row r="1539" spans="1:11" x14ac:dyDescent="0.25">
      <c r="A1539" t="s">
        <v>23</v>
      </c>
      <c r="B1539" s="2">
        <v>45494</v>
      </c>
      <c r="C1539">
        <v>6</v>
      </c>
      <c r="D1539">
        <v>34.799999999999997</v>
      </c>
      <c r="E1539">
        <v>17.5</v>
      </c>
      <c r="F1539">
        <v>0</v>
      </c>
      <c r="H1539">
        <v>0</v>
      </c>
      <c r="I1539">
        <v>0</v>
      </c>
      <c r="J1539">
        <v>0</v>
      </c>
      <c r="K1539">
        <v>312.07</v>
      </c>
    </row>
    <row r="1540" spans="1:11" x14ac:dyDescent="0.25">
      <c r="A1540" t="s">
        <v>23</v>
      </c>
      <c r="B1540" s="2">
        <v>45501</v>
      </c>
      <c r="C1540">
        <v>2</v>
      </c>
      <c r="D1540">
        <v>11.6</v>
      </c>
      <c r="E1540">
        <v>47</v>
      </c>
      <c r="F1540">
        <v>1</v>
      </c>
      <c r="G1540" s="4" t="s">
        <v>26</v>
      </c>
      <c r="H1540">
        <v>876.12</v>
      </c>
      <c r="I1540">
        <v>0</v>
      </c>
      <c r="J1540">
        <v>0</v>
      </c>
      <c r="K1540">
        <v>72.790000000000006</v>
      </c>
    </row>
    <row r="1541" spans="1:11" x14ac:dyDescent="0.25">
      <c r="A1541" t="s">
        <v>23</v>
      </c>
      <c r="B1541" s="2">
        <v>45508</v>
      </c>
      <c r="C1541">
        <v>0</v>
      </c>
      <c r="D1541">
        <v>0</v>
      </c>
      <c r="E1541">
        <v>24.2</v>
      </c>
      <c r="F1541">
        <v>0</v>
      </c>
      <c r="H1541">
        <v>0</v>
      </c>
      <c r="I1541">
        <v>1</v>
      </c>
      <c r="J1541">
        <v>7</v>
      </c>
      <c r="K1541">
        <v>0</v>
      </c>
    </row>
    <row r="1542" spans="1:11" x14ac:dyDescent="0.25">
      <c r="A1542" t="s">
        <v>23</v>
      </c>
      <c r="B1542" s="2">
        <v>45515</v>
      </c>
      <c r="C1542">
        <v>0</v>
      </c>
      <c r="D1542">
        <v>0</v>
      </c>
      <c r="E1542">
        <v>37.6</v>
      </c>
      <c r="F1542">
        <v>0</v>
      </c>
      <c r="H1542">
        <v>0</v>
      </c>
      <c r="I1542">
        <v>0</v>
      </c>
      <c r="J1542">
        <v>0</v>
      </c>
      <c r="K1542">
        <v>0</v>
      </c>
    </row>
    <row r="1543" spans="1:11" x14ac:dyDescent="0.25">
      <c r="A1543" t="s">
        <v>23</v>
      </c>
      <c r="B1543" s="2">
        <v>45522</v>
      </c>
      <c r="C1543">
        <v>3</v>
      </c>
      <c r="D1543">
        <v>4.1999999999999993</v>
      </c>
      <c r="E1543">
        <v>24.8</v>
      </c>
      <c r="F1543">
        <v>0</v>
      </c>
      <c r="H1543">
        <v>0</v>
      </c>
      <c r="I1543">
        <v>0</v>
      </c>
      <c r="J1543">
        <v>0</v>
      </c>
      <c r="K1543">
        <v>61.52</v>
      </c>
    </row>
    <row r="1544" spans="1:11" x14ac:dyDescent="0.25">
      <c r="A1544" t="s">
        <v>23</v>
      </c>
      <c r="B1544" s="2">
        <v>45529</v>
      </c>
      <c r="C1544">
        <v>0</v>
      </c>
      <c r="D1544">
        <v>0</v>
      </c>
      <c r="E1544">
        <v>38.6</v>
      </c>
      <c r="F1544">
        <v>0</v>
      </c>
      <c r="H1544">
        <v>0</v>
      </c>
      <c r="I1544">
        <v>0</v>
      </c>
      <c r="J1544">
        <v>0</v>
      </c>
      <c r="K1544">
        <v>0</v>
      </c>
    </row>
    <row r="1545" spans="1:11" x14ac:dyDescent="0.25">
      <c r="A1545" t="s">
        <v>23</v>
      </c>
      <c r="B1545" s="2">
        <v>45536</v>
      </c>
      <c r="C1545">
        <v>2</v>
      </c>
      <c r="D1545">
        <v>9.1999999999999993</v>
      </c>
      <c r="E1545">
        <v>31.8</v>
      </c>
      <c r="F1545">
        <v>0</v>
      </c>
      <c r="H1545">
        <v>0</v>
      </c>
      <c r="I1545">
        <v>0</v>
      </c>
      <c r="J1545">
        <v>0</v>
      </c>
      <c r="K1545">
        <v>147.47999999999999</v>
      </c>
    </row>
    <row r="1546" spans="1:11" x14ac:dyDescent="0.25">
      <c r="A1546" t="s">
        <v>23</v>
      </c>
      <c r="B1546" s="2">
        <v>45543</v>
      </c>
      <c r="C1546">
        <v>7</v>
      </c>
      <c r="D1546">
        <v>9.1</v>
      </c>
      <c r="E1546">
        <v>25.6</v>
      </c>
      <c r="F1546">
        <v>0</v>
      </c>
      <c r="H1546">
        <v>0</v>
      </c>
      <c r="I1546">
        <v>0</v>
      </c>
      <c r="J1546">
        <v>0</v>
      </c>
      <c r="K1546">
        <v>101.04</v>
      </c>
    </row>
    <row r="1547" spans="1:11" x14ac:dyDescent="0.25">
      <c r="A1547" t="s">
        <v>23</v>
      </c>
      <c r="B1547" s="2">
        <v>45550</v>
      </c>
      <c r="C1547">
        <v>2</v>
      </c>
      <c r="D1547">
        <v>3</v>
      </c>
      <c r="E1547">
        <v>13.1</v>
      </c>
      <c r="F1547">
        <v>0</v>
      </c>
      <c r="H1547">
        <v>0</v>
      </c>
      <c r="I1547">
        <v>0</v>
      </c>
      <c r="J1547">
        <v>0</v>
      </c>
      <c r="K1547">
        <v>21.49</v>
      </c>
    </row>
    <row r="1548" spans="1:11" x14ac:dyDescent="0.25">
      <c r="A1548" t="s">
        <v>23</v>
      </c>
      <c r="B1548" s="2">
        <v>45557</v>
      </c>
      <c r="C1548">
        <v>4</v>
      </c>
      <c r="D1548">
        <v>2.4</v>
      </c>
      <c r="E1548">
        <v>43.3</v>
      </c>
      <c r="F1548">
        <v>0</v>
      </c>
      <c r="H1548">
        <v>0</v>
      </c>
      <c r="I1548">
        <v>0</v>
      </c>
      <c r="J1548">
        <v>0</v>
      </c>
      <c r="K1548">
        <v>18.21</v>
      </c>
    </row>
    <row r="1549" spans="1:11" x14ac:dyDescent="0.25">
      <c r="A1549" t="s">
        <v>23</v>
      </c>
      <c r="B1549" s="2">
        <v>45564</v>
      </c>
      <c r="C1549">
        <v>1</v>
      </c>
      <c r="D1549">
        <v>1.1000000000000001</v>
      </c>
      <c r="E1549">
        <v>43.1</v>
      </c>
      <c r="F1549">
        <v>1</v>
      </c>
      <c r="G1549" s="4" t="s">
        <v>26</v>
      </c>
      <c r="H1549">
        <v>374.93</v>
      </c>
      <c r="I1549">
        <v>0</v>
      </c>
      <c r="J1549">
        <v>0</v>
      </c>
      <c r="K1549">
        <v>7.14</v>
      </c>
    </row>
    <row r="1550" spans="1:11" x14ac:dyDescent="0.25">
      <c r="A1550" t="s">
        <v>23</v>
      </c>
      <c r="B1550" s="2">
        <v>45571</v>
      </c>
      <c r="C1550">
        <v>6</v>
      </c>
      <c r="D1550">
        <v>10.199999999999999</v>
      </c>
      <c r="E1550">
        <v>29</v>
      </c>
      <c r="F1550">
        <v>0</v>
      </c>
      <c r="H1550">
        <v>0</v>
      </c>
      <c r="I1550">
        <v>0</v>
      </c>
      <c r="J1550">
        <v>0</v>
      </c>
      <c r="K1550">
        <v>157.25</v>
      </c>
    </row>
    <row r="1551" spans="1:11" x14ac:dyDescent="0.25">
      <c r="A1551" t="s">
        <v>23</v>
      </c>
      <c r="B1551" s="2">
        <v>45578</v>
      </c>
      <c r="C1551">
        <v>2</v>
      </c>
      <c r="D1551">
        <v>1.6</v>
      </c>
      <c r="E1551">
        <v>47.2</v>
      </c>
      <c r="F1551">
        <v>0</v>
      </c>
      <c r="H1551">
        <v>0</v>
      </c>
      <c r="I1551">
        <v>1</v>
      </c>
      <c r="J1551">
        <v>3</v>
      </c>
      <c r="K1551">
        <v>26.71</v>
      </c>
    </row>
    <row r="1552" spans="1:11" x14ac:dyDescent="0.25">
      <c r="A1552" t="s">
        <v>23</v>
      </c>
      <c r="B1552" s="2">
        <v>45585</v>
      </c>
      <c r="C1552">
        <v>3</v>
      </c>
      <c r="D1552">
        <v>8.1000000000000014</v>
      </c>
      <c r="E1552">
        <v>42.1</v>
      </c>
      <c r="F1552">
        <v>0</v>
      </c>
      <c r="H1552">
        <v>0</v>
      </c>
      <c r="I1552">
        <v>0</v>
      </c>
      <c r="J1552">
        <v>0</v>
      </c>
      <c r="K1552">
        <v>84.29</v>
      </c>
    </row>
    <row r="1553" spans="1:11" x14ac:dyDescent="0.25">
      <c r="A1553" t="s">
        <v>23</v>
      </c>
      <c r="B1553" s="2">
        <v>45592</v>
      </c>
      <c r="C1553">
        <v>6</v>
      </c>
      <c r="D1553">
        <v>34.799999999999997</v>
      </c>
      <c r="E1553">
        <v>33.299999999999997</v>
      </c>
      <c r="F1553">
        <v>1</v>
      </c>
      <c r="G1553" s="4" t="s">
        <v>25</v>
      </c>
      <c r="H1553">
        <v>528.22</v>
      </c>
      <c r="I1553">
        <v>0</v>
      </c>
      <c r="J1553">
        <v>0</v>
      </c>
      <c r="K1553">
        <v>205.28</v>
      </c>
    </row>
    <row r="1554" spans="1:11" x14ac:dyDescent="0.25">
      <c r="A1554" t="s">
        <v>23</v>
      </c>
      <c r="B1554" s="2">
        <v>45599</v>
      </c>
      <c r="C1554">
        <v>7</v>
      </c>
      <c r="D1554">
        <v>12.6</v>
      </c>
      <c r="E1554">
        <v>23.3</v>
      </c>
      <c r="F1554">
        <v>0</v>
      </c>
      <c r="H1554">
        <v>0</v>
      </c>
      <c r="I1554">
        <v>0</v>
      </c>
      <c r="J1554">
        <v>0</v>
      </c>
      <c r="K1554">
        <v>67.91</v>
      </c>
    </row>
    <row r="1555" spans="1:11" x14ac:dyDescent="0.25">
      <c r="A1555" t="s">
        <v>23</v>
      </c>
      <c r="B1555" s="2">
        <v>45606</v>
      </c>
      <c r="C1555">
        <v>7</v>
      </c>
      <c r="D1555">
        <v>11.9</v>
      </c>
      <c r="E1555">
        <v>28.5</v>
      </c>
      <c r="F1555">
        <v>0</v>
      </c>
      <c r="H1555">
        <v>0</v>
      </c>
      <c r="I1555">
        <v>0</v>
      </c>
      <c r="J1555">
        <v>0</v>
      </c>
      <c r="K1555">
        <v>176.3</v>
      </c>
    </row>
    <row r="1556" spans="1:11" x14ac:dyDescent="0.25">
      <c r="A1556" t="s">
        <v>23</v>
      </c>
      <c r="B1556" s="2">
        <v>45613</v>
      </c>
      <c r="C1556">
        <v>2</v>
      </c>
      <c r="D1556">
        <v>2.8</v>
      </c>
      <c r="E1556">
        <v>14.4</v>
      </c>
      <c r="F1556">
        <v>0</v>
      </c>
      <c r="H1556">
        <v>0</v>
      </c>
      <c r="I1556">
        <v>0</v>
      </c>
      <c r="J1556">
        <v>0</v>
      </c>
      <c r="K1556">
        <v>15.73</v>
      </c>
    </row>
    <row r="1557" spans="1:11" x14ac:dyDescent="0.25">
      <c r="A1557" t="s">
        <v>23</v>
      </c>
      <c r="B1557" s="2">
        <v>45620</v>
      </c>
      <c r="C1557">
        <v>7</v>
      </c>
      <c r="D1557">
        <v>37.799999999999997</v>
      </c>
      <c r="E1557">
        <v>36.200000000000003</v>
      </c>
      <c r="F1557">
        <v>0</v>
      </c>
      <c r="H1557">
        <v>0</v>
      </c>
      <c r="I1557">
        <v>0</v>
      </c>
      <c r="J1557">
        <v>0</v>
      </c>
      <c r="K1557">
        <v>203.15</v>
      </c>
    </row>
    <row r="1558" spans="1:11" x14ac:dyDescent="0.25">
      <c r="A1558" t="s">
        <v>23</v>
      </c>
      <c r="B1558" s="2">
        <v>45627</v>
      </c>
      <c r="C1558">
        <v>4</v>
      </c>
      <c r="D1558">
        <v>8.8000000000000007</v>
      </c>
      <c r="E1558">
        <v>46.9</v>
      </c>
      <c r="F1558">
        <v>0</v>
      </c>
      <c r="H1558">
        <v>0</v>
      </c>
      <c r="I1558">
        <v>0</v>
      </c>
      <c r="J1558">
        <v>0</v>
      </c>
      <c r="K1558">
        <v>148.59</v>
      </c>
    </row>
    <row r="1559" spans="1:11" x14ac:dyDescent="0.25">
      <c r="A1559" t="s">
        <v>23</v>
      </c>
      <c r="B1559" s="2">
        <v>45634</v>
      </c>
      <c r="C1559">
        <v>7</v>
      </c>
      <c r="D1559">
        <v>7.7000000000000011</v>
      </c>
      <c r="E1559">
        <v>16.7</v>
      </c>
      <c r="F1559">
        <v>0</v>
      </c>
      <c r="H1559">
        <v>0</v>
      </c>
      <c r="I1559">
        <v>0</v>
      </c>
      <c r="J1559">
        <v>0</v>
      </c>
      <c r="K1559">
        <v>93.24</v>
      </c>
    </row>
    <row r="1560" spans="1:11" x14ac:dyDescent="0.25">
      <c r="A1560" t="s">
        <v>23</v>
      </c>
      <c r="B1560" s="2">
        <v>45641</v>
      </c>
      <c r="C1560">
        <v>0</v>
      </c>
      <c r="D1560">
        <v>0</v>
      </c>
      <c r="E1560">
        <v>22.3</v>
      </c>
      <c r="F1560">
        <v>0</v>
      </c>
      <c r="H1560">
        <v>0</v>
      </c>
      <c r="I1560">
        <v>0</v>
      </c>
      <c r="J1560">
        <v>0</v>
      </c>
      <c r="K1560">
        <v>0</v>
      </c>
    </row>
    <row r="1561" spans="1:11" x14ac:dyDescent="0.25">
      <c r="A1561" t="s">
        <v>23</v>
      </c>
      <c r="B1561" s="2">
        <v>45648</v>
      </c>
      <c r="C1561">
        <v>3</v>
      </c>
      <c r="D1561">
        <v>14.1</v>
      </c>
      <c r="E1561">
        <v>21.7</v>
      </c>
      <c r="F1561">
        <v>0</v>
      </c>
      <c r="H1561">
        <v>0</v>
      </c>
      <c r="I1561">
        <v>0</v>
      </c>
      <c r="J1561">
        <v>0</v>
      </c>
      <c r="K1561">
        <v>109.35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CD049-9DBF-462F-A74D-0161CC16E57C}">
  <dimension ref="A1:U29"/>
  <sheetViews>
    <sheetView workbookViewId="0">
      <selection activeCell="A3" sqref="A3:U29"/>
    </sheetView>
  </sheetViews>
  <sheetFormatPr defaultRowHeight="15" x14ac:dyDescent="0.25"/>
  <cols>
    <col min="1" max="1" width="11.28515625" bestFit="1" customWidth="1"/>
    <col min="2" max="2" width="19" bestFit="1" customWidth="1"/>
    <col min="3" max="3" width="13.85546875" bestFit="1" customWidth="1"/>
    <col min="4" max="4" width="14" bestFit="1" customWidth="1"/>
    <col min="5" max="5" width="24" bestFit="1" customWidth="1"/>
    <col min="6" max="6" width="19.85546875" bestFit="1" customWidth="1"/>
    <col min="7" max="7" width="20.5703125" bestFit="1" customWidth="1"/>
    <col min="8" max="8" width="23" bestFit="1" customWidth="1"/>
    <col min="9" max="9" width="14" bestFit="1" customWidth="1"/>
    <col min="10" max="10" width="17.85546875" bestFit="1" customWidth="1"/>
    <col min="11" max="11" width="19.7109375" bestFit="1" customWidth="1"/>
    <col min="12" max="12" width="13.85546875" bestFit="1" customWidth="1"/>
    <col min="13" max="13" width="19.5703125" bestFit="1" customWidth="1"/>
    <col min="14" max="14" width="23.7109375" bestFit="1" customWidth="1"/>
    <col min="15" max="15" width="15.7109375" bestFit="1" customWidth="1"/>
    <col min="16" max="16" width="17.140625" bestFit="1" customWidth="1"/>
    <col min="17" max="17" width="20.42578125" bestFit="1" customWidth="1"/>
    <col min="18" max="18" width="22.42578125" bestFit="1" customWidth="1"/>
    <col min="19" max="19" width="21.140625" bestFit="1" customWidth="1"/>
    <col min="20" max="20" width="12.85546875" bestFit="1" customWidth="1"/>
    <col min="21" max="21" width="14.85546875" bestFit="1" customWidth="1"/>
  </cols>
  <sheetData>
    <row r="1" spans="1:21" x14ac:dyDescent="0.25">
      <c r="A1" s="11" t="s">
        <v>57</v>
      </c>
    </row>
    <row r="3" spans="1:21" x14ac:dyDescent="0.25">
      <c r="A3" t="s">
        <v>0</v>
      </c>
      <c r="B3" t="s">
        <v>1</v>
      </c>
      <c r="C3" t="s">
        <v>2</v>
      </c>
      <c r="D3" t="s">
        <v>3</v>
      </c>
      <c r="E3" t="s">
        <v>36</v>
      </c>
      <c r="F3" t="s">
        <v>5</v>
      </c>
      <c r="G3" t="s">
        <v>6</v>
      </c>
      <c r="H3" t="s">
        <v>27</v>
      </c>
      <c r="I3" t="s">
        <v>7</v>
      </c>
      <c r="J3" t="s">
        <v>8</v>
      </c>
      <c r="K3" t="s">
        <v>28</v>
      </c>
      <c r="L3" t="s">
        <v>37</v>
      </c>
      <c r="M3" t="s">
        <v>38</v>
      </c>
      <c r="N3" t="s">
        <v>39</v>
      </c>
      <c r="O3" t="s">
        <v>42</v>
      </c>
      <c r="P3" t="s">
        <v>46</v>
      </c>
      <c r="Q3" t="s">
        <v>43</v>
      </c>
      <c r="R3" t="s">
        <v>47</v>
      </c>
      <c r="S3" t="s">
        <v>44</v>
      </c>
      <c r="T3" t="s">
        <v>45</v>
      </c>
      <c r="U3" t="s">
        <v>48</v>
      </c>
    </row>
    <row r="4" spans="1:21" x14ac:dyDescent="0.25">
      <c r="A4" t="s">
        <v>13</v>
      </c>
      <c r="B4" s="10">
        <v>45543</v>
      </c>
      <c r="C4">
        <v>0</v>
      </c>
      <c r="D4">
        <v>0</v>
      </c>
      <c r="E4">
        <v>0</v>
      </c>
      <c r="F4">
        <v>1</v>
      </c>
      <c r="G4" t="s">
        <v>26</v>
      </c>
      <c r="H4">
        <v>336.94</v>
      </c>
      <c r="I4">
        <v>0</v>
      </c>
      <c r="J4">
        <v>0</v>
      </c>
      <c r="K4">
        <v>0</v>
      </c>
      <c r="L4">
        <v>89</v>
      </c>
      <c r="M4">
        <v>1102.8000000000002</v>
      </c>
      <c r="N4">
        <v>5</v>
      </c>
      <c r="O4">
        <v>0</v>
      </c>
      <c r="P4">
        <v>0</v>
      </c>
      <c r="Q4">
        <v>88.971999999999994</v>
      </c>
      <c r="R4">
        <v>0.88971999999999996</v>
      </c>
      <c r="S4">
        <v>0.85</v>
      </c>
      <c r="T4">
        <v>0</v>
      </c>
      <c r="U4" t="s">
        <v>54</v>
      </c>
    </row>
    <row r="5" spans="1:21" x14ac:dyDescent="0.25">
      <c r="A5" t="s">
        <v>13</v>
      </c>
      <c r="B5" s="10">
        <v>45508</v>
      </c>
      <c r="C5">
        <v>0</v>
      </c>
      <c r="D5">
        <v>0</v>
      </c>
      <c r="E5">
        <v>0</v>
      </c>
      <c r="F5">
        <v>0</v>
      </c>
      <c r="H5">
        <v>0</v>
      </c>
      <c r="I5">
        <v>0</v>
      </c>
      <c r="J5">
        <v>0</v>
      </c>
      <c r="K5">
        <v>0</v>
      </c>
      <c r="L5">
        <v>84</v>
      </c>
      <c r="M5">
        <v>1053.3000000000002</v>
      </c>
      <c r="N5">
        <v>5</v>
      </c>
      <c r="O5">
        <v>0</v>
      </c>
      <c r="P5">
        <v>0</v>
      </c>
      <c r="Q5">
        <v>89.466999999999999</v>
      </c>
      <c r="R5">
        <v>0.89466999999999997</v>
      </c>
      <c r="S5">
        <v>0.85</v>
      </c>
      <c r="T5">
        <v>0</v>
      </c>
      <c r="U5" t="s">
        <v>54</v>
      </c>
    </row>
    <row r="6" spans="1:21" x14ac:dyDescent="0.25">
      <c r="A6" t="s">
        <v>13</v>
      </c>
      <c r="B6" s="10">
        <v>45452</v>
      </c>
      <c r="C6">
        <v>0</v>
      </c>
      <c r="D6">
        <v>0</v>
      </c>
      <c r="E6">
        <v>0</v>
      </c>
      <c r="F6">
        <v>0</v>
      </c>
      <c r="H6">
        <v>0</v>
      </c>
      <c r="I6">
        <v>0</v>
      </c>
      <c r="J6">
        <v>0</v>
      </c>
      <c r="K6">
        <v>0</v>
      </c>
      <c r="L6">
        <v>76</v>
      </c>
      <c r="M6">
        <v>948.00000000000023</v>
      </c>
      <c r="N6">
        <v>5</v>
      </c>
      <c r="O6">
        <v>0</v>
      </c>
      <c r="P6">
        <v>0</v>
      </c>
      <c r="Q6">
        <v>90.52</v>
      </c>
      <c r="R6">
        <v>0.9052</v>
      </c>
      <c r="S6">
        <v>0.85</v>
      </c>
      <c r="T6">
        <v>0</v>
      </c>
      <c r="U6" t="s">
        <v>54</v>
      </c>
    </row>
    <row r="7" spans="1:21" x14ac:dyDescent="0.25">
      <c r="A7" t="s">
        <v>13</v>
      </c>
      <c r="B7" s="10">
        <v>45242</v>
      </c>
      <c r="C7">
        <v>0</v>
      </c>
      <c r="D7">
        <v>0</v>
      </c>
      <c r="E7">
        <v>0</v>
      </c>
      <c r="F7">
        <v>0</v>
      </c>
      <c r="H7">
        <v>0</v>
      </c>
      <c r="I7">
        <v>0</v>
      </c>
      <c r="J7">
        <v>0</v>
      </c>
      <c r="K7">
        <v>0</v>
      </c>
      <c r="L7">
        <v>46</v>
      </c>
      <c r="M7">
        <v>565.9000000000002</v>
      </c>
      <c r="N7">
        <v>3</v>
      </c>
      <c r="O7">
        <v>0</v>
      </c>
      <c r="P7">
        <v>0</v>
      </c>
      <c r="Q7">
        <v>94.340999999999994</v>
      </c>
      <c r="R7">
        <v>0.94340999999999997</v>
      </c>
      <c r="S7">
        <v>0.91</v>
      </c>
      <c r="T7">
        <v>0</v>
      </c>
      <c r="U7" t="s">
        <v>54</v>
      </c>
    </row>
    <row r="8" spans="1:21" x14ac:dyDescent="0.25">
      <c r="A8" t="s">
        <v>13</v>
      </c>
      <c r="B8" s="10">
        <v>45228</v>
      </c>
      <c r="C8">
        <v>0</v>
      </c>
      <c r="D8">
        <v>0</v>
      </c>
      <c r="E8">
        <v>0</v>
      </c>
      <c r="F8">
        <v>0</v>
      </c>
      <c r="H8">
        <v>0</v>
      </c>
      <c r="I8">
        <v>0</v>
      </c>
      <c r="J8">
        <v>0</v>
      </c>
      <c r="K8">
        <v>0</v>
      </c>
      <c r="L8">
        <v>44</v>
      </c>
      <c r="M8">
        <v>558.9000000000002</v>
      </c>
      <c r="N8">
        <v>3</v>
      </c>
      <c r="O8">
        <v>0</v>
      </c>
      <c r="P8">
        <v>0</v>
      </c>
      <c r="Q8">
        <v>94.411000000000001</v>
      </c>
      <c r="R8">
        <v>0.94411</v>
      </c>
      <c r="S8">
        <v>0.91</v>
      </c>
      <c r="T8">
        <v>0</v>
      </c>
      <c r="U8" t="s">
        <v>54</v>
      </c>
    </row>
    <row r="9" spans="1:21" x14ac:dyDescent="0.25">
      <c r="A9" t="s">
        <v>13</v>
      </c>
      <c r="B9" s="10">
        <v>45137</v>
      </c>
      <c r="C9">
        <v>0</v>
      </c>
      <c r="D9">
        <v>0</v>
      </c>
      <c r="E9">
        <v>0</v>
      </c>
      <c r="F9">
        <v>0</v>
      </c>
      <c r="H9">
        <v>0</v>
      </c>
      <c r="I9">
        <v>0</v>
      </c>
      <c r="J9">
        <v>0</v>
      </c>
      <c r="K9">
        <v>0</v>
      </c>
      <c r="L9">
        <v>31</v>
      </c>
      <c r="M9">
        <v>404.40000000000009</v>
      </c>
      <c r="N9">
        <v>3</v>
      </c>
      <c r="O9">
        <v>0</v>
      </c>
      <c r="P9">
        <v>0</v>
      </c>
      <c r="Q9">
        <v>95.956000000000003</v>
      </c>
      <c r="R9">
        <v>0.95956000000000008</v>
      </c>
      <c r="S9">
        <v>0.91</v>
      </c>
      <c r="T9">
        <v>0</v>
      </c>
      <c r="U9" t="s">
        <v>54</v>
      </c>
    </row>
    <row r="10" spans="1:21" x14ac:dyDescent="0.25">
      <c r="A10" t="s">
        <v>13</v>
      </c>
      <c r="B10" s="10">
        <v>44990</v>
      </c>
      <c r="C10">
        <v>0</v>
      </c>
      <c r="D10">
        <v>0</v>
      </c>
      <c r="E10">
        <v>0</v>
      </c>
      <c r="F10">
        <v>1</v>
      </c>
      <c r="G10" t="s">
        <v>24</v>
      </c>
      <c r="H10">
        <v>111.32</v>
      </c>
      <c r="I10">
        <v>0</v>
      </c>
      <c r="J10">
        <v>0</v>
      </c>
      <c r="K10">
        <v>0</v>
      </c>
      <c r="L10">
        <v>10</v>
      </c>
      <c r="M10">
        <v>88.6</v>
      </c>
      <c r="N10">
        <v>0</v>
      </c>
      <c r="O10">
        <v>0</v>
      </c>
      <c r="P10">
        <v>0</v>
      </c>
      <c r="Q10">
        <v>99.114000000000004</v>
      </c>
      <c r="R10">
        <v>0.99114000000000002</v>
      </c>
      <c r="S10">
        <v>1</v>
      </c>
      <c r="T10">
        <v>0</v>
      </c>
      <c r="U10" t="s">
        <v>54</v>
      </c>
    </row>
    <row r="11" spans="1:21" x14ac:dyDescent="0.25">
      <c r="A11" t="s">
        <v>13</v>
      </c>
      <c r="B11" s="10">
        <v>44941</v>
      </c>
      <c r="C11">
        <v>0</v>
      </c>
      <c r="D11">
        <v>0</v>
      </c>
      <c r="E11">
        <v>0</v>
      </c>
      <c r="F11">
        <v>0</v>
      </c>
      <c r="H11">
        <v>0</v>
      </c>
      <c r="I11">
        <v>0</v>
      </c>
      <c r="J11">
        <v>0</v>
      </c>
      <c r="K11">
        <v>0</v>
      </c>
      <c r="L11">
        <v>3</v>
      </c>
      <c r="M11">
        <v>20.100000000000001</v>
      </c>
      <c r="N11">
        <v>0</v>
      </c>
      <c r="O11">
        <v>0</v>
      </c>
      <c r="P11">
        <v>0</v>
      </c>
      <c r="Q11">
        <v>99.799000000000007</v>
      </c>
      <c r="R11">
        <v>0.99799000000000004</v>
      </c>
      <c r="S11">
        <v>1</v>
      </c>
      <c r="T11">
        <v>0</v>
      </c>
      <c r="U11" t="s">
        <v>54</v>
      </c>
    </row>
    <row r="12" spans="1:21" x14ac:dyDescent="0.25">
      <c r="A12" t="s">
        <v>13</v>
      </c>
      <c r="B12" s="10">
        <v>45627</v>
      </c>
      <c r="C12">
        <v>2</v>
      </c>
      <c r="D12">
        <v>5.4</v>
      </c>
      <c r="E12">
        <v>10.6</v>
      </c>
      <c r="F12">
        <v>0</v>
      </c>
      <c r="H12">
        <v>0</v>
      </c>
      <c r="I12">
        <v>0</v>
      </c>
      <c r="J12">
        <v>0</v>
      </c>
      <c r="K12">
        <v>41</v>
      </c>
      <c r="L12">
        <v>101</v>
      </c>
      <c r="M12">
        <v>1255.4000000000005</v>
      </c>
      <c r="N12">
        <v>7</v>
      </c>
      <c r="O12">
        <v>38.13182123041279</v>
      </c>
      <c r="P12">
        <v>0.21074644545910046</v>
      </c>
      <c r="Q12">
        <v>87.445999999999984</v>
      </c>
      <c r="R12">
        <v>0.87445999999999979</v>
      </c>
      <c r="S12">
        <v>0.79</v>
      </c>
      <c r="T12">
        <v>0.1455885759899703</v>
      </c>
      <c r="U12" t="s">
        <v>54</v>
      </c>
    </row>
    <row r="13" spans="1:21" x14ac:dyDescent="0.25">
      <c r="A13" t="s">
        <v>13</v>
      </c>
      <c r="B13" s="10">
        <v>45634</v>
      </c>
      <c r="C13">
        <v>2</v>
      </c>
      <c r="D13">
        <v>3.4</v>
      </c>
      <c r="E13">
        <v>10.7</v>
      </c>
      <c r="F13">
        <v>0</v>
      </c>
      <c r="H13">
        <v>0</v>
      </c>
      <c r="I13">
        <v>0</v>
      </c>
      <c r="J13">
        <v>0</v>
      </c>
      <c r="K13">
        <v>27.09</v>
      </c>
      <c r="L13">
        <v>102</v>
      </c>
      <c r="M13">
        <v>1258.8000000000006</v>
      </c>
      <c r="N13">
        <v>7</v>
      </c>
      <c r="O13">
        <v>38.491555392963846</v>
      </c>
      <c r="P13">
        <v>0.21273461947286554</v>
      </c>
      <c r="Q13">
        <v>87.411999999999992</v>
      </c>
      <c r="R13">
        <v>0.8741199999999999</v>
      </c>
      <c r="S13">
        <v>0.79</v>
      </c>
      <c r="T13">
        <v>0.14690491260316074</v>
      </c>
      <c r="U13" t="s">
        <v>54</v>
      </c>
    </row>
    <row r="14" spans="1:21" x14ac:dyDescent="0.25">
      <c r="A14" t="s">
        <v>13</v>
      </c>
      <c r="B14" s="10">
        <v>45249</v>
      </c>
      <c r="C14">
        <v>1</v>
      </c>
      <c r="D14">
        <v>4.3</v>
      </c>
      <c r="E14">
        <v>10.199999999999999</v>
      </c>
      <c r="F14">
        <v>1</v>
      </c>
      <c r="G14" t="s">
        <v>26</v>
      </c>
      <c r="H14">
        <v>832.34</v>
      </c>
      <c r="I14">
        <v>0</v>
      </c>
      <c r="J14">
        <v>0</v>
      </c>
      <c r="K14">
        <v>29.22</v>
      </c>
      <c r="L14">
        <v>47</v>
      </c>
      <c r="M14">
        <v>570.20000000000016</v>
      </c>
      <c r="N14">
        <v>3</v>
      </c>
      <c r="O14">
        <v>36.692884580208528</v>
      </c>
      <c r="P14">
        <v>0.20279374940404005</v>
      </c>
      <c r="Q14">
        <v>94.297999999999988</v>
      </c>
      <c r="R14">
        <v>0.94297999999999993</v>
      </c>
      <c r="S14">
        <v>0.91</v>
      </c>
      <c r="T14">
        <v>0.17401970932984973</v>
      </c>
      <c r="U14" t="s">
        <v>54</v>
      </c>
    </row>
    <row r="15" spans="1:21" x14ac:dyDescent="0.25">
      <c r="A15" t="s">
        <v>13</v>
      </c>
      <c r="B15" s="10">
        <v>45571</v>
      </c>
      <c r="C15">
        <v>2</v>
      </c>
      <c r="D15">
        <v>1.8</v>
      </c>
      <c r="E15">
        <v>12.5</v>
      </c>
      <c r="F15">
        <v>0</v>
      </c>
      <c r="H15">
        <v>0</v>
      </c>
      <c r="I15">
        <v>0</v>
      </c>
      <c r="J15">
        <v>0</v>
      </c>
      <c r="K15">
        <v>25.74</v>
      </c>
      <c r="L15">
        <v>93</v>
      </c>
      <c r="M15">
        <v>1152.9000000000003</v>
      </c>
      <c r="N15">
        <v>6</v>
      </c>
      <c r="O15">
        <v>44.966770318883</v>
      </c>
      <c r="P15">
        <v>0.24852175172063731</v>
      </c>
      <c r="Q15">
        <v>88.471000000000004</v>
      </c>
      <c r="R15">
        <v>0.88471</v>
      </c>
      <c r="S15">
        <v>0.82000000000000006</v>
      </c>
      <c r="T15">
        <v>0.18029313675110734</v>
      </c>
      <c r="U15" t="s">
        <v>54</v>
      </c>
    </row>
    <row r="16" spans="1:21" x14ac:dyDescent="0.25">
      <c r="A16" t="s">
        <v>13</v>
      </c>
      <c r="B16" s="10">
        <v>45256</v>
      </c>
      <c r="C16">
        <v>3</v>
      </c>
      <c r="D16">
        <v>14.1</v>
      </c>
      <c r="E16">
        <v>11.4</v>
      </c>
      <c r="F16">
        <v>0</v>
      </c>
      <c r="H16">
        <v>0</v>
      </c>
      <c r="I16">
        <v>1</v>
      </c>
      <c r="J16">
        <v>7</v>
      </c>
      <c r="K16">
        <v>263.14</v>
      </c>
      <c r="L16">
        <v>48</v>
      </c>
      <c r="M16">
        <v>584.30000000000018</v>
      </c>
      <c r="N16">
        <v>4</v>
      </c>
      <c r="O16">
        <v>41.009694530821299</v>
      </c>
      <c r="P16">
        <v>0.22665183756922125</v>
      </c>
      <c r="Q16">
        <v>94.156999999999996</v>
      </c>
      <c r="R16">
        <v>0.94157000000000002</v>
      </c>
      <c r="S16">
        <v>0.88</v>
      </c>
      <c r="T16">
        <v>0.18779954221604547</v>
      </c>
      <c r="U16" t="s">
        <v>54</v>
      </c>
    </row>
    <row r="17" spans="1:21" x14ac:dyDescent="0.25">
      <c r="A17" t="s">
        <v>13</v>
      </c>
      <c r="B17" s="10">
        <v>45487</v>
      </c>
      <c r="C17">
        <v>7</v>
      </c>
      <c r="D17">
        <v>14</v>
      </c>
      <c r="E17">
        <v>13.3</v>
      </c>
      <c r="F17">
        <v>0</v>
      </c>
      <c r="H17">
        <v>0</v>
      </c>
      <c r="I17">
        <v>0</v>
      </c>
      <c r="J17">
        <v>0</v>
      </c>
      <c r="K17">
        <v>239.15</v>
      </c>
      <c r="L17">
        <v>81</v>
      </c>
      <c r="M17">
        <v>1022.8000000000003</v>
      </c>
      <c r="N17">
        <v>5</v>
      </c>
      <c r="O17">
        <v>47.844643619291524</v>
      </c>
      <c r="P17">
        <v>0.26442714383075816</v>
      </c>
      <c r="Q17">
        <v>89.771999999999991</v>
      </c>
      <c r="R17">
        <v>0.89771999999999996</v>
      </c>
      <c r="S17">
        <v>0.85</v>
      </c>
      <c r="T17">
        <v>0.20177430522578596</v>
      </c>
      <c r="U17" t="s">
        <v>54</v>
      </c>
    </row>
    <row r="18" spans="1:21" x14ac:dyDescent="0.25">
      <c r="A18" t="s">
        <v>13</v>
      </c>
      <c r="B18" s="10">
        <v>45361</v>
      </c>
      <c r="C18">
        <v>1</v>
      </c>
      <c r="D18">
        <v>4.8</v>
      </c>
      <c r="E18">
        <v>13.4</v>
      </c>
      <c r="F18">
        <v>1</v>
      </c>
      <c r="G18" t="s">
        <v>26</v>
      </c>
      <c r="H18">
        <v>398.36</v>
      </c>
      <c r="I18">
        <v>0</v>
      </c>
      <c r="J18">
        <v>0</v>
      </c>
      <c r="K18">
        <v>91.07</v>
      </c>
      <c r="L18">
        <v>63</v>
      </c>
      <c r="M18">
        <v>776.60000000000025</v>
      </c>
      <c r="N18">
        <v>4</v>
      </c>
      <c r="O18">
        <v>48.204377781842581</v>
      </c>
      <c r="P18">
        <v>0.26641531784452321</v>
      </c>
      <c r="Q18">
        <v>92.233999999999995</v>
      </c>
      <c r="R18">
        <v>0.92233999999999994</v>
      </c>
      <c r="S18">
        <v>0.88</v>
      </c>
      <c r="T18">
        <v>0.21623844374943141</v>
      </c>
      <c r="U18" t="s">
        <v>54</v>
      </c>
    </row>
    <row r="19" spans="1:21" x14ac:dyDescent="0.25">
      <c r="A19" t="s">
        <v>13</v>
      </c>
      <c r="B19" s="10">
        <v>45102</v>
      </c>
      <c r="C19">
        <v>5</v>
      </c>
      <c r="D19">
        <v>29</v>
      </c>
      <c r="E19">
        <v>12.1</v>
      </c>
      <c r="F19">
        <v>0</v>
      </c>
      <c r="H19">
        <v>0</v>
      </c>
      <c r="I19">
        <v>0</v>
      </c>
      <c r="J19">
        <v>0</v>
      </c>
      <c r="K19">
        <v>466.26</v>
      </c>
      <c r="L19">
        <v>26</v>
      </c>
      <c r="M19">
        <v>354.20000000000005</v>
      </c>
      <c r="N19">
        <v>2</v>
      </c>
      <c r="O19">
        <v>43.527833668678753</v>
      </c>
      <c r="P19">
        <v>0.24056905566557696</v>
      </c>
      <c r="Q19">
        <v>96.457999999999998</v>
      </c>
      <c r="R19">
        <v>0.96457999999999999</v>
      </c>
      <c r="S19">
        <v>0.94</v>
      </c>
      <c r="T19">
        <v>0.21812521373106808</v>
      </c>
      <c r="U19" t="s">
        <v>54</v>
      </c>
    </row>
    <row r="20" spans="1:21" x14ac:dyDescent="0.25">
      <c r="A20" t="s">
        <v>13</v>
      </c>
      <c r="B20" s="10">
        <v>44955</v>
      </c>
      <c r="C20">
        <v>2</v>
      </c>
      <c r="D20">
        <v>10.199999999999999</v>
      </c>
      <c r="E20">
        <v>11.2</v>
      </c>
      <c r="F20">
        <v>0</v>
      </c>
      <c r="H20">
        <v>0</v>
      </c>
      <c r="I20">
        <v>0</v>
      </c>
      <c r="J20">
        <v>0</v>
      </c>
      <c r="K20">
        <v>101.76</v>
      </c>
      <c r="L20">
        <v>5</v>
      </c>
      <c r="M20">
        <v>57.3</v>
      </c>
      <c r="N20">
        <v>0</v>
      </c>
      <c r="O20">
        <v>40.290226205719172</v>
      </c>
      <c r="P20">
        <v>0.22267548954169106</v>
      </c>
      <c r="Q20">
        <v>99.426999999999992</v>
      </c>
      <c r="R20">
        <v>0.99426999999999988</v>
      </c>
      <c r="S20">
        <v>1</v>
      </c>
      <c r="T20">
        <v>0.22139955898661715</v>
      </c>
      <c r="U20" t="s">
        <v>54</v>
      </c>
    </row>
    <row r="21" spans="1:21" x14ac:dyDescent="0.25">
      <c r="A21" t="s">
        <v>13</v>
      </c>
      <c r="B21" s="10">
        <v>45018</v>
      </c>
      <c r="C21">
        <v>7</v>
      </c>
      <c r="D21">
        <v>4.8999999999999986</v>
      </c>
      <c r="E21">
        <v>11.6</v>
      </c>
      <c r="F21">
        <v>0</v>
      </c>
      <c r="H21">
        <v>0</v>
      </c>
      <c r="I21">
        <v>0</v>
      </c>
      <c r="J21">
        <v>0</v>
      </c>
      <c r="K21">
        <v>93.64</v>
      </c>
      <c r="L21">
        <v>14</v>
      </c>
      <c r="M21">
        <v>148</v>
      </c>
      <c r="N21">
        <v>0</v>
      </c>
      <c r="O21">
        <v>41.729162855923427</v>
      </c>
      <c r="P21">
        <v>0.23062818559675144</v>
      </c>
      <c r="Q21">
        <v>98.52</v>
      </c>
      <c r="R21">
        <v>0.98519999999999996</v>
      </c>
      <c r="S21">
        <v>1</v>
      </c>
      <c r="T21">
        <v>0.22721488844991952</v>
      </c>
      <c r="U21" t="s">
        <v>54</v>
      </c>
    </row>
    <row r="22" spans="1:21" x14ac:dyDescent="0.25">
      <c r="A22" t="s">
        <v>13</v>
      </c>
      <c r="B22" s="10">
        <v>45291</v>
      </c>
      <c r="C22">
        <v>3</v>
      </c>
      <c r="D22">
        <v>17.7</v>
      </c>
      <c r="E22">
        <v>15</v>
      </c>
      <c r="F22">
        <v>0</v>
      </c>
      <c r="H22">
        <v>0</v>
      </c>
      <c r="I22">
        <v>0</v>
      </c>
      <c r="J22">
        <v>0</v>
      </c>
      <c r="K22">
        <v>196.24</v>
      </c>
      <c r="L22">
        <v>53</v>
      </c>
      <c r="M22">
        <v>654.3000000000003</v>
      </c>
      <c r="N22">
        <v>4</v>
      </c>
      <c r="O22">
        <v>53.9601243826596</v>
      </c>
      <c r="P22">
        <v>0.2982261020647648</v>
      </c>
      <c r="Q22">
        <v>93.457000000000008</v>
      </c>
      <c r="R22">
        <v>0.93457000000000012</v>
      </c>
      <c r="S22">
        <v>0.88</v>
      </c>
      <c r="T22">
        <v>0.24526758802186718</v>
      </c>
      <c r="U22" t="s">
        <v>54</v>
      </c>
    </row>
    <row r="23" spans="1:21" x14ac:dyDescent="0.25">
      <c r="A23" t="s">
        <v>13</v>
      </c>
      <c r="B23" s="10">
        <v>45193</v>
      </c>
      <c r="C23">
        <v>7</v>
      </c>
      <c r="D23">
        <v>21.7</v>
      </c>
      <c r="E23">
        <v>14.5</v>
      </c>
      <c r="F23">
        <v>1</v>
      </c>
      <c r="G23" t="s">
        <v>25</v>
      </c>
      <c r="H23">
        <v>266.02999999999997</v>
      </c>
      <c r="I23">
        <v>0</v>
      </c>
      <c r="J23">
        <v>0</v>
      </c>
      <c r="K23">
        <v>370.99</v>
      </c>
      <c r="L23">
        <v>39</v>
      </c>
      <c r="M23">
        <v>518.10000000000014</v>
      </c>
      <c r="N23">
        <v>3</v>
      </c>
      <c r="O23">
        <v>52.161453569904282</v>
      </c>
      <c r="P23">
        <v>0.28828523199593931</v>
      </c>
      <c r="Q23">
        <v>94.819000000000003</v>
      </c>
      <c r="R23">
        <v>0.94818999999999998</v>
      </c>
      <c r="S23">
        <v>0.91</v>
      </c>
      <c r="T23">
        <v>0.24874774845486902</v>
      </c>
      <c r="U23" t="s">
        <v>54</v>
      </c>
    </row>
    <row r="24" spans="1:21" x14ac:dyDescent="0.25">
      <c r="A24" t="s">
        <v>13</v>
      </c>
      <c r="B24" s="10">
        <v>45165</v>
      </c>
      <c r="C24">
        <v>3</v>
      </c>
      <c r="D24">
        <v>2.7</v>
      </c>
      <c r="E24">
        <v>14.6</v>
      </c>
      <c r="F24">
        <v>0</v>
      </c>
      <c r="H24">
        <v>0</v>
      </c>
      <c r="I24">
        <v>0</v>
      </c>
      <c r="J24">
        <v>0</v>
      </c>
      <c r="K24">
        <v>16.190000000000001</v>
      </c>
      <c r="L24">
        <v>35</v>
      </c>
      <c r="M24">
        <v>458.70000000000005</v>
      </c>
      <c r="N24">
        <v>3</v>
      </c>
      <c r="O24">
        <v>52.521187732455353</v>
      </c>
      <c r="P24">
        <v>0.29027340600970442</v>
      </c>
      <c r="Q24">
        <v>95.412999999999997</v>
      </c>
      <c r="R24">
        <v>0.95412999999999992</v>
      </c>
      <c r="S24">
        <v>0.91</v>
      </c>
      <c r="T24">
        <v>0.25203229403719574</v>
      </c>
      <c r="U24" t="s">
        <v>54</v>
      </c>
    </row>
    <row r="25" spans="1:21" x14ac:dyDescent="0.25">
      <c r="A25" t="s">
        <v>13</v>
      </c>
      <c r="B25" s="10">
        <v>45368</v>
      </c>
      <c r="C25">
        <v>5</v>
      </c>
      <c r="D25">
        <v>8</v>
      </c>
      <c r="E25">
        <v>16</v>
      </c>
      <c r="F25">
        <v>0</v>
      </c>
      <c r="H25">
        <v>0</v>
      </c>
      <c r="I25">
        <v>0</v>
      </c>
      <c r="J25">
        <v>0</v>
      </c>
      <c r="K25">
        <v>83.55</v>
      </c>
      <c r="L25">
        <v>64</v>
      </c>
      <c r="M25">
        <v>784.60000000000025</v>
      </c>
      <c r="N25">
        <v>4</v>
      </c>
      <c r="O25">
        <v>57.557466008170245</v>
      </c>
      <c r="P25">
        <v>0.31810784220241578</v>
      </c>
      <c r="Q25">
        <v>92.153999999999996</v>
      </c>
      <c r="R25">
        <v>0.92153999999999991</v>
      </c>
      <c r="S25">
        <v>0.88</v>
      </c>
      <c r="T25">
        <v>0.25797120879482849</v>
      </c>
      <c r="U25" t="s">
        <v>54</v>
      </c>
    </row>
    <row r="26" spans="1:21" x14ac:dyDescent="0.25">
      <c r="A26" t="s">
        <v>13</v>
      </c>
      <c r="B26" s="10">
        <v>45382</v>
      </c>
      <c r="C26">
        <v>1</v>
      </c>
      <c r="D26">
        <v>4.9000000000000004</v>
      </c>
      <c r="E26">
        <v>16.399999999999999</v>
      </c>
      <c r="F26">
        <v>0</v>
      </c>
      <c r="H26">
        <v>0</v>
      </c>
      <c r="I26">
        <v>0</v>
      </c>
      <c r="J26">
        <v>0</v>
      </c>
      <c r="K26">
        <v>33.21</v>
      </c>
      <c r="L26">
        <v>66</v>
      </c>
      <c r="M26">
        <v>808.00000000000023</v>
      </c>
      <c r="N26">
        <v>4</v>
      </c>
      <c r="O26">
        <v>58.9964026583745</v>
      </c>
      <c r="P26">
        <v>0.32606053825747616</v>
      </c>
      <c r="Q26">
        <v>91.92</v>
      </c>
      <c r="R26">
        <v>0.91920000000000002</v>
      </c>
      <c r="S26">
        <v>0.88</v>
      </c>
      <c r="T26">
        <v>0.26374906515431945</v>
      </c>
      <c r="U26" t="s">
        <v>54</v>
      </c>
    </row>
    <row r="27" spans="1:21" x14ac:dyDescent="0.25">
      <c r="A27" t="s">
        <v>13</v>
      </c>
      <c r="B27" s="10">
        <v>44983</v>
      </c>
      <c r="C27">
        <v>5</v>
      </c>
      <c r="D27">
        <v>15</v>
      </c>
      <c r="E27">
        <v>13.8</v>
      </c>
      <c r="F27">
        <v>0</v>
      </c>
      <c r="H27">
        <v>0</v>
      </c>
      <c r="I27">
        <v>0</v>
      </c>
      <c r="J27">
        <v>0</v>
      </c>
      <c r="K27">
        <v>88.7</v>
      </c>
      <c r="L27">
        <v>9</v>
      </c>
      <c r="M27">
        <v>88.6</v>
      </c>
      <c r="N27">
        <v>0</v>
      </c>
      <c r="O27">
        <v>49.643314432046843</v>
      </c>
      <c r="P27">
        <v>0.27436801389958365</v>
      </c>
      <c r="Q27">
        <v>99.114000000000004</v>
      </c>
      <c r="R27">
        <v>0.99114000000000002</v>
      </c>
      <c r="S27">
        <v>1</v>
      </c>
      <c r="T27">
        <v>0.27193711329643333</v>
      </c>
      <c r="U27" t="s">
        <v>54</v>
      </c>
    </row>
    <row r="28" spans="1:21" x14ac:dyDescent="0.25">
      <c r="A28" t="s">
        <v>13</v>
      </c>
      <c r="B28" s="10">
        <v>45004</v>
      </c>
      <c r="C28">
        <v>3</v>
      </c>
      <c r="D28">
        <v>17.7</v>
      </c>
      <c r="E28">
        <v>13.9</v>
      </c>
      <c r="F28">
        <v>0</v>
      </c>
      <c r="H28">
        <v>0</v>
      </c>
      <c r="I28">
        <v>0</v>
      </c>
      <c r="J28">
        <v>0</v>
      </c>
      <c r="K28">
        <v>187.84</v>
      </c>
      <c r="L28">
        <v>12</v>
      </c>
      <c r="M28">
        <v>132.29999999999998</v>
      </c>
      <c r="N28">
        <v>0</v>
      </c>
      <c r="O28">
        <v>50.0030485945979</v>
      </c>
      <c r="P28">
        <v>0.27635618791334871</v>
      </c>
      <c r="Q28">
        <v>98.677000000000007</v>
      </c>
      <c r="R28">
        <v>0.98677000000000004</v>
      </c>
      <c r="S28">
        <v>1</v>
      </c>
      <c r="T28">
        <v>0.2726999955472551</v>
      </c>
      <c r="U28" t="s">
        <v>54</v>
      </c>
    </row>
    <row r="29" spans="1:21" x14ac:dyDescent="0.25">
      <c r="A29" t="s">
        <v>13</v>
      </c>
      <c r="B29" s="10">
        <v>45025</v>
      </c>
      <c r="C29">
        <v>4</v>
      </c>
      <c r="D29">
        <v>22.4</v>
      </c>
      <c r="E29">
        <v>14.3</v>
      </c>
      <c r="F29">
        <v>0</v>
      </c>
      <c r="H29">
        <v>0</v>
      </c>
      <c r="I29">
        <v>0</v>
      </c>
      <c r="J29">
        <v>0</v>
      </c>
      <c r="K29">
        <v>168.24</v>
      </c>
      <c r="L29">
        <v>15</v>
      </c>
      <c r="M29">
        <v>170.4</v>
      </c>
      <c r="N29">
        <v>0</v>
      </c>
      <c r="O29">
        <v>51.441985244802154</v>
      </c>
      <c r="P29">
        <v>0.28430888396840909</v>
      </c>
      <c r="Q29">
        <v>98.296000000000006</v>
      </c>
      <c r="R29">
        <v>0.98296000000000006</v>
      </c>
      <c r="S29">
        <v>1</v>
      </c>
      <c r="T29">
        <v>0.27946426058558743</v>
      </c>
      <c r="U29" t="s">
        <v>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753C-711A-4FAA-919B-AC8D4A7B9714}">
  <dimension ref="A3:E6"/>
  <sheetViews>
    <sheetView zoomScaleNormal="100" workbookViewId="0">
      <selection activeCell="F7" sqref="A3:F7"/>
    </sheetView>
  </sheetViews>
  <sheetFormatPr defaultRowHeight="15" x14ac:dyDescent="0.25"/>
  <cols>
    <col min="1" max="1" width="20.85546875" bestFit="1" customWidth="1"/>
    <col min="2" max="2" width="16.28515625" bestFit="1" customWidth="1"/>
    <col min="3" max="3" width="7.140625" bestFit="1" customWidth="1"/>
    <col min="4" max="4" width="12.42578125" bestFit="1" customWidth="1"/>
    <col min="5" max="5" width="11.28515625" bestFit="1" customWidth="1"/>
    <col min="6" max="7" width="20.85546875" bestFit="1" customWidth="1"/>
    <col min="8" max="9" width="26" bestFit="1" customWidth="1"/>
  </cols>
  <sheetData>
    <row r="3" spans="1:5" x14ac:dyDescent="0.25">
      <c r="A3" s="7" t="s">
        <v>52</v>
      </c>
      <c r="B3" s="7" t="s">
        <v>53</v>
      </c>
    </row>
    <row r="4" spans="1:5" x14ac:dyDescent="0.25">
      <c r="A4" s="7" t="s">
        <v>49</v>
      </c>
      <c r="B4" t="s">
        <v>54</v>
      </c>
      <c r="C4" t="s">
        <v>55</v>
      </c>
      <c r="D4" t="s">
        <v>56</v>
      </c>
      <c r="E4" t="s">
        <v>50</v>
      </c>
    </row>
    <row r="5" spans="1:5" x14ac:dyDescent="0.25">
      <c r="A5" s="8" t="s">
        <v>9</v>
      </c>
      <c r="B5" s="13">
        <v>0.34615384615384615</v>
      </c>
      <c r="C5" s="13">
        <v>0.23076923076923078</v>
      </c>
      <c r="D5" s="13">
        <v>0.42307692307692307</v>
      </c>
      <c r="E5" s="13">
        <v>1</v>
      </c>
    </row>
    <row r="6" spans="1:5" x14ac:dyDescent="0.25">
      <c r="A6" s="8" t="s">
        <v>50</v>
      </c>
      <c r="B6" s="13">
        <v>0.34615384615384615</v>
      </c>
      <c r="C6" s="13">
        <v>0.23076923076923078</v>
      </c>
      <c r="D6" s="13">
        <v>0.42307692307692307</v>
      </c>
      <c r="E6" s="1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26B35-77C3-4A5A-AC68-B46286CF66B9}">
  <dimension ref="A1:V1561"/>
  <sheetViews>
    <sheetView topLeftCell="A2" workbookViewId="0"/>
  </sheetViews>
  <sheetFormatPr defaultRowHeight="15" x14ac:dyDescent="0.25"/>
  <cols>
    <col min="1" max="1" width="11.28515625" bestFit="1" customWidth="1"/>
    <col min="2" max="2" width="19" bestFit="1" customWidth="1"/>
    <col min="3" max="3" width="13.85546875" bestFit="1" customWidth="1"/>
    <col min="4" max="4" width="14" bestFit="1" customWidth="1"/>
    <col min="5" max="5" width="30.140625" bestFit="1" customWidth="1"/>
    <col min="6" max="6" width="19.85546875" bestFit="1" customWidth="1"/>
    <col min="7" max="7" width="20.5703125" bestFit="1" customWidth="1"/>
    <col min="8" max="8" width="23" bestFit="1" customWidth="1"/>
    <col min="9" max="9" width="14" bestFit="1" customWidth="1"/>
    <col min="10" max="10" width="17.85546875" bestFit="1" customWidth="1"/>
    <col min="11" max="11" width="17.5703125" customWidth="1"/>
    <col min="12" max="12" width="20.42578125" customWidth="1"/>
    <col min="13" max="13" width="20.5703125" bestFit="1" customWidth="1"/>
    <col min="14" max="14" width="23.7109375" bestFit="1" customWidth="1"/>
    <col min="15" max="15" width="20.5703125" hidden="1" customWidth="1"/>
    <col min="16" max="16" width="20.5703125" style="6" customWidth="1"/>
    <col min="17" max="17" width="21.140625" hidden="1" customWidth="1"/>
    <col min="18" max="18" width="21.140625" style="6" customWidth="1"/>
    <col min="19" max="19" width="12.85546875" bestFit="1" customWidth="1"/>
    <col min="20" max="20" width="21" style="14" bestFit="1" customWidth="1"/>
    <col min="21" max="22" width="14.85546875" bestFit="1" customWidth="1"/>
  </cols>
  <sheetData>
    <row r="1" spans="1:22" x14ac:dyDescent="0.25">
      <c r="A1" t="s">
        <v>0</v>
      </c>
      <c r="B1" t="s">
        <v>1</v>
      </c>
      <c r="C1" t="s">
        <v>2</v>
      </c>
      <c r="D1" t="s">
        <v>3</v>
      </c>
      <c r="E1" t="s">
        <v>36</v>
      </c>
      <c r="F1" t="s">
        <v>5</v>
      </c>
      <c r="G1" t="s">
        <v>6</v>
      </c>
      <c r="H1" t="s">
        <v>27</v>
      </c>
      <c r="I1" t="s">
        <v>7</v>
      </c>
      <c r="J1" t="s">
        <v>8</v>
      </c>
      <c r="K1" t="s">
        <v>28</v>
      </c>
      <c r="L1" t="s">
        <v>37</v>
      </c>
      <c r="M1" t="s">
        <v>38</v>
      </c>
      <c r="N1" t="s">
        <v>39</v>
      </c>
      <c r="O1" t="s">
        <v>42</v>
      </c>
      <c r="P1" s="6" t="s">
        <v>46</v>
      </c>
      <c r="Q1" t="s">
        <v>43</v>
      </c>
      <c r="R1" s="6" t="s">
        <v>47</v>
      </c>
      <c r="S1" t="s">
        <v>44</v>
      </c>
      <c r="T1" t="s">
        <v>72</v>
      </c>
      <c r="U1" s="6" t="s">
        <v>45</v>
      </c>
      <c r="V1" s="6" t="s">
        <v>48</v>
      </c>
    </row>
    <row r="2" spans="1:22" x14ac:dyDescent="0.25">
      <c r="A2" t="s">
        <v>9</v>
      </c>
      <c r="B2" s="5">
        <v>44927</v>
      </c>
      <c r="C2">
        <v>2</v>
      </c>
      <c r="D2">
        <v>3</v>
      </c>
      <c r="E2">
        <v>46</v>
      </c>
      <c r="F2">
        <v>0</v>
      </c>
      <c r="H2">
        <v>0</v>
      </c>
      <c r="I2">
        <v>1</v>
      </c>
      <c r="J2">
        <v>4</v>
      </c>
      <c r="K2">
        <v>34.26</v>
      </c>
      <c r="L2">
        <f t="shared" ref="L2:L65" si="0">COUNTIFS($A$2:$A$2000,A2,$B$2:$B$2000,"&lt;="&amp;B2)</f>
        <v>1</v>
      </c>
      <c r="M2">
        <f t="shared" ref="M2:M65" si="1">SUMIFS($D$2:$D$1561, $A$2:$A$1561, A2, $B$2:$B$1561, "&lt;=" &amp; B2)</f>
        <v>3</v>
      </c>
      <c r="N2">
        <f t="shared" ref="N2:N65" si="2">SUMIFS($I$2:$I$1561, $A$2:$A$1561, A2, $B$2:$B$1561, "&lt;=" &amp; B2, $D$2:$D$1561, "&gt;" &amp; 0)</f>
        <v>1</v>
      </c>
      <c r="O2">
        <f>IFERROR(E2 / VLOOKUP(A2, Baselines!A:B, 2, FALSE) * 100, 0)</f>
        <v>168.8255613126079</v>
      </c>
      <c r="P2" s="6">
        <f t="shared" ref="P2:P65" si="3">O2 / MAX($O$2:$O$1561)</f>
        <v>0.93306288032454365</v>
      </c>
      <c r="Q2">
        <f t="shared" ref="Q2:Q65" si="4">MAX(0, MIN(100, 100*(1 - (M2/10000))))</f>
        <v>99.97</v>
      </c>
      <c r="R2" s="6">
        <f t="shared" ref="R2:R65" si="5">Q2/100</f>
        <v>0.99970000000000003</v>
      </c>
      <c r="S2">
        <f t="shared" ref="S2:S65" si="6">MAX(0, 1 - 0.03 * N2)</f>
        <v>0.97</v>
      </c>
      <c r="T2">
        <f>COUNTIF($A$2:$A2,A2)-1</f>
        <v>0</v>
      </c>
      <c r="U2" s="6">
        <f t="shared" ref="U2:U65" si="7">MAX(0, MIN(1, R2 * S2 * P2))</f>
        <v>0.90479947261663296</v>
      </c>
      <c r="V2" s="6" t="str">
        <f t="shared" ref="V2:V65" si="8">IF(U2&gt;0.7,"Good",IF(U2&gt;0.3,"Needs Check","Critical"))</f>
        <v>Good</v>
      </c>
    </row>
    <row r="3" spans="1:22" x14ac:dyDescent="0.25">
      <c r="A3" t="s">
        <v>9</v>
      </c>
      <c r="B3" s="5">
        <v>44934</v>
      </c>
      <c r="C3">
        <v>0</v>
      </c>
      <c r="D3">
        <v>0</v>
      </c>
      <c r="E3">
        <v>0</v>
      </c>
      <c r="F3">
        <v>1</v>
      </c>
      <c r="G3" t="s">
        <v>24</v>
      </c>
      <c r="H3">
        <v>784.23</v>
      </c>
      <c r="I3">
        <v>1</v>
      </c>
      <c r="J3">
        <v>3</v>
      </c>
      <c r="K3">
        <v>0</v>
      </c>
      <c r="L3">
        <f t="shared" si="0"/>
        <v>2</v>
      </c>
      <c r="M3">
        <f t="shared" si="1"/>
        <v>3</v>
      </c>
      <c r="N3">
        <f t="shared" si="2"/>
        <v>1</v>
      </c>
      <c r="O3">
        <f>IFERROR(E3 / VLOOKUP(A3, Baselines!A:B, 2, FALSE) * 100, 0)</f>
        <v>0</v>
      </c>
      <c r="P3" s="6">
        <f t="shared" si="3"/>
        <v>0</v>
      </c>
      <c r="Q3">
        <f t="shared" si="4"/>
        <v>99.97</v>
      </c>
      <c r="R3" s="6">
        <f t="shared" si="5"/>
        <v>0.99970000000000003</v>
      </c>
      <c r="S3">
        <f t="shared" si="6"/>
        <v>0.97</v>
      </c>
      <c r="T3">
        <f>COUNTIF($A$2:$A3,A3)-1</f>
        <v>1</v>
      </c>
      <c r="U3" s="6">
        <f t="shared" si="7"/>
        <v>0</v>
      </c>
      <c r="V3" s="6" t="str">
        <f t="shared" si="8"/>
        <v>Critical</v>
      </c>
    </row>
    <row r="4" spans="1:22" x14ac:dyDescent="0.25">
      <c r="A4" t="s">
        <v>9</v>
      </c>
      <c r="B4" s="5">
        <v>44941</v>
      </c>
      <c r="C4">
        <v>0</v>
      </c>
      <c r="D4">
        <v>0</v>
      </c>
      <c r="E4">
        <v>0</v>
      </c>
      <c r="F4">
        <v>0</v>
      </c>
      <c r="H4">
        <v>0</v>
      </c>
      <c r="I4">
        <v>0</v>
      </c>
      <c r="J4">
        <v>0</v>
      </c>
      <c r="K4">
        <v>0</v>
      </c>
      <c r="L4">
        <f t="shared" si="0"/>
        <v>3</v>
      </c>
      <c r="M4">
        <f t="shared" si="1"/>
        <v>3</v>
      </c>
      <c r="N4">
        <f t="shared" si="2"/>
        <v>1</v>
      </c>
      <c r="O4">
        <f>IFERROR(E4 / VLOOKUP(A4, Baselines!A:B, 2, FALSE) * 100, 0)</f>
        <v>0</v>
      </c>
      <c r="P4" s="6">
        <f t="shared" si="3"/>
        <v>0</v>
      </c>
      <c r="Q4">
        <f t="shared" si="4"/>
        <v>99.97</v>
      </c>
      <c r="R4" s="6">
        <f t="shared" si="5"/>
        <v>0.99970000000000003</v>
      </c>
      <c r="S4">
        <f t="shared" si="6"/>
        <v>0.97</v>
      </c>
      <c r="T4">
        <f>COUNTIF($A$2:$A4,A4)-1</f>
        <v>2</v>
      </c>
      <c r="U4" s="6">
        <f t="shared" si="7"/>
        <v>0</v>
      </c>
      <c r="V4" s="6" t="str">
        <f t="shared" si="8"/>
        <v>Critical</v>
      </c>
    </row>
    <row r="5" spans="1:22" x14ac:dyDescent="0.25">
      <c r="A5" t="s">
        <v>9</v>
      </c>
      <c r="B5" s="5">
        <v>44948</v>
      </c>
      <c r="C5">
        <v>4</v>
      </c>
      <c r="D5">
        <v>20.399999999999999</v>
      </c>
      <c r="E5">
        <v>31</v>
      </c>
      <c r="F5">
        <v>0</v>
      </c>
      <c r="H5">
        <v>0</v>
      </c>
      <c r="I5">
        <v>0</v>
      </c>
      <c r="J5">
        <v>0</v>
      </c>
      <c r="K5">
        <v>130.74</v>
      </c>
      <c r="L5">
        <f t="shared" si="0"/>
        <v>4</v>
      </c>
      <c r="M5">
        <f t="shared" si="1"/>
        <v>23.4</v>
      </c>
      <c r="N5">
        <f t="shared" si="2"/>
        <v>1</v>
      </c>
      <c r="O5">
        <f>IFERROR(E5 / VLOOKUP(A5, Baselines!A:B, 2, FALSE) * 100, 0)</f>
        <v>113.77374784110532</v>
      </c>
      <c r="P5" s="6">
        <f t="shared" si="3"/>
        <v>0.62880324543610544</v>
      </c>
      <c r="Q5">
        <f t="shared" si="4"/>
        <v>99.766000000000005</v>
      </c>
      <c r="R5" s="6">
        <f t="shared" si="5"/>
        <v>0.9976600000000001</v>
      </c>
      <c r="S5">
        <f t="shared" si="6"/>
        <v>0.97</v>
      </c>
      <c r="T5">
        <f>COUNTIF($A$2:$A5,A5)-1</f>
        <v>3</v>
      </c>
      <c r="U5" s="6">
        <f t="shared" si="7"/>
        <v>0.60851189046653142</v>
      </c>
      <c r="V5" s="6" t="str">
        <f t="shared" si="8"/>
        <v>Needs Check</v>
      </c>
    </row>
    <row r="6" spans="1:22" x14ac:dyDescent="0.25">
      <c r="A6" t="s">
        <v>9</v>
      </c>
      <c r="B6" s="5">
        <v>44955</v>
      </c>
      <c r="C6">
        <v>4</v>
      </c>
      <c r="D6">
        <v>19.600000000000001</v>
      </c>
      <c r="E6">
        <v>23.4</v>
      </c>
      <c r="F6">
        <v>0</v>
      </c>
      <c r="H6">
        <v>0</v>
      </c>
      <c r="I6">
        <v>0</v>
      </c>
      <c r="J6">
        <v>0</v>
      </c>
      <c r="K6">
        <v>258.44</v>
      </c>
      <c r="L6">
        <f t="shared" si="0"/>
        <v>5</v>
      </c>
      <c r="M6">
        <f t="shared" si="1"/>
        <v>43</v>
      </c>
      <c r="N6">
        <f t="shared" si="2"/>
        <v>1</v>
      </c>
      <c r="O6">
        <f>IFERROR(E6 / VLOOKUP(A6, Baselines!A:B, 2, FALSE) * 100, 0)</f>
        <v>85.880829015544009</v>
      </c>
      <c r="P6" s="6">
        <f t="shared" si="3"/>
        <v>0.47464503042596345</v>
      </c>
      <c r="Q6">
        <f t="shared" si="4"/>
        <v>99.570000000000007</v>
      </c>
      <c r="R6" s="6">
        <f t="shared" si="5"/>
        <v>0.99570000000000003</v>
      </c>
      <c r="S6">
        <f t="shared" si="6"/>
        <v>0.97</v>
      </c>
      <c r="T6">
        <f>COUNTIF($A$2:$A6,A6)-1</f>
        <v>4</v>
      </c>
      <c r="U6" s="6">
        <f t="shared" si="7"/>
        <v>0.45842593509127788</v>
      </c>
      <c r="V6" s="6" t="str">
        <f t="shared" si="8"/>
        <v>Needs Check</v>
      </c>
    </row>
    <row r="7" spans="1:22" x14ac:dyDescent="0.25">
      <c r="A7" t="s">
        <v>9</v>
      </c>
      <c r="B7" s="5">
        <v>44962</v>
      </c>
      <c r="C7">
        <v>7</v>
      </c>
      <c r="D7">
        <v>13.3</v>
      </c>
      <c r="E7">
        <v>28.4</v>
      </c>
      <c r="F7">
        <v>0</v>
      </c>
      <c r="H7">
        <v>0</v>
      </c>
      <c r="I7">
        <v>0</v>
      </c>
      <c r="J7">
        <v>0</v>
      </c>
      <c r="K7">
        <v>133.08000000000001</v>
      </c>
      <c r="L7">
        <f t="shared" si="0"/>
        <v>6</v>
      </c>
      <c r="M7">
        <f t="shared" si="1"/>
        <v>56.3</v>
      </c>
      <c r="N7">
        <f t="shared" si="2"/>
        <v>1</v>
      </c>
      <c r="O7">
        <f>IFERROR(E7 / VLOOKUP(A7, Baselines!A:B, 2, FALSE) * 100, 0)</f>
        <v>104.23143350604487</v>
      </c>
      <c r="P7" s="6">
        <f t="shared" si="3"/>
        <v>0.57606490872210947</v>
      </c>
      <c r="Q7">
        <f t="shared" si="4"/>
        <v>99.436999999999998</v>
      </c>
      <c r="R7" s="6">
        <f t="shared" si="5"/>
        <v>0.99436999999999998</v>
      </c>
      <c r="S7">
        <f t="shared" si="6"/>
        <v>0.97</v>
      </c>
      <c r="T7">
        <f>COUNTIF($A$2:$A7,A7)-1</f>
        <v>5</v>
      </c>
      <c r="U7" s="6">
        <f t="shared" si="7"/>
        <v>0.55563701338742388</v>
      </c>
      <c r="V7" s="6" t="str">
        <f t="shared" si="8"/>
        <v>Needs Check</v>
      </c>
    </row>
    <row r="8" spans="1:22" x14ac:dyDescent="0.25">
      <c r="A8" t="s">
        <v>9</v>
      </c>
      <c r="B8" s="5">
        <v>44969</v>
      </c>
      <c r="C8">
        <v>7</v>
      </c>
      <c r="D8">
        <v>7.7000000000000011</v>
      </c>
      <c r="E8">
        <v>37.4</v>
      </c>
      <c r="F8">
        <v>0</v>
      </c>
      <c r="H8">
        <v>0</v>
      </c>
      <c r="I8">
        <v>1</v>
      </c>
      <c r="J8">
        <v>4</v>
      </c>
      <c r="K8">
        <v>137.4</v>
      </c>
      <c r="L8">
        <f t="shared" si="0"/>
        <v>7</v>
      </c>
      <c r="M8">
        <f t="shared" si="1"/>
        <v>64</v>
      </c>
      <c r="N8">
        <f t="shared" si="2"/>
        <v>2</v>
      </c>
      <c r="O8">
        <f>IFERROR(E8 / VLOOKUP(A8, Baselines!A:B, 2, FALSE) * 100, 0)</f>
        <v>137.26252158894644</v>
      </c>
      <c r="P8" s="6">
        <f t="shared" si="3"/>
        <v>0.7586206896551726</v>
      </c>
      <c r="Q8">
        <f t="shared" si="4"/>
        <v>99.36</v>
      </c>
      <c r="R8" s="6">
        <f t="shared" si="5"/>
        <v>0.99360000000000004</v>
      </c>
      <c r="S8">
        <f t="shared" si="6"/>
        <v>0.94</v>
      </c>
      <c r="T8">
        <f>COUNTIF($A$2:$A8,A8)-1</f>
        <v>6</v>
      </c>
      <c r="U8" s="6">
        <f t="shared" si="7"/>
        <v>0.70853958620689672</v>
      </c>
      <c r="V8" s="6" t="str">
        <f t="shared" si="8"/>
        <v>Good</v>
      </c>
    </row>
    <row r="9" spans="1:22" x14ac:dyDescent="0.25">
      <c r="A9" t="s">
        <v>9</v>
      </c>
      <c r="B9" s="5">
        <v>44976</v>
      </c>
      <c r="C9">
        <v>2</v>
      </c>
      <c r="D9">
        <v>5</v>
      </c>
      <c r="E9">
        <v>11.2</v>
      </c>
      <c r="F9">
        <v>0</v>
      </c>
      <c r="H9">
        <v>0</v>
      </c>
      <c r="I9">
        <v>0</v>
      </c>
      <c r="J9">
        <v>0</v>
      </c>
      <c r="K9">
        <v>57.3</v>
      </c>
      <c r="L9">
        <f t="shared" si="0"/>
        <v>8</v>
      </c>
      <c r="M9">
        <f t="shared" si="1"/>
        <v>69</v>
      </c>
      <c r="N9">
        <f t="shared" si="2"/>
        <v>2</v>
      </c>
      <c r="O9">
        <f>IFERROR(E9 / VLOOKUP(A9, Baselines!A:B, 2, FALSE) * 100, 0)</f>
        <v>41.105354058721922</v>
      </c>
      <c r="P9" s="6">
        <f t="shared" si="3"/>
        <v>0.22718052738336714</v>
      </c>
      <c r="Q9">
        <f t="shared" si="4"/>
        <v>99.31</v>
      </c>
      <c r="R9" s="6">
        <f t="shared" si="5"/>
        <v>0.99309999999999998</v>
      </c>
      <c r="S9">
        <f t="shared" si="6"/>
        <v>0.94</v>
      </c>
      <c r="T9">
        <f>COUNTIF($A$2:$A9,A9)-1</f>
        <v>7</v>
      </c>
      <c r="U9" s="6">
        <f t="shared" si="7"/>
        <v>0.21207620283975659</v>
      </c>
      <c r="V9" s="6" t="str">
        <f t="shared" si="8"/>
        <v>Critical</v>
      </c>
    </row>
    <row r="10" spans="1:22" x14ac:dyDescent="0.25">
      <c r="A10" t="s">
        <v>9</v>
      </c>
      <c r="B10" s="5">
        <v>44983</v>
      </c>
      <c r="C10">
        <v>3</v>
      </c>
      <c r="D10">
        <v>13.8</v>
      </c>
      <c r="E10">
        <v>17.8</v>
      </c>
      <c r="F10">
        <v>0</v>
      </c>
      <c r="H10">
        <v>0</v>
      </c>
      <c r="I10">
        <v>0</v>
      </c>
      <c r="J10">
        <v>0</v>
      </c>
      <c r="K10">
        <v>268.85000000000002</v>
      </c>
      <c r="L10">
        <f t="shared" si="0"/>
        <v>9</v>
      </c>
      <c r="M10">
        <f t="shared" si="1"/>
        <v>82.8</v>
      </c>
      <c r="N10">
        <f t="shared" si="2"/>
        <v>2</v>
      </c>
      <c r="O10">
        <f>IFERROR(E10 / VLOOKUP(A10, Baselines!A:B, 2, FALSE) * 100, 0)</f>
        <v>65.328151986183059</v>
      </c>
      <c r="P10" s="6">
        <f t="shared" si="3"/>
        <v>0.36105476673427994</v>
      </c>
      <c r="Q10">
        <f t="shared" si="4"/>
        <v>99.172000000000011</v>
      </c>
      <c r="R10" s="6">
        <f t="shared" si="5"/>
        <v>0.99172000000000016</v>
      </c>
      <c r="S10">
        <f t="shared" si="6"/>
        <v>0.94</v>
      </c>
      <c r="T10">
        <f>COUNTIF($A$2:$A10,A10)-1</f>
        <v>8</v>
      </c>
      <c r="U10" s="6">
        <f t="shared" si="7"/>
        <v>0.33658131926977691</v>
      </c>
      <c r="V10" s="6" t="str">
        <f t="shared" si="8"/>
        <v>Needs Check</v>
      </c>
    </row>
    <row r="11" spans="1:22" x14ac:dyDescent="0.25">
      <c r="A11" t="s">
        <v>9</v>
      </c>
      <c r="B11" s="5">
        <v>44990</v>
      </c>
      <c r="C11">
        <v>7</v>
      </c>
      <c r="D11">
        <v>41.3</v>
      </c>
      <c r="E11">
        <v>45</v>
      </c>
      <c r="F11">
        <v>0</v>
      </c>
      <c r="H11">
        <v>0</v>
      </c>
      <c r="I11">
        <v>0</v>
      </c>
      <c r="J11">
        <v>0</v>
      </c>
      <c r="K11">
        <v>422.61</v>
      </c>
      <c r="L11">
        <f t="shared" si="0"/>
        <v>10</v>
      </c>
      <c r="M11">
        <f t="shared" si="1"/>
        <v>124.1</v>
      </c>
      <c r="N11">
        <f t="shared" si="2"/>
        <v>2</v>
      </c>
      <c r="O11">
        <f>IFERROR(E11 / VLOOKUP(A11, Baselines!A:B, 2, FALSE) * 100, 0)</f>
        <v>165.15544041450772</v>
      </c>
      <c r="P11" s="6">
        <f t="shared" si="3"/>
        <v>0.91277890466531442</v>
      </c>
      <c r="Q11">
        <f t="shared" si="4"/>
        <v>98.759</v>
      </c>
      <c r="R11" s="6">
        <f t="shared" si="5"/>
        <v>0.98758999999999997</v>
      </c>
      <c r="S11">
        <f t="shared" si="6"/>
        <v>0.94</v>
      </c>
      <c r="T11">
        <f>COUNTIF($A$2:$A11,A11)-1</f>
        <v>9</v>
      </c>
      <c r="U11" s="6">
        <f t="shared" si="7"/>
        <v>0.84736423935091265</v>
      </c>
      <c r="V11" s="6" t="str">
        <f t="shared" si="8"/>
        <v>Good</v>
      </c>
    </row>
    <row r="12" spans="1:22" x14ac:dyDescent="0.25">
      <c r="A12" t="s">
        <v>9</v>
      </c>
      <c r="B12" s="5">
        <v>44997</v>
      </c>
      <c r="C12">
        <v>5</v>
      </c>
      <c r="D12">
        <v>13.5</v>
      </c>
      <c r="E12">
        <v>26.7</v>
      </c>
      <c r="F12">
        <v>0</v>
      </c>
      <c r="H12">
        <v>0</v>
      </c>
      <c r="I12">
        <v>0</v>
      </c>
      <c r="J12">
        <v>0</v>
      </c>
      <c r="K12">
        <v>75.819999999999993</v>
      </c>
      <c r="L12">
        <f t="shared" si="0"/>
        <v>11</v>
      </c>
      <c r="M12">
        <f t="shared" si="1"/>
        <v>137.6</v>
      </c>
      <c r="N12">
        <f t="shared" si="2"/>
        <v>2</v>
      </c>
      <c r="O12">
        <f>IFERROR(E12 / VLOOKUP(A12, Baselines!A:B, 2, FALSE) * 100, 0)</f>
        <v>97.992227979274588</v>
      </c>
      <c r="P12" s="6">
        <f t="shared" si="3"/>
        <v>0.54158215010141997</v>
      </c>
      <c r="Q12">
        <f t="shared" si="4"/>
        <v>98.623999999999995</v>
      </c>
      <c r="R12" s="6">
        <f t="shared" si="5"/>
        <v>0.98624000000000001</v>
      </c>
      <c r="S12">
        <f t="shared" si="6"/>
        <v>0.94</v>
      </c>
      <c r="T12">
        <f>COUNTIF($A$2:$A12,A12)-1</f>
        <v>10</v>
      </c>
      <c r="U12" s="6">
        <f t="shared" si="7"/>
        <v>0.50208218093306289</v>
      </c>
      <c r="V12" s="6" t="str">
        <f t="shared" si="8"/>
        <v>Needs Check</v>
      </c>
    </row>
    <row r="13" spans="1:22" x14ac:dyDescent="0.25">
      <c r="A13" t="s">
        <v>9</v>
      </c>
      <c r="B13" s="5">
        <v>45004</v>
      </c>
      <c r="C13">
        <v>5</v>
      </c>
      <c r="D13">
        <v>25.5</v>
      </c>
      <c r="E13">
        <v>14.9</v>
      </c>
      <c r="F13">
        <v>0</v>
      </c>
      <c r="H13">
        <v>0</v>
      </c>
      <c r="I13">
        <v>0</v>
      </c>
      <c r="J13">
        <v>0</v>
      </c>
      <c r="K13">
        <v>430.64</v>
      </c>
      <c r="L13">
        <f t="shared" si="0"/>
        <v>12</v>
      </c>
      <c r="M13">
        <f t="shared" si="1"/>
        <v>163.1</v>
      </c>
      <c r="N13">
        <f t="shared" si="2"/>
        <v>2</v>
      </c>
      <c r="O13">
        <f>IFERROR(E13 / VLOOKUP(A13, Baselines!A:B, 2, FALSE) * 100, 0)</f>
        <v>54.684801381692559</v>
      </c>
      <c r="P13" s="6">
        <f t="shared" si="3"/>
        <v>0.30223123732251522</v>
      </c>
      <c r="Q13">
        <f t="shared" si="4"/>
        <v>98.369</v>
      </c>
      <c r="R13" s="6">
        <f t="shared" si="5"/>
        <v>0.98368999999999995</v>
      </c>
      <c r="S13">
        <f t="shared" si="6"/>
        <v>0.94</v>
      </c>
      <c r="T13">
        <f>COUNTIF($A$2:$A13,A13)-1</f>
        <v>11</v>
      </c>
      <c r="U13" s="6">
        <f t="shared" si="7"/>
        <v>0.27946373509127787</v>
      </c>
      <c r="V13" s="6" t="str">
        <f t="shared" si="8"/>
        <v>Critical</v>
      </c>
    </row>
    <row r="14" spans="1:22" x14ac:dyDescent="0.25">
      <c r="A14" t="s">
        <v>9</v>
      </c>
      <c r="B14" s="5">
        <v>45011</v>
      </c>
      <c r="C14">
        <v>5</v>
      </c>
      <c r="D14">
        <v>10.5</v>
      </c>
      <c r="E14">
        <v>48.8</v>
      </c>
      <c r="F14">
        <v>0</v>
      </c>
      <c r="H14">
        <v>0</v>
      </c>
      <c r="I14">
        <v>0</v>
      </c>
      <c r="J14">
        <v>0</v>
      </c>
      <c r="K14">
        <v>125.95</v>
      </c>
      <c r="L14">
        <f t="shared" si="0"/>
        <v>13</v>
      </c>
      <c r="M14">
        <f t="shared" si="1"/>
        <v>173.6</v>
      </c>
      <c r="N14">
        <f t="shared" si="2"/>
        <v>2</v>
      </c>
      <c r="O14">
        <f>IFERROR(E14 / VLOOKUP(A14, Baselines!A:B, 2, FALSE) * 100, 0)</f>
        <v>179.10189982728838</v>
      </c>
      <c r="P14" s="6">
        <f t="shared" si="3"/>
        <v>0.98985801217038549</v>
      </c>
      <c r="Q14">
        <f t="shared" si="4"/>
        <v>98.263999999999996</v>
      </c>
      <c r="R14" s="6">
        <f t="shared" si="5"/>
        <v>0.98263999999999996</v>
      </c>
      <c r="S14">
        <f t="shared" si="6"/>
        <v>0.94</v>
      </c>
      <c r="T14">
        <f>COUNTIF($A$2:$A14,A14)-1</f>
        <v>12</v>
      </c>
      <c r="U14" s="6">
        <f t="shared" si="7"/>
        <v>0.91431363245436104</v>
      </c>
      <c r="V14" s="6" t="str">
        <f t="shared" si="8"/>
        <v>Good</v>
      </c>
    </row>
    <row r="15" spans="1:22" x14ac:dyDescent="0.25">
      <c r="A15" t="s">
        <v>9</v>
      </c>
      <c r="B15" s="5">
        <v>45018</v>
      </c>
      <c r="C15">
        <v>2</v>
      </c>
      <c r="D15">
        <v>6.8</v>
      </c>
      <c r="E15">
        <v>21.6</v>
      </c>
      <c r="F15">
        <v>0</v>
      </c>
      <c r="H15">
        <v>0</v>
      </c>
      <c r="I15">
        <v>0</v>
      </c>
      <c r="J15">
        <v>0</v>
      </c>
      <c r="K15">
        <v>83.66</v>
      </c>
      <c r="L15">
        <f t="shared" si="0"/>
        <v>14</v>
      </c>
      <c r="M15">
        <f t="shared" si="1"/>
        <v>180.4</v>
      </c>
      <c r="N15">
        <f t="shared" si="2"/>
        <v>2</v>
      </c>
      <c r="O15">
        <f>IFERROR(E15 / VLOOKUP(A15, Baselines!A:B, 2, FALSE) * 100, 0)</f>
        <v>79.274611398963714</v>
      </c>
      <c r="P15" s="6">
        <f t="shared" si="3"/>
        <v>0.43813387423935096</v>
      </c>
      <c r="Q15">
        <f t="shared" si="4"/>
        <v>98.195999999999998</v>
      </c>
      <c r="R15" s="6">
        <f t="shared" si="5"/>
        <v>0.98195999999999994</v>
      </c>
      <c r="S15">
        <f t="shared" si="6"/>
        <v>0.94</v>
      </c>
      <c r="T15">
        <f>COUNTIF($A$2:$A15,A15)-1</f>
        <v>13</v>
      </c>
      <c r="U15" s="6">
        <f t="shared" si="7"/>
        <v>0.40441614279918864</v>
      </c>
      <c r="V15" s="6" t="str">
        <f t="shared" si="8"/>
        <v>Needs Check</v>
      </c>
    </row>
    <row r="16" spans="1:22" x14ac:dyDescent="0.25">
      <c r="A16" t="s">
        <v>9</v>
      </c>
      <c r="B16" s="5">
        <v>45025</v>
      </c>
      <c r="C16">
        <v>1</v>
      </c>
      <c r="D16">
        <v>4.9000000000000004</v>
      </c>
      <c r="E16">
        <v>10.6</v>
      </c>
      <c r="F16">
        <v>1</v>
      </c>
      <c r="G16" t="s">
        <v>25</v>
      </c>
      <c r="H16">
        <v>842.92</v>
      </c>
      <c r="I16">
        <v>0</v>
      </c>
      <c r="J16">
        <v>0</v>
      </c>
      <c r="K16">
        <v>60.39</v>
      </c>
      <c r="L16">
        <f t="shared" si="0"/>
        <v>15</v>
      </c>
      <c r="M16">
        <f t="shared" si="1"/>
        <v>185.3</v>
      </c>
      <c r="N16">
        <f t="shared" si="2"/>
        <v>2</v>
      </c>
      <c r="O16">
        <f>IFERROR(E16 / VLOOKUP(A16, Baselines!A:B, 2, FALSE) * 100, 0)</f>
        <v>38.903281519861821</v>
      </c>
      <c r="P16" s="6">
        <f t="shared" si="3"/>
        <v>0.21501014198782964</v>
      </c>
      <c r="Q16">
        <f t="shared" si="4"/>
        <v>98.146999999999991</v>
      </c>
      <c r="R16" s="6">
        <f t="shared" si="5"/>
        <v>0.98146999999999995</v>
      </c>
      <c r="S16">
        <f t="shared" si="6"/>
        <v>0.94</v>
      </c>
      <c r="T16">
        <f>COUNTIF($A$2:$A16,A16)-1</f>
        <v>14</v>
      </c>
      <c r="U16" s="6">
        <f t="shared" si="7"/>
        <v>0.19836444381338741</v>
      </c>
      <c r="V16" s="6" t="str">
        <f t="shared" si="8"/>
        <v>Critical</v>
      </c>
    </row>
    <row r="17" spans="1:22" x14ac:dyDescent="0.25">
      <c r="A17" t="s">
        <v>9</v>
      </c>
      <c r="B17" s="5">
        <v>45032</v>
      </c>
      <c r="C17">
        <v>0</v>
      </c>
      <c r="D17">
        <v>0</v>
      </c>
      <c r="E17">
        <v>0</v>
      </c>
      <c r="F17">
        <v>1</v>
      </c>
      <c r="G17" t="s">
        <v>25</v>
      </c>
      <c r="H17">
        <v>223.95</v>
      </c>
      <c r="I17">
        <v>0</v>
      </c>
      <c r="J17">
        <v>0</v>
      </c>
      <c r="K17">
        <v>0</v>
      </c>
      <c r="L17">
        <f t="shared" si="0"/>
        <v>16</v>
      </c>
      <c r="M17">
        <f t="shared" si="1"/>
        <v>185.3</v>
      </c>
      <c r="N17">
        <f t="shared" si="2"/>
        <v>2</v>
      </c>
      <c r="O17">
        <f>IFERROR(E17 / VLOOKUP(A17, Baselines!A:B, 2, FALSE) * 100, 0)</f>
        <v>0</v>
      </c>
      <c r="P17" s="6">
        <f t="shared" si="3"/>
        <v>0</v>
      </c>
      <c r="Q17">
        <f t="shared" si="4"/>
        <v>98.146999999999991</v>
      </c>
      <c r="R17" s="6">
        <f t="shared" si="5"/>
        <v>0.98146999999999995</v>
      </c>
      <c r="S17">
        <f t="shared" si="6"/>
        <v>0.94</v>
      </c>
      <c r="T17">
        <f>COUNTIF($A$2:$A17,A17)-1</f>
        <v>15</v>
      </c>
      <c r="U17" s="6">
        <f t="shared" si="7"/>
        <v>0</v>
      </c>
      <c r="V17" s="6" t="str">
        <f t="shared" si="8"/>
        <v>Critical</v>
      </c>
    </row>
    <row r="18" spans="1:22" x14ac:dyDescent="0.25">
      <c r="A18" t="s">
        <v>9</v>
      </c>
      <c r="B18" s="5">
        <v>45039</v>
      </c>
      <c r="C18">
        <v>2</v>
      </c>
      <c r="D18">
        <v>11.4</v>
      </c>
      <c r="E18">
        <v>38.5</v>
      </c>
      <c r="F18">
        <v>0</v>
      </c>
      <c r="H18">
        <v>0</v>
      </c>
      <c r="I18">
        <v>0</v>
      </c>
      <c r="J18">
        <v>0</v>
      </c>
      <c r="K18">
        <v>130.88</v>
      </c>
      <c r="L18">
        <f t="shared" si="0"/>
        <v>17</v>
      </c>
      <c r="M18">
        <f t="shared" si="1"/>
        <v>196.70000000000002</v>
      </c>
      <c r="N18">
        <f t="shared" si="2"/>
        <v>2</v>
      </c>
      <c r="O18">
        <f>IFERROR(E18 / VLOOKUP(A18, Baselines!A:B, 2, FALSE) * 100, 0)</f>
        <v>141.29965457685662</v>
      </c>
      <c r="P18" s="6">
        <f t="shared" si="3"/>
        <v>0.78093306288032471</v>
      </c>
      <c r="Q18">
        <f t="shared" si="4"/>
        <v>98.033000000000001</v>
      </c>
      <c r="R18" s="6">
        <f t="shared" si="5"/>
        <v>0.98033000000000003</v>
      </c>
      <c r="S18">
        <f t="shared" si="6"/>
        <v>0.94</v>
      </c>
      <c r="T18">
        <f>COUNTIF($A$2:$A18,A18)-1</f>
        <v>16</v>
      </c>
      <c r="U18" s="6">
        <f t="shared" si="7"/>
        <v>0.71963778296146053</v>
      </c>
      <c r="V18" s="6" t="str">
        <f t="shared" si="8"/>
        <v>Good</v>
      </c>
    </row>
    <row r="19" spans="1:22" x14ac:dyDescent="0.25">
      <c r="A19" t="s">
        <v>9</v>
      </c>
      <c r="B19" s="5">
        <v>45046</v>
      </c>
      <c r="C19">
        <v>1</v>
      </c>
      <c r="D19">
        <v>2.1</v>
      </c>
      <c r="E19">
        <v>11.3</v>
      </c>
      <c r="F19">
        <v>0</v>
      </c>
      <c r="H19">
        <v>0</v>
      </c>
      <c r="I19">
        <v>0</v>
      </c>
      <c r="J19">
        <v>0</v>
      </c>
      <c r="K19">
        <v>31.87</v>
      </c>
      <c r="L19">
        <f t="shared" si="0"/>
        <v>18</v>
      </c>
      <c r="M19">
        <f t="shared" si="1"/>
        <v>198.8</v>
      </c>
      <c r="N19">
        <f t="shared" si="2"/>
        <v>2</v>
      </c>
      <c r="O19">
        <f>IFERROR(E19 / VLOOKUP(A19, Baselines!A:B, 2, FALSE) * 100, 0)</f>
        <v>41.472366148531947</v>
      </c>
      <c r="P19" s="6">
        <f t="shared" si="3"/>
        <v>0.2292089249492901</v>
      </c>
      <c r="Q19">
        <f t="shared" si="4"/>
        <v>98.012</v>
      </c>
      <c r="R19" s="6">
        <f t="shared" si="5"/>
        <v>0.98011999999999999</v>
      </c>
      <c r="S19">
        <f t="shared" si="6"/>
        <v>0.94</v>
      </c>
      <c r="T19">
        <f>COUNTIF($A$2:$A19,A19)-1</f>
        <v>17</v>
      </c>
      <c r="U19" s="6">
        <f t="shared" si="7"/>
        <v>0.21117311643002029</v>
      </c>
      <c r="V19" s="6" t="str">
        <f t="shared" si="8"/>
        <v>Critical</v>
      </c>
    </row>
    <row r="20" spans="1:22" x14ac:dyDescent="0.25">
      <c r="A20" t="s">
        <v>9</v>
      </c>
      <c r="B20" s="5">
        <v>45053</v>
      </c>
      <c r="C20">
        <v>6</v>
      </c>
      <c r="D20">
        <v>16.8</v>
      </c>
      <c r="E20">
        <v>48.7</v>
      </c>
      <c r="F20">
        <v>1</v>
      </c>
      <c r="G20" t="s">
        <v>25</v>
      </c>
      <c r="H20">
        <v>928.17</v>
      </c>
      <c r="I20">
        <v>0</v>
      </c>
      <c r="J20">
        <v>0</v>
      </c>
      <c r="K20">
        <v>127.67</v>
      </c>
      <c r="L20">
        <f t="shared" si="0"/>
        <v>19</v>
      </c>
      <c r="M20">
        <f t="shared" si="1"/>
        <v>215.60000000000002</v>
      </c>
      <c r="N20">
        <f t="shared" si="2"/>
        <v>2</v>
      </c>
      <c r="O20">
        <f>IFERROR(E20 / VLOOKUP(A20, Baselines!A:B, 2, FALSE) * 100, 0)</f>
        <v>178.73488773747837</v>
      </c>
      <c r="P20" s="6">
        <f t="shared" si="3"/>
        <v>0.98782961460446261</v>
      </c>
      <c r="Q20">
        <f t="shared" si="4"/>
        <v>97.843999999999994</v>
      </c>
      <c r="R20" s="6">
        <f t="shared" si="5"/>
        <v>0.97843999999999998</v>
      </c>
      <c r="S20">
        <f t="shared" si="6"/>
        <v>0.94</v>
      </c>
      <c r="T20">
        <f>COUNTIF($A$2:$A20,A20)-1</f>
        <v>18</v>
      </c>
      <c r="U20" s="6">
        <f t="shared" si="7"/>
        <v>0.90854008762677485</v>
      </c>
      <c r="V20" s="6" t="str">
        <f t="shared" si="8"/>
        <v>Good</v>
      </c>
    </row>
    <row r="21" spans="1:22" x14ac:dyDescent="0.25">
      <c r="A21" t="s">
        <v>9</v>
      </c>
      <c r="B21" s="5">
        <v>45060</v>
      </c>
      <c r="C21">
        <v>6</v>
      </c>
      <c r="D21">
        <v>25.2</v>
      </c>
      <c r="E21">
        <v>22.9</v>
      </c>
      <c r="F21">
        <v>0</v>
      </c>
      <c r="H21">
        <v>0</v>
      </c>
      <c r="I21">
        <v>0</v>
      </c>
      <c r="J21">
        <v>0</v>
      </c>
      <c r="K21">
        <v>201.41</v>
      </c>
      <c r="L21">
        <f t="shared" si="0"/>
        <v>20</v>
      </c>
      <c r="M21">
        <f t="shared" si="1"/>
        <v>240.8</v>
      </c>
      <c r="N21">
        <f t="shared" si="2"/>
        <v>2</v>
      </c>
      <c r="O21">
        <f>IFERROR(E21 / VLOOKUP(A21, Baselines!A:B, 2, FALSE) * 100, 0)</f>
        <v>84.045768566493933</v>
      </c>
      <c r="P21" s="6">
        <f t="shared" si="3"/>
        <v>0.46450304259634895</v>
      </c>
      <c r="Q21">
        <f t="shared" si="4"/>
        <v>97.591999999999999</v>
      </c>
      <c r="R21" s="6">
        <f t="shared" si="5"/>
        <v>0.97592000000000001</v>
      </c>
      <c r="S21">
        <f t="shared" si="6"/>
        <v>0.94</v>
      </c>
      <c r="T21">
        <f>COUNTIF($A$2:$A21,A21)-1</f>
        <v>19</v>
      </c>
      <c r="U21" s="6">
        <f t="shared" si="7"/>
        <v>0.42611874077079115</v>
      </c>
      <c r="V21" s="6" t="str">
        <f t="shared" si="8"/>
        <v>Needs Check</v>
      </c>
    </row>
    <row r="22" spans="1:22" x14ac:dyDescent="0.25">
      <c r="A22" t="s">
        <v>9</v>
      </c>
      <c r="B22" s="5">
        <v>45067</v>
      </c>
      <c r="C22">
        <v>2</v>
      </c>
      <c r="D22">
        <v>5.6</v>
      </c>
      <c r="E22">
        <v>18</v>
      </c>
      <c r="F22">
        <v>0</v>
      </c>
      <c r="H22">
        <v>0</v>
      </c>
      <c r="I22">
        <v>0</v>
      </c>
      <c r="J22">
        <v>0</v>
      </c>
      <c r="K22">
        <v>105.88</v>
      </c>
      <c r="L22">
        <f t="shared" si="0"/>
        <v>21</v>
      </c>
      <c r="M22">
        <f t="shared" si="1"/>
        <v>246.4</v>
      </c>
      <c r="N22">
        <f t="shared" si="2"/>
        <v>2</v>
      </c>
      <c r="O22">
        <f>IFERROR(E22 / VLOOKUP(A22, Baselines!A:B, 2, FALSE) * 100, 0)</f>
        <v>66.062176165803095</v>
      </c>
      <c r="P22" s="6">
        <f t="shared" si="3"/>
        <v>0.36511156186612581</v>
      </c>
      <c r="Q22">
        <f t="shared" si="4"/>
        <v>97.536000000000001</v>
      </c>
      <c r="R22" s="6">
        <f t="shared" si="5"/>
        <v>0.97536</v>
      </c>
      <c r="S22">
        <f t="shared" si="6"/>
        <v>0.94</v>
      </c>
      <c r="T22">
        <f>COUNTIF($A$2:$A22,A22)-1</f>
        <v>20</v>
      </c>
      <c r="U22" s="6">
        <f t="shared" si="7"/>
        <v>0.3347483002028398</v>
      </c>
      <c r="V22" s="6" t="str">
        <f t="shared" si="8"/>
        <v>Needs Check</v>
      </c>
    </row>
    <row r="23" spans="1:22" x14ac:dyDescent="0.25">
      <c r="A23" t="s">
        <v>9</v>
      </c>
      <c r="B23" s="5">
        <v>45074</v>
      </c>
      <c r="C23">
        <v>7</v>
      </c>
      <c r="D23">
        <v>24.5</v>
      </c>
      <c r="E23">
        <v>25</v>
      </c>
      <c r="F23">
        <v>0</v>
      </c>
      <c r="H23">
        <v>0</v>
      </c>
      <c r="I23">
        <v>0</v>
      </c>
      <c r="J23">
        <v>0</v>
      </c>
      <c r="K23">
        <v>173.44</v>
      </c>
      <c r="L23">
        <f t="shared" si="0"/>
        <v>22</v>
      </c>
      <c r="M23">
        <f t="shared" si="1"/>
        <v>270.89999999999998</v>
      </c>
      <c r="N23">
        <f t="shared" si="2"/>
        <v>2</v>
      </c>
      <c r="O23">
        <f>IFERROR(E23 / VLOOKUP(A23, Baselines!A:B, 2, FALSE) * 100, 0)</f>
        <v>91.753022452504297</v>
      </c>
      <c r="P23" s="6">
        <f t="shared" si="3"/>
        <v>0.50709939148073024</v>
      </c>
      <c r="Q23">
        <f t="shared" si="4"/>
        <v>97.291000000000011</v>
      </c>
      <c r="R23" s="6">
        <f t="shared" si="5"/>
        <v>0.97291000000000016</v>
      </c>
      <c r="S23">
        <f t="shared" si="6"/>
        <v>0.94</v>
      </c>
      <c r="T23">
        <f>COUNTIF($A$2:$A23,A23)-1</f>
        <v>21</v>
      </c>
      <c r="U23" s="6">
        <f t="shared" si="7"/>
        <v>0.46376034482758627</v>
      </c>
      <c r="V23" s="6" t="str">
        <f t="shared" si="8"/>
        <v>Needs Check</v>
      </c>
    </row>
    <row r="24" spans="1:22" x14ac:dyDescent="0.25">
      <c r="A24" t="s">
        <v>9</v>
      </c>
      <c r="B24" s="5">
        <v>45081</v>
      </c>
      <c r="C24">
        <v>7</v>
      </c>
      <c r="D24">
        <v>30.1</v>
      </c>
      <c r="E24">
        <v>30.2</v>
      </c>
      <c r="F24">
        <v>0</v>
      </c>
      <c r="H24">
        <v>0</v>
      </c>
      <c r="I24">
        <v>0</v>
      </c>
      <c r="J24">
        <v>0</v>
      </c>
      <c r="K24">
        <v>310.42</v>
      </c>
      <c r="L24">
        <f t="shared" si="0"/>
        <v>23</v>
      </c>
      <c r="M24">
        <f t="shared" si="1"/>
        <v>301</v>
      </c>
      <c r="N24">
        <f t="shared" si="2"/>
        <v>2</v>
      </c>
      <c r="O24">
        <f>IFERROR(E24 / VLOOKUP(A24, Baselines!A:B, 2, FALSE) * 100, 0)</f>
        <v>110.83765112262518</v>
      </c>
      <c r="P24" s="6">
        <f t="shared" si="3"/>
        <v>0.61257606490872207</v>
      </c>
      <c r="Q24">
        <f t="shared" si="4"/>
        <v>96.99</v>
      </c>
      <c r="R24" s="6">
        <f t="shared" si="5"/>
        <v>0.96989999999999998</v>
      </c>
      <c r="S24">
        <f t="shared" si="6"/>
        <v>0.94</v>
      </c>
      <c r="T24">
        <f>COUNTIF($A$2:$A24,A24)-1</f>
        <v>22</v>
      </c>
      <c r="U24" s="6">
        <f t="shared" si="7"/>
        <v>0.55848927383367131</v>
      </c>
      <c r="V24" s="6" t="str">
        <f t="shared" si="8"/>
        <v>Needs Check</v>
      </c>
    </row>
    <row r="25" spans="1:22" x14ac:dyDescent="0.25">
      <c r="A25" t="s">
        <v>9</v>
      </c>
      <c r="B25" s="5">
        <v>45088</v>
      </c>
      <c r="C25">
        <v>7</v>
      </c>
      <c r="D25">
        <v>19.600000000000001</v>
      </c>
      <c r="E25">
        <v>26.4</v>
      </c>
      <c r="F25">
        <v>1</v>
      </c>
      <c r="G25" t="s">
        <v>24</v>
      </c>
      <c r="H25">
        <v>123.78</v>
      </c>
      <c r="I25">
        <v>0</v>
      </c>
      <c r="J25">
        <v>0</v>
      </c>
      <c r="K25">
        <v>124</v>
      </c>
      <c r="L25">
        <f t="shared" si="0"/>
        <v>24</v>
      </c>
      <c r="M25">
        <f t="shared" si="1"/>
        <v>320.60000000000002</v>
      </c>
      <c r="N25">
        <f t="shared" si="2"/>
        <v>2</v>
      </c>
      <c r="O25">
        <f>IFERROR(E25 / VLOOKUP(A25, Baselines!A:B, 2, FALSE) * 100, 0)</f>
        <v>96.891191709844534</v>
      </c>
      <c r="P25" s="6">
        <f t="shared" si="3"/>
        <v>0.53549695740365111</v>
      </c>
      <c r="Q25">
        <f t="shared" si="4"/>
        <v>96.793999999999997</v>
      </c>
      <c r="R25" s="6">
        <f t="shared" si="5"/>
        <v>0.96794000000000002</v>
      </c>
      <c r="S25">
        <f t="shared" si="6"/>
        <v>0.94</v>
      </c>
      <c r="T25">
        <f>COUNTIF($A$2:$A25,A25)-1</f>
        <v>23</v>
      </c>
      <c r="U25" s="6">
        <f t="shared" si="7"/>
        <v>0.48722918945233262</v>
      </c>
      <c r="V25" s="6" t="str">
        <f t="shared" si="8"/>
        <v>Needs Check</v>
      </c>
    </row>
    <row r="26" spans="1:22" x14ac:dyDescent="0.25">
      <c r="A26" t="s">
        <v>9</v>
      </c>
      <c r="B26" s="5">
        <v>45095</v>
      </c>
      <c r="C26">
        <v>2</v>
      </c>
      <c r="D26">
        <v>7.8</v>
      </c>
      <c r="E26">
        <v>22.1</v>
      </c>
      <c r="F26">
        <v>0</v>
      </c>
      <c r="H26">
        <v>0</v>
      </c>
      <c r="I26">
        <v>0</v>
      </c>
      <c r="J26">
        <v>0</v>
      </c>
      <c r="K26">
        <v>53.89</v>
      </c>
      <c r="L26">
        <f t="shared" si="0"/>
        <v>25</v>
      </c>
      <c r="M26">
        <f t="shared" si="1"/>
        <v>328.40000000000003</v>
      </c>
      <c r="N26">
        <f t="shared" si="2"/>
        <v>2</v>
      </c>
      <c r="O26">
        <f>IFERROR(E26 / VLOOKUP(A26, Baselines!A:B, 2, FALSE) * 100, 0)</f>
        <v>81.109671848013804</v>
      </c>
      <c r="P26" s="6">
        <f t="shared" si="3"/>
        <v>0.44827586206896558</v>
      </c>
      <c r="Q26">
        <f t="shared" si="4"/>
        <v>96.716000000000008</v>
      </c>
      <c r="R26" s="6">
        <f t="shared" si="5"/>
        <v>0.96716000000000013</v>
      </c>
      <c r="S26">
        <f t="shared" si="6"/>
        <v>0.94</v>
      </c>
      <c r="T26">
        <f>COUNTIF($A$2:$A26,A26)-1</f>
        <v>24</v>
      </c>
      <c r="U26" s="6">
        <f t="shared" si="7"/>
        <v>0.40754121379310354</v>
      </c>
      <c r="V26" s="6" t="str">
        <f t="shared" si="8"/>
        <v>Needs Check</v>
      </c>
    </row>
    <row r="27" spans="1:22" x14ac:dyDescent="0.25">
      <c r="A27" t="s">
        <v>9</v>
      </c>
      <c r="B27" s="5">
        <v>45102</v>
      </c>
      <c r="C27">
        <v>4</v>
      </c>
      <c r="D27">
        <v>3.2</v>
      </c>
      <c r="E27">
        <v>43.8</v>
      </c>
      <c r="F27">
        <v>0</v>
      </c>
      <c r="H27">
        <v>0</v>
      </c>
      <c r="I27">
        <v>0</v>
      </c>
      <c r="J27">
        <v>0</v>
      </c>
      <c r="K27">
        <v>38.21</v>
      </c>
      <c r="L27">
        <f t="shared" si="0"/>
        <v>26</v>
      </c>
      <c r="M27">
        <f t="shared" si="1"/>
        <v>331.6</v>
      </c>
      <c r="N27">
        <f t="shared" si="2"/>
        <v>2</v>
      </c>
      <c r="O27">
        <f>IFERROR(E27 / VLOOKUP(A27, Baselines!A:B, 2, FALSE) * 100, 0)</f>
        <v>160.75129533678751</v>
      </c>
      <c r="P27" s="6">
        <f t="shared" si="3"/>
        <v>0.88843813387423931</v>
      </c>
      <c r="Q27">
        <f t="shared" si="4"/>
        <v>96.683999999999997</v>
      </c>
      <c r="R27" s="6">
        <f t="shared" si="5"/>
        <v>0.96683999999999992</v>
      </c>
      <c r="S27">
        <f t="shared" si="6"/>
        <v>0.94</v>
      </c>
      <c r="T27">
        <f>COUNTIF($A$2:$A27,A27)-1</f>
        <v>25</v>
      </c>
      <c r="U27" s="6">
        <f t="shared" si="7"/>
        <v>0.8074388738336713</v>
      </c>
      <c r="V27" s="6" t="str">
        <f t="shared" si="8"/>
        <v>Good</v>
      </c>
    </row>
    <row r="28" spans="1:22" x14ac:dyDescent="0.25">
      <c r="A28" t="s">
        <v>9</v>
      </c>
      <c r="B28" s="5">
        <v>45109</v>
      </c>
      <c r="C28">
        <v>7</v>
      </c>
      <c r="D28">
        <v>35.700000000000003</v>
      </c>
      <c r="E28">
        <v>13.4</v>
      </c>
      <c r="F28">
        <v>0</v>
      </c>
      <c r="H28">
        <v>0</v>
      </c>
      <c r="I28">
        <v>0</v>
      </c>
      <c r="J28">
        <v>0</v>
      </c>
      <c r="K28">
        <v>235.82</v>
      </c>
      <c r="L28">
        <f t="shared" si="0"/>
        <v>27</v>
      </c>
      <c r="M28">
        <f t="shared" si="1"/>
        <v>367.3</v>
      </c>
      <c r="N28">
        <f t="shared" si="2"/>
        <v>2</v>
      </c>
      <c r="O28">
        <f>IFERROR(E28 / VLOOKUP(A28, Baselines!A:B, 2, FALSE) * 100, 0)</f>
        <v>49.179620034542303</v>
      </c>
      <c r="P28" s="6">
        <f t="shared" si="3"/>
        <v>0.27180527383367142</v>
      </c>
      <c r="Q28">
        <f t="shared" si="4"/>
        <v>96.326999999999998</v>
      </c>
      <c r="R28" s="6">
        <f t="shared" si="5"/>
        <v>0.96326999999999996</v>
      </c>
      <c r="S28">
        <f t="shared" si="6"/>
        <v>0.94</v>
      </c>
      <c r="T28">
        <f>COUNTIF($A$2:$A28,A28)-1</f>
        <v>26</v>
      </c>
      <c r="U28" s="6">
        <f t="shared" si="7"/>
        <v>0.24611255415821501</v>
      </c>
      <c r="V28" s="6" t="str">
        <f t="shared" si="8"/>
        <v>Critical</v>
      </c>
    </row>
    <row r="29" spans="1:22" x14ac:dyDescent="0.25">
      <c r="A29" t="s">
        <v>9</v>
      </c>
      <c r="B29" s="5">
        <v>45116</v>
      </c>
      <c r="C29">
        <v>1</v>
      </c>
      <c r="D29">
        <v>5</v>
      </c>
      <c r="E29">
        <v>32.6</v>
      </c>
      <c r="F29">
        <v>0</v>
      </c>
      <c r="H29">
        <v>0</v>
      </c>
      <c r="I29">
        <v>0</v>
      </c>
      <c r="J29">
        <v>0</v>
      </c>
      <c r="K29">
        <v>34.11</v>
      </c>
      <c r="L29">
        <f t="shared" si="0"/>
        <v>28</v>
      </c>
      <c r="M29">
        <f t="shared" si="1"/>
        <v>372.3</v>
      </c>
      <c r="N29">
        <f t="shared" si="2"/>
        <v>2</v>
      </c>
      <c r="O29">
        <f>IFERROR(E29 / VLOOKUP(A29, Baselines!A:B, 2, FALSE) * 100, 0)</f>
        <v>119.64594127806561</v>
      </c>
      <c r="P29" s="6">
        <f t="shared" si="3"/>
        <v>0.66125760649087229</v>
      </c>
      <c r="Q29">
        <f t="shared" si="4"/>
        <v>96.277000000000001</v>
      </c>
      <c r="R29" s="6">
        <f t="shared" si="5"/>
        <v>0.96277000000000001</v>
      </c>
      <c r="S29">
        <f t="shared" si="6"/>
        <v>0.94</v>
      </c>
      <c r="T29">
        <f>COUNTIF($A$2:$A29,A29)-1</f>
        <v>27</v>
      </c>
      <c r="U29" s="6">
        <f t="shared" si="7"/>
        <v>0.598440646653144</v>
      </c>
      <c r="V29" s="6" t="str">
        <f t="shared" si="8"/>
        <v>Needs Check</v>
      </c>
    </row>
    <row r="30" spans="1:22" x14ac:dyDescent="0.25">
      <c r="A30" t="s">
        <v>9</v>
      </c>
      <c r="B30" s="5">
        <v>45123</v>
      </c>
      <c r="C30">
        <v>0</v>
      </c>
      <c r="D30">
        <v>0</v>
      </c>
      <c r="E30">
        <v>0</v>
      </c>
      <c r="F30">
        <v>0</v>
      </c>
      <c r="H30">
        <v>0</v>
      </c>
      <c r="I30">
        <v>0</v>
      </c>
      <c r="J30">
        <v>0</v>
      </c>
      <c r="K30">
        <v>0</v>
      </c>
      <c r="L30">
        <f t="shared" si="0"/>
        <v>29</v>
      </c>
      <c r="M30">
        <f t="shared" si="1"/>
        <v>372.3</v>
      </c>
      <c r="N30">
        <f t="shared" si="2"/>
        <v>2</v>
      </c>
      <c r="O30">
        <f>IFERROR(E30 / VLOOKUP(A30, Baselines!A:B, 2, FALSE) * 100, 0)</f>
        <v>0</v>
      </c>
      <c r="P30" s="6">
        <f t="shared" si="3"/>
        <v>0</v>
      </c>
      <c r="Q30">
        <f t="shared" si="4"/>
        <v>96.277000000000001</v>
      </c>
      <c r="R30" s="6">
        <f t="shared" si="5"/>
        <v>0.96277000000000001</v>
      </c>
      <c r="S30">
        <f t="shared" si="6"/>
        <v>0.94</v>
      </c>
      <c r="T30">
        <f>COUNTIF($A$2:$A30,A30)-1</f>
        <v>28</v>
      </c>
      <c r="U30" s="6">
        <f t="shared" si="7"/>
        <v>0</v>
      </c>
      <c r="V30" s="6" t="str">
        <f t="shared" si="8"/>
        <v>Critical</v>
      </c>
    </row>
    <row r="31" spans="1:22" x14ac:dyDescent="0.25">
      <c r="A31" t="s">
        <v>9</v>
      </c>
      <c r="B31" s="5">
        <v>45130</v>
      </c>
      <c r="C31">
        <v>2</v>
      </c>
      <c r="D31">
        <v>4.4000000000000004</v>
      </c>
      <c r="E31">
        <v>22.4</v>
      </c>
      <c r="F31">
        <v>0</v>
      </c>
      <c r="H31">
        <v>0</v>
      </c>
      <c r="I31">
        <v>1</v>
      </c>
      <c r="J31">
        <v>4</v>
      </c>
      <c r="K31">
        <v>63.16</v>
      </c>
      <c r="L31">
        <f t="shared" si="0"/>
        <v>30</v>
      </c>
      <c r="M31">
        <f t="shared" si="1"/>
        <v>376.7</v>
      </c>
      <c r="N31">
        <f t="shared" si="2"/>
        <v>3</v>
      </c>
      <c r="O31">
        <f>IFERROR(E31 / VLOOKUP(A31, Baselines!A:B, 2, FALSE) * 100, 0)</f>
        <v>82.210708117443843</v>
      </c>
      <c r="P31" s="6">
        <f t="shared" si="3"/>
        <v>0.45436105476673427</v>
      </c>
      <c r="Q31">
        <f t="shared" si="4"/>
        <v>96.233000000000004</v>
      </c>
      <c r="R31" s="6">
        <f t="shared" si="5"/>
        <v>0.96233000000000002</v>
      </c>
      <c r="S31">
        <f t="shared" si="6"/>
        <v>0.91</v>
      </c>
      <c r="T31">
        <f>COUNTIF($A$2:$A31,A31)-1</f>
        <v>29</v>
      </c>
      <c r="U31" s="6">
        <f t="shared" si="7"/>
        <v>0.39789319918864097</v>
      </c>
      <c r="V31" s="6" t="str">
        <f t="shared" si="8"/>
        <v>Needs Check</v>
      </c>
    </row>
    <row r="32" spans="1:22" x14ac:dyDescent="0.25">
      <c r="A32" t="s">
        <v>9</v>
      </c>
      <c r="B32" s="5">
        <v>45137</v>
      </c>
      <c r="C32">
        <v>3</v>
      </c>
      <c r="D32">
        <v>3.3</v>
      </c>
      <c r="E32">
        <v>10</v>
      </c>
      <c r="F32">
        <v>0</v>
      </c>
      <c r="H32">
        <v>0</v>
      </c>
      <c r="I32">
        <v>0</v>
      </c>
      <c r="J32">
        <v>0</v>
      </c>
      <c r="K32">
        <v>21.29</v>
      </c>
      <c r="L32">
        <f t="shared" si="0"/>
        <v>31</v>
      </c>
      <c r="M32">
        <f t="shared" si="1"/>
        <v>380</v>
      </c>
      <c r="N32">
        <f t="shared" si="2"/>
        <v>3</v>
      </c>
      <c r="O32">
        <f>IFERROR(E32 / VLOOKUP(A32, Baselines!A:B, 2, FALSE) * 100, 0)</f>
        <v>36.70120898100172</v>
      </c>
      <c r="P32" s="6">
        <f t="shared" si="3"/>
        <v>0.20283975659229211</v>
      </c>
      <c r="Q32">
        <f t="shared" si="4"/>
        <v>96.2</v>
      </c>
      <c r="R32" s="6">
        <f t="shared" si="5"/>
        <v>0.96200000000000008</v>
      </c>
      <c r="S32">
        <f t="shared" si="6"/>
        <v>0.91</v>
      </c>
      <c r="T32">
        <f>COUNTIF($A$2:$A32,A32)-1</f>
        <v>30</v>
      </c>
      <c r="U32" s="6">
        <f t="shared" si="7"/>
        <v>0.17756997971602437</v>
      </c>
      <c r="V32" s="6" t="str">
        <f t="shared" si="8"/>
        <v>Critical</v>
      </c>
    </row>
    <row r="33" spans="1:22" x14ac:dyDescent="0.25">
      <c r="A33" t="s">
        <v>9</v>
      </c>
      <c r="B33" s="5">
        <v>45144</v>
      </c>
      <c r="C33">
        <v>3</v>
      </c>
      <c r="D33">
        <v>3.3</v>
      </c>
      <c r="E33">
        <v>11</v>
      </c>
      <c r="F33">
        <v>0</v>
      </c>
      <c r="H33">
        <v>0</v>
      </c>
      <c r="I33">
        <v>0</v>
      </c>
      <c r="J33">
        <v>0</v>
      </c>
      <c r="K33">
        <v>62.34</v>
      </c>
      <c r="L33">
        <f t="shared" si="0"/>
        <v>32</v>
      </c>
      <c r="M33">
        <f t="shared" si="1"/>
        <v>383.3</v>
      </c>
      <c r="N33">
        <f t="shared" si="2"/>
        <v>3</v>
      </c>
      <c r="O33">
        <f>IFERROR(E33 / VLOOKUP(A33, Baselines!A:B, 2, FALSE) * 100, 0)</f>
        <v>40.371329879101893</v>
      </c>
      <c r="P33" s="6">
        <f t="shared" si="3"/>
        <v>0.22312373225152132</v>
      </c>
      <c r="Q33">
        <f t="shared" si="4"/>
        <v>96.167000000000002</v>
      </c>
      <c r="R33" s="6">
        <f t="shared" si="5"/>
        <v>0.96167000000000002</v>
      </c>
      <c r="S33">
        <f t="shared" si="6"/>
        <v>0.91</v>
      </c>
      <c r="T33">
        <f>COUNTIF($A$2:$A33,A33)-1</f>
        <v>31</v>
      </c>
      <c r="U33" s="6">
        <f t="shared" si="7"/>
        <v>0.19525997363083167</v>
      </c>
      <c r="V33" s="6" t="str">
        <f t="shared" si="8"/>
        <v>Critical</v>
      </c>
    </row>
    <row r="34" spans="1:22" x14ac:dyDescent="0.25">
      <c r="A34" t="s">
        <v>9</v>
      </c>
      <c r="B34" s="5">
        <v>45151</v>
      </c>
      <c r="C34">
        <v>4</v>
      </c>
      <c r="D34">
        <v>10.8</v>
      </c>
      <c r="E34">
        <v>49.3</v>
      </c>
      <c r="F34">
        <v>0</v>
      </c>
      <c r="H34">
        <v>0</v>
      </c>
      <c r="I34">
        <v>0</v>
      </c>
      <c r="J34">
        <v>0</v>
      </c>
      <c r="K34">
        <v>142.57</v>
      </c>
      <c r="L34">
        <f t="shared" si="0"/>
        <v>33</v>
      </c>
      <c r="M34">
        <f t="shared" si="1"/>
        <v>394.1</v>
      </c>
      <c r="N34">
        <f t="shared" si="2"/>
        <v>3</v>
      </c>
      <c r="O34">
        <f>IFERROR(E34 / VLOOKUP(A34, Baselines!A:B, 2, FALSE) * 100, 0)</f>
        <v>180.93696027633845</v>
      </c>
      <c r="P34" s="6">
        <f t="shared" si="3"/>
        <v>1</v>
      </c>
      <c r="Q34">
        <f t="shared" si="4"/>
        <v>96.059000000000012</v>
      </c>
      <c r="R34" s="6">
        <f t="shared" si="5"/>
        <v>0.96059000000000017</v>
      </c>
      <c r="S34">
        <f t="shared" si="6"/>
        <v>0.91</v>
      </c>
      <c r="T34">
        <f>COUNTIF($A$2:$A34,A34)-1</f>
        <v>32</v>
      </c>
      <c r="U34" s="6">
        <f t="shared" si="7"/>
        <v>0.87413690000000022</v>
      </c>
      <c r="V34" s="6" t="str">
        <f t="shared" si="8"/>
        <v>Good</v>
      </c>
    </row>
    <row r="35" spans="1:22" x14ac:dyDescent="0.25">
      <c r="A35" t="s">
        <v>9</v>
      </c>
      <c r="B35" s="5">
        <v>45158</v>
      </c>
      <c r="C35">
        <v>7</v>
      </c>
      <c r="D35">
        <v>36.4</v>
      </c>
      <c r="E35">
        <v>34.700000000000003</v>
      </c>
      <c r="F35">
        <v>0</v>
      </c>
      <c r="H35">
        <v>0</v>
      </c>
      <c r="I35">
        <v>0</v>
      </c>
      <c r="J35">
        <v>0</v>
      </c>
      <c r="K35">
        <v>282.91000000000003</v>
      </c>
      <c r="L35">
        <f t="shared" si="0"/>
        <v>34</v>
      </c>
      <c r="M35">
        <f t="shared" si="1"/>
        <v>430.5</v>
      </c>
      <c r="N35">
        <f t="shared" si="2"/>
        <v>3</v>
      </c>
      <c r="O35">
        <f>IFERROR(E35 / VLOOKUP(A35, Baselines!A:B, 2, FALSE) * 100, 0)</f>
        <v>127.35319516407597</v>
      </c>
      <c r="P35" s="6">
        <f t="shared" si="3"/>
        <v>0.70385395537525364</v>
      </c>
      <c r="Q35">
        <f t="shared" si="4"/>
        <v>95.694999999999993</v>
      </c>
      <c r="R35" s="6">
        <f t="shared" si="5"/>
        <v>0.95694999999999997</v>
      </c>
      <c r="S35">
        <f t="shared" si="6"/>
        <v>0.91</v>
      </c>
      <c r="T35">
        <f>COUNTIF($A$2:$A35,A35)-1</f>
        <v>33</v>
      </c>
      <c r="U35" s="6">
        <f t="shared" si="7"/>
        <v>0.61293326876267751</v>
      </c>
      <c r="V35" s="6" t="str">
        <f t="shared" si="8"/>
        <v>Needs Check</v>
      </c>
    </row>
    <row r="36" spans="1:22" x14ac:dyDescent="0.25">
      <c r="A36" t="s">
        <v>9</v>
      </c>
      <c r="B36" s="5">
        <v>45165</v>
      </c>
      <c r="C36">
        <v>3</v>
      </c>
      <c r="D36">
        <v>4.1999999999999993</v>
      </c>
      <c r="E36">
        <v>39.700000000000003</v>
      </c>
      <c r="F36">
        <v>0</v>
      </c>
      <c r="H36">
        <v>0</v>
      </c>
      <c r="I36">
        <v>0</v>
      </c>
      <c r="J36">
        <v>0</v>
      </c>
      <c r="K36">
        <v>39.270000000000003</v>
      </c>
      <c r="L36">
        <f t="shared" si="0"/>
        <v>35</v>
      </c>
      <c r="M36">
        <f t="shared" si="1"/>
        <v>434.7</v>
      </c>
      <c r="N36">
        <f t="shared" si="2"/>
        <v>3</v>
      </c>
      <c r="O36">
        <f>IFERROR(E36 / VLOOKUP(A36, Baselines!A:B, 2, FALSE) * 100, 0)</f>
        <v>145.70379965457681</v>
      </c>
      <c r="P36" s="6">
        <f t="shared" si="3"/>
        <v>0.8052738336713996</v>
      </c>
      <c r="Q36">
        <f t="shared" si="4"/>
        <v>95.653000000000006</v>
      </c>
      <c r="R36" s="6">
        <f t="shared" si="5"/>
        <v>0.9565300000000001</v>
      </c>
      <c r="S36">
        <f t="shared" si="6"/>
        <v>0.91</v>
      </c>
      <c r="T36">
        <f>COUNTIF($A$2:$A36,A36)-1</f>
        <v>34</v>
      </c>
      <c r="U36" s="6">
        <f t="shared" si="7"/>
        <v>0.70094440791075063</v>
      </c>
      <c r="V36" s="6" t="str">
        <f t="shared" si="8"/>
        <v>Good</v>
      </c>
    </row>
    <row r="37" spans="1:22" x14ac:dyDescent="0.25">
      <c r="A37" t="s">
        <v>9</v>
      </c>
      <c r="B37" s="5">
        <v>45172</v>
      </c>
      <c r="C37">
        <v>1</v>
      </c>
      <c r="D37">
        <v>5.8</v>
      </c>
      <c r="E37">
        <v>29.7</v>
      </c>
      <c r="F37">
        <v>0</v>
      </c>
      <c r="H37">
        <v>0</v>
      </c>
      <c r="I37">
        <v>0</v>
      </c>
      <c r="J37">
        <v>0</v>
      </c>
      <c r="K37">
        <v>89.7</v>
      </c>
      <c r="L37">
        <f t="shared" si="0"/>
        <v>36</v>
      </c>
      <c r="M37">
        <f t="shared" si="1"/>
        <v>440.5</v>
      </c>
      <c r="N37">
        <f t="shared" si="2"/>
        <v>3</v>
      </c>
      <c r="O37">
        <f>IFERROR(E37 / VLOOKUP(A37, Baselines!A:B, 2, FALSE) * 100, 0)</f>
        <v>109.0025906735751</v>
      </c>
      <c r="P37" s="6">
        <f t="shared" si="3"/>
        <v>0.60243407707910757</v>
      </c>
      <c r="Q37">
        <f t="shared" si="4"/>
        <v>95.594999999999999</v>
      </c>
      <c r="R37" s="6">
        <f t="shared" si="5"/>
        <v>0.95594999999999997</v>
      </c>
      <c r="S37">
        <f t="shared" si="6"/>
        <v>0.91</v>
      </c>
      <c r="T37">
        <f>COUNTIF($A$2:$A37,A37)-1</f>
        <v>35</v>
      </c>
      <c r="U37" s="6">
        <f t="shared" si="7"/>
        <v>0.52406613894523335</v>
      </c>
      <c r="V37" s="6" t="str">
        <f t="shared" si="8"/>
        <v>Needs Check</v>
      </c>
    </row>
    <row r="38" spans="1:22" x14ac:dyDescent="0.25">
      <c r="A38" t="s">
        <v>9</v>
      </c>
      <c r="B38" s="5">
        <v>45179</v>
      </c>
      <c r="C38">
        <v>1</v>
      </c>
      <c r="D38">
        <v>3.1</v>
      </c>
      <c r="E38">
        <v>42.5</v>
      </c>
      <c r="F38">
        <v>0</v>
      </c>
      <c r="H38">
        <v>0</v>
      </c>
      <c r="I38">
        <v>0</v>
      </c>
      <c r="J38">
        <v>0</v>
      </c>
      <c r="K38">
        <v>21.09</v>
      </c>
      <c r="L38">
        <f t="shared" si="0"/>
        <v>37</v>
      </c>
      <c r="M38">
        <f t="shared" si="1"/>
        <v>443.6</v>
      </c>
      <c r="N38">
        <f t="shared" si="2"/>
        <v>3</v>
      </c>
      <c r="O38">
        <f>IFERROR(E38 / VLOOKUP(A38, Baselines!A:B, 2, FALSE) * 100, 0)</f>
        <v>155.98013816925732</v>
      </c>
      <c r="P38" s="6">
        <f t="shared" si="3"/>
        <v>0.86206896551724155</v>
      </c>
      <c r="Q38">
        <f t="shared" si="4"/>
        <v>95.564000000000007</v>
      </c>
      <c r="R38" s="6">
        <f t="shared" si="5"/>
        <v>0.95564000000000004</v>
      </c>
      <c r="S38">
        <f t="shared" si="6"/>
        <v>0.91</v>
      </c>
      <c r="T38">
        <f>COUNTIF($A$2:$A38,A38)-1</f>
        <v>36</v>
      </c>
      <c r="U38" s="6">
        <f t="shared" si="7"/>
        <v>0.74968310344827604</v>
      </c>
      <c r="V38" s="6" t="str">
        <f t="shared" si="8"/>
        <v>Good</v>
      </c>
    </row>
    <row r="39" spans="1:22" x14ac:dyDescent="0.25">
      <c r="A39" t="s">
        <v>9</v>
      </c>
      <c r="B39" s="5">
        <v>45186</v>
      </c>
      <c r="C39">
        <v>6</v>
      </c>
      <c r="D39">
        <v>3.6</v>
      </c>
      <c r="E39">
        <v>22.1</v>
      </c>
      <c r="F39">
        <v>0</v>
      </c>
      <c r="H39">
        <v>0</v>
      </c>
      <c r="I39">
        <v>0</v>
      </c>
      <c r="J39">
        <v>0</v>
      </c>
      <c r="K39">
        <v>51.47</v>
      </c>
      <c r="L39">
        <f t="shared" si="0"/>
        <v>38</v>
      </c>
      <c r="M39">
        <f t="shared" si="1"/>
        <v>447.20000000000005</v>
      </c>
      <c r="N39">
        <f t="shared" si="2"/>
        <v>3</v>
      </c>
      <c r="O39">
        <f>IFERROR(E39 / VLOOKUP(A39, Baselines!A:B, 2, FALSE) * 100, 0)</f>
        <v>81.109671848013804</v>
      </c>
      <c r="P39" s="6">
        <f t="shared" si="3"/>
        <v>0.44827586206896558</v>
      </c>
      <c r="Q39">
        <f t="shared" si="4"/>
        <v>95.528000000000006</v>
      </c>
      <c r="R39" s="6">
        <f t="shared" si="5"/>
        <v>0.95528000000000002</v>
      </c>
      <c r="S39">
        <f t="shared" si="6"/>
        <v>0.91</v>
      </c>
      <c r="T39">
        <f>COUNTIF($A$2:$A39,A39)-1</f>
        <v>37</v>
      </c>
      <c r="U39" s="6">
        <f t="shared" si="7"/>
        <v>0.38968835862068973</v>
      </c>
      <c r="V39" s="6" t="str">
        <f t="shared" si="8"/>
        <v>Needs Check</v>
      </c>
    </row>
    <row r="40" spans="1:22" x14ac:dyDescent="0.25">
      <c r="A40" t="s">
        <v>9</v>
      </c>
      <c r="B40" s="5">
        <v>45193</v>
      </c>
      <c r="C40">
        <v>0</v>
      </c>
      <c r="D40">
        <v>0</v>
      </c>
      <c r="E40">
        <v>0</v>
      </c>
      <c r="F40">
        <v>0</v>
      </c>
      <c r="H40">
        <v>0</v>
      </c>
      <c r="I40">
        <v>0</v>
      </c>
      <c r="J40">
        <v>0</v>
      </c>
      <c r="K40">
        <v>0</v>
      </c>
      <c r="L40">
        <f t="shared" si="0"/>
        <v>39</v>
      </c>
      <c r="M40">
        <f t="shared" si="1"/>
        <v>447.20000000000005</v>
      </c>
      <c r="N40">
        <f t="shared" si="2"/>
        <v>3</v>
      </c>
      <c r="O40">
        <f>IFERROR(E40 / VLOOKUP(A40, Baselines!A:B, 2, FALSE) * 100, 0)</f>
        <v>0</v>
      </c>
      <c r="P40" s="6">
        <f t="shared" si="3"/>
        <v>0</v>
      </c>
      <c r="Q40">
        <f t="shared" si="4"/>
        <v>95.528000000000006</v>
      </c>
      <c r="R40" s="6">
        <f t="shared" si="5"/>
        <v>0.95528000000000002</v>
      </c>
      <c r="S40">
        <f t="shared" si="6"/>
        <v>0.91</v>
      </c>
      <c r="T40">
        <f>COUNTIF($A$2:$A40,A40)-1</f>
        <v>38</v>
      </c>
      <c r="U40" s="6">
        <f t="shared" si="7"/>
        <v>0</v>
      </c>
      <c r="V40" s="6" t="str">
        <f t="shared" si="8"/>
        <v>Critical</v>
      </c>
    </row>
    <row r="41" spans="1:22" x14ac:dyDescent="0.25">
      <c r="A41" t="s">
        <v>9</v>
      </c>
      <c r="B41" s="5">
        <v>45200</v>
      </c>
      <c r="C41">
        <v>0</v>
      </c>
      <c r="D41">
        <v>0</v>
      </c>
      <c r="E41">
        <v>0</v>
      </c>
      <c r="F41">
        <v>0</v>
      </c>
      <c r="H41">
        <v>0</v>
      </c>
      <c r="I41">
        <v>0</v>
      </c>
      <c r="J41">
        <v>0</v>
      </c>
      <c r="K41">
        <v>0</v>
      </c>
      <c r="L41">
        <f t="shared" si="0"/>
        <v>40</v>
      </c>
      <c r="M41">
        <f t="shared" si="1"/>
        <v>447.20000000000005</v>
      </c>
      <c r="N41">
        <f t="shared" si="2"/>
        <v>3</v>
      </c>
      <c r="O41">
        <f>IFERROR(E41 / VLOOKUP(A41, Baselines!A:B, 2, FALSE) * 100, 0)</f>
        <v>0</v>
      </c>
      <c r="P41" s="6">
        <f t="shared" si="3"/>
        <v>0</v>
      </c>
      <c r="Q41">
        <f t="shared" si="4"/>
        <v>95.528000000000006</v>
      </c>
      <c r="R41" s="6">
        <f t="shared" si="5"/>
        <v>0.95528000000000002</v>
      </c>
      <c r="S41">
        <f t="shared" si="6"/>
        <v>0.91</v>
      </c>
      <c r="T41">
        <f>COUNTIF($A$2:$A41,A41)-1</f>
        <v>39</v>
      </c>
      <c r="U41" s="6">
        <f t="shared" si="7"/>
        <v>0</v>
      </c>
      <c r="V41" s="6" t="str">
        <f t="shared" si="8"/>
        <v>Critical</v>
      </c>
    </row>
    <row r="42" spans="1:22" x14ac:dyDescent="0.25">
      <c r="A42" t="s">
        <v>9</v>
      </c>
      <c r="B42" s="5">
        <v>45207</v>
      </c>
      <c r="C42">
        <v>6</v>
      </c>
      <c r="D42">
        <v>19.8</v>
      </c>
      <c r="E42">
        <v>17</v>
      </c>
      <c r="F42">
        <v>0</v>
      </c>
      <c r="H42">
        <v>0</v>
      </c>
      <c r="I42">
        <v>0</v>
      </c>
      <c r="J42">
        <v>0</v>
      </c>
      <c r="K42">
        <v>266.25</v>
      </c>
      <c r="L42">
        <f t="shared" si="0"/>
        <v>41</v>
      </c>
      <c r="M42">
        <f t="shared" si="1"/>
        <v>467.00000000000006</v>
      </c>
      <c r="N42">
        <f t="shared" si="2"/>
        <v>3</v>
      </c>
      <c r="O42">
        <f>IFERROR(E42 / VLOOKUP(A42, Baselines!A:B, 2, FALSE) * 100, 0)</f>
        <v>62.392055267702915</v>
      </c>
      <c r="P42" s="6">
        <f t="shared" si="3"/>
        <v>0.34482758620689657</v>
      </c>
      <c r="Q42">
        <f t="shared" si="4"/>
        <v>95.33</v>
      </c>
      <c r="R42" s="6">
        <f t="shared" si="5"/>
        <v>0.95330000000000004</v>
      </c>
      <c r="S42">
        <f t="shared" si="6"/>
        <v>0.91</v>
      </c>
      <c r="T42">
        <f>COUNTIF($A$2:$A42,A42)-1</f>
        <v>40</v>
      </c>
      <c r="U42" s="6">
        <f t="shared" si="7"/>
        <v>0.2991389655172414</v>
      </c>
      <c r="V42" s="6" t="str">
        <f t="shared" si="8"/>
        <v>Critical</v>
      </c>
    </row>
    <row r="43" spans="1:22" x14ac:dyDescent="0.25">
      <c r="A43" t="s">
        <v>9</v>
      </c>
      <c r="B43" s="5">
        <v>45214</v>
      </c>
      <c r="C43">
        <v>7</v>
      </c>
      <c r="D43">
        <v>30.8</v>
      </c>
      <c r="E43">
        <v>41.5</v>
      </c>
      <c r="F43">
        <v>0</v>
      </c>
      <c r="H43">
        <v>0</v>
      </c>
      <c r="I43">
        <v>0</v>
      </c>
      <c r="J43">
        <v>0</v>
      </c>
      <c r="K43">
        <v>293.95</v>
      </c>
      <c r="L43">
        <f t="shared" si="0"/>
        <v>42</v>
      </c>
      <c r="M43">
        <f t="shared" si="1"/>
        <v>497.80000000000007</v>
      </c>
      <c r="N43">
        <f t="shared" si="2"/>
        <v>3</v>
      </c>
      <c r="O43">
        <f>IFERROR(E43 / VLOOKUP(A43, Baselines!A:B, 2, FALSE) * 100, 0)</f>
        <v>152.31001727115714</v>
      </c>
      <c r="P43" s="6">
        <f t="shared" si="3"/>
        <v>0.84178498985801231</v>
      </c>
      <c r="Q43">
        <f t="shared" si="4"/>
        <v>95.021999999999991</v>
      </c>
      <c r="R43" s="6">
        <f t="shared" si="5"/>
        <v>0.95021999999999995</v>
      </c>
      <c r="S43">
        <f t="shared" si="6"/>
        <v>0.91</v>
      </c>
      <c r="T43">
        <f>COUNTIF($A$2:$A43,A43)-1</f>
        <v>41</v>
      </c>
      <c r="U43" s="6">
        <f t="shared" si="7"/>
        <v>0.72789164908722126</v>
      </c>
      <c r="V43" s="6" t="str">
        <f t="shared" si="8"/>
        <v>Good</v>
      </c>
    </row>
    <row r="44" spans="1:22" x14ac:dyDescent="0.25">
      <c r="A44" t="s">
        <v>9</v>
      </c>
      <c r="B44" s="5">
        <v>45221</v>
      </c>
      <c r="C44">
        <v>6</v>
      </c>
      <c r="D44">
        <v>5.4</v>
      </c>
      <c r="E44">
        <v>43.6</v>
      </c>
      <c r="F44">
        <v>0</v>
      </c>
      <c r="H44">
        <v>0</v>
      </c>
      <c r="I44">
        <v>0</v>
      </c>
      <c r="J44">
        <v>0</v>
      </c>
      <c r="K44">
        <v>76.069999999999993</v>
      </c>
      <c r="L44">
        <f t="shared" si="0"/>
        <v>43</v>
      </c>
      <c r="M44">
        <f t="shared" si="1"/>
        <v>503.20000000000005</v>
      </c>
      <c r="N44">
        <f t="shared" si="2"/>
        <v>3</v>
      </c>
      <c r="O44">
        <f>IFERROR(E44 / VLOOKUP(A44, Baselines!A:B, 2, FALSE) * 100, 0)</f>
        <v>160.0172711571675</v>
      </c>
      <c r="P44" s="6">
        <f t="shared" si="3"/>
        <v>0.88438133874239366</v>
      </c>
      <c r="Q44">
        <f t="shared" si="4"/>
        <v>94.968000000000004</v>
      </c>
      <c r="R44" s="6">
        <f t="shared" si="5"/>
        <v>0.94968000000000008</v>
      </c>
      <c r="S44">
        <f t="shared" si="6"/>
        <v>0.91</v>
      </c>
      <c r="T44">
        <f>COUNTIF($A$2:$A44,A44)-1</f>
        <v>42</v>
      </c>
      <c r="U44" s="6">
        <f t="shared" si="7"/>
        <v>0.76429013549695768</v>
      </c>
      <c r="V44" s="6" t="str">
        <f t="shared" si="8"/>
        <v>Good</v>
      </c>
    </row>
    <row r="45" spans="1:22" x14ac:dyDescent="0.25">
      <c r="A45" t="s">
        <v>9</v>
      </c>
      <c r="B45" s="5">
        <v>45228</v>
      </c>
      <c r="C45">
        <v>2</v>
      </c>
      <c r="D45">
        <v>7.4</v>
      </c>
      <c r="E45">
        <v>47.1</v>
      </c>
      <c r="F45">
        <v>0</v>
      </c>
      <c r="H45">
        <v>0</v>
      </c>
      <c r="I45">
        <v>0</v>
      </c>
      <c r="J45">
        <v>0</v>
      </c>
      <c r="K45">
        <v>51.37</v>
      </c>
      <c r="L45">
        <f t="shared" si="0"/>
        <v>44</v>
      </c>
      <c r="M45">
        <f t="shared" si="1"/>
        <v>510.6</v>
      </c>
      <c r="N45">
        <f t="shared" si="2"/>
        <v>3</v>
      </c>
      <c r="O45">
        <f>IFERROR(E45 / VLOOKUP(A45, Baselines!A:B, 2, FALSE) * 100, 0)</f>
        <v>172.86269430051811</v>
      </c>
      <c r="P45" s="6">
        <f t="shared" si="3"/>
        <v>0.95537525354969599</v>
      </c>
      <c r="Q45">
        <f t="shared" si="4"/>
        <v>94.894000000000005</v>
      </c>
      <c r="R45" s="6">
        <f t="shared" si="5"/>
        <v>0.94894000000000001</v>
      </c>
      <c r="S45">
        <f t="shared" si="6"/>
        <v>0.91</v>
      </c>
      <c r="T45">
        <f>COUNTIF($A$2:$A45,A45)-1</f>
        <v>43</v>
      </c>
      <c r="U45" s="6">
        <f t="shared" si="7"/>
        <v>0.82500035172413821</v>
      </c>
      <c r="V45" s="6" t="str">
        <f t="shared" si="8"/>
        <v>Good</v>
      </c>
    </row>
    <row r="46" spans="1:22" x14ac:dyDescent="0.25">
      <c r="A46" t="s">
        <v>9</v>
      </c>
      <c r="B46" s="5">
        <v>45235</v>
      </c>
      <c r="C46">
        <v>5</v>
      </c>
      <c r="D46">
        <v>18.5</v>
      </c>
      <c r="E46">
        <v>33.200000000000003</v>
      </c>
      <c r="F46">
        <v>0</v>
      </c>
      <c r="H46">
        <v>0</v>
      </c>
      <c r="I46">
        <v>0</v>
      </c>
      <c r="J46">
        <v>0</v>
      </c>
      <c r="K46">
        <v>111.25</v>
      </c>
      <c r="L46">
        <f t="shared" si="0"/>
        <v>45</v>
      </c>
      <c r="M46">
        <f t="shared" si="1"/>
        <v>529.1</v>
      </c>
      <c r="N46">
        <f t="shared" si="2"/>
        <v>3</v>
      </c>
      <c r="O46">
        <f>IFERROR(E46 / VLOOKUP(A46, Baselines!A:B, 2, FALSE) * 100, 0)</f>
        <v>121.84801381692571</v>
      </c>
      <c r="P46" s="6">
        <f t="shared" si="3"/>
        <v>0.67342799188640989</v>
      </c>
      <c r="Q46">
        <f t="shared" si="4"/>
        <v>94.709000000000003</v>
      </c>
      <c r="R46" s="6">
        <f t="shared" si="5"/>
        <v>0.94708999999999999</v>
      </c>
      <c r="S46">
        <f t="shared" si="6"/>
        <v>0.91</v>
      </c>
      <c r="T46">
        <f>COUNTIF($A$2:$A46,A46)-1</f>
        <v>44</v>
      </c>
      <c r="U46" s="6">
        <f t="shared" si="7"/>
        <v>0.58039519432048692</v>
      </c>
      <c r="V46" s="6" t="str">
        <f t="shared" si="8"/>
        <v>Needs Check</v>
      </c>
    </row>
    <row r="47" spans="1:22" x14ac:dyDescent="0.25">
      <c r="A47" t="s">
        <v>9</v>
      </c>
      <c r="B47" s="5">
        <v>45242</v>
      </c>
      <c r="C47">
        <v>0</v>
      </c>
      <c r="D47">
        <v>0</v>
      </c>
      <c r="E47">
        <v>0</v>
      </c>
      <c r="F47">
        <v>1</v>
      </c>
      <c r="G47" t="s">
        <v>26</v>
      </c>
      <c r="H47">
        <v>549.49</v>
      </c>
      <c r="I47">
        <v>0</v>
      </c>
      <c r="J47">
        <v>0</v>
      </c>
      <c r="K47">
        <v>0</v>
      </c>
      <c r="L47">
        <f t="shared" si="0"/>
        <v>46</v>
      </c>
      <c r="M47">
        <f t="shared" si="1"/>
        <v>529.1</v>
      </c>
      <c r="N47">
        <f t="shared" si="2"/>
        <v>3</v>
      </c>
      <c r="O47">
        <f>IFERROR(E47 / VLOOKUP(A47, Baselines!A:B, 2, FALSE) * 100, 0)</f>
        <v>0</v>
      </c>
      <c r="P47" s="6">
        <f t="shared" si="3"/>
        <v>0</v>
      </c>
      <c r="Q47">
        <f t="shared" si="4"/>
        <v>94.709000000000003</v>
      </c>
      <c r="R47" s="6">
        <f t="shared" si="5"/>
        <v>0.94708999999999999</v>
      </c>
      <c r="S47">
        <f t="shared" si="6"/>
        <v>0.91</v>
      </c>
      <c r="T47">
        <f>COUNTIF($A$2:$A47,A47)-1</f>
        <v>45</v>
      </c>
      <c r="U47" s="6">
        <f t="shared" si="7"/>
        <v>0</v>
      </c>
      <c r="V47" s="6" t="str">
        <f t="shared" si="8"/>
        <v>Critical</v>
      </c>
    </row>
    <row r="48" spans="1:22" x14ac:dyDescent="0.25">
      <c r="A48" t="s">
        <v>9</v>
      </c>
      <c r="B48" s="5">
        <v>45249</v>
      </c>
      <c r="C48">
        <v>3</v>
      </c>
      <c r="D48">
        <v>17.7</v>
      </c>
      <c r="E48">
        <v>42.3</v>
      </c>
      <c r="F48">
        <v>0</v>
      </c>
      <c r="H48">
        <v>0</v>
      </c>
      <c r="I48">
        <v>0</v>
      </c>
      <c r="J48">
        <v>0</v>
      </c>
      <c r="K48">
        <v>327.39999999999998</v>
      </c>
      <c r="L48">
        <f t="shared" si="0"/>
        <v>47</v>
      </c>
      <c r="M48">
        <f t="shared" si="1"/>
        <v>546.80000000000007</v>
      </c>
      <c r="N48">
        <f t="shared" si="2"/>
        <v>3</v>
      </c>
      <c r="O48">
        <f>IFERROR(E48 / VLOOKUP(A48, Baselines!A:B, 2, FALSE) * 100, 0)</f>
        <v>155.24611398963725</v>
      </c>
      <c r="P48" s="6">
        <f t="shared" si="3"/>
        <v>0.85801217038539557</v>
      </c>
      <c r="Q48">
        <f t="shared" si="4"/>
        <v>94.531999999999996</v>
      </c>
      <c r="R48" s="6">
        <f t="shared" si="5"/>
        <v>0.94531999999999994</v>
      </c>
      <c r="S48">
        <f t="shared" si="6"/>
        <v>0.91</v>
      </c>
      <c r="T48">
        <f>COUNTIF($A$2:$A48,A48)-1</f>
        <v>46</v>
      </c>
      <c r="U48" s="6">
        <f t="shared" si="7"/>
        <v>0.73809741906693704</v>
      </c>
      <c r="V48" s="6" t="str">
        <f t="shared" si="8"/>
        <v>Good</v>
      </c>
    </row>
    <row r="49" spans="1:22" x14ac:dyDescent="0.25">
      <c r="A49" t="s">
        <v>9</v>
      </c>
      <c r="B49" s="5">
        <v>45256</v>
      </c>
      <c r="C49">
        <v>2</v>
      </c>
      <c r="D49">
        <v>9</v>
      </c>
      <c r="E49">
        <v>25.4</v>
      </c>
      <c r="F49">
        <v>0</v>
      </c>
      <c r="H49">
        <v>0</v>
      </c>
      <c r="I49">
        <v>0</v>
      </c>
      <c r="J49">
        <v>0</v>
      </c>
      <c r="K49">
        <v>53.36</v>
      </c>
      <c r="L49">
        <f t="shared" si="0"/>
        <v>48</v>
      </c>
      <c r="M49">
        <f t="shared" si="1"/>
        <v>555.80000000000007</v>
      </c>
      <c r="N49">
        <f t="shared" si="2"/>
        <v>3</v>
      </c>
      <c r="O49">
        <f>IFERROR(E49 / VLOOKUP(A49, Baselines!A:B, 2, FALSE) * 100, 0)</f>
        <v>93.221070811744355</v>
      </c>
      <c r="P49" s="6">
        <f t="shared" si="3"/>
        <v>0.51521298174442187</v>
      </c>
      <c r="Q49">
        <f t="shared" si="4"/>
        <v>94.442000000000007</v>
      </c>
      <c r="R49" s="6">
        <f t="shared" si="5"/>
        <v>0.94442000000000004</v>
      </c>
      <c r="S49">
        <f t="shared" si="6"/>
        <v>0.91</v>
      </c>
      <c r="T49">
        <f>COUNTIF($A$2:$A49,A49)-1</f>
        <v>47</v>
      </c>
      <c r="U49" s="6">
        <f t="shared" si="7"/>
        <v>0.44278547423935088</v>
      </c>
      <c r="V49" s="6" t="str">
        <f t="shared" si="8"/>
        <v>Needs Check</v>
      </c>
    </row>
    <row r="50" spans="1:22" x14ac:dyDescent="0.25">
      <c r="A50" t="s">
        <v>9</v>
      </c>
      <c r="B50" s="5">
        <v>45263</v>
      </c>
      <c r="C50">
        <v>4</v>
      </c>
      <c r="D50">
        <v>4.4000000000000004</v>
      </c>
      <c r="E50">
        <v>43.9</v>
      </c>
      <c r="F50">
        <v>1</v>
      </c>
      <c r="G50" t="s">
        <v>25</v>
      </c>
      <c r="H50">
        <v>645.88</v>
      </c>
      <c r="I50">
        <v>0</v>
      </c>
      <c r="J50">
        <v>0</v>
      </c>
      <c r="K50">
        <v>82.95</v>
      </c>
      <c r="L50">
        <f t="shared" si="0"/>
        <v>49</v>
      </c>
      <c r="M50">
        <f t="shared" si="1"/>
        <v>560.20000000000005</v>
      </c>
      <c r="N50">
        <f t="shared" si="2"/>
        <v>3</v>
      </c>
      <c r="O50">
        <f>IFERROR(E50 / VLOOKUP(A50, Baselines!A:B, 2, FALSE) * 100, 0)</f>
        <v>161.11830742659754</v>
      </c>
      <c r="P50" s="6">
        <f t="shared" si="3"/>
        <v>0.8904665314401623</v>
      </c>
      <c r="Q50">
        <f t="shared" si="4"/>
        <v>94.39800000000001</v>
      </c>
      <c r="R50" s="6">
        <f t="shared" si="5"/>
        <v>0.94398000000000015</v>
      </c>
      <c r="S50">
        <f t="shared" si="6"/>
        <v>0.91</v>
      </c>
      <c r="T50">
        <f>COUNTIF($A$2:$A50,A50)-1</f>
        <v>48</v>
      </c>
      <c r="U50" s="6">
        <f t="shared" si="7"/>
        <v>0.76493016267748493</v>
      </c>
      <c r="V50" s="6" t="str">
        <f t="shared" si="8"/>
        <v>Good</v>
      </c>
    </row>
    <row r="51" spans="1:22" x14ac:dyDescent="0.25">
      <c r="A51" t="s">
        <v>9</v>
      </c>
      <c r="B51" s="5">
        <v>45270</v>
      </c>
      <c r="C51">
        <v>5</v>
      </c>
      <c r="D51">
        <v>5.5</v>
      </c>
      <c r="E51">
        <v>28</v>
      </c>
      <c r="F51">
        <v>0</v>
      </c>
      <c r="H51">
        <v>0</v>
      </c>
      <c r="I51">
        <v>0</v>
      </c>
      <c r="J51">
        <v>0</v>
      </c>
      <c r="K51">
        <v>73.41</v>
      </c>
      <c r="L51">
        <f t="shared" si="0"/>
        <v>50</v>
      </c>
      <c r="M51">
        <f t="shared" si="1"/>
        <v>565.70000000000005</v>
      </c>
      <c r="N51">
        <f t="shared" si="2"/>
        <v>3</v>
      </c>
      <c r="O51">
        <f>IFERROR(E51 / VLOOKUP(A51, Baselines!A:B, 2, FALSE) * 100, 0)</f>
        <v>102.76338514680481</v>
      </c>
      <c r="P51" s="6">
        <f t="shared" si="3"/>
        <v>0.56795131845841784</v>
      </c>
      <c r="Q51">
        <f t="shared" si="4"/>
        <v>94.343000000000004</v>
      </c>
      <c r="R51" s="6">
        <f t="shared" si="5"/>
        <v>0.94342999999999999</v>
      </c>
      <c r="S51">
        <f t="shared" si="6"/>
        <v>0.91</v>
      </c>
      <c r="T51">
        <f>COUNTIF($A$2:$A51,A51)-1</f>
        <v>49</v>
      </c>
      <c r="U51" s="6">
        <f t="shared" si="7"/>
        <v>0.48759830425963491</v>
      </c>
      <c r="V51" s="6" t="str">
        <f t="shared" si="8"/>
        <v>Needs Check</v>
      </c>
    </row>
    <row r="52" spans="1:22" x14ac:dyDescent="0.25">
      <c r="A52" t="s">
        <v>9</v>
      </c>
      <c r="B52" s="5">
        <v>45277</v>
      </c>
      <c r="C52">
        <v>3</v>
      </c>
      <c r="D52">
        <v>5.6999999999999993</v>
      </c>
      <c r="E52">
        <v>27.5</v>
      </c>
      <c r="F52">
        <v>0</v>
      </c>
      <c r="H52">
        <v>0</v>
      </c>
      <c r="I52">
        <v>0</v>
      </c>
      <c r="J52">
        <v>0</v>
      </c>
      <c r="K52">
        <v>42.36</v>
      </c>
      <c r="L52">
        <f t="shared" si="0"/>
        <v>51</v>
      </c>
      <c r="M52">
        <f t="shared" si="1"/>
        <v>571.40000000000009</v>
      </c>
      <c r="N52">
        <f t="shared" si="2"/>
        <v>3</v>
      </c>
      <c r="O52">
        <f>IFERROR(E52 / VLOOKUP(A52, Baselines!A:B, 2, FALSE) * 100, 0)</f>
        <v>100.92832469775472</v>
      </c>
      <c r="P52" s="6">
        <f t="shared" si="3"/>
        <v>0.55780933062880322</v>
      </c>
      <c r="Q52">
        <f t="shared" si="4"/>
        <v>94.286000000000001</v>
      </c>
      <c r="R52" s="6">
        <f t="shared" si="5"/>
        <v>0.94286000000000003</v>
      </c>
      <c r="S52">
        <f t="shared" si="6"/>
        <v>0.91</v>
      </c>
      <c r="T52">
        <f>COUNTIF($A$2:$A52,A52)-1</f>
        <v>50</v>
      </c>
      <c r="U52" s="6">
        <f t="shared" si="7"/>
        <v>0.47860185598377286</v>
      </c>
      <c r="V52" s="6" t="str">
        <f t="shared" si="8"/>
        <v>Needs Check</v>
      </c>
    </row>
    <row r="53" spans="1:22" x14ac:dyDescent="0.25">
      <c r="A53" t="s">
        <v>9</v>
      </c>
      <c r="B53" s="5">
        <v>45284</v>
      </c>
      <c r="C53">
        <v>3</v>
      </c>
      <c r="D53">
        <v>3</v>
      </c>
      <c r="E53">
        <v>11</v>
      </c>
      <c r="F53">
        <v>0</v>
      </c>
      <c r="H53">
        <v>0</v>
      </c>
      <c r="I53">
        <v>0</v>
      </c>
      <c r="J53">
        <v>0</v>
      </c>
      <c r="K53">
        <v>16.5</v>
      </c>
      <c r="L53">
        <f t="shared" si="0"/>
        <v>52</v>
      </c>
      <c r="M53">
        <f t="shared" si="1"/>
        <v>574.40000000000009</v>
      </c>
      <c r="N53">
        <f t="shared" si="2"/>
        <v>3</v>
      </c>
      <c r="O53">
        <f>IFERROR(E53 / VLOOKUP(A53, Baselines!A:B, 2, FALSE) * 100, 0)</f>
        <v>40.371329879101893</v>
      </c>
      <c r="P53" s="6">
        <f t="shared" si="3"/>
        <v>0.22312373225152132</v>
      </c>
      <c r="Q53">
        <f t="shared" si="4"/>
        <v>94.256</v>
      </c>
      <c r="R53" s="6">
        <f t="shared" si="5"/>
        <v>0.94255999999999995</v>
      </c>
      <c r="S53">
        <f t="shared" si="6"/>
        <v>0.91</v>
      </c>
      <c r="T53">
        <f>COUNTIF($A$2:$A53,A53)-1</f>
        <v>51</v>
      </c>
      <c r="U53" s="6">
        <f t="shared" si="7"/>
        <v>0.19137982961460448</v>
      </c>
      <c r="V53" s="6" t="str">
        <f t="shared" si="8"/>
        <v>Critical</v>
      </c>
    </row>
    <row r="54" spans="1:22" x14ac:dyDescent="0.25">
      <c r="A54" t="s">
        <v>9</v>
      </c>
      <c r="B54" s="5">
        <v>45291</v>
      </c>
      <c r="C54">
        <v>2</v>
      </c>
      <c r="D54">
        <v>10.8</v>
      </c>
      <c r="E54">
        <v>24.4</v>
      </c>
      <c r="F54">
        <v>0</v>
      </c>
      <c r="H54">
        <v>0</v>
      </c>
      <c r="I54">
        <v>0</v>
      </c>
      <c r="J54">
        <v>0</v>
      </c>
      <c r="K54">
        <v>65.66</v>
      </c>
      <c r="L54">
        <f t="shared" si="0"/>
        <v>53</v>
      </c>
      <c r="M54">
        <f t="shared" si="1"/>
        <v>585.20000000000005</v>
      </c>
      <c r="N54">
        <f t="shared" si="2"/>
        <v>3</v>
      </c>
      <c r="O54">
        <f>IFERROR(E54 / VLOOKUP(A54, Baselines!A:B, 2, FALSE) * 100, 0)</f>
        <v>89.550949913644189</v>
      </c>
      <c r="P54" s="6">
        <f t="shared" si="3"/>
        <v>0.49492900608519275</v>
      </c>
      <c r="Q54">
        <f t="shared" si="4"/>
        <v>94.147999999999996</v>
      </c>
      <c r="R54" s="6">
        <f t="shared" si="5"/>
        <v>0.94147999999999998</v>
      </c>
      <c r="S54">
        <f t="shared" si="6"/>
        <v>0.91</v>
      </c>
      <c r="T54">
        <f>COUNTIF($A$2:$A54,A54)-1</f>
        <v>52</v>
      </c>
      <c r="U54" s="6">
        <f t="shared" si="7"/>
        <v>0.42402884219066944</v>
      </c>
      <c r="V54" s="6" t="str">
        <f t="shared" si="8"/>
        <v>Needs Check</v>
      </c>
    </row>
    <row r="55" spans="1:22" x14ac:dyDescent="0.25">
      <c r="A55" t="s">
        <v>9</v>
      </c>
      <c r="B55" s="5">
        <v>45298</v>
      </c>
      <c r="C55">
        <v>2</v>
      </c>
      <c r="D55">
        <v>8.6</v>
      </c>
      <c r="E55">
        <v>48.3</v>
      </c>
      <c r="F55">
        <v>0</v>
      </c>
      <c r="H55">
        <v>0</v>
      </c>
      <c r="I55">
        <v>0</v>
      </c>
      <c r="J55">
        <v>0</v>
      </c>
      <c r="K55">
        <v>67.53</v>
      </c>
      <c r="L55">
        <f t="shared" si="0"/>
        <v>54</v>
      </c>
      <c r="M55">
        <f t="shared" si="1"/>
        <v>593.80000000000007</v>
      </c>
      <c r="N55">
        <f t="shared" si="2"/>
        <v>3</v>
      </c>
      <c r="O55">
        <f>IFERROR(E55 / VLOOKUP(A55, Baselines!A:B, 2, FALSE) * 100, 0)</f>
        <v>177.26683937823827</v>
      </c>
      <c r="P55" s="6">
        <f t="shared" si="3"/>
        <v>0.97971602434077076</v>
      </c>
      <c r="Q55">
        <f t="shared" si="4"/>
        <v>94.061999999999998</v>
      </c>
      <c r="R55" s="6">
        <f t="shared" si="5"/>
        <v>0.94062000000000001</v>
      </c>
      <c r="S55">
        <f t="shared" si="6"/>
        <v>0.91</v>
      </c>
      <c r="T55">
        <f>COUNTIF($A$2:$A55,A55)-1</f>
        <v>53</v>
      </c>
      <c r="U55" s="6">
        <f t="shared" si="7"/>
        <v>0.83860184300202845</v>
      </c>
      <c r="V55" s="6" t="str">
        <f t="shared" si="8"/>
        <v>Good</v>
      </c>
    </row>
    <row r="56" spans="1:22" x14ac:dyDescent="0.25">
      <c r="A56" t="s">
        <v>9</v>
      </c>
      <c r="B56" s="5">
        <v>45305</v>
      </c>
      <c r="C56">
        <v>3</v>
      </c>
      <c r="D56">
        <v>10.8</v>
      </c>
      <c r="E56">
        <v>28.9</v>
      </c>
      <c r="F56">
        <v>0</v>
      </c>
      <c r="H56">
        <v>0</v>
      </c>
      <c r="I56">
        <v>0</v>
      </c>
      <c r="J56">
        <v>0</v>
      </c>
      <c r="K56">
        <v>144.51</v>
      </c>
      <c r="L56">
        <f t="shared" si="0"/>
        <v>55</v>
      </c>
      <c r="M56">
        <f t="shared" si="1"/>
        <v>604.6</v>
      </c>
      <c r="N56">
        <f t="shared" si="2"/>
        <v>3</v>
      </c>
      <c r="O56">
        <f>IFERROR(E56 / VLOOKUP(A56, Baselines!A:B, 2, FALSE) * 100, 0)</f>
        <v>106.06649395509496</v>
      </c>
      <c r="P56" s="6">
        <f t="shared" si="3"/>
        <v>0.58620689655172409</v>
      </c>
      <c r="Q56">
        <f t="shared" si="4"/>
        <v>93.954000000000008</v>
      </c>
      <c r="R56" s="6">
        <f t="shared" si="5"/>
        <v>0.93954000000000004</v>
      </c>
      <c r="S56">
        <f t="shared" si="6"/>
        <v>0.91</v>
      </c>
      <c r="T56">
        <f>COUNTIF($A$2:$A56,A56)-1</f>
        <v>54</v>
      </c>
      <c r="U56" s="6">
        <f t="shared" si="7"/>
        <v>0.50119599310344831</v>
      </c>
      <c r="V56" s="6" t="str">
        <f t="shared" si="8"/>
        <v>Needs Check</v>
      </c>
    </row>
    <row r="57" spans="1:22" x14ac:dyDescent="0.25">
      <c r="A57" t="s">
        <v>9</v>
      </c>
      <c r="B57" s="5">
        <v>45312</v>
      </c>
      <c r="C57">
        <v>2</v>
      </c>
      <c r="D57">
        <v>9.8000000000000007</v>
      </c>
      <c r="E57">
        <v>27.6</v>
      </c>
      <c r="F57">
        <v>0</v>
      </c>
      <c r="H57">
        <v>0</v>
      </c>
      <c r="I57">
        <v>0</v>
      </c>
      <c r="J57">
        <v>0</v>
      </c>
      <c r="K57">
        <v>132.66999999999999</v>
      </c>
      <c r="L57">
        <f t="shared" si="0"/>
        <v>56</v>
      </c>
      <c r="M57">
        <f t="shared" si="1"/>
        <v>614.4</v>
      </c>
      <c r="N57">
        <f t="shared" si="2"/>
        <v>3</v>
      </c>
      <c r="O57">
        <f>IFERROR(E57 / VLOOKUP(A57, Baselines!A:B, 2, FALSE) * 100, 0)</f>
        <v>101.29533678756475</v>
      </c>
      <c r="P57" s="6">
        <f t="shared" si="3"/>
        <v>0.55983772819472621</v>
      </c>
      <c r="Q57">
        <f t="shared" si="4"/>
        <v>93.856000000000009</v>
      </c>
      <c r="R57" s="6">
        <f t="shared" si="5"/>
        <v>0.93856000000000006</v>
      </c>
      <c r="S57">
        <f t="shared" si="6"/>
        <v>0.91</v>
      </c>
      <c r="T57">
        <f>COUNTIF($A$2:$A57,A57)-1</f>
        <v>55</v>
      </c>
      <c r="U57" s="6">
        <f t="shared" si="7"/>
        <v>0.47815158133874253</v>
      </c>
      <c r="V57" s="6" t="str">
        <f t="shared" si="8"/>
        <v>Needs Check</v>
      </c>
    </row>
    <row r="58" spans="1:22" x14ac:dyDescent="0.25">
      <c r="A58" t="s">
        <v>9</v>
      </c>
      <c r="B58" s="5">
        <v>45319</v>
      </c>
      <c r="C58">
        <v>2</v>
      </c>
      <c r="D58">
        <v>9.6</v>
      </c>
      <c r="E58">
        <v>21.9</v>
      </c>
      <c r="F58">
        <v>0</v>
      </c>
      <c r="H58">
        <v>0</v>
      </c>
      <c r="I58">
        <v>0</v>
      </c>
      <c r="J58">
        <v>0</v>
      </c>
      <c r="K58">
        <v>134.61000000000001</v>
      </c>
      <c r="L58">
        <f t="shared" si="0"/>
        <v>57</v>
      </c>
      <c r="M58">
        <f t="shared" si="1"/>
        <v>624</v>
      </c>
      <c r="N58">
        <f t="shared" si="2"/>
        <v>3</v>
      </c>
      <c r="O58">
        <f>IFERROR(E58 / VLOOKUP(A58, Baselines!A:B, 2, FALSE) * 100, 0)</f>
        <v>80.375647668393754</v>
      </c>
      <c r="P58" s="6">
        <f t="shared" si="3"/>
        <v>0.44421906693711966</v>
      </c>
      <c r="Q58">
        <f t="shared" si="4"/>
        <v>93.76</v>
      </c>
      <c r="R58" s="6">
        <f t="shared" si="5"/>
        <v>0.9376000000000001</v>
      </c>
      <c r="S58">
        <f t="shared" si="6"/>
        <v>0.91</v>
      </c>
      <c r="T58">
        <f>COUNTIF($A$2:$A58,A58)-1</f>
        <v>56</v>
      </c>
      <c r="U58" s="6">
        <f t="shared" si="7"/>
        <v>0.37901481541582155</v>
      </c>
      <c r="V58" s="6" t="str">
        <f t="shared" si="8"/>
        <v>Needs Check</v>
      </c>
    </row>
    <row r="59" spans="1:22" x14ac:dyDescent="0.25">
      <c r="A59" t="s">
        <v>9</v>
      </c>
      <c r="B59" s="5">
        <v>45326</v>
      </c>
      <c r="C59">
        <v>5</v>
      </c>
      <c r="D59">
        <v>3</v>
      </c>
      <c r="E59">
        <v>42.9</v>
      </c>
      <c r="F59">
        <v>0</v>
      </c>
      <c r="H59">
        <v>0</v>
      </c>
      <c r="I59">
        <v>0</v>
      </c>
      <c r="J59">
        <v>0</v>
      </c>
      <c r="K59">
        <v>32.57</v>
      </c>
      <c r="L59">
        <f t="shared" si="0"/>
        <v>58</v>
      </c>
      <c r="M59">
        <f t="shared" si="1"/>
        <v>627</v>
      </c>
      <c r="N59">
        <f t="shared" si="2"/>
        <v>3</v>
      </c>
      <c r="O59">
        <f>IFERROR(E59 / VLOOKUP(A59, Baselines!A:B, 2, FALSE) * 100, 0)</f>
        <v>157.44818652849736</v>
      </c>
      <c r="P59" s="6">
        <f t="shared" si="3"/>
        <v>0.87018255578093306</v>
      </c>
      <c r="Q59">
        <f t="shared" si="4"/>
        <v>93.73</v>
      </c>
      <c r="R59" s="6">
        <f t="shared" si="5"/>
        <v>0.93730000000000002</v>
      </c>
      <c r="S59">
        <f t="shared" si="6"/>
        <v>0.91</v>
      </c>
      <c r="T59">
        <f>COUNTIF($A$2:$A59,A59)-1</f>
        <v>57</v>
      </c>
      <c r="U59" s="6">
        <f t="shared" si="7"/>
        <v>0.74221611967545642</v>
      </c>
      <c r="V59" s="6" t="str">
        <f t="shared" si="8"/>
        <v>Good</v>
      </c>
    </row>
    <row r="60" spans="1:22" x14ac:dyDescent="0.25">
      <c r="A60" t="s">
        <v>9</v>
      </c>
      <c r="B60" s="5">
        <v>45333</v>
      </c>
      <c r="C60">
        <v>5</v>
      </c>
      <c r="D60">
        <v>4.5</v>
      </c>
      <c r="E60">
        <v>44.9</v>
      </c>
      <c r="F60">
        <v>0</v>
      </c>
      <c r="H60">
        <v>0</v>
      </c>
      <c r="I60">
        <v>0</v>
      </c>
      <c r="J60">
        <v>0</v>
      </c>
      <c r="K60">
        <v>61.34</v>
      </c>
      <c r="L60">
        <f t="shared" si="0"/>
        <v>59</v>
      </c>
      <c r="M60">
        <f t="shared" si="1"/>
        <v>631.5</v>
      </c>
      <c r="N60">
        <f t="shared" si="2"/>
        <v>3</v>
      </c>
      <c r="O60">
        <f>IFERROR(E60 / VLOOKUP(A60, Baselines!A:B, 2, FALSE) * 100, 0)</f>
        <v>164.78842832469772</v>
      </c>
      <c r="P60" s="6">
        <f t="shared" si="3"/>
        <v>0.91075050709939154</v>
      </c>
      <c r="Q60">
        <f t="shared" si="4"/>
        <v>93.685000000000002</v>
      </c>
      <c r="R60" s="6">
        <f t="shared" si="5"/>
        <v>0.93685000000000007</v>
      </c>
      <c r="S60">
        <f t="shared" si="6"/>
        <v>0.91</v>
      </c>
      <c r="T60">
        <f>COUNTIF($A$2:$A60,A60)-1</f>
        <v>58</v>
      </c>
      <c r="U60" s="6">
        <f t="shared" si="7"/>
        <v>0.77644531744421919</v>
      </c>
      <c r="V60" s="6" t="str">
        <f t="shared" si="8"/>
        <v>Good</v>
      </c>
    </row>
    <row r="61" spans="1:22" x14ac:dyDescent="0.25">
      <c r="A61" t="s">
        <v>9</v>
      </c>
      <c r="B61" s="5">
        <v>45340</v>
      </c>
      <c r="C61">
        <v>4</v>
      </c>
      <c r="D61">
        <v>10.8</v>
      </c>
      <c r="E61">
        <v>12.3</v>
      </c>
      <c r="F61">
        <v>0</v>
      </c>
      <c r="H61">
        <v>0</v>
      </c>
      <c r="I61">
        <v>0</v>
      </c>
      <c r="J61">
        <v>0</v>
      </c>
      <c r="K61">
        <v>130.30000000000001</v>
      </c>
      <c r="L61">
        <f t="shared" si="0"/>
        <v>60</v>
      </c>
      <c r="M61">
        <f t="shared" si="1"/>
        <v>642.29999999999995</v>
      </c>
      <c r="N61">
        <f t="shared" si="2"/>
        <v>3</v>
      </c>
      <c r="O61">
        <f>IFERROR(E61 / VLOOKUP(A61, Baselines!A:B, 2, FALSE) * 100, 0)</f>
        <v>45.14248704663212</v>
      </c>
      <c r="P61" s="6">
        <f t="shared" si="3"/>
        <v>0.24949290060851934</v>
      </c>
      <c r="Q61">
        <f t="shared" si="4"/>
        <v>93.576999999999998</v>
      </c>
      <c r="R61" s="6">
        <f t="shared" si="5"/>
        <v>0.93576999999999999</v>
      </c>
      <c r="S61">
        <f t="shared" si="6"/>
        <v>0.91</v>
      </c>
      <c r="T61">
        <f>COUNTIF($A$2:$A61,A61)-1</f>
        <v>59</v>
      </c>
      <c r="U61" s="6">
        <f t="shared" si="7"/>
        <v>0.21245585415821505</v>
      </c>
      <c r="V61" s="6" t="str">
        <f t="shared" si="8"/>
        <v>Critical</v>
      </c>
    </row>
    <row r="62" spans="1:22" x14ac:dyDescent="0.25">
      <c r="A62" t="s">
        <v>9</v>
      </c>
      <c r="B62" s="5">
        <v>45347</v>
      </c>
      <c r="C62">
        <v>4</v>
      </c>
      <c r="D62">
        <v>16.399999999999999</v>
      </c>
      <c r="E62">
        <v>11.3</v>
      </c>
      <c r="F62">
        <v>0</v>
      </c>
      <c r="H62">
        <v>0</v>
      </c>
      <c r="I62">
        <v>0</v>
      </c>
      <c r="J62">
        <v>0</v>
      </c>
      <c r="K62">
        <v>300.45</v>
      </c>
      <c r="L62">
        <f t="shared" si="0"/>
        <v>61</v>
      </c>
      <c r="M62">
        <f t="shared" si="1"/>
        <v>658.69999999999993</v>
      </c>
      <c r="N62">
        <f t="shared" si="2"/>
        <v>3</v>
      </c>
      <c r="O62">
        <f>IFERROR(E62 / VLOOKUP(A62, Baselines!A:B, 2, FALSE) * 100, 0)</f>
        <v>41.472366148531947</v>
      </c>
      <c r="P62" s="6">
        <f t="shared" si="3"/>
        <v>0.2292089249492901</v>
      </c>
      <c r="Q62">
        <f t="shared" si="4"/>
        <v>93.412999999999997</v>
      </c>
      <c r="R62" s="6">
        <f t="shared" si="5"/>
        <v>0.93413000000000002</v>
      </c>
      <c r="S62">
        <f t="shared" si="6"/>
        <v>0.91</v>
      </c>
      <c r="T62">
        <f>COUNTIF($A$2:$A62,A62)-1</f>
        <v>60</v>
      </c>
      <c r="U62" s="6">
        <f t="shared" si="7"/>
        <v>0.19484094908722113</v>
      </c>
      <c r="V62" s="6" t="str">
        <f t="shared" si="8"/>
        <v>Critical</v>
      </c>
    </row>
    <row r="63" spans="1:22" x14ac:dyDescent="0.25">
      <c r="A63" t="s">
        <v>9</v>
      </c>
      <c r="B63" s="5">
        <v>45354</v>
      </c>
      <c r="C63">
        <v>0</v>
      </c>
      <c r="D63">
        <v>0</v>
      </c>
      <c r="E63">
        <v>0</v>
      </c>
      <c r="F63">
        <v>0</v>
      </c>
      <c r="H63">
        <v>0</v>
      </c>
      <c r="I63">
        <v>0</v>
      </c>
      <c r="J63">
        <v>0</v>
      </c>
      <c r="K63">
        <v>0</v>
      </c>
      <c r="L63">
        <f t="shared" si="0"/>
        <v>62</v>
      </c>
      <c r="M63">
        <f t="shared" si="1"/>
        <v>658.69999999999993</v>
      </c>
      <c r="N63">
        <f t="shared" si="2"/>
        <v>3</v>
      </c>
      <c r="O63">
        <f>IFERROR(E63 / VLOOKUP(A63, Baselines!A:B, 2, FALSE) * 100, 0)</f>
        <v>0</v>
      </c>
      <c r="P63" s="6">
        <f t="shared" si="3"/>
        <v>0</v>
      </c>
      <c r="Q63">
        <f t="shared" si="4"/>
        <v>93.412999999999997</v>
      </c>
      <c r="R63" s="6">
        <f t="shared" si="5"/>
        <v>0.93413000000000002</v>
      </c>
      <c r="S63">
        <f t="shared" si="6"/>
        <v>0.91</v>
      </c>
      <c r="T63">
        <f>COUNTIF($A$2:$A63,A63)-1</f>
        <v>61</v>
      </c>
      <c r="U63" s="6">
        <f t="shared" si="7"/>
        <v>0</v>
      </c>
      <c r="V63" s="6" t="str">
        <f t="shared" si="8"/>
        <v>Critical</v>
      </c>
    </row>
    <row r="64" spans="1:22" x14ac:dyDescent="0.25">
      <c r="A64" t="s">
        <v>9</v>
      </c>
      <c r="B64" s="5">
        <v>45361</v>
      </c>
      <c r="C64">
        <v>0</v>
      </c>
      <c r="D64">
        <v>0</v>
      </c>
      <c r="E64">
        <v>0</v>
      </c>
      <c r="F64">
        <v>0</v>
      </c>
      <c r="H64">
        <v>0</v>
      </c>
      <c r="I64">
        <v>0</v>
      </c>
      <c r="J64">
        <v>0</v>
      </c>
      <c r="K64">
        <v>0</v>
      </c>
      <c r="L64">
        <f t="shared" si="0"/>
        <v>63</v>
      </c>
      <c r="M64">
        <f t="shared" si="1"/>
        <v>658.69999999999993</v>
      </c>
      <c r="N64">
        <f t="shared" si="2"/>
        <v>3</v>
      </c>
      <c r="O64">
        <f>IFERROR(E64 / VLOOKUP(A64, Baselines!A:B, 2, FALSE) * 100, 0)</f>
        <v>0</v>
      </c>
      <c r="P64" s="6">
        <f t="shared" si="3"/>
        <v>0</v>
      </c>
      <c r="Q64">
        <f t="shared" si="4"/>
        <v>93.412999999999997</v>
      </c>
      <c r="R64" s="6">
        <f t="shared" si="5"/>
        <v>0.93413000000000002</v>
      </c>
      <c r="S64">
        <f t="shared" si="6"/>
        <v>0.91</v>
      </c>
      <c r="T64">
        <f>COUNTIF($A$2:$A64,A64)-1</f>
        <v>62</v>
      </c>
      <c r="U64" s="6">
        <f t="shared" si="7"/>
        <v>0</v>
      </c>
      <c r="V64" s="6" t="str">
        <f t="shared" si="8"/>
        <v>Critical</v>
      </c>
    </row>
    <row r="65" spans="1:22" x14ac:dyDescent="0.25">
      <c r="A65" t="s">
        <v>9</v>
      </c>
      <c r="B65" s="5">
        <v>45368</v>
      </c>
      <c r="C65">
        <v>0</v>
      </c>
      <c r="D65">
        <v>0</v>
      </c>
      <c r="E65">
        <v>0</v>
      </c>
      <c r="F65">
        <v>0</v>
      </c>
      <c r="H65">
        <v>0</v>
      </c>
      <c r="I65">
        <v>0</v>
      </c>
      <c r="J65">
        <v>0</v>
      </c>
      <c r="K65">
        <v>0</v>
      </c>
      <c r="L65">
        <f t="shared" si="0"/>
        <v>64</v>
      </c>
      <c r="M65">
        <f t="shared" si="1"/>
        <v>658.69999999999993</v>
      </c>
      <c r="N65">
        <f t="shared" si="2"/>
        <v>3</v>
      </c>
      <c r="O65">
        <f>IFERROR(E65 / VLOOKUP(A65, Baselines!A:B, 2, FALSE) * 100, 0)</f>
        <v>0</v>
      </c>
      <c r="P65" s="6">
        <f t="shared" si="3"/>
        <v>0</v>
      </c>
      <c r="Q65">
        <f t="shared" si="4"/>
        <v>93.412999999999997</v>
      </c>
      <c r="R65" s="6">
        <f t="shared" si="5"/>
        <v>0.93413000000000002</v>
      </c>
      <c r="S65">
        <f t="shared" si="6"/>
        <v>0.91</v>
      </c>
      <c r="T65">
        <f>COUNTIF($A$2:$A65,A65)-1</f>
        <v>63</v>
      </c>
      <c r="U65" s="6">
        <f t="shared" si="7"/>
        <v>0</v>
      </c>
      <c r="V65" s="6" t="str">
        <f t="shared" si="8"/>
        <v>Critical</v>
      </c>
    </row>
    <row r="66" spans="1:22" x14ac:dyDescent="0.25">
      <c r="A66" t="s">
        <v>9</v>
      </c>
      <c r="B66" s="5">
        <v>45375</v>
      </c>
      <c r="C66">
        <v>7</v>
      </c>
      <c r="D66">
        <v>39.9</v>
      </c>
      <c r="E66">
        <v>20.8</v>
      </c>
      <c r="F66">
        <v>1</v>
      </c>
      <c r="G66" t="s">
        <v>26</v>
      </c>
      <c r="H66">
        <v>546.94000000000005</v>
      </c>
      <c r="I66">
        <v>0</v>
      </c>
      <c r="J66">
        <v>0</v>
      </c>
      <c r="K66">
        <v>409.13</v>
      </c>
      <c r="L66">
        <f t="shared" ref="L66:L129" si="9">COUNTIFS($A$2:$A$2000,A66,$B$2:$B$2000,"&lt;="&amp;B66)</f>
        <v>65</v>
      </c>
      <c r="M66">
        <f t="shared" ref="M66:M129" si="10">SUMIFS($D$2:$D$1561, $A$2:$A$1561, A66, $B$2:$B$1561, "&lt;=" &amp; B66)</f>
        <v>698.59999999999991</v>
      </c>
      <c r="N66">
        <f t="shared" ref="N66:N129" si="11">SUMIFS($I$2:$I$1561, $A$2:$A$1561, A66, $B$2:$B$1561, "&lt;=" &amp; B66, $D$2:$D$1561, "&gt;" &amp; 0)</f>
        <v>3</v>
      </c>
      <c r="O66">
        <f>IFERROR(E66 / VLOOKUP(A66, Baselines!A:B, 2, FALSE) * 100, 0)</f>
        <v>76.338514680483584</v>
      </c>
      <c r="P66" s="6">
        <f t="shared" ref="P66:P129" si="12">O66 / MAX($O$2:$O$1561)</f>
        <v>0.42190669371196765</v>
      </c>
      <c r="Q66">
        <f t="shared" ref="Q66:Q129" si="13">MAX(0, MIN(100, 100*(1 - (M66/10000))))</f>
        <v>93.013999999999996</v>
      </c>
      <c r="R66" s="6">
        <f t="shared" ref="R66:R129" si="14">Q66/100</f>
        <v>0.93013999999999997</v>
      </c>
      <c r="S66">
        <f t="shared" ref="S66:S129" si="15">MAX(0, 1 - 0.03 * N66)</f>
        <v>0.91</v>
      </c>
      <c r="T66">
        <f>COUNTIF($A$2:$A66,A66)-1</f>
        <v>64</v>
      </c>
      <c r="U66" s="6">
        <f t="shared" ref="U66:U129" si="16">MAX(0, MIN(1, R66 * S66 * P66))</f>
        <v>0.35711338580121715</v>
      </c>
      <c r="V66" s="6" t="str">
        <f t="shared" ref="V66:V129" si="17">IF(U66&gt;0.7,"Good",IF(U66&gt;0.3,"Needs Check","Critical"))</f>
        <v>Needs Check</v>
      </c>
    </row>
    <row r="67" spans="1:22" x14ac:dyDescent="0.25">
      <c r="A67" t="s">
        <v>9</v>
      </c>
      <c r="B67" s="5">
        <v>45382</v>
      </c>
      <c r="C67">
        <v>7</v>
      </c>
      <c r="D67">
        <v>15.4</v>
      </c>
      <c r="E67">
        <v>44</v>
      </c>
      <c r="F67">
        <v>0</v>
      </c>
      <c r="H67">
        <v>0</v>
      </c>
      <c r="I67">
        <v>1</v>
      </c>
      <c r="J67">
        <v>1</v>
      </c>
      <c r="K67">
        <v>83.09</v>
      </c>
      <c r="L67">
        <f t="shared" si="9"/>
        <v>66</v>
      </c>
      <c r="M67">
        <f t="shared" si="10"/>
        <v>713.99999999999989</v>
      </c>
      <c r="N67">
        <f t="shared" si="11"/>
        <v>4</v>
      </c>
      <c r="O67">
        <f>IFERROR(E67 / VLOOKUP(A67, Baselines!A:B, 2, FALSE) * 100, 0)</f>
        <v>161.48531951640757</v>
      </c>
      <c r="P67" s="6">
        <f t="shared" si="12"/>
        <v>0.89249492900608529</v>
      </c>
      <c r="Q67">
        <f t="shared" si="13"/>
        <v>92.86</v>
      </c>
      <c r="R67" s="6">
        <f t="shared" si="14"/>
        <v>0.92859999999999998</v>
      </c>
      <c r="S67">
        <f t="shared" si="15"/>
        <v>0.88</v>
      </c>
      <c r="T67">
        <f>COUNTIF($A$2:$A67,A67)-1</f>
        <v>65</v>
      </c>
      <c r="U67" s="6">
        <f t="shared" si="16"/>
        <v>0.72931829614604471</v>
      </c>
      <c r="V67" s="6" t="str">
        <f t="shared" si="17"/>
        <v>Good</v>
      </c>
    </row>
    <row r="68" spans="1:22" x14ac:dyDescent="0.25">
      <c r="A68" t="s">
        <v>9</v>
      </c>
      <c r="B68" s="5">
        <v>45389</v>
      </c>
      <c r="C68">
        <v>3</v>
      </c>
      <c r="D68">
        <v>10.199999999999999</v>
      </c>
      <c r="E68">
        <v>44.4</v>
      </c>
      <c r="F68">
        <v>0</v>
      </c>
      <c r="H68">
        <v>0</v>
      </c>
      <c r="I68">
        <v>0</v>
      </c>
      <c r="J68">
        <v>0</v>
      </c>
      <c r="K68">
        <v>135.53</v>
      </c>
      <c r="L68">
        <f t="shared" si="9"/>
        <v>67</v>
      </c>
      <c r="M68">
        <f t="shared" si="10"/>
        <v>724.19999999999993</v>
      </c>
      <c r="N68">
        <f t="shared" si="11"/>
        <v>4</v>
      </c>
      <c r="O68">
        <f>IFERROR(E68 / VLOOKUP(A68, Baselines!A:B, 2, FALSE) * 100, 0)</f>
        <v>162.95336787564761</v>
      </c>
      <c r="P68" s="6">
        <f t="shared" si="12"/>
        <v>0.90060851926977692</v>
      </c>
      <c r="Q68">
        <f t="shared" si="13"/>
        <v>92.757999999999996</v>
      </c>
      <c r="R68" s="6">
        <f t="shared" si="14"/>
        <v>0.92757999999999996</v>
      </c>
      <c r="S68">
        <f t="shared" si="15"/>
        <v>0.88</v>
      </c>
      <c r="T68">
        <f>COUNTIF($A$2:$A68,A68)-1</f>
        <v>66</v>
      </c>
      <c r="U68" s="6">
        <f t="shared" si="16"/>
        <v>0.73514007626774847</v>
      </c>
      <c r="V68" s="6" t="str">
        <f t="shared" si="17"/>
        <v>Good</v>
      </c>
    </row>
    <row r="69" spans="1:22" x14ac:dyDescent="0.25">
      <c r="A69" t="s">
        <v>9</v>
      </c>
      <c r="B69" s="5">
        <v>45396</v>
      </c>
      <c r="C69">
        <v>0</v>
      </c>
      <c r="D69">
        <v>0</v>
      </c>
      <c r="E69">
        <v>0</v>
      </c>
      <c r="F69">
        <v>0</v>
      </c>
      <c r="H69">
        <v>0</v>
      </c>
      <c r="I69">
        <v>0</v>
      </c>
      <c r="J69">
        <v>0</v>
      </c>
      <c r="K69">
        <v>0</v>
      </c>
      <c r="L69">
        <f t="shared" si="9"/>
        <v>68</v>
      </c>
      <c r="M69">
        <f t="shared" si="10"/>
        <v>724.19999999999993</v>
      </c>
      <c r="N69">
        <f t="shared" si="11"/>
        <v>4</v>
      </c>
      <c r="O69">
        <f>IFERROR(E69 / VLOOKUP(A69, Baselines!A:B, 2, FALSE) * 100, 0)</f>
        <v>0</v>
      </c>
      <c r="P69" s="6">
        <f t="shared" si="12"/>
        <v>0</v>
      </c>
      <c r="Q69">
        <f t="shared" si="13"/>
        <v>92.757999999999996</v>
      </c>
      <c r="R69" s="6">
        <f t="shared" si="14"/>
        <v>0.92757999999999996</v>
      </c>
      <c r="S69">
        <f t="shared" si="15"/>
        <v>0.88</v>
      </c>
      <c r="T69">
        <f>COUNTIF($A$2:$A69,A69)-1</f>
        <v>67</v>
      </c>
      <c r="U69" s="6">
        <f t="shared" si="16"/>
        <v>0</v>
      </c>
      <c r="V69" s="6" t="str">
        <f t="shared" si="17"/>
        <v>Critical</v>
      </c>
    </row>
    <row r="70" spans="1:22" x14ac:dyDescent="0.25">
      <c r="A70" t="s">
        <v>9</v>
      </c>
      <c r="B70" s="5">
        <v>45403</v>
      </c>
      <c r="C70">
        <v>1</v>
      </c>
      <c r="D70">
        <v>2.9</v>
      </c>
      <c r="E70">
        <v>45.9</v>
      </c>
      <c r="F70">
        <v>0</v>
      </c>
      <c r="H70">
        <v>0</v>
      </c>
      <c r="I70">
        <v>0</v>
      </c>
      <c r="J70">
        <v>0</v>
      </c>
      <c r="K70">
        <v>22.92</v>
      </c>
      <c r="L70">
        <f t="shared" si="9"/>
        <v>69</v>
      </c>
      <c r="M70">
        <f t="shared" si="10"/>
        <v>727.09999999999991</v>
      </c>
      <c r="N70">
        <f t="shared" si="11"/>
        <v>4</v>
      </c>
      <c r="O70">
        <f>IFERROR(E70 / VLOOKUP(A70, Baselines!A:B, 2, FALSE) * 100, 0)</f>
        <v>168.45854922279787</v>
      </c>
      <c r="P70" s="6">
        <f t="shared" si="12"/>
        <v>0.93103448275862066</v>
      </c>
      <c r="Q70">
        <f t="shared" si="13"/>
        <v>92.728999999999999</v>
      </c>
      <c r="R70" s="6">
        <f t="shared" si="14"/>
        <v>0.92728999999999995</v>
      </c>
      <c r="S70">
        <f t="shared" si="15"/>
        <v>0.88</v>
      </c>
      <c r="T70">
        <f>COUNTIF($A$2:$A70,A70)-1</f>
        <v>68</v>
      </c>
      <c r="U70" s="6">
        <f t="shared" si="16"/>
        <v>0.75973828965517232</v>
      </c>
      <c r="V70" s="6" t="str">
        <f t="shared" si="17"/>
        <v>Good</v>
      </c>
    </row>
    <row r="71" spans="1:22" x14ac:dyDescent="0.25">
      <c r="A71" t="s">
        <v>9</v>
      </c>
      <c r="B71" s="5">
        <v>45410</v>
      </c>
      <c r="C71">
        <v>6</v>
      </c>
      <c r="D71">
        <v>33</v>
      </c>
      <c r="E71">
        <v>19.5</v>
      </c>
      <c r="F71">
        <v>1</v>
      </c>
      <c r="G71" t="s">
        <v>26</v>
      </c>
      <c r="H71">
        <v>304.41000000000003</v>
      </c>
      <c r="I71">
        <v>0</v>
      </c>
      <c r="J71">
        <v>0</v>
      </c>
      <c r="K71">
        <v>604.73</v>
      </c>
      <c r="L71">
        <f t="shared" si="9"/>
        <v>70</v>
      </c>
      <c r="M71">
        <f t="shared" si="10"/>
        <v>760.09999999999991</v>
      </c>
      <c r="N71">
        <f t="shared" si="11"/>
        <v>4</v>
      </c>
      <c r="O71">
        <f>IFERROR(E71 / VLOOKUP(A71, Baselines!A:B, 2, FALSE) * 100, 0)</f>
        <v>71.56735751295335</v>
      </c>
      <c r="P71" s="6">
        <f t="shared" si="12"/>
        <v>0.39553752535496961</v>
      </c>
      <c r="Q71">
        <f t="shared" si="13"/>
        <v>92.399000000000001</v>
      </c>
      <c r="R71" s="6">
        <f t="shared" si="14"/>
        <v>0.92398999999999998</v>
      </c>
      <c r="S71">
        <f t="shared" si="15"/>
        <v>0.88</v>
      </c>
      <c r="T71">
        <f>COUNTIF($A$2:$A71,A71)-1</f>
        <v>69</v>
      </c>
      <c r="U71" s="6">
        <f t="shared" si="16"/>
        <v>0.32161599188640977</v>
      </c>
      <c r="V71" s="6" t="str">
        <f t="shared" si="17"/>
        <v>Needs Check</v>
      </c>
    </row>
    <row r="72" spans="1:22" x14ac:dyDescent="0.25">
      <c r="A72" t="s">
        <v>9</v>
      </c>
      <c r="B72" s="5">
        <v>45417</v>
      </c>
      <c r="C72">
        <v>0</v>
      </c>
      <c r="D72">
        <v>0</v>
      </c>
      <c r="E72">
        <v>0</v>
      </c>
      <c r="F72">
        <v>0</v>
      </c>
      <c r="H72">
        <v>0</v>
      </c>
      <c r="I72">
        <v>0</v>
      </c>
      <c r="J72">
        <v>0</v>
      </c>
      <c r="K72">
        <v>0</v>
      </c>
      <c r="L72">
        <f t="shared" si="9"/>
        <v>71</v>
      </c>
      <c r="M72">
        <f t="shared" si="10"/>
        <v>760.09999999999991</v>
      </c>
      <c r="N72">
        <f t="shared" si="11"/>
        <v>4</v>
      </c>
      <c r="O72">
        <f>IFERROR(E72 / VLOOKUP(A72, Baselines!A:B, 2, FALSE) * 100, 0)</f>
        <v>0</v>
      </c>
      <c r="P72" s="6">
        <f t="shared" si="12"/>
        <v>0</v>
      </c>
      <c r="Q72">
        <f t="shared" si="13"/>
        <v>92.399000000000001</v>
      </c>
      <c r="R72" s="6">
        <f t="shared" si="14"/>
        <v>0.92398999999999998</v>
      </c>
      <c r="S72">
        <f t="shared" si="15"/>
        <v>0.88</v>
      </c>
      <c r="T72">
        <f>COUNTIF($A$2:$A72,A72)-1</f>
        <v>70</v>
      </c>
      <c r="U72" s="6">
        <f t="shared" si="16"/>
        <v>0</v>
      </c>
      <c r="V72" s="6" t="str">
        <f t="shared" si="17"/>
        <v>Critical</v>
      </c>
    </row>
    <row r="73" spans="1:22" x14ac:dyDescent="0.25">
      <c r="A73" t="s">
        <v>9</v>
      </c>
      <c r="B73" s="5">
        <v>45424</v>
      </c>
      <c r="C73">
        <v>2</v>
      </c>
      <c r="D73">
        <v>5.8</v>
      </c>
      <c r="E73">
        <v>21.3</v>
      </c>
      <c r="F73">
        <v>0</v>
      </c>
      <c r="H73">
        <v>0</v>
      </c>
      <c r="I73">
        <v>0</v>
      </c>
      <c r="J73">
        <v>0</v>
      </c>
      <c r="K73">
        <v>106.47</v>
      </c>
      <c r="L73">
        <f t="shared" si="9"/>
        <v>72</v>
      </c>
      <c r="M73">
        <f t="shared" si="10"/>
        <v>765.89999999999986</v>
      </c>
      <c r="N73">
        <f t="shared" si="11"/>
        <v>4</v>
      </c>
      <c r="O73">
        <f>IFERROR(E73 / VLOOKUP(A73, Baselines!A:B, 2, FALSE) * 100, 0)</f>
        <v>78.173575129533674</v>
      </c>
      <c r="P73" s="6">
        <f t="shared" si="12"/>
        <v>0.43204868154158227</v>
      </c>
      <c r="Q73">
        <f t="shared" si="13"/>
        <v>92.341000000000008</v>
      </c>
      <c r="R73" s="6">
        <f t="shared" si="14"/>
        <v>0.92341000000000006</v>
      </c>
      <c r="S73">
        <f t="shared" si="15"/>
        <v>0.88</v>
      </c>
      <c r="T73">
        <f>COUNTIF($A$2:$A73,A73)-1</f>
        <v>71</v>
      </c>
      <c r="U73" s="6">
        <f t="shared" si="16"/>
        <v>0.35108310425963501</v>
      </c>
      <c r="V73" s="6" t="str">
        <f t="shared" si="17"/>
        <v>Needs Check</v>
      </c>
    </row>
    <row r="74" spans="1:22" x14ac:dyDescent="0.25">
      <c r="A74" t="s">
        <v>9</v>
      </c>
      <c r="B74" s="5">
        <v>45431</v>
      </c>
      <c r="C74">
        <v>4</v>
      </c>
      <c r="D74">
        <v>4.8</v>
      </c>
      <c r="E74">
        <v>25.9</v>
      </c>
      <c r="F74">
        <v>0</v>
      </c>
      <c r="H74">
        <v>0</v>
      </c>
      <c r="I74">
        <v>0</v>
      </c>
      <c r="J74">
        <v>0</v>
      </c>
      <c r="K74">
        <v>29.5</v>
      </c>
      <c r="L74">
        <f t="shared" si="9"/>
        <v>73</v>
      </c>
      <c r="M74">
        <f t="shared" si="10"/>
        <v>770.69999999999982</v>
      </c>
      <c r="N74">
        <f t="shared" si="11"/>
        <v>4</v>
      </c>
      <c r="O74">
        <f>IFERROR(E74 / VLOOKUP(A74, Baselines!A:B, 2, FALSE) * 100, 0)</f>
        <v>95.056131260794444</v>
      </c>
      <c r="P74" s="6">
        <f t="shared" si="12"/>
        <v>0.52535496957403649</v>
      </c>
      <c r="Q74">
        <f t="shared" si="13"/>
        <v>92.293000000000006</v>
      </c>
      <c r="R74" s="6">
        <f t="shared" si="14"/>
        <v>0.92293000000000003</v>
      </c>
      <c r="S74">
        <f t="shared" si="15"/>
        <v>0.88</v>
      </c>
      <c r="T74">
        <f>COUNTIF($A$2:$A74,A74)-1</f>
        <v>72</v>
      </c>
      <c r="U74" s="6">
        <f t="shared" si="16"/>
        <v>0.42668195862068969</v>
      </c>
      <c r="V74" s="6" t="str">
        <f t="shared" si="17"/>
        <v>Needs Check</v>
      </c>
    </row>
    <row r="75" spans="1:22" x14ac:dyDescent="0.25">
      <c r="A75" t="s">
        <v>9</v>
      </c>
      <c r="B75" s="5">
        <v>45438</v>
      </c>
      <c r="C75">
        <v>3</v>
      </c>
      <c r="D75">
        <v>9.6000000000000014</v>
      </c>
      <c r="E75">
        <v>39.4</v>
      </c>
      <c r="F75">
        <v>0</v>
      </c>
      <c r="H75">
        <v>0</v>
      </c>
      <c r="I75">
        <v>0</v>
      </c>
      <c r="J75">
        <v>0</v>
      </c>
      <c r="K75">
        <v>79.72</v>
      </c>
      <c r="L75">
        <f t="shared" si="9"/>
        <v>74</v>
      </c>
      <c r="M75">
        <f t="shared" si="10"/>
        <v>780.29999999999984</v>
      </c>
      <c r="N75">
        <f t="shared" si="11"/>
        <v>4</v>
      </c>
      <c r="O75">
        <f>IFERROR(E75 / VLOOKUP(A75, Baselines!A:B, 2, FALSE) * 100, 0)</f>
        <v>144.60276338514677</v>
      </c>
      <c r="P75" s="6">
        <f t="shared" si="12"/>
        <v>0.79918864097363096</v>
      </c>
      <c r="Q75">
        <f t="shared" si="13"/>
        <v>92.197000000000003</v>
      </c>
      <c r="R75" s="6">
        <f t="shared" si="14"/>
        <v>0.92197000000000007</v>
      </c>
      <c r="S75">
        <f t="shared" si="15"/>
        <v>0.88</v>
      </c>
      <c r="T75">
        <f>COUNTIF($A$2:$A75,A75)-1</f>
        <v>73</v>
      </c>
      <c r="U75" s="6">
        <f t="shared" si="16"/>
        <v>0.64840859716024357</v>
      </c>
      <c r="V75" s="6" t="str">
        <f t="shared" si="17"/>
        <v>Needs Check</v>
      </c>
    </row>
    <row r="76" spans="1:22" x14ac:dyDescent="0.25">
      <c r="A76" t="s">
        <v>9</v>
      </c>
      <c r="B76" s="5">
        <v>45445</v>
      </c>
      <c r="C76">
        <v>4</v>
      </c>
      <c r="D76">
        <v>22.8</v>
      </c>
      <c r="E76">
        <v>41.2</v>
      </c>
      <c r="F76">
        <v>0</v>
      </c>
      <c r="H76">
        <v>0</v>
      </c>
      <c r="I76">
        <v>0</v>
      </c>
      <c r="J76">
        <v>0</v>
      </c>
      <c r="K76">
        <v>294.18</v>
      </c>
      <c r="L76">
        <f t="shared" si="9"/>
        <v>75</v>
      </c>
      <c r="M76">
        <f t="shared" si="10"/>
        <v>803.0999999999998</v>
      </c>
      <c r="N76">
        <f t="shared" si="11"/>
        <v>4</v>
      </c>
      <c r="O76">
        <f>IFERROR(E76 / VLOOKUP(A76, Baselines!A:B, 2, FALSE) * 100, 0)</f>
        <v>151.2089810017271</v>
      </c>
      <c r="P76" s="6">
        <f t="shared" si="12"/>
        <v>0.83569979716024356</v>
      </c>
      <c r="Q76">
        <f t="shared" si="13"/>
        <v>91.968999999999994</v>
      </c>
      <c r="R76" s="6">
        <f t="shared" si="14"/>
        <v>0.9196899999999999</v>
      </c>
      <c r="S76">
        <f t="shared" si="15"/>
        <v>0.88</v>
      </c>
      <c r="T76">
        <f>COUNTIF($A$2:$A76,A76)-1</f>
        <v>74</v>
      </c>
      <c r="U76" s="6">
        <f t="shared" si="16"/>
        <v>0.67635457687626777</v>
      </c>
      <c r="V76" s="6" t="str">
        <f t="shared" si="17"/>
        <v>Needs Check</v>
      </c>
    </row>
    <row r="77" spans="1:22" x14ac:dyDescent="0.25">
      <c r="A77" t="s">
        <v>9</v>
      </c>
      <c r="B77" s="5">
        <v>45452</v>
      </c>
      <c r="C77">
        <v>4</v>
      </c>
      <c r="D77">
        <v>9.1999999999999993</v>
      </c>
      <c r="E77">
        <v>31.7</v>
      </c>
      <c r="F77">
        <v>0</v>
      </c>
      <c r="H77">
        <v>0</v>
      </c>
      <c r="I77">
        <v>0</v>
      </c>
      <c r="J77">
        <v>0</v>
      </c>
      <c r="K77">
        <v>102.7</v>
      </c>
      <c r="L77">
        <f t="shared" si="9"/>
        <v>76</v>
      </c>
      <c r="M77">
        <f t="shared" si="10"/>
        <v>812.29999999999984</v>
      </c>
      <c r="N77">
        <f t="shared" si="11"/>
        <v>4</v>
      </c>
      <c r="O77">
        <f>IFERROR(E77 / VLOOKUP(A77, Baselines!A:B, 2, FALSE) * 100, 0)</f>
        <v>116.34283246977543</v>
      </c>
      <c r="P77" s="6">
        <f t="shared" si="12"/>
        <v>0.64300202839756593</v>
      </c>
      <c r="Q77">
        <f t="shared" si="13"/>
        <v>91.876999999999995</v>
      </c>
      <c r="R77" s="6">
        <f t="shared" si="14"/>
        <v>0.91876999999999998</v>
      </c>
      <c r="S77">
        <f t="shared" si="15"/>
        <v>0.88</v>
      </c>
      <c r="T77">
        <f>COUNTIF($A$2:$A77,A77)-1</f>
        <v>75</v>
      </c>
      <c r="U77" s="6">
        <f t="shared" si="16"/>
        <v>0.51987845679513178</v>
      </c>
      <c r="V77" s="6" t="str">
        <f t="shared" si="17"/>
        <v>Needs Check</v>
      </c>
    </row>
    <row r="78" spans="1:22" x14ac:dyDescent="0.25">
      <c r="A78" t="s">
        <v>9</v>
      </c>
      <c r="B78" s="5">
        <v>45459</v>
      </c>
      <c r="C78">
        <v>7</v>
      </c>
      <c r="D78">
        <v>14</v>
      </c>
      <c r="E78">
        <v>18.100000000000001</v>
      </c>
      <c r="F78">
        <v>0</v>
      </c>
      <c r="H78">
        <v>0</v>
      </c>
      <c r="I78">
        <v>0</v>
      </c>
      <c r="J78">
        <v>0</v>
      </c>
      <c r="K78">
        <v>118.41</v>
      </c>
      <c r="L78">
        <f t="shared" si="9"/>
        <v>77</v>
      </c>
      <c r="M78">
        <f t="shared" si="10"/>
        <v>826.29999999999984</v>
      </c>
      <c r="N78">
        <f t="shared" si="11"/>
        <v>4</v>
      </c>
      <c r="O78">
        <f>IFERROR(E78 / VLOOKUP(A78, Baselines!A:B, 2, FALSE) * 100, 0)</f>
        <v>66.429188255613113</v>
      </c>
      <c r="P78" s="6">
        <f t="shared" si="12"/>
        <v>0.36713995943204875</v>
      </c>
      <c r="Q78">
        <f t="shared" si="13"/>
        <v>91.736999999999995</v>
      </c>
      <c r="R78" s="6">
        <f t="shared" si="14"/>
        <v>0.91736999999999991</v>
      </c>
      <c r="S78">
        <f t="shared" si="15"/>
        <v>0.88</v>
      </c>
      <c r="T78">
        <f>COUNTIF($A$2:$A78,A78)-1</f>
        <v>76</v>
      </c>
      <c r="U78" s="6">
        <f t="shared" si="16"/>
        <v>0.29638680243407711</v>
      </c>
      <c r="V78" s="6" t="str">
        <f t="shared" si="17"/>
        <v>Critical</v>
      </c>
    </row>
    <row r="79" spans="1:22" x14ac:dyDescent="0.25">
      <c r="A79" t="s">
        <v>9</v>
      </c>
      <c r="B79" s="5">
        <v>45466</v>
      </c>
      <c r="C79">
        <v>3</v>
      </c>
      <c r="D79">
        <v>3.6</v>
      </c>
      <c r="E79">
        <v>39</v>
      </c>
      <c r="F79">
        <v>0</v>
      </c>
      <c r="H79">
        <v>0</v>
      </c>
      <c r="I79">
        <v>1</v>
      </c>
      <c r="J79">
        <v>2</v>
      </c>
      <c r="K79">
        <v>55.71</v>
      </c>
      <c r="L79">
        <f t="shared" si="9"/>
        <v>78</v>
      </c>
      <c r="M79">
        <f t="shared" si="10"/>
        <v>829.89999999999986</v>
      </c>
      <c r="N79">
        <f t="shared" si="11"/>
        <v>5</v>
      </c>
      <c r="O79">
        <f>IFERROR(E79 / VLOOKUP(A79, Baselines!A:B, 2, FALSE) * 100, 0)</f>
        <v>143.1347150259067</v>
      </c>
      <c r="P79" s="6">
        <f t="shared" si="12"/>
        <v>0.79107505070993922</v>
      </c>
      <c r="Q79">
        <f t="shared" si="13"/>
        <v>91.700999999999993</v>
      </c>
      <c r="R79" s="6">
        <f t="shared" si="14"/>
        <v>0.91700999999999988</v>
      </c>
      <c r="S79">
        <f t="shared" si="15"/>
        <v>0.85</v>
      </c>
      <c r="T79">
        <f>COUNTIF($A$2:$A79,A79)-1</f>
        <v>77</v>
      </c>
      <c r="U79" s="6">
        <f t="shared" si="16"/>
        <v>0.61661017241379301</v>
      </c>
      <c r="V79" s="6" t="str">
        <f t="shared" si="17"/>
        <v>Needs Check</v>
      </c>
    </row>
    <row r="80" spans="1:22" x14ac:dyDescent="0.25">
      <c r="A80" t="s">
        <v>9</v>
      </c>
      <c r="B80" s="5">
        <v>45473</v>
      </c>
      <c r="C80">
        <v>7</v>
      </c>
      <c r="D80">
        <v>39.9</v>
      </c>
      <c r="E80">
        <v>10.9</v>
      </c>
      <c r="F80">
        <v>0</v>
      </c>
      <c r="H80">
        <v>0</v>
      </c>
      <c r="I80">
        <v>0</v>
      </c>
      <c r="J80">
        <v>0</v>
      </c>
      <c r="K80">
        <v>551.55999999999995</v>
      </c>
      <c r="L80">
        <f t="shared" si="9"/>
        <v>79</v>
      </c>
      <c r="M80">
        <f t="shared" si="10"/>
        <v>869.79999999999984</v>
      </c>
      <c r="N80">
        <f t="shared" si="11"/>
        <v>5</v>
      </c>
      <c r="O80">
        <f>IFERROR(E80 / VLOOKUP(A80, Baselines!A:B, 2, FALSE) * 100, 0)</f>
        <v>40.004317789291875</v>
      </c>
      <c r="P80" s="6">
        <f t="shared" si="12"/>
        <v>0.22109533468559842</v>
      </c>
      <c r="Q80">
        <f t="shared" si="13"/>
        <v>91.302000000000007</v>
      </c>
      <c r="R80" s="6">
        <f t="shared" si="14"/>
        <v>0.91302000000000005</v>
      </c>
      <c r="S80">
        <f t="shared" si="15"/>
        <v>0.85</v>
      </c>
      <c r="T80">
        <f>COUNTIF($A$2:$A80,A80)-1</f>
        <v>78</v>
      </c>
      <c r="U80" s="6">
        <f t="shared" si="16"/>
        <v>0.17158479310344832</v>
      </c>
      <c r="V80" s="6" t="str">
        <f t="shared" si="17"/>
        <v>Critical</v>
      </c>
    </row>
    <row r="81" spans="1:22" x14ac:dyDescent="0.25">
      <c r="A81" t="s">
        <v>9</v>
      </c>
      <c r="B81" s="5">
        <v>45480</v>
      </c>
      <c r="C81">
        <v>4</v>
      </c>
      <c r="D81">
        <v>20</v>
      </c>
      <c r="E81">
        <v>13.4</v>
      </c>
      <c r="F81">
        <v>0</v>
      </c>
      <c r="H81">
        <v>0</v>
      </c>
      <c r="I81">
        <v>0</v>
      </c>
      <c r="J81">
        <v>0</v>
      </c>
      <c r="K81">
        <v>248.61</v>
      </c>
      <c r="L81">
        <f t="shared" si="9"/>
        <v>80</v>
      </c>
      <c r="M81">
        <f t="shared" si="10"/>
        <v>889.79999999999984</v>
      </c>
      <c r="N81">
        <f t="shared" si="11"/>
        <v>5</v>
      </c>
      <c r="O81">
        <f>IFERROR(E81 / VLOOKUP(A81, Baselines!A:B, 2, FALSE) * 100, 0)</f>
        <v>49.179620034542303</v>
      </c>
      <c r="P81" s="6">
        <f t="shared" si="12"/>
        <v>0.27180527383367142</v>
      </c>
      <c r="Q81">
        <f t="shared" si="13"/>
        <v>91.102000000000004</v>
      </c>
      <c r="R81" s="6">
        <f t="shared" si="14"/>
        <v>0.91102000000000005</v>
      </c>
      <c r="S81">
        <f t="shared" si="15"/>
        <v>0.85</v>
      </c>
      <c r="T81">
        <f>COUNTIF($A$2:$A81,A81)-1</f>
        <v>79</v>
      </c>
      <c r="U81" s="6">
        <f t="shared" si="16"/>
        <v>0.21047703448275865</v>
      </c>
      <c r="V81" s="6" t="str">
        <f t="shared" si="17"/>
        <v>Critical</v>
      </c>
    </row>
    <row r="82" spans="1:22" x14ac:dyDescent="0.25">
      <c r="A82" t="s">
        <v>9</v>
      </c>
      <c r="B82" s="5">
        <v>45487</v>
      </c>
      <c r="C82">
        <v>6</v>
      </c>
      <c r="D82">
        <v>15.6</v>
      </c>
      <c r="E82">
        <v>11.8</v>
      </c>
      <c r="F82">
        <v>0</v>
      </c>
      <c r="H82">
        <v>0</v>
      </c>
      <c r="I82">
        <v>0</v>
      </c>
      <c r="J82">
        <v>0</v>
      </c>
      <c r="K82">
        <v>178.87</v>
      </c>
      <c r="L82">
        <f t="shared" si="9"/>
        <v>81</v>
      </c>
      <c r="M82">
        <f t="shared" si="10"/>
        <v>905.39999999999986</v>
      </c>
      <c r="N82">
        <f t="shared" si="11"/>
        <v>5</v>
      </c>
      <c r="O82">
        <f>IFERROR(E82 / VLOOKUP(A82, Baselines!A:B, 2, FALSE) * 100, 0)</f>
        <v>43.30742659758203</v>
      </c>
      <c r="P82" s="6">
        <f t="shared" si="12"/>
        <v>0.23935091277890469</v>
      </c>
      <c r="Q82">
        <f t="shared" si="13"/>
        <v>90.945999999999998</v>
      </c>
      <c r="R82" s="6">
        <f t="shared" si="14"/>
        <v>0.90945999999999994</v>
      </c>
      <c r="S82">
        <f t="shared" si="15"/>
        <v>0.85</v>
      </c>
      <c r="T82">
        <f>COUNTIF($A$2:$A82,A82)-1</f>
        <v>80</v>
      </c>
      <c r="U82" s="6">
        <f t="shared" si="16"/>
        <v>0.18502806896551727</v>
      </c>
      <c r="V82" s="6" t="str">
        <f t="shared" si="17"/>
        <v>Critical</v>
      </c>
    </row>
    <row r="83" spans="1:22" x14ac:dyDescent="0.25">
      <c r="A83" t="s">
        <v>9</v>
      </c>
      <c r="B83" s="5">
        <v>45494</v>
      </c>
      <c r="C83">
        <v>0</v>
      </c>
      <c r="D83">
        <v>0</v>
      </c>
      <c r="E83">
        <v>0</v>
      </c>
      <c r="F83">
        <v>0</v>
      </c>
      <c r="H83">
        <v>0</v>
      </c>
      <c r="I83">
        <v>0</v>
      </c>
      <c r="J83">
        <v>0</v>
      </c>
      <c r="K83">
        <v>0</v>
      </c>
      <c r="L83">
        <f t="shared" si="9"/>
        <v>82</v>
      </c>
      <c r="M83">
        <f t="shared" si="10"/>
        <v>905.39999999999986</v>
      </c>
      <c r="N83">
        <f t="shared" si="11"/>
        <v>5</v>
      </c>
      <c r="O83">
        <f>IFERROR(E83 / VLOOKUP(A83, Baselines!A:B, 2, FALSE) * 100, 0)</f>
        <v>0</v>
      </c>
      <c r="P83" s="6">
        <f t="shared" si="12"/>
        <v>0</v>
      </c>
      <c r="Q83">
        <f t="shared" si="13"/>
        <v>90.945999999999998</v>
      </c>
      <c r="R83" s="6">
        <f t="shared" si="14"/>
        <v>0.90945999999999994</v>
      </c>
      <c r="S83">
        <f t="shared" si="15"/>
        <v>0.85</v>
      </c>
      <c r="T83">
        <f>COUNTIF($A$2:$A83,A83)-1</f>
        <v>81</v>
      </c>
      <c r="U83" s="6">
        <f t="shared" si="16"/>
        <v>0</v>
      </c>
      <c r="V83" s="6" t="str">
        <f t="shared" si="17"/>
        <v>Critical</v>
      </c>
    </row>
    <row r="84" spans="1:22" x14ac:dyDescent="0.25">
      <c r="A84" t="s">
        <v>9</v>
      </c>
      <c r="B84" s="5">
        <v>45501</v>
      </c>
      <c r="C84">
        <v>5</v>
      </c>
      <c r="D84">
        <v>28</v>
      </c>
      <c r="E84">
        <v>46.3</v>
      </c>
      <c r="F84">
        <v>0</v>
      </c>
      <c r="H84">
        <v>0</v>
      </c>
      <c r="I84">
        <v>0</v>
      </c>
      <c r="J84">
        <v>0</v>
      </c>
      <c r="K84">
        <v>458.05</v>
      </c>
      <c r="L84">
        <f t="shared" si="9"/>
        <v>83</v>
      </c>
      <c r="M84">
        <f t="shared" si="10"/>
        <v>933.39999999999986</v>
      </c>
      <c r="N84">
        <f t="shared" si="11"/>
        <v>5</v>
      </c>
      <c r="O84">
        <f>IFERROR(E84 / VLOOKUP(A84, Baselines!A:B, 2, FALSE) * 100, 0)</f>
        <v>169.92659758203794</v>
      </c>
      <c r="P84" s="6">
        <f t="shared" si="12"/>
        <v>0.9391480730223124</v>
      </c>
      <c r="Q84">
        <f t="shared" si="13"/>
        <v>90.665999999999997</v>
      </c>
      <c r="R84" s="6">
        <f t="shared" si="14"/>
        <v>0.90666000000000002</v>
      </c>
      <c r="S84">
        <f t="shared" si="15"/>
        <v>0.85</v>
      </c>
      <c r="T84">
        <f>COUNTIF($A$2:$A84,A84)-1</f>
        <v>82</v>
      </c>
      <c r="U84" s="6">
        <f t="shared" si="16"/>
        <v>0.72376479310344832</v>
      </c>
      <c r="V84" s="6" t="str">
        <f t="shared" si="17"/>
        <v>Good</v>
      </c>
    </row>
    <row r="85" spans="1:22" x14ac:dyDescent="0.25">
      <c r="A85" t="s">
        <v>9</v>
      </c>
      <c r="B85" s="5">
        <v>45508</v>
      </c>
      <c r="C85">
        <v>5</v>
      </c>
      <c r="D85">
        <v>22.5</v>
      </c>
      <c r="E85">
        <v>34.9</v>
      </c>
      <c r="F85">
        <v>0</v>
      </c>
      <c r="H85">
        <v>0</v>
      </c>
      <c r="I85">
        <v>0</v>
      </c>
      <c r="J85">
        <v>0</v>
      </c>
      <c r="K85">
        <v>425.89</v>
      </c>
      <c r="L85">
        <f t="shared" si="9"/>
        <v>84</v>
      </c>
      <c r="M85">
        <f t="shared" si="10"/>
        <v>955.89999999999986</v>
      </c>
      <c r="N85">
        <f t="shared" si="11"/>
        <v>5</v>
      </c>
      <c r="O85">
        <f>IFERROR(E85 / VLOOKUP(A85, Baselines!A:B, 2, FALSE) * 100, 0)</f>
        <v>128.08721934369601</v>
      </c>
      <c r="P85" s="6">
        <f t="shared" si="12"/>
        <v>0.70791075050709951</v>
      </c>
      <c r="Q85">
        <f t="shared" si="13"/>
        <v>90.441000000000003</v>
      </c>
      <c r="R85" s="6">
        <f t="shared" si="14"/>
        <v>0.90441000000000005</v>
      </c>
      <c r="S85">
        <f t="shared" si="15"/>
        <v>0.85</v>
      </c>
      <c r="T85">
        <f>COUNTIF($A$2:$A85,A85)-1</f>
        <v>83</v>
      </c>
      <c r="U85" s="6">
        <f t="shared" si="16"/>
        <v>0.54420532758620699</v>
      </c>
      <c r="V85" s="6" t="str">
        <f t="shared" si="17"/>
        <v>Needs Check</v>
      </c>
    </row>
    <row r="86" spans="1:22" x14ac:dyDescent="0.25">
      <c r="A86" t="s">
        <v>9</v>
      </c>
      <c r="B86" s="5">
        <v>45515</v>
      </c>
      <c r="C86">
        <v>0</v>
      </c>
      <c r="D86">
        <v>0</v>
      </c>
      <c r="E86">
        <v>0</v>
      </c>
      <c r="F86">
        <v>0</v>
      </c>
      <c r="H86">
        <v>0</v>
      </c>
      <c r="I86">
        <v>0</v>
      </c>
      <c r="J86">
        <v>0</v>
      </c>
      <c r="K86">
        <v>0</v>
      </c>
      <c r="L86">
        <f t="shared" si="9"/>
        <v>85</v>
      </c>
      <c r="M86">
        <f t="shared" si="10"/>
        <v>955.89999999999986</v>
      </c>
      <c r="N86">
        <f t="shared" si="11"/>
        <v>5</v>
      </c>
      <c r="O86">
        <f>IFERROR(E86 / VLOOKUP(A86, Baselines!A:B, 2, FALSE) * 100, 0)</f>
        <v>0</v>
      </c>
      <c r="P86" s="6">
        <f t="shared" si="12"/>
        <v>0</v>
      </c>
      <c r="Q86">
        <f t="shared" si="13"/>
        <v>90.441000000000003</v>
      </c>
      <c r="R86" s="6">
        <f t="shared" si="14"/>
        <v>0.90441000000000005</v>
      </c>
      <c r="S86">
        <f t="shared" si="15"/>
        <v>0.85</v>
      </c>
      <c r="T86">
        <f>COUNTIF($A$2:$A86,A86)-1</f>
        <v>84</v>
      </c>
      <c r="U86" s="6">
        <f t="shared" si="16"/>
        <v>0</v>
      </c>
      <c r="V86" s="6" t="str">
        <f t="shared" si="17"/>
        <v>Critical</v>
      </c>
    </row>
    <row r="87" spans="1:22" x14ac:dyDescent="0.25">
      <c r="A87" t="s">
        <v>9</v>
      </c>
      <c r="B87" s="5">
        <v>45522</v>
      </c>
      <c r="C87">
        <v>7</v>
      </c>
      <c r="D87">
        <v>19.600000000000001</v>
      </c>
      <c r="E87">
        <v>38.799999999999997</v>
      </c>
      <c r="F87">
        <v>0</v>
      </c>
      <c r="H87">
        <v>0</v>
      </c>
      <c r="I87">
        <v>0</v>
      </c>
      <c r="J87">
        <v>0</v>
      </c>
      <c r="K87">
        <v>380.33</v>
      </c>
      <c r="L87">
        <f t="shared" si="9"/>
        <v>86</v>
      </c>
      <c r="M87">
        <f t="shared" si="10"/>
        <v>975.49999999999989</v>
      </c>
      <c r="N87">
        <f t="shared" si="11"/>
        <v>5</v>
      </c>
      <c r="O87">
        <f>IFERROR(E87 / VLOOKUP(A87, Baselines!A:B, 2, FALSE) * 100, 0)</f>
        <v>142.40069084628666</v>
      </c>
      <c r="P87" s="6">
        <f t="shared" si="12"/>
        <v>0.78701825557809335</v>
      </c>
      <c r="Q87">
        <f t="shared" si="13"/>
        <v>90.245000000000005</v>
      </c>
      <c r="R87" s="6">
        <f t="shared" si="14"/>
        <v>0.90245000000000009</v>
      </c>
      <c r="S87">
        <f t="shared" si="15"/>
        <v>0.85</v>
      </c>
      <c r="T87">
        <f>COUNTIF($A$2:$A87,A87)-1</f>
        <v>85</v>
      </c>
      <c r="U87" s="6">
        <f t="shared" si="16"/>
        <v>0.60370793103448284</v>
      </c>
      <c r="V87" s="6" t="str">
        <f t="shared" si="17"/>
        <v>Needs Check</v>
      </c>
    </row>
    <row r="88" spans="1:22" x14ac:dyDescent="0.25">
      <c r="A88" t="s">
        <v>9</v>
      </c>
      <c r="B88" s="5">
        <v>45529</v>
      </c>
      <c r="C88">
        <v>7</v>
      </c>
      <c r="D88">
        <v>32.200000000000003</v>
      </c>
      <c r="E88">
        <v>47</v>
      </c>
      <c r="F88">
        <v>0</v>
      </c>
      <c r="H88">
        <v>0</v>
      </c>
      <c r="I88">
        <v>1</v>
      </c>
      <c r="J88">
        <v>7</v>
      </c>
      <c r="K88">
        <v>490.7</v>
      </c>
      <c r="L88">
        <f t="shared" si="9"/>
        <v>87</v>
      </c>
      <c r="M88">
        <f t="shared" si="10"/>
        <v>1007.6999999999999</v>
      </c>
      <c r="N88">
        <f t="shared" si="11"/>
        <v>6</v>
      </c>
      <c r="O88">
        <f>IFERROR(E88 / VLOOKUP(A88, Baselines!A:B, 2, FALSE) * 100, 0)</f>
        <v>172.49568221070808</v>
      </c>
      <c r="P88" s="6">
        <f t="shared" si="12"/>
        <v>0.953346855983773</v>
      </c>
      <c r="Q88">
        <f t="shared" si="13"/>
        <v>89.923000000000002</v>
      </c>
      <c r="R88" s="6">
        <f t="shared" si="14"/>
        <v>0.89922999999999997</v>
      </c>
      <c r="S88">
        <f t="shared" si="15"/>
        <v>0.82000000000000006</v>
      </c>
      <c r="T88">
        <f>COUNTIF($A$2:$A88,A88)-1</f>
        <v>86</v>
      </c>
      <c r="U88" s="6">
        <f t="shared" si="16"/>
        <v>0.70296803651115636</v>
      </c>
      <c r="V88" s="6" t="str">
        <f t="shared" si="17"/>
        <v>Good</v>
      </c>
    </row>
    <row r="89" spans="1:22" x14ac:dyDescent="0.25">
      <c r="A89" t="s">
        <v>9</v>
      </c>
      <c r="B89" s="5">
        <v>45536</v>
      </c>
      <c r="C89">
        <v>4</v>
      </c>
      <c r="D89">
        <v>4</v>
      </c>
      <c r="E89">
        <v>20</v>
      </c>
      <c r="F89">
        <v>0</v>
      </c>
      <c r="H89">
        <v>0</v>
      </c>
      <c r="I89">
        <v>0</v>
      </c>
      <c r="J89">
        <v>0</v>
      </c>
      <c r="K89">
        <v>43.68</v>
      </c>
      <c r="L89">
        <f t="shared" si="9"/>
        <v>88</v>
      </c>
      <c r="M89">
        <f t="shared" si="10"/>
        <v>1011.6999999999999</v>
      </c>
      <c r="N89">
        <f t="shared" si="11"/>
        <v>6</v>
      </c>
      <c r="O89">
        <f>IFERROR(E89 / VLOOKUP(A89, Baselines!A:B, 2, FALSE) * 100, 0)</f>
        <v>73.40241796200344</v>
      </c>
      <c r="P89" s="6">
        <f t="shared" si="12"/>
        <v>0.40567951318458423</v>
      </c>
      <c r="Q89">
        <f t="shared" si="13"/>
        <v>89.882999999999996</v>
      </c>
      <c r="R89" s="6">
        <f t="shared" si="14"/>
        <v>0.89882999999999991</v>
      </c>
      <c r="S89">
        <f t="shared" si="15"/>
        <v>0.82000000000000006</v>
      </c>
      <c r="T89">
        <f>COUNTIF($A$2:$A89,A89)-1</f>
        <v>87</v>
      </c>
      <c r="U89" s="6">
        <f t="shared" si="16"/>
        <v>0.29900227180527383</v>
      </c>
      <c r="V89" s="6" t="str">
        <f t="shared" si="17"/>
        <v>Critical</v>
      </c>
    </row>
    <row r="90" spans="1:22" x14ac:dyDescent="0.25">
      <c r="A90" t="s">
        <v>9</v>
      </c>
      <c r="B90" s="5">
        <v>45543</v>
      </c>
      <c r="C90">
        <v>4</v>
      </c>
      <c r="D90">
        <v>10</v>
      </c>
      <c r="E90">
        <v>36.4</v>
      </c>
      <c r="F90">
        <v>0</v>
      </c>
      <c r="H90">
        <v>0</v>
      </c>
      <c r="I90">
        <v>0</v>
      </c>
      <c r="J90">
        <v>0</v>
      </c>
      <c r="K90">
        <v>141.19999999999999</v>
      </c>
      <c r="L90">
        <f t="shared" si="9"/>
        <v>89</v>
      </c>
      <c r="M90">
        <f t="shared" si="10"/>
        <v>1021.6999999999999</v>
      </c>
      <c r="N90">
        <f t="shared" si="11"/>
        <v>6</v>
      </c>
      <c r="O90">
        <f>IFERROR(E90 / VLOOKUP(A90, Baselines!A:B, 2, FALSE) * 100, 0)</f>
        <v>133.59240069084626</v>
      </c>
      <c r="P90" s="6">
        <f t="shared" si="12"/>
        <v>0.73833671399594336</v>
      </c>
      <c r="Q90">
        <f t="shared" si="13"/>
        <v>89.783000000000001</v>
      </c>
      <c r="R90" s="6">
        <f t="shared" si="14"/>
        <v>0.89783000000000002</v>
      </c>
      <c r="S90">
        <f t="shared" si="15"/>
        <v>0.82000000000000006</v>
      </c>
      <c r="T90">
        <f>COUNTIF($A$2:$A90,A90)-1</f>
        <v>88</v>
      </c>
      <c r="U90" s="6">
        <f t="shared" si="16"/>
        <v>0.54357869858012187</v>
      </c>
      <c r="V90" s="6" t="str">
        <f t="shared" si="17"/>
        <v>Needs Check</v>
      </c>
    </row>
    <row r="91" spans="1:22" x14ac:dyDescent="0.25">
      <c r="A91" t="s">
        <v>9</v>
      </c>
      <c r="B91" s="5">
        <v>45550</v>
      </c>
      <c r="C91">
        <v>1</v>
      </c>
      <c r="D91">
        <v>2.2000000000000002</v>
      </c>
      <c r="E91">
        <v>36.4</v>
      </c>
      <c r="F91">
        <v>0</v>
      </c>
      <c r="H91">
        <v>0</v>
      </c>
      <c r="I91">
        <v>0</v>
      </c>
      <c r="J91">
        <v>0</v>
      </c>
      <c r="K91">
        <v>25.65</v>
      </c>
      <c r="L91">
        <f t="shared" si="9"/>
        <v>90</v>
      </c>
      <c r="M91">
        <f t="shared" si="10"/>
        <v>1023.9</v>
      </c>
      <c r="N91">
        <f t="shared" si="11"/>
        <v>6</v>
      </c>
      <c r="O91">
        <f>IFERROR(E91 / VLOOKUP(A91, Baselines!A:B, 2, FALSE) * 100, 0)</f>
        <v>133.59240069084626</v>
      </c>
      <c r="P91" s="6">
        <f t="shared" si="12"/>
        <v>0.73833671399594336</v>
      </c>
      <c r="Q91">
        <f t="shared" si="13"/>
        <v>89.760999999999996</v>
      </c>
      <c r="R91" s="6">
        <f t="shared" si="14"/>
        <v>0.89760999999999991</v>
      </c>
      <c r="S91">
        <f t="shared" si="15"/>
        <v>0.82000000000000006</v>
      </c>
      <c r="T91">
        <f>COUNTIF($A$2:$A91,A91)-1</f>
        <v>89</v>
      </c>
      <c r="U91" s="6">
        <f t="shared" si="16"/>
        <v>0.54344550263691693</v>
      </c>
      <c r="V91" s="6" t="str">
        <f t="shared" si="17"/>
        <v>Needs Check</v>
      </c>
    </row>
    <row r="92" spans="1:22" x14ac:dyDescent="0.25">
      <c r="A92" t="s">
        <v>9</v>
      </c>
      <c r="B92" s="5">
        <v>45557</v>
      </c>
      <c r="C92">
        <v>0</v>
      </c>
      <c r="D92">
        <v>0</v>
      </c>
      <c r="E92">
        <v>0</v>
      </c>
      <c r="F92">
        <v>0</v>
      </c>
      <c r="H92">
        <v>0</v>
      </c>
      <c r="I92">
        <v>0</v>
      </c>
      <c r="J92">
        <v>0</v>
      </c>
      <c r="K92">
        <v>0</v>
      </c>
      <c r="L92">
        <f t="shared" si="9"/>
        <v>91</v>
      </c>
      <c r="M92">
        <f t="shared" si="10"/>
        <v>1023.9</v>
      </c>
      <c r="N92">
        <f t="shared" si="11"/>
        <v>6</v>
      </c>
      <c r="O92">
        <f>IFERROR(E92 / VLOOKUP(A92, Baselines!A:B, 2, FALSE) * 100, 0)</f>
        <v>0</v>
      </c>
      <c r="P92" s="6">
        <f t="shared" si="12"/>
        <v>0</v>
      </c>
      <c r="Q92">
        <f t="shared" si="13"/>
        <v>89.760999999999996</v>
      </c>
      <c r="R92" s="6">
        <f t="shared" si="14"/>
        <v>0.89760999999999991</v>
      </c>
      <c r="S92">
        <f t="shared" si="15"/>
        <v>0.82000000000000006</v>
      </c>
      <c r="T92">
        <f>COUNTIF($A$2:$A92,A92)-1</f>
        <v>90</v>
      </c>
      <c r="U92" s="6">
        <f t="shared" si="16"/>
        <v>0</v>
      </c>
      <c r="V92" s="6" t="str">
        <f t="shared" si="17"/>
        <v>Critical</v>
      </c>
    </row>
    <row r="93" spans="1:22" x14ac:dyDescent="0.25">
      <c r="A93" t="s">
        <v>9</v>
      </c>
      <c r="B93" s="5">
        <v>45564</v>
      </c>
      <c r="C93">
        <v>3</v>
      </c>
      <c r="D93">
        <v>8.1000000000000014</v>
      </c>
      <c r="E93">
        <v>33.200000000000003</v>
      </c>
      <c r="F93">
        <v>1</v>
      </c>
      <c r="G93" t="s">
        <v>24</v>
      </c>
      <c r="H93">
        <v>596.29999999999995</v>
      </c>
      <c r="I93">
        <v>0</v>
      </c>
      <c r="J93">
        <v>0</v>
      </c>
      <c r="K93">
        <v>94.01</v>
      </c>
      <c r="L93">
        <f t="shared" si="9"/>
        <v>92</v>
      </c>
      <c r="M93">
        <f t="shared" si="10"/>
        <v>1032</v>
      </c>
      <c r="N93">
        <f t="shared" si="11"/>
        <v>6</v>
      </c>
      <c r="O93">
        <f>IFERROR(E93 / VLOOKUP(A93, Baselines!A:B, 2, FALSE) * 100, 0)</f>
        <v>121.84801381692571</v>
      </c>
      <c r="P93" s="6">
        <f t="shared" si="12"/>
        <v>0.67342799188640989</v>
      </c>
      <c r="Q93">
        <f t="shared" si="13"/>
        <v>89.68</v>
      </c>
      <c r="R93" s="6">
        <f t="shared" si="14"/>
        <v>0.89680000000000004</v>
      </c>
      <c r="S93">
        <f t="shared" si="15"/>
        <v>0.82000000000000006</v>
      </c>
      <c r="T93">
        <f>COUNTIF($A$2:$A93,A93)-1</f>
        <v>91</v>
      </c>
      <c r="U93" s="6">
        <f t="shared" si="16"/>
        <v>0.49522278296146066</v>
      </c>
      <c r="V93" s="6" t="str">
        <f t="shared" si="17"/>
        <v>Needs Check</v>
      </c>
    </row>
    <row r="94" spans="1:22" x14ac:dyDescent="0.25">
      <c r="A94" t="s">
        <v>9</v>
      </c>
      <c r="B94" s="5">
        <v>45571</v>
      </c>
      <c r="C94">
        <v>4</v>
      </c>
      <c r="D94">
        <v>18.8</v>
      </c>
      <c r="E94">
        <v>21</v>
      </c>
      <c r="F94">
        <v>0</v>
      </c>
      <c r="H94">
        <v>0</v>
      </c>
      <c r="I94">
        <v>0</v>
      </c>
      <c r="J94">
        <v>0</v>
      </c>
      <c r="K94">
        <v>271.76</v>
      </c>
      <c r="L94">
        <f t="shared" si="9"/>
        <v>93</v>
      </c>
      <c r="M94">
        <f t="shared" si="10"/>
        <v>1050.8</v>
      </c>
      <c r="N94">
        <f t="shared" si="11"/>
        <v>6</v>
      </c>
      <c r="O94">
        <f>IFERROR(E94 / VLOOKUP(A94, Baselines!A:B, 2, FALSE) * 100, 0)</f>
        <v>77.072538860103606</v>
      </c>
      <c r="P94" s="6">
        <f t="shared" si="12"/>
        <v>0.42596348884381341</v>
      </c>
      <c r="Q94">
        <f t="shared" si="13"/>
        <v>89.492000000000004</v>
      </c>
      <c r="R94" s="6">
        <f t="shared" si="14"/>
        <v>0.89492000000000005</v>
      </c>
      <c r="S94">
        <f t="shared" si="15"/>
        <v>0.82000000000000006</v>
      </c>
      <c r="T94">
        <f>COUNTIF($A$2:$A94,A94)-1</f>
        <v>92</v>
      </c>
      <c r="U94" s="6">
        <f t="shared" si="16"/>
        <v>0.31258666125760654</v>
      </c>
      <c r="V94" s="6" t="str">
        <f t="shared" si="17"/>
        <v>Needs Check</v>
      </c>
    </row>
    <row r="95" spans="1:22" x14ac:dyDescent="0.25">
      <c r="A95" t="s">
        <v>9</v>
      </c>
      <c r="B95" s="5">
        <v>45578</v>
      </c>
      <c r="C95">
        <v>2</v>
      </c>
      <c r="D95">
        <v>10.6</v>
      </c>
      <c r="E95">
        <v>36.200000000000003</v>
      </c>
      <c r="F95">
        <v>0</v>
      </c>
      <c r="H95">
        <v>0</v>
      </c>
      <c r="I95">
        <v>0</v>
      </c>
      <c r="J95">
        <v>0</v>
      </c>
      <c r="K95">
        <v>82.3</v>
      </c>
      <c r="L95">
        <f t="shared" si="9"/>
        <v>94</v>
      </c>
      <c r="M95">
        <f t="shared" si="10"/>
        <v>1061.3999999999999</v>
      </c>
      <c r="N95">
        <f t="shared" si="11"/>
        <v>6</v>
      </c>
      <c r="O95">
        <f>IFERROR(E95 / VLOOKUP(A95, Baselines!A:B, 2, FALSE) * 100, 0)</f>
        <v>132.85837651122623</v>
      </c>
      <c r="P95" s="6">
        <f t="shared" si="12"/>
        <v>0.73427991886409749</v>
      </c>
      <c r="Q95">
        <f t="shared" si="13"/>
        <v>89.385999999999996</v>
      </c>
      <c r="R95" s="6">
        <f t="shared" si="14"/>
        <v>0.89385999999999999</v>
      </c>
      <c r="S95">
        <f t="shared" si="15"/>
        <v>0.82000000000000006</v>
      </c>
      <c r="T95">
        <f>COUNTIF($A$2:$A95,A95)-1</f>
        <v>93</v>
      </c>
      <c r="U95" s="6">
        <f t="shared" si="16"/>
        <v>0.53820162758620704</v>
      </c>
      <c r="V95" s="6" t="str">
        <f t="shared" si="17"/>
        <v>Needs Check</v>
      </c>
    </row>
    <row r="96" spans="1:22" x14ac:dyDescent="0.25">
      <c r="A96" t="s">
        <v>9</v>
      </c>
      <c r="B96" s="5">
        <v>45585</v>
      </c>
      <c r="C96">
        <v>7</v>
      </c>
      <c r="D96">
        <v>25.9</v>
      </c>
      <c r="E96">
        <v>11.7</v>
      </c>
      <c r="F96">
        <v>0</v>
      </c>
      <c r="H96">
        <v>0</v>
      </c>
      <c r="I96">
        <v>0</v>
      </c>
      <c r="J96">
        <v>0</v>
      </c>
      <c r="K96">
        <v>407.1</v>
      </c>
      <c r="L96">
        <f t="shared" si="9"/>
        <v>95</v>
      </c>
      <c r="M96">
        <f t="shared" si="10"/>
        <v>1087.3</v>
      </c>
      <c r="N96">
        <f t="shared" si="11"/>
        <v>6</v>
      </c>
      <c r="O96">
        <f>IFERROR(E96 / VLOOKUP(A96, Baselines!A:B, 2, FALSE) * 100, 0)</f>
        <v>42.940414507772005</v>
      </c>
      <c r="P96" s="6">
        <f t="shared" si="12"/>
        <v>0.23732251521298173</v>
      </c>
      <c r="Q96">
        <f t="shared" si="13"/>
        <v>89.126999999999995</v>
      </c>
      <c r="R96" s="6">
        <f t="shared" si="14"/>
        <v>0.89127000000000001</v>
      </c>
      <c r="S96">
        <f t="shared" si="15"/>
        <v>0.82000000000000006</v>
      </c>
      <c r="T96">
        <f>COUNTIF($A$2:$A96,A96)-1</f>
        <v>94</v>
      </c>
      <c r="U96" s="6">
        <f t="shared" si="16"/>
        <v>0.17344511926977688</v>
      </c>
      <c r="V96" s="6" t="str">
        <f t="shared" si="17"/>
        <v>Critical</v>
      </c>
    </row>
    <row r="97" spans="1:22" x14ac:dyDescent="0.25">
      <c r="A97" t="s">
        <v>9</v>
      </c>
      <c r="B97" s="5">
        <v>45592</v>
      </c>
      <c r="C97">
        <v>4</v>
      </c>
      <c r="D97">
        <v>23.6</v>
      </c>
      <c r="E97">
        <v>10.6</v>
      </c>
      <c r="F97">
        <v>0</v>
      </c>
      <c r="H97">
        <v>0</v>
      </c>
      <c r="I97">
        <v>0</v>
      </c>
      <c r="J97">
        <v>0</v>
      </c>
      <c r="K97">
        <v>309.32</v>
      </c>
      <c r="L97">
        <f t="shared" si="9"/>
        <v>96</v>
      </c>
      <c r="M97">
        <f t="shared" si="10"/>
        <v>1110.8999999999999</v>
      </c>
      <c r="N97">
        <f t="shared" si="11"/>
        <v>6</v>
      </c>
      <c r="O97">
        <f>IFERROR(E97 / VLOOKUP(A97, Baselines!A:B, 2, FALSE) * 100, 0)</f>
        <v>38.903281519861821</v>
      </c>
      <c r="P97" s="6">
        <f t="shared" si="12"/>
        <v>0.21501014198782964</v>
      </c>
      <c r="Q97">
        <f t="shared" si="13"/>
        <v>88.890999999999991</v>
      </c>
      <c r="R97" s="6">
        <f t="shared" si="14"/>
        <v>0.88890999999999987</v>
      </c>
      <c r="S97">
        <f t="shared" si="15"/>
        <v>0.82000000000000006</v>
      </c>
      <c r="T97">
        <f>COUNTIF($A$2:$A97,A97)-1</f>
        <v>95</v>
      </c>
      <c r="U97" s="6">
        <f t="shared" si="16"/>
        <v>0.15672222555780935</v>
      </c>
      <c r="V97" s="6" t="str">
        <f t="shared" si="17"/>
        <v>Critical</v>
      </c>
    </row>
    <row r="98" spans="1:22" x14ac:dyDescent="0.25">
      <c r="A98" t="s">
        <v>9</v>
      </c>
      <c r="B98" s="5">
        <v>45599</v>
      </c>
      <c r="C98">
        <v>0</v>
      </c>
      <c r="D98">
        <v>0</v>
      </c>
      <c r="E98">
        <v>0</v>
      </c>
      <c r="F98">
        <v>1</v>
      </c>
      <c r="G98" t="s">
        <v>25</v>
      </c>
      <c r="H98">
        <v>201.86</v>
      </c>
      <c r="I98">
        <v>0</v>
      </c>
      <c r="J98">
        <v>0</v>
      </c>
      <c r="K98">
        <v>0</v>
      </c>
      <c r="L98">
        <f t="shared" si="9"/>
        <v>97</v>
      </c>
      <c r="M98">
        <f t="shared" si="10"/>
        <v>1110.8999999999999</v>
      </c>
      <c r="N98">
        <f t="shared" si="11"/>
        <v>6</v>
      </c>
      <c r="O98">
        <f>IFERROR(E98 / VLOOKUP(A98, Baselines!A:B, 2, FALSE) * 100, 0)</f>
        <v>0</v>
      </c>
      <c r="P98" s="6">
        <f t="shared" si="12"/>
        <v>0</v>
      </c>
      <c r="Q98">
        <f t="shared" si="13"/>
        <v>88.890999999999991</v>
      </c>
      <c r="R98" s="6">
        <f t="shared" si="14"/>
        <v>0.88890999999999987</v>
      </c>
      <c r="S98">
        <f t="shared" si="15"/>
        <v>0.82000000000000006</v>
      </c>
      <c r="T98">
        <f>COUNTIF($A$2:$A98,A98)-1</f>
        <v>96</v>
      </c>
      <c r="U98" s="6">
        <f t="shared" si="16"/>
        <v>0</v>
      </c>
      <c r="V98" s="6" t="str">
        <f t="shared" si="17"/>
        <v>Critical</v>
      </c>
    </row>
    <row r="99" spans="1:22" x14ac:dyDescent="0.25">
      <c r="A99" t="s">
        <v>9</v>
      </c>
      <c r="B99" s="5">
        <v>45606</v>
      </c>
      <c r="C99">
        <v>5</v>
      </c>
      <c r="D99">
        <v>25.5</v>
      </c>
      <c r="E99">
        <v>37.200000000000003</v>
      </c>
      <c r="F99">
        <v>1</v>
      </c>
      <c r="G99" t="s">
        <v>25</v>
      </c>
      <c r="H99">
        <v>888.27</v>
      </c>
      <c r="I99">
        <v>0</v>
      </c>
      <c r="J99">
        <v>0</v>
      </c>
      <c r="K99">
        <v>252.4</v>
      </c>
      <c r="L99">
        <f t="shared" si="9"/>
        <v>98</v>
      </c>
      <c r="M99">
        <f t="shared" si="10"/>
        <v>1136.3999999999999</v>
      </c>
      <c r="N99">
        <f t="shared" si="11"/>
        <v>6</v>
      </c>
      <c r="O99">
        <f>IFERROR(E99 / VLOOKUP(A99, Baselines!A:B, 2, FALSE) * 100, 0)</f>
        <v>136.52849740932641</v>
      </c>
      <c r="P99" s="6">
        <f t="shared" si="12"/>
        <v>0.75456389452332673</v>
      </c>
      <c r="Q99">
        <f t="shared" si="13"/>
        <v>88.63600000000001</v>
      </c>
      <c r="R99" s="6">
        <f t="shared" si="14"/>
        <v>0.88636000000000015</v>
      </c>
      <c r="S99">
        <f t="shared" si="15"/>
        <v>0.82000000000000006</v>
      </c>
      <c r="T99">
        <f>COUNTIF($A$2:$A99,A99)-1</f>
        <v>97</v>
      </c>
      <c r="U99" s="6">
        <f t="shared" si="16"/>
        <v>0.54842850791075082</v>
      </c>
      <c r="V99" s="6" t="str">
        <f t="shared" si="17"/>
        <v>Needs Check</v>
      </c>
    </row>
    <row r="100" spans="1:22" x14ac:dyDescent="0.25">
      <c r="A100" t="s">
        <v>9</v>
      </c>
      <c r="B100" s="5">
        <v>45613</v>
      </c>
      <c r="C100">
        <v>5</v>
      </c>
      <c r="D100">
        <v>11.5</v>
      </c>
      <c r="E100">
        <v>26.3</v>
      </c>
      <c r="F100">
        <v>0</v>
      </c>
      <c r="H100">
        <v>0</v>
      </c>
      <c r="I100">
        <v>0</v>
      </c>
      <c r="J100">
        <v>0</v>
      </c>
      <c r="K100">
        <v>225.43</v>
      </c>
      <c r="L100">
        <f t="shared" si="9"/>
        <v>99</v>
      </c>
      <c r="M100">
        <f t="shared" si="10"/>
        <v>1147.8999999999999</v>
      </c>
      <c r="N100">
        <f t="shared" si="11"/>
        <v>6</v>
      </c>
      <c r="O100">
        <f>IFERROR(E100 / VLOOKUP(A100, Baselines!A:B, 2, FALSE) * 100, 0)</f>
        <v>96.524179620034516</v>
      </c>
      <c r="P100" s="6">
        <f t="shared" si="12"/>
        <v>0.53346855983772823</v>
      </c>
      <c r="Q100">
        <f t="shared" si="13"/>
        <v>88.521000000000001</v>
      </c>
      <c r="R100" s="6">
        <f t="shared" si="14"/>
        <v>0.88521000000000005</v>
      </c>
      <c r="S100">
        <f t="shared" si="15"/>
        <v>0.82000000000000006</v>
      </c>
      <c r="T100">
        <f>COUNTIF($A$2:$A100,A100)-1</f>
        <v>98</v>
      </c>
      <c r="U100" s="6">
        <f t="shared" si="16"/>
        <v>0.38722999716024348</v>
      </c>
      <c r="V100" s="6" t="str">
        <f t="shared" si="17"/>
        <v>Needs Check</v>
      </c>
    </row>
    <row r="101" spans="1:22" x14ac:dyDescent="0.25">
      <c r="A101" t="s">
        <v>9</v>
      </c>
      <c r="B101" s="5">
        <v>45620</v>
      </c>
      <c r="C101">
        <v>0</v>
      </c>
      <c r="D101">
        <v>0</v>
      </c>
      <c r="E101">
        <v>0</v>
      </c>
      <c r="F101">
        <v>0</v>
      </c>
      <c r="H101">
        <v>0</v>
      </c>
      <c r="I101">
        <v>0</v>
      </c>
      <c r="J101">
        <v>0</v>
      </c>
      <c r="K101">
        <v>0</v>
      </c>
      <c r="L101">
        <f t="shared" si="9"/>
        <v>100</v>
      </c>
      <c r="M101">
        <f t="shared" si="10"/>
        <v>1147.8999999999999</v>
      </c>
      <c r="N101">
        <f t="shared" si="11"/>
        <v>6</v>
      </c>
      <c r="O101">
        <f>IFERROR(E101 / VLOOKUP(A101, Baselines!A:B, 2, FALSE) * 100, 0)</f>
        <v>0</v>
      </c>
      <c r="P101" s="6">
        <f t="shared" si="12"/>
        <v>0</v>
      </c>
      <c r="Q101">
        <f t="shared" si="13"/>
        <v>88.521000000000001</v>
      </c>
      <c r="R101" s="6">
        <f t="shared" si="14"/>
        <v>0.88521000000000005</v>
      </c>
      <c r="S101">
        <f t="shared" si="15"/>
        <v>0.82000000000000006</v>
      </c>
      <c r="T101">
        <f>COUNTIF($A$2:$A101,A101)-1</f>
        <v>99</v>
      </c>
      <c r="U101" s="6">
        <f t="shared" si="16"/>
        <v>0</v>
      </c>
      <c r="V101" s="6" t="str">
        <f t="shared" si="17"/>
        <v>Critical</v>
      </c>
    </row>
    <row r="102" spans="1:22" x14ac:dyDescent="0.25">
      <c r="A102" t="s">
        <v>9</v>
      </c>
      <c r="B102" s="5">
        <v>45627</v>
      </c>
      <c r="C102">
        <v>3</v>
      </c>
      <c r="D102">
        <v>14.7</v>
      </c>
      <c r="E102">
        <v>30.4</v>
      </c>
      <c r="F102">
        <v>0</v>
      </c>
      <c r="H102">
        <v>0</v>
      </c>
      <c r="I102">
        <v>0</v>
      </c>
      <c r="J102">
        <v>0</v>
      </c>
      <c r="K102">
        <v>201.72</v>
      </c>
      <c r="L102">
        <f t="shared" si="9"/>
        <v>101</v>
      </c>
      <c r="M102">
        <f t="shared" si="10"/>
        <v>1162.5999999999999</v>
      </c>
      <c r="N102">
        <f t="shared" si="11"/>
        <v>6</v>
      </c>
      <c r="O102">
        <f>IFERROR(E102 / VLOOKUP(A102, Baselines!A:B, 2, FALSE) * 100, 0)</f>
        <v>111.57167530224521</v>
      </c>
      <c r="P102" s="6">
        <f t="shared" si="12"/>
        <v>0.61663286004056794</v>
      </c>
      <c r="Q102">
        <f t="shared" si="13"/>
        <v>88.373999999999995</v>
      </c>
      <c r="R102" s="6">
        <f t="shared" si="14"/>
        <v>0.88373999999999997</v>
      </c>
      <c r="S102">
        <f t="shared" si="15"/>
        <v>0.82000000000000006</v>
      </c>
      <c r="T102">
        <f>COUNTIF($A$2:$A102,A102)-1</f>
        <v>100</v>
      </c>
      <c r="U102" s="6">
        <f t="shared" si="16"/>
        <v>0.4468533614604463</v>
      </c>
      <c r="V102" s="6" t="str">
        <f t="shared" si="17"/>
        <v>Needs Check</v>
      </c>
    </row>
    <row r="103" spans="1:22" x14ac:dyDescent="0.25">
      <c r="A103" t="s">
        <v>9</v>
      </c>
      <c r="B103" s="5">
        <v>45634</v>
      </c>
      <c r="C103">
        <v>5</v>
      </c>
      <c r="D103">
        <v>28.5</v>
      </c>
      <c r="E103">
        <v>25.2</v>
      </c>
      <c r="F103">
        <v>0</v>
      </c>
      <c r="H103">
        <v>0</v>
      </c>
      <c r="I103">
        <v>0</v>
      </c>
      <c r="J103">
        <v>0</v>
      </c>
      <c r="K103">
        <v>206.66</v>
      </c>
      <c r="L103">
        <f t="shared" si="9"/>
        <v>102</v>
      </c>
      <c r="M103">
        <f t="shared" si="10"/>
        <v>1191.0999999999999</v>
      </c>
      <c r="N103">
        <f t="shared" si="11"/>
        <v>6</v>
      </c>
      <c r="O103">
        <f>IFERROR(E103 / VLOOKUP(A103, Baselines!A:B, 2, FALSE) * 100, 0)</f>
        <v>92.487046632124333</v>
      </c>
      <c r="P103" s="6">
        <f t="shared" si="12"/>
        <v>0.51115618661257611</v>
      </c>
      <c r="Q103">
        <f t="shared" si="13"/>
        <v>88.088999999999999</v>
      </c>
      <c r="R103" s="6">
        <f t="shared" si="14"/>
        <v>0.88088999999999995</v>
      </c>
      <c r="S103">
        <f t="shared" si="15"/>
        <v>0.82000000000000006</v>
      </c>
      <c r="T103">
        <f>COUNTIF($A$2:$A103,A103)-1</f>
        <v>101</v>
      </c>
      <c r="U103" s="6">
        <f t="shared" si="16"/>
        <v>0.36922334604462481</v>
      </c>
      <c r="V103" s="6" t="str">
        <f t="shared" si="17"/>
        <v>Needs Check</v>
      </c>
    </row>
    <row r="104" spans="1:22" x14ac:dyDescent="0.25">
      <c r="A104" t="s">
        <v>9</v>
      </c>
      <c r="B104" s="5">
        <v>45641</v>
      </c>
      <c r="C104">
        <v>1</v>
      </c>
      <c r="D104">
        <v>5.8</v>
      </c>
      <c r="E104">
        <v>48.3</v>
      </c>
      <c r="F104">
        <v>0</v>
      </c>
      <c r="H104">
        <v>0</v>
      </c>
      <c r="I104">
        <v>0</v>
      </c>
      <c r="J104">
        <v>0</v>
      </c>
      <c r="K104">
        <v>115.81</v>
      </c>
      <c r="L104">
        <f t="shared" si="9"/>
        <v>103</v>
      </c>
      <c r="M104">
        <f t="shared" si="10"/>
        <v>1196.8999999999999</v>
      </c>
      <c r="N104">
        <f t="shared" si="11"/>
        <v>6</v>
      </c>
      <c r="O104">
        <f>IFERROR(E104 / VLOOKUP(A104, Baselines!A:B, 2, FALSE) * 100, 0)</f>
        <v>177.26683937823827</v>
      </c>
      <c r="P104" s="6">
        <f t="shared" si="12"/>
        <v>0.97971602434077076</v>
      </c>
      <c r="Q104">
        <f t="shared" si="13"/>
        <v>88.031000000000006</v>
      </c>
      <c r="R104" s="6">
        <f t="shared" si="14"/>
        <v>0.88031000000000004</v>
      </c>
      <c r="S104">
        <f t="shared" si="15"/>
        <v>0.82000000000000006</v>
      </c>
      <c r="T104">
        <f>COUNTIF($A$2:$A104,A104)-1</f>
        <v>102</v>
      </c>
      <c r="U104" s="6">
        <f t="shared" si="16"/>
        <v>0.70721212697768776</v>
      </c>
      <c r="V104" s="6" t="str">
        <f t="shared" si="17"/>
        <v>Good</v>
      </c>
    </row>
    <row r="105" spans="1:22" x14ac:dyDescent="0.25">
      <c r="A105" t="s">
        <v>9</v>
      </c>
      <c r="B105" s="5">
        <v>45648</v>
      </c>
      <c r="C105">
        <v>6</v>
      </c>
      <c r="D105">
        <v>21</v>
      </c>
      <c r="E105">
        <v>14.8</v>
      </c>
      <c r="F105">
        <v>0</v>
      </c>
      <c r="H105">
        <v>0</v>
      </c>
      <c r="I105">
        <v>0</v>
      </c>
      <c r="J105">
        <v>0</v>
      </c>
      <c r="K105">
        <v>296.24</v>
      </c>
      <c r="L105">
        <f t="shared" si="9"/>
        <v>104</v>
      </c>
      <c r="M105">
        <f t="shared" si="10"/>
        <v>1217.8999999999999</v>
      </c>
      <c r="N105">
        <f t="shared" si="11"/>
        <v>6</v>
      </c>
      <c r="O105">
        <f>IFERROR(E105 / VLOOKUP(A105, Baselines!A:B, 2, FALSE) * 100, 0)</f>
        <v>54.317789291882548</v>
      </c>
      <c r="P105" s="6">
        <f t="shared" si="12"/>
        <v>0.30020283975659234</v>
      </c>
      <c r="Q105">
        <f t="shared" si="13"/>
        <v>87.820999999999998</v>
      </c>
      <c r="R105" s="6">
        <f t="shared" si="14"/>
        <v>0.87820999999999994</v>
      </c>
      <c r="S105">
        <f t="shared" si="15"/>
        <v>0.82000000000000006</v>
      </c>
      <c r="T105">
        <f>COUNTIF($A$2:$A105,A105)-1</f>
        <v>103</v>
      </c>
      <c r="U105" s="6">
        <f t="shared" si="16"/>
        <v>0.21618573144016232</v>
      </c>
      <c r="V105" s="6" t="str">
        <f t="shared" si="17"/>
        <v>Critical</v>
      </c>
    </row>
    <row r="106" spans="1:22" x14ac:dyDescent="0.25">
      <c r="A106" t="s">
        <v>10</v>
      </c>
      <c r="B106" s="5">
        <v>44927</v>
      </c>
      <c r="C106">
        <v>7</v>
      </c>
      <c r="D106">
        <v>15.4</v>
      </c>
      <c r="E106">
        <v>17.8</v>
      </c>
      <c r="F106">
        <v>0</v>
      </c>
      <c r="H106">
        <v>0</v>
      </c>
      <c r="I106">
        <v>0</v>
      </c>
      <c r="J106">
        <v>0</v>
      </c>
      <c r="K106">
        <v>152.93</v>
      </c>
      <c r="L106">
        <f t="shared" si="9"/>
        <v>1</v>
      </c>
      <c r="M106">
        <f t="shared" si="10"/>
        <v>15.4</v>
      </c>
      <c r="N106">
        <f t="shared" si="11"/>
        <v>0</v>
      </c>
      <c r="O106">
        <f>IFERROR(E106 / VLOOKUP(A106, Baselines!A:B, 2, FALSE) * 100, 0)</f>
        <v>58.053838290415229</v>
      </c>
      <c r="P106" s="6">
        <f t="shared" si="12"/>
        <v>0.32085118596969747</v>
      </c>
      <c r="Q106">
        <f t="shared" si="13"/>
        <v>99.846000000000004</v>
      </c>
      <c r="R106" s="6">
        <f t="shared" si="14"/>
        <v>0.99846000000000001</v>
      </c>
      <c r="S106">
        <f t="shared" si="15"/>
        <v>1</v>
      </c>
      <c r="T106">
        <f>COUNTIF($A$2:$A106,A106)-1</f>
        <v>0</v>
      </c>
      <c r="U106" s="6">
        <f t="shared" si="16"/>
        <v>0.32035707514330414</v>
      </c>
      <c r="V106" s="6" t="str">
        <f t="shared" si="17"/>
        <v>Needs Check</v>
      </c>
    </row>
    <row r="107" spans="1:22" x14ac:dyDescent="0.25">
      <c r="A107" t="s">
        <v>10</v>
      </c>
      <c r="B107" s="5">
        <v>44934</v>
      </c>
      <c r="C107">
        <v>5</v>
      </c>
      <c r="D107">
        <v>9</v>
      </c>
      <c r="E107">
        <v>22.6</v>
      </c>
      <c r="F107">
        <v>0</v>
      </c>
      <c r="H107">
        <v>0</v>
      </c>
      <c r="I107">
        <v>0</v>
      </c>
      <c r="J107">
        <v>0</v>
      </c>
      <c r="K107">
        <v>105.08</v>
      </c>
      <c r="L107">
        <f t="shared" si="9"/>
        <v>2</v>
      </c>
      <c r="M107">
        <f t="shared" si="10"/>
        <v>24.4</v>
      </c>
      <c r="N107">
        <f t="shared" si="11"/>
        <v>0</v>
      </c>
      <c r="O107">
        <f>IFERROR(E107 / VLOOKUP(A107, Baselines!A:B, 2, FALSE) * 100, 0)</f>
        <v>73.708805919291237</v>
      </c>
      <c r="P107" s="6">
        <f t="shared" si="12"/>
        <v>0.40737285409635737</v>
      </c>
      <c r="Q107">
        <f t="shared" si="13"/>
        <v>99.756</v>
      </c>
      <c r="R107" s="6">
        <f t="shared" si="14"/>
        <v>0.99756</v>
      </c>
      <c r="S107">
        <f t="shared" si="15"/>
        <v>1</v>
      </c>
      <c r="T107">
        <f>COUNTIF($A$2:$A107,A107)-1</f>
        <v>1</v>
      </c>
      <c r="U107" s="6">
        <f t="shared" si="16"/>
        <v>0.40637886433236226</v>
      </c>
      <c r="V107" s="6" t="str">
        <f t="shared" si="17"/>
        <v>Needs Check</v>
      </c>
    </row>
    <row r="108" spans="1:22" x14ac:dyDescent="0.25">
      <c r="A108" t="s">
        <v>10</v>
      </c>
      <c r="B108" s="5">
        <v>44941</v>
      </c>
      <c r="C108">
        <v>6</v>
      </c>
      <c r="D108">
        <v>15</v>
      </c>
      <c r="E108">
        <v>24.1</v>
      </c>
      <c r="F108">
        <v>0</v>
      </c>
      <c r="H108">
        <v>0</v>
      </c>
      <c r="I108">
        <v>0</v>
      </c>
      <c r="J108">
        <v>0</v>
      </c>
      <c r="K108">
        <v>222</v>
      </c>
      <c r="L108">
        <f t="shared" si="9"/>
        <v>3</v>
      </c>
      <c r="M108">
        <f t="shared" si="10"/>
        <v>39.4</v>
      </c>
      <c r="N108">
        <f t="shared" si="11"/>
        <v>0</v>
      </c>
      <c r="O108">
        <f>IFERROR(E108 / VLOOKUP(A108, Baselines!A:B, 2, FALSE) * 100, 0)</f>
        <v>78.60098330331499</v>
      </c>
      <c r="P108" s="6">
        <f t="shared" si="12"/>
        <v>0.43441087538593864</v>
      </c>
      <c r="Q108">
        <f t="shared" si="13"/>
        <v>99.605999999999995</v>
      </c>
      <c r="R108" s="6">
        <f t="shared" si="14"/>
        <v>0.99605999999999995</v>
      </c>
      <c r="S108">
        <f t="shared" si="15"/>
        <v>1</v>
      </c>
      <c r="T108">
        <f>COUNTIF($A$2:$A108,A108)-1</f>
        <v>2</v>
      </c>
      <c r="U108" s="6">
        <f t="shared" si="16"/>
        <v>0.43269929653691802</v>
      </c>
      <c r="V108" s="6" t="str">
        <f t="shared" si="17"/>
        <v>Needs Check</v>
      </c>
    </row>
    <row r="109" spans="1:22" x14ac:dyDescent="0.25">
      <c r="A109" t="s">
        <v>10</v>
      </c>
      <c r="B109" s="5">
        <v>44948</v>
      </c>
      <c r="C109">
        <v>3</v>
      </c>
      <c r="D109">
        <v>9</v>
      </c>
      <c r="E109">
        <v>26.8</v>
      </c>
      <c r="F109">
        <v>0</v>
      </c>
      <c r="H109">
        <v>0</v>
      </c>
      <c r="I109">
        <v>0</v>
      </c>
      <c r="J109">
        <v>0</v>
      </c>
      <c r="K109">
        <v>61.91</v>
      </c>
      <c r="L109">
        <f t="shared" si="9"/>
        <v>4</v>
      </c>
      <c r="M109">
        <f t="shared" si="10"/>
        <v>48.4</v>
      </c>
      <c r="N109">
        <f t="shared" si="11"/>
        <v>0</v>
      </c>
      <c r="O109">
        <f>IFERROR(E109 / VLOOKUP(A109, Baselines!A:B, 2, FALSE) * 100, 0)</f>
        <v>87.406902594557749</v>
      </c>
      <c r="P109" s="6">
        <f t="shared" si="12"/>
        <v>0.48307931370718488</v>
      </c>
      <c r="Q109">
        <f t="shared" si="13"/>
        <v>99.516000000000005</v>
      </c>
      <c r="R109" s="6">
        <f t="shared" si="14"/>
        <v>0.99516000000000004</v>
      </c>
      <c r="S109">
        <f t="shared" si="15"/>
        <v>1</v>
      </c>
      <c r="T109">
        <f>COUNTIF($A$2:$A109,A109)-1</f>
        <v>3</v>
      </c>
      <c r="U109" s="6">
        <f t="shared" si="16"/>
        <v>0.48074120982884211</v>
      </c>
      <c r="V109" s="6" t="str">
        <f t="shared" si="17"/>
        <v>Needs Check</v>
      </c>
    </row>
    <row r="110" spans="1:22" x14ac:dyDescent="0.25">
      <c r="A110" t="s">
        <v>10</v>
      </c>
      <c r="B110" s="5">
        <v>44955</v>
      </c>
      <c r="C110">
        <v>3</v>
      </c>
      <c r="D110">
        <v>14.4</v>
      </c>
      <c r="E110">
        <v>26.3</v>
      </c>
      <c r="F110">
        <v>0</v>
      </c>
      <c r="H110">
        <v>0</v>
      </c>
      <c r="I110">
        <v>0</v>
      </c>
      <c r="J110">
        <v>0</v>
      </c>
      <c r="K110">
        <v>128.22</v>
      </c>
      <c r="L110">
        <f t="shared" si="9"/>
        <v>5</v>
      </c>
      <c r="M110">
        <f t="shared" si="10"/>
        <v>62.8</v>
      </c>
      <c r="N110">
        <f t="shared" si="11"/>
        <v>0</v>
      </c>
      <c r="O110">
        <f>IFERROR(E110 / VLOOKUP(A110, Baselines!A:B, 2, FALSE) * 100, 0)</f>
        <v>85.776176799883174</v>
      </c>
      <c r="P110" s="6">
        <f t="shared" si="12"/>
        <v>0.47406663994399117</v>
      </c>
      <c r="Q110">
        <f t="shared" si="13"/>
        <v>99.372</v>
      </c>
      <c r="R110" s="6">
        <f t="shared" si="14"/>
        <v>0.99372000000000005</v>
      </c>
      <c r="S110">
        <f t="shared" si="15"/>
        <v>1</v>
      </c>
      <c r="T110">
        <f>COUNTIF($A$2:$A110,A110)-1</f>
        <v>4</v>
      </c>
      <c r="U110" s="6">
        <f t="shared" si="16"/>
        <v>0.47108950144514294</v>
      </c>
      <c r="V110" s="6" t="str">
        <f t="shared" si="17"/>
        <v>Needs Check</v>
      </c>
    </row>
    <row r="111" spans="1:22" x14ac:dyDescent="0.25">
      <c r="A111" t="s">
        <v>10</v>
      </c>
      <c r="B111" s="5">
        <v>44962</v>
      </c>
      <c r="C111">
        <v>4</v>
      </c>
      <c r="D111">
        <v>9.6</v>
      </c>
      <c r="E111">
        <v>14.7</v>
      </c>
      <c r="F111">
        <v>0</v>
      </c>
      <c r="H111">
        <v>0</v>
      </c>
      <c r="I111">
        <v>0</v>
      </c>
      <c r="J111">
        <v>0</v>
      </c>
      <c r="K111">
        <v>69.37</v>
      </c>
      <c r="L111">
        <f t="shared" si="9"/>
        <v>6</v>
      </c>
      <c r="M111">
        <f t="shared" si="10"/>
        <v>72.399999999999991</v>
      </c>
      <c r="N111">
        <f t="shared" si="11"/>
        <v>0</v>
      </c>
      <c r="O111">
        <f>IFERROR(E111 / VLOOKUP(A111, Baselines!A:B, 2, FALSE) * 100, 0)</f>
        <v>47.943338363432794</v>
      </c>
      <c r="P111" s="6">
        <f t="shared" si="12"/>
        <v>0.26497260863789618</v>
      </c>
      <c r="Q111">
        <f t="shared" si="13"/>
        <v>99.275999999999996</v>
      </c>
      <c r="R111" s="6">
        <f t="shared" si="14"/>
        <v>0.99275999999999998</v>
      </c>
      <c r="S111">
        <f t="shared" si="15"/>
        <v>1</v>
      </c>
      <c r="T111">
        <f>COUNTIF($A$2:$A111,A111)-1</f>
        <v>5</v>
      </c>
      <c r="U111" s="6">
        <f t="shared" si="16"/>
        <v>0.26305420695135778</v>
      </c>
      <c r="V111" s="6" t="str">
        <f t="shared" si="17"/>
        <v>Critical</v>
      </c>
    </row>
    <row r="112" spans="1:22" x14ac:dyDescent="0.25">
      <c r="A112" t="s">
        <v>10</v>
      </c>
      <c r="B112" s="5">
        <v>44969</v>
      </c>
      <c r="C112">
        <v>7</v>
      </c>
      <c r="D112">
        <v>28</v>
      </c>
      <c r="E112">
        <v>40.9</v>
      </c>
      <c r="F112">
        <v>0</v>
      </c>
      <c r="H112">
        <v>0</v>
      </c>
      <c r="I112">
        <v>0</v>
      </c>
      <c r="J112">
        <v>0</v>
      </c>
      <c r="K112">
        <v>146.52000000000001</v>
      </c>
      <c r="L112">
        <f t="shared" si="9"/>
        <v>7</v>
      </c>
      <c r="M112">
        <f t="shared" si="10"/>
        <v>100.39999999999999</v>
      </c>
      <c r="N112">
        <f t="shared" si="11"/>
        <v>0</v>
      </c>
      <c r="O112">
        <f>IFERROR(E112 / VLOOKUP(A112, Baselines!A:B, 2, FALSE) * 100, 0)</f>
        <v>133.39337000438104</v>
      </c>
      <c r="P112" s="6">
        <f t="shared" si="12"/>
        <v>0.73723671382924849</v>
      </c>
      <c r="Q112">
        <f t="shared" si="13"/>
        <v>98.995999999999995</v>
      </c>
      <c r="R112" s="6">
        <f t="shared" si="14"/>
        <v>0.98995999999999995</v>
      </c>
      <c r="S112">
        <f t="shared" si="15"/>
        <v>1</v>
      </c>
      <c r="T112">
        <f>COUNTIF($A$2:$A112,A112)-1</f>
        <v>6</v>
      </c>
      <c r="U112" s="6">
        <f t="shared" si="16"/>
        <v>0.72983485722240282</v>
      </c>
      <c r="V112" s="6" t="str">
        <f t="shared" si="17"/>
        <v>Good</v>
      </c>
    </row>
    <row r="113" spans="1:22" x14ac:dyDescent="0.25">
      <c r="A113" t="s">
        <v>10</v>
      </c>
      <c r="B113" s="5">
        <v>44976</v>
      </c>
      <c r="C113">
        <v>1</v>
      </c>
      <c r="D113">
        <v>2.8</v>
      </c>
      <c r="E113">
        <v>40.6</v>
      </c>
      <c r="F113">
        <v>0</v>
      </c>
      <c r="H113">
        <v>0</v>
      </c>
      <c r="I113">
        <v>0</v>
      </c>
      <c r="J113">
        <v>0</v>
      </c>
      <c r="K113">
        <v>18.239999999999998</v>
      </c>
      <c r="L113">
        <f t="shared" si="9"/>
        <v>8</v>
      </c>
      <c r="M113">
        <f t="shared" si="10"/>
        <v>103.19999999999999</v>
      </c>
      <c r="N113">
        <f t="shared" si="11"/>
        <v>0</v>
      </c>
      <c r="O113">
        <f>IFERROR(E113 / VLOOKUP(A113, Baselines!A:B, 2, FALSE) * 100, 0)</f>
        <v>132.41493452757632</v>
      </c>
      <c r="P113" s="6">
        <f t="shared" si="12"/>
        <v>0.7318291095713324</v>
      </c>
      <c r="Q113">
        <f t="shared" si="13"/>
        <v>98.968000000000004</v>
      </c>
      <c r="R113" s="6">
        <f t="shared" si="14"/>
        <v>0.98968</v>
      </c>
      <c r="S113">
        <f t="shared" si="15"/>
        <v>1</v>
      </c>
      <c r="T113">
        <f>COUNTIF($A$2:$A113,A113)-1</f>
        <v>7</v>
      </c>
      <c r="U113" s="6">
        <f t="shared" si="16"/>
        <v>0.72427663316055624</v>
      </c>
      <c r="V113" s="6" t="str">
        <f t="shared" si="17"/>
        <v>Good</v>
      </c>
    </row>
    <row r="114" spans="1:22" x14ac:dyDescent="0.25">
      <c r="A114" t="s">
        <v>10</v>
      </c>
      <c r="B114" s="5">
        <v>44983</v>
      </c>
      <c r="C114">
        <v>0</v>
      </c>
      <c r="D114">
        <v>0</v>
      </c>
      <c r="E114">
        <v>0</v>
      </c>
      <c r="F114">
        <v>0</v>
      </c>
      <c r="H114">
        <v>0</v>
      </c>
      <c r="I114">
        <v>0</v>
      </c>
      <c r="J114">
        <v>0</v>
      </c>
      <c r="K114">
        <v>0</v>
      </c>
      <c r="L114">
        <f t="shared" si="9"/>
        <v>9</v>
      </c>
      <c r="M114">
        <f t="shared" si="10"/>
        <v>103.19999999999999</v>
      </c>
      <c r="N114">
        <f t="shared" si="11"/>
        <v>0</v>
      </c>
      <c r="O114">
        <f>IFERROR(E114 / VLOOKUP(A114, Baselines!A:B, 2, FALSE) * 100, 0)</f>
        <v>0</v>
      </c>
      <c r="P114" s="6">
        <f t="shared" si="12"/>
        <v>0</v>
      </c>
      <c r="Q114">
        <f t="shared" si="13"/>
        <v>98.968000000000004</v>
      </c>
      <c r="R114" s="6">
        <f t="shared" si="14"/>
        <v>0.98968</v>
      </c>
      <c r="S114">
        <f t="shared" si="15"/>
        <v>1</v>
      </c>
      <c r="T114">
        <f>COUNTIF($A$2:$A114,A114)-1</f>
        <v>8</v>
      </c>
      <c r="U114" s="6">
        <f t="shared" si="16"/>
        <v>0</v>
      </c>
      <c r="V114" s="6" t="str">
        <f t="shared" si="17"/>
        <v>Critical</v>
      </c>
    </row>
    <row r="115" spans="1:22" x14ac:dyDescent="0.25">
      <c r="A115" t="s">
        <v>10</v>
      </c>
      <c r="B115" s="5">
        <v>44990</v>
      </c>
      <c r="C115">
        <v>6</v>
      </c>
      <c r="D115">
        <v>33</v>
      </c>
      <c r="E115">
        <v>24.2</v>
      </c>
      <c r="F115">
        <v>0</v>
      </c>
      <c r="H115">
        <v>0</v>
      </c>
      <c r="I115">
        <v>0</v>
      </c>
      <c r="J115">
        <v>0</v>
      </c>
      <c r="K115">
        <v>517.42999999999995</v>
      </c>
      <c r="L115">
        <f t="shared" si="9"/>
        <v>10</v>
      </c>
      <c r="M115">
        <f t="shared" si="10"/>
        <v>136.19999999999999</v>
      </c>
      <c r="N115">
        <f t="shared" si="11"/>
        <v>0</v>
      </c>
      <c r="O115">
        <f>IFERROR(E115 / VLOOKUP(A115, Baselines!A:B, 2, FALSE) * 100, 0)</f>
        <v>78.927128462249911</v>
      </c>
      <c r="P115" s="6">
        <f t="shared" si="12"/>
        <v>0.4362134101385774</v>
      </c>
      <c r="Q115">
        <f t="shared" si="13"/>
        <v>98.638000000000005</v>
      </c>
      <c r="R115" s="6">
        <f t="shared" si="14"/>
        <v>0.98638000000000003</v>
      </c>
      <c r="S115">
        <f t="shared" si="15"/>
        <v>1</v>
      </c>
      <c r="T115">
        <f>COUNTIF($A$2:$A115,A115)-1</f>
        <v>9</v>
      </c>
      <c r="U115" s="6">
        <f t="shared" si="16"/>
        <v>0.43027218349248997</v>
      </c>
      <c r="V115" s="6" t="str">
        <f t="shared" si="17"/>
        <v>Needs Check</v>
      </c>
    </row>
    <row r="116" spans="1:22" x14ac:dyDescent="0.25">
      <c r="A116" t="s">
        <v>10</v>
      </c>
      <c r="B116" s="5">
        <v>44997</v>
      </c>
      <c r="C116">
        <v>1</v>
      </c>
      <c r="D116">
        <v>2.4</v>
      </c>
      <c r="E116">
        <v>43</v>
      </c>
      <c r="F116">
        <v>0</v>
      </c>
      <c r="H116">
        <v>0</v>
      </c>
      <c r="I116">
        <v>0</v>
      </c>
      <c r="J116">
        <v>0</v>
      </c>
      <c r="K116">
        <v>15.88</v>
      </c>
      <c r="L116">
        <f t="shared" si="9"/>
        <v>11</v>
      </c>
      <c r="M116">
        <f t="shared" si="10"/>
        <v>138.6</v>
      </c>
      <c r="N116">
        <f t="shared" si="11"/>
        <v>0</v>
      </c>
      <c r="O116">
        <f>IFERROR(E116 / VLOOKUP(A116, Baselines!A:B, 2, FALSE) * 100, 0)</f>
        <v>140.2424183420143</v>
      </c>
      <c r="P116" s="6">
        <f t="shared" si="12"/>
        <v>0.77508994363466233</v>
      </c>
      <c r="Q116">
        <f t="shared" si="13"/>
        <v>98.614000000000004</v>
      </c>
      <c r="R116" s="6">
        <f t="shared" si="14"/>
        <v>0.98614000000000002</v>
      </c>
      <c r="S116">
        <f t="shared" si="15"/>
        <v>1</v>
      </c>
      <c r="T116">
        <f>COUNTIF($A$2:$A116,A116)-1</f>
        <v>10</v>
      </c>
      <c r="U116" s="6">
        <f t="shared" si="16"/>
        <v>0.76434719701588594</v>
      </c>
      <c r="V116" s="6" t="str">
        <f t="shared" si="17"/>
        <v>Good</v>
      </c>
    </row>
    <row r="117" spans="1:22" x14ac:dyDescent="0.25">
      <c r="A117" t="s">
        <v>10</v>
      </c>
      <c r="B117" s="5">
        <v>45004</v>
      </c>
      <c r="C117">
        <v>0</v>
      </c>
      <c r="D117">
        <v>0</v>
      </c>
      <c r="E117">
        <v>0</v>
      </c>
      <c r="F117">
        <v>0</v>
      </c>
      <c r="H117">
        <v>0</v>
      </c>
      <c r="I117">
        <v>0</v>
      </c>
      <c r="J117">
        <v>0</v>
      </c>
      <c r="K117">
        <v>0</v>
      </c>
      <c r="L117">
        <f t="shared" si="9"/>
        <v>12</v>
      </c>
      <c r="M117">
        <f t="shared" si="10"/>
        <v>138.6</v>
      </c>
      <c r="N117">
        <f t="shared" si="11"/>
        <v>0</v>
      </c>
      <c r="O117">
        <f>IFERROR(E117 / VLOOKUP(A117, Baselines!A:B, 2, FALSE) * 100, 0)</f>
        <v>0</v>
      </c>
      <c r="P117" s="6">
        <f t="shared" si="12"/>
        <v>0</v>
      </c>
      <c r="Q117">
        <f t="shared" si="13"/>
        <v>98.614000000000004</v>
      </c>
      <c r="R117" s="6">
        <f t="shared" si="14"/>
        <v>0.98614000000000002</v>
      </c>
      <c r="S117">
        <f t="shared" si="15"/>
        <v>1</v>
      </c>
      <c r="T117">
        <f>COUNTIF($A$2:$A117,A117)-1</f>
        <v>11</v>
      </c>
      <c r="U117" s="6">
        <f t="shared" si="16"/>
        <v>0</v>
      </c>
      <c r="V117" s="6" t="str">
        <f t="shared" si="17"/>
        <v>Critical</v>
      </c>
    </row>
    <row r="118" spans="1:22" x14ac:dyDescent="0.25">
      <c r="A118" t="s">
        <v>10</v>
      </c>
      <c r="B118" s="5">
        <v>45011</v>
      </c>
      <c r="C118">
        <v>6</v>
      </c>
      <c r="D118">
        <v>12.6</v>
      </c>
      <c r="E118">
        <v>29.1</v>
      </c>
      <c r="F118">
        <v>0</v>
      </c>
      <c r="H118">
        <v>0</v>
      </c>
      <c r="I118">
        <v>0</v>
      </c>
      <c r="J118">
        <v>0</v>
      </c>
      <c r="K118">
        <v>207.77</v>
      </c>
      <c r="L118">
        <f t="shared" si="9"/>
        <v>13</v>
      </c>
      <c r="M118">
        <f t="shared" si="10"/>
        <v>151.19999999999999</v>
      </c>
      <c r="N118">
        <f t="shared" si="11"/>
        <v>0</v>
      </c>
      <c r="O118">
        <f>IFERROR(E118 / VLOOKUP(A118, Baselines!A:B, 2, FALSE) * 100, 0)</f>
        <v>94.90824125006084</v>
      </c>
      <c r="P118" s="6">
        <f t="shared" si="12"/>
        <v>0.52453761301787605</v>
      </c>
      <c r="Q118">
        <f t="shared" si="13"/>
        <v>98.488</v>
      </c>
      <c r="R118" s="6">
        <f t="shared" si="14"/>
        <v>0.98487999999999998</v>
      </c>
      <c r="S118">
        <f t="shared" si="15"/>
        <v>1</v>
      </c>
      <c r="T118">
        <f>COUNTIF($A$2:$A118,A118)-1</f>
        <v>12</v>
      </c>
      <c r="U118" s="6">
        <f t="shared" si="16"/>
        <v>0.5166066043090457</v>
      </c>
      <c r="V118" s="6" t="str">
        <f t="shared" si="17"/>
        <v>Needs Check</v>
      </c>
    </row>
    <row r="119" spans="1:22" x14ac:dyDescent="0.25">
      <c r="A119" t="s">
        <v>10</v>
      </c>
      <c r="B119" s="5">
        <v>45018</v>
      </c>
      <c r="C119">
        <v>1</v>
      </c>
      <c r="D119">
        <v>1.3</v>
      </c>
      <c r="E119">
        <v>10.3</v>
      </c>
      <c r="F119">
        <v>0</v>
      </c>
      <c r="H119">
        <v>0</v>
      </c>
      <c r="I119">
        <v>0</v>
      </c>
      <c r="J119">
        <v>0</v>
      </c>
      <c r="K119">
        <v>15.34</v>
      </c>
      <c r="L119">
        <f t="shared" si="9"/>
        <v>14</v>
      </c>
      <c r="M119">
        <f t="shared" si="10"/>
        <v>152.5</v>
      </c>
      <c r="N119">
        <f t="shared" si="11"/>
        <v>0</v>
      </c>
      <c r="O119">
        <f>IFERROR(E119 / VLOOKUP(A119, Baselines!A:B, 2, FALSE) * 100, 0)</f>
        <v>33.592951370296454</v>
      </c>
      <c r="P119" s="6">
        <f t="shared" si="12"/>
        <v>0.18566107952179123</v>
      </c>
      <c r="Q119">
        <f t="shared" si="13"/>
        <v>98.474999999999994</v>
      </c>
      <c r="R119" s="6">
        <f t="shared" si="14"/>
        <v>0.9847499999999999</v>
      </c>
      <c r="S119">
        <f t="shared" si="15"/>
        <v>1</v>
      </c>
      <c r="T119">
        <f>COUNTIF($A$2:$A119,A119)-1</f>
        <v>13</v>
      </c>
      <c r="U119" s="6">
        <f t="shared" si="16"/>
        <v>0.18282974805908389</v>
      </c>
      <c r="V119" s="6" t="str">
        <f t="shared" si="17"/>
        <v>Critical</v>
      </c>
    </row>
    <row r="120" spans="1:22" x14ac:dyDescent="0.25">
      <c r="A120" t="s">
        <v>10</v>
      </c>
      <c r="B120" s="5">
        <v>45025</v>
      </c>
      <c r="C120">
        <v>5</v>
      </c>
      <c r="D120">
        <v>14.5</v>
      </c>
      <c r="E120">
        <v>30.3</v>
      </c>
      <c r="F120">
        <v>0</v>
      </c>
      <c r="H120">
        <v>0</v>
      </c>
      <c r="I120">
        <v>0</v>
      </c>
      <c r="J120">
        <v>0</v>
      </c>
      <c r="K120">
        <v>93.58</v>
      </c>
      <c r="L120">
        <f t="shared" si="9"/>
        <v>15</v>
      </c>
      <c r="M120">
        <f t="shared" si="10"/>
        <v>167</v>
      </c>
      <c r="N120">
        <f t="shared" si="11"/>
        <v>0</v>
      </c>
      <c r="O120">
        <f>IFERROR(E120 / VLOOKUP(A120, Baselines!A:B, 2, FALSE) * 100, 0)</f>
        <v>98.821983157279845</v>
      </c>
      <c r="P120" s="6">
        <f t="shared" si="12"/>
        <v>0.54616803004954106</v>
      </c>
      <c r="Q120">
        <f t="shared" si="13"/>
        <v>98.33</v>
      </c>
      <c r="R120" s="6">
        <f t="shared" si="14"/>
        <v>0.98329999999999995</v>
      </c>
      <c r="S120">
        <f t="shared" si="15"/>
        <v>1</v>
      </c>
      <c r="T120">
        <f>COUNTIF($A$2:$A120,A120)-1</f>
        <v>14</v>
      </c>
      <c r="U120" s="6">
        <f t="shared" si="16"/>
        <v>0.53704702394771375</v>
      </c>
      <c r="V120" s="6" t="str">
        <f t="shared" si="17"/>
        <v>Needs Check</v>
      </c>
    </row>
    <row r="121" spans="1:22" x14ac:dyDescent="0.25">
      <c r="A121" t="s">
        <v>10</v>
      </c>
      <c r="B121" s="5">
        <v>45032</v>
      </c>
      <c r="C121">
        <v>4</v>
      </c>
      <c r="D121">
        <v>12.8</v>
      </c>
      <c r="E121">
        <v>11.9</v>
      </c>
      <c r="F121">
        <v>0</v>
      </c>
      <c r="H121">
        <v>0</v>
      </c>
      <c r="I121">
        <v>0</v>
      </c>
      <c r="J121">
        <v>0</v>
      </c>
      <c r="K121">
        <v>161.58000000000001</v>
      </c>
      <c r="L121">
        <f t="shared" si="9"/>
        <v>16</v>
      </c>
      <c r="M121">
        <f t="shared" si="10"/>
        <v>179.8</v>
      </c>
      <c r="N121">
        <f t="shared" si="11"/>
        <v>0</v>
      </c>
      <c r="O121">
        <f>IFERROR(E121 / VLOOKUP(A121, Baselines!A:B, 2, FALSE) * 100, 0)</f>
        <v>38.811273913255121</v>
      </c>
      <c r="P121" s="6">
        <f t="shared" si="12"/>
        <v>0.21450163556401119</v>
      </c>
      <c r="Q121">
        <f t="shared" si="13"/>
        <v>98.201999999999998</v>
      </c>
      <c r="R121" s="6">
        <f t="shared" si="14"/>
        <v>0.98202</v>
      </c>
      <c r="S121">
        <f t="shared" si="15"/>
        <v>1</v>
      </c>
      <c r="T121">
        <f>COUNTIF($A$2:$A121,A121)-1</f>
        <v>15</v>
      </c>
      <c r="U121" s="6">
        <f t="shared" si="16"/>
        <v>0.21064489615657028</v>
      </c>
      <c r="V121" s="6" t="str">
        <f t="shared" si="17"/>
        <v>Critical</v>
      </c>
    </row>
    <row r="122" spans="1:22" x14ac:dyDescent="0.25">
      <c r="A122" t="s">
        <v>10</v>
      </c>
      <c r="B122" s="5">
        <v>45039</v>
      </c>
      <c r="C122">
        <v>6</v>
      </c>
      <c r="D122">
        <v>12.6</v>
      </c>
      <c r="E122">
        <v>25.4</v>
      </c>
      <c r="F122">
        <v>0</v>
      </c>
      <c r="H122">
        <v>0</v>
      </c>
      <c r="I122">
        <v>0</v>
      </c>
      <c r="J122">
        <v>0</v>
      </c>
      <c r="K122">
        <v>70.930000000000007</v>
      </c>
      <c r="L122">
        <f t="shared" si="9"/>
        <v>17</v>
      </c>
      <c r="M122">
        <f t="shared" si="10"/>
        <v>192.4</v>
      </c>
      <c r="N122">
        <f t="shared" si="11"/>
        <v>0</v>
      </c>
      <c r="O122">
        <f>IFERROR(E122 / VLOOKUP(A122, Baselines!A:B, 2, FALSE) * 100, 0)</f>
        <v>82.840870369468917</v>
      </c>
      <c r="P122" s="6">
        <f t="shared" si="12"/>
        <v>0.45784382717024241</v>
      </c>
      <c r="Q122">
        <f t="shared" si="13"/>
        <v>98.075999999999993</v>
      </c>
      <c r="R122" s="6">
        <f t="shared" si="14"/>
        <v>0.98075999999999997</v>
      </c>
      <c r="S122">
        <f t="shared" si="15"/>
        <v>1</v>
      </c>
      <c r="T122">
        <f>COUNTIF($A$2:$A122,A122)-1</f>
        <v>16</v>
      </c>
      <c r="U122" s="6">
        <f t="shared" si="16"/>
        <v>0.44903491193548695</v>
      </c>
      <c r="V122" s="6" t="str">
        <f t="shared" si="17"/>
        <v>Needs Check</v>
      </c>
    </row>
    <row r="123" spans="1:22" x14ac:dyDescent="0.25">
      <c r="A123" t="s">
        <v>10</v>
      </c>
      <c r="B123" s="5">
        <v>45046</v>
      </c>
      <c r="C123">
        <v>3</v>
      </c>
      <c r="D123">
        <v>8.6999999999999993</v>
      </c>
      <c r="E123">
        <v>21.1</v>
      </c>
      <c r="F123">
        <v>0</v>
      </c>
      <c r="H123">
        <v>0</v>
      </c>
      <c r="I123">
        <v>0</v>
      </c>
      <c r="J123">
        <v>0</v>
      </c>
      <c r="K123">
        <v>88.83</v>
      </c>
      <c r="L123">
        <f t="shared" si="9"/>
        <v>18</v>
      </c>
      <c r="M123">
        <f t="shared" si="10"/>
        <v>201.1</v>
      </c>
      <c r="N123">
        <f t="shared" si="11"/>
        <v>0</v>
      </c>
      <c r="O123">
        <f>IFERROR(E123 / VLOOKUP(A123, Baselines!A:B, 2, FALSE) * 100, 0)</f>
        <v>68.816628535267483</v>
      </c>
      <c r="P123" s="6">
        <f t="shared" si="12"/>
        <v>0.38033483280677616</v>
      </c>
      <c r="Q123">
        <f t="shared" si="13"/>
        <v>97.989000000000004</v>
      </c>
      <c r="R123" s="6">
        <f t="shared" si="14"/>
        <v>0.97989000000000004</v>
      </c>
      <c r="S123">
        <f t="shared" si="15"/>
        <v>1</v>
      </c>
      <c r="T123">
        <f>COUNTIF($A$2:$A123,A123)-1</f>
        <v>17</v>
      </c>
      <c r="U123" s="6">
        <f t="shared" si="16"/>
        <v>0.37268629931903191</v>
      </c>
      <c r="V123" s="6" t="str">
        <f t="shared" si="17"/>
        <v>Needs Check</v>
      </c>
    </row>
    <row r="124" spans="1:22" x14ac:dyDescent="0.25">
      <c r="A124" t="s">
        <v>10</v>
      </c>
      <c r="B124" s="5">
        <v>45053</v>
      </c>
      <c r="C124">
        <v>2</v>
      </c>
      <c r="D124">
        <v>2.4</v>
      </c>
      <c r="E124">
        <v>21</v>
      </c>
      <c r="F124">
        <v>0</v>
      </c>
      <c r="H124">
        <v>0</v>
      </c>
      <c r="I124">
        <v>0</v>
      </c>
      <c r="J124">
        <v>0</v>
      </c>
      <c r="K124">
        <v>22.39</v>
      </c>
      <c r="L124">
        <f t="shared" si="9"/>
        <v>19</v>
      </c>
      <c r="M124">
        <f t="shared" si="10"/>
        <v>203.5</v>
      </c>
      <c r="N124">
        <f t="shared" si="11"/>
        <v>0</v>
      </c>
      <c r="O124">
        <f>IFERROR(E124 / VLOOKUP(A124, Baselines!A:B, 2, FALSE) * 100, 0)</f>
        <v>68.490483376332563</v>
      </c>
      <c r="P124" s="6">
        <f t="shared" si="12"/>
        <v>0.37853229805413741</v>
      </c>
      <c r="Q124">
        <f t="shared" si="13"/>
        <v>97.965000000000003</v>
      </c>
      <c r="R124" s="6">
        <f t="shared" si="14"/>
        <v>0.97965000000000002</v>
      </c>
      <c r="S124">
        <f t="shared" si="15"/>
        <v>1</v>
      </c>
      <c r="T124">
        <f>COUNTIF($A$2:$A124,A124)-1</f>
        <v>18</v>
      </c>
      <c r="U124" s="6">
        <f t="shared" si="16"/>
        <v>0.3708291657887357</v>
      </c>
      <c r="V124" s="6" t="str">
        <f t="shared" si="17"/>
        <v>Needs Check</v>
      </c>
    </row>
    <row r="125" spans="1:22" x14ac:dyDescent="0.25">
      <c r="A125" t="s">
        <v>10</v>
      </c>
      <c r="B125" s="5">
        <v>45060</v>
      </c>
      <c r="C125">
        <v>4</v>
      </c>
      <c r="D125">
        <v>23.6</v>
      </c>
      <c r="E125">
        <v>40.1</v>
      </c>
      <c r="F125">
        <v>0</v>
      </c>
      <c r="H125">
        <v>0</v>
      </c>
      <c r="I125">
        <v>0</v>
      </c>
      <c r="J125">
        <v>0</v>
      </c>
      <c r="K125">
        <v>167.92</v>
      </c>
      <c r="L125">
        <f t="shared" si="9"/>
        <v>20</v>
      </c>
      <c r="M125">
        <f t="shared" si="10"/>
        <v>227.1</v>
      </c>
      <c r="N125">
        <f t="shared" si="11"/>
        <v>0</v>
      </c>
      <c r="O125">
        <f>IFERROR(E125 / VLOOKUP(A125, Baselines!A:B, 2, FALSE) * 100, 0)</f>
        <v>130.7842087329017</v>
      </c>
      <c r="P125" s="6">
        <f t="shared" si="12"/>
        <v>0.72281643580813848</v>
      </c>
      <c r="Q125">
        <f t="shared" si="13"/>
        <v>97.728999999999999</v>
      </c>
      <c r="R125" s="6">
        <f t="shared" si="14"/>
        <v>0.97728999999999999</v>
      </c>
      <c r="S125">
        <f t="shared" si="15"/>
        <v>1</v>
      </c>
      <c r="T125">
        <f>COUNTIF($A$2:$A125,A125)-1</f>
        <v>19</v>
      </c>
      <c r="U125" s="6">
        <f t="shared" si="16"/>
        <v>0.7064012745509356</v>
      </c>
      <c r="V125" s="6" t="str">
        <f t="shared" si="17"/>
        <v>Good</v>
      </c>
    </row>
    <row r="126" spans="1:22" x14ac:dyDescent="0.25">
      <c r="A126" t="s">
        <v>10</v>
      </c>
      <c r="B126" s="5">
        <v>45067</v>
      </c>
      <c r="C126">
        <v>3</v>
      </c>
      <c r="D126">
        <v>10.5</v>
      </c>
      <c r="E126">
        <v>30.3</v>
      </c>
      <c r="F126">
        <v>0</v>
      </c>
      <c r="H126">
        <v>0</v>
      </c>
      <c r="I126">
        <v>0</v>
      </c>
      <c r="J126">
        <v>0</v>
      </c>
      <c r="K126">
        <v>58.76</v>
      </c>
      <c r="L126">
        <f t="shared" si="9"/>
        <v>21</v>
      </c>
      <c r="M126">
        <f t="shared" si="10"/>
        <v>237.6</v>
      </c>
      <c r="N126">
        <f t="shared" si="11"/>
        <v>0</v>
      </c>
      <c r="O126">
        <f>IFERROR(E126 / VLOOKUP(A126, Baselines!A:B, 2, FALSE) * 100, 0)</f>
        <v>98.821983157279845</v>
      </c>
      <c r="P126" s="6">
        <f t="shared" si="12"/>
        <v>0.54616803004954106</v>
      </c>
      <c r="Q126">
        <f t="shared" si="13"/>
        <v>97.623999999999995</v>
      </c>
      <c r="R126" s="6">
        <f t="shared" si="14"/>
        <v>0.97624</v>
      </c>
      <c r="S126">
        <f t="shared" si="15"/>
        <v>1</v>
      </c>
      <c r="T126">
        <f>COUNTIF($A$2:$A126,A126)-1</f>
        <v>20</v>
      </c>
      <c r="U126" s="6">
        <f t="shared" si="16"/>
        <v>0.53319107765556395</v>
      </c>
      <c r="V126" s="6" t="str">
        <f t="shared" si="17"/>
        <v>Needs Check</v>
      </c>
    </row>
    <row r="127" spans="1:22" x14ac:dyDescent="0.25">
      <c r="A127" t="s">
        <v>10</v>
      </c>
      <c r="B127" s="5">
        <v>45074</v>
      </c>
      <c r="C127">
        <v>3</v>
      </c>
      <c r="D127">
        <v>1.5</v>
      </c>
      <c r="E127">
        <v>43.3</v>
      </c>
      <c r="F127">
        <v>1</v>
      </c>
      <c r="G127" t="s">
        <v>26</v>
      </c>
      <c r="H127">
        <v>353.65</v>
      </c>
      <c r="I127">
        <v>0</v>
      </c>
      <c r="J127">
        <v>0</v>
      </c>
      <c r="K127">
        <v>17.100000000000001</v>
      </c>
      <c r="L127">
        <f t="shared" si="9"/>
        <v>22</v>
      </c>
      <c r="M127">
        <f t="shared" si="10"/>
        <v>239.1</v>
      </c>
      <c r="N127">
        <f t="shared" si="11"/>
        <v>0</v>
      </c>
      <c r="O127">
        <f>IFERROR(E127 / VLOOKUP(A127, Baselines!A:B, 2, FALSE) * 100, 0)</f>
        <v>141.22085381881902</v>
      </c>
      <c r="P127" s="6">
        <f t="shared" si="12"/>
        <v>0.78049754789257841</v>
      </c>
      <c r="Q127">
        <f t="shared" si="13"/>
        <v>97.608999999999995</v>
      </c>
      <c r="R127" s="6">
        <f t="shared" si="14"/>
        <v>0.9760899999999999</v>
      </c>
      <c r="S127">
        <f t="shared" si="15"/>
        <v>1</v>
      </c>
      <c r="T127">
        <f>COUNTIF($A$2:$A127,A127)-1</f>
        <v>21</v>
      </c>
      <c r="U127" s="6">
        <f t="shared" si="16"/>
        <v>0.7618358515224668</v>
      </c>
      <c r="V127" s="6" t="str">
        <f t="shared" si="17"/>
        <v>Good</v>
      </c>
    </row>
    <row r="128" spans="1:22" x14ac:dyDescent="0.25">
      <c r="A128" t="s">
        <v>10</v>
      </c>
      <c r="B128" s="5">
        <v>45081</v>
      </c>
      <c r="C128">
        <v>7</v>
      </c>
      <c r="D128">
        <v>23.8</v>
      </c>
      <c r="E128">
        <v>43.2</v>
      </c>
      <c r="F128">
        <v>0</v>
      </c>
      <c r="H128">
        <v>0</v>
      </c>
      <c r="I128">
        <v>0</v>
      </c>
      <c r="J128">
        <v>0</v>
      </c>
      <c r="K128">
        <v>371.16</v>
      </c>
      <c r="L128">
        <f t="shared" si="9"/>
        <v>23</v>
      </c>
      <c r="M128">
        <f t="shared" si="10"/>
        <v>262.89999999999998</v>
      </c>
      <c r="N128">
        <f t="shared" si="11"/>
        <v>0</v>
      </c>
      <c r="O128">
        <f>IFERROR(E128 / VLOOKUP(A128, Baselines!A:B, 2, FALSE) * 100, 0)</f>
        <v>140.89470865988415</v>
      </c>
      <c r="P128" s="6">
        <f t="shared" si="12"/>
        <v>0.77869501313993983</v>
      </c>
      <c r="Q128">
        <f t="shared" si="13"/>
        <v>97.370999999999995</v>
      </c>
      <c r="R128" s="6">
        <f t="shared" si="14"/>
        <v>0.97370999999999996</v>
      </c>
      <c r="S128">
        <f t="shared" si="15"/>
        <v>1</v>
      </c>
      <c r="T128">
        <f>COUNTIF($A$2:$A128,A128)-1</f>
        <v>22</v>
      </c>
      <c r="U128" s="6">
        <f t="shared" si="16"/>
        <v>0.75822312124449076</v>
      </c>
      <c r="V128" s="6" t="str">
        <f t="shared" si="17"/>
        <v>Good</v>
      </c>
    </row>
    <row r="129" spans="1:22" x14ac:dyDescent="0.25">
      <c r="A129" t="s">
        <v>10</v>
      </c>
      <c r="B129" s="5">
        <v>45088</v>
      </c>
      <c r="C129">
        <v>1</v>
      </c>
      <c r="D129">
        <v>2.9</v>
      </c>
      <c r="E129">
        <v>27.3</v>
      </c>
      <c r="F129">
        <v>0</v>
      </c>
      <c r="H129">
        <v>0</v>
      </c>
      <c r="I129">
        <v>0</v>
      </c>
      <c r="J129">
        <v>0</v>
      </c>
      <c r="K129">
        <v>57.7</v>
      </c>
      <c r="L129">
        <f t="shared" si="9"/>
        <v>24</v>
      </c>
      <c r="M129">
        <f t="shared" si="10"/>
        <v>265.79999999999995</v>
      </c>
      <c r="N129">
        <f t="shared" si="11"/>
        <v>0</v>
      </c>
      <c r="O129">
        <f>IFERROR(E129 / VLOOKUP(A129, Baselines!A:B, 2, FALSE) * 100, 0)</f>
        <v>89.037628389232339</v>
      </c>
      <c r="P129" s="6">
        <f t="shared" si="12"/>
        <v>0.49209198747037863</v>
      </c>
      <c r="Q129">
        <f t="shared" si="13"/>
        <v>97.341999999999999</v>
      </c>
      <c r="R129" s="6">
        <f t="shared" si="14"/>
        <v>0.97341999999999995</v>
      </c>
      <c r="S129">
        <f t="shared" si="15"/>
        <v>1</v>
      </c>
      <c r="T129">
        <f>COUNTIF($A$2:$A129,A129)-1</f>
        <v>23</v>
      </c>
      <c r="U129" s="6">
        <f t="shared" si="16"/>
        <v>0.47901218244341592</v>
      </c>
      <c r="V129" s="6" t="str">
        <f t="shared" si="17"/>
        <v>Needs Check</v>
      </c>
    </row>
    <row r="130" spans="1:22" x14ac:dyDescent="0.25">
      <c r="A130" t="s">
        <v>10</v>
      </c>
      <c r="B130" s="5">
        <v>45095</v>
      </c>
      <c r="C130">
        <v>1</v>
      </c>
      <c r="D130">
        <v>5.8</v>
      </c>
      <c r="E130">
        <v>42.1</v>
      </c>
      <c r="F130">
        <v>0</v>
      </c>
      <c r="H130">
        <v>0</v>
      </c>
      <c r="I130">
        <v>0</v>
      </c>
      <c r="J130">
        <v>0</v>
      </c>
      <c r="K130">
        <v>35.47</v>
      </c>
      <c r="L130">
        <f t="shared" ref="L130:L193" si="18">COUNTIFS($A$2:$A$2000,A130,$B$2:$B$2000,"&lt;="&amp;B130)</f>
        <v>25</v>
      </c>
      <c r="M130">
        <f t="shared" ref="M130:M193" si="19">SUMIFS($D$2:$D$1561, $A$2:$A$1561, A130, $B$2:$B$1561, "&lt;=" &amp; B130)</f>
        <v>271.59999999999997</v>
      </c>
      <c r="N130">
        <f t="shared" ref="N130:N193" si="20">SUMIFS($I$2:$I$1561, $A$2:$A$1561, A130, $B$2:$B$1561, "&lt;=" &amp; B130, $D$2:$D$1561, "&gt;" &amp; 0)</f>
        <v>0</v>
      </c>
      <c r="O130">
        <f>IFERROR(E130 / VLOOKUP(A130, Baselines!A:B, 2, FALSE) * 100, 0)</f>
        <v>137.30711191160006</v>
      </c>
      <c r="P130" s="6">
        <f t="shared" ref="P130:P193" si="21">O130 / MAX($O$2:$O$1561)</f>
        <v>0.75886713086091362</v>
      </c>
      <c r="Q130">
        <f t="shared" ref="Q130:Q193" si="22">MAX(0, MIN(100, 100*(1 - (M130/10000))))</f>
        <v>97.284000000000006</v>
      </c>
      <c r="R130" s="6">
        <f t="shared" ref="R130:R193" si="23">Q130/100</f>
        <v>0.97284000000000004</v>
      </c>
      <c r="S130">
        <f t="shared" ref="S130:S193" si="24">MAX(0, 1 - 0.03 * N130)</f>
        <v>1</v>
      </c>
      <c r="T130">
        <f>COUNTIF($A$2:$A130,A130)-1</f>
        <v>24</v>
      </c>
      <c r="U130" s="6">
        <f t="shared" ref="U130:U193" si="25">MAX(0, MIN(1, R130 * S130 * P130))</f>
        <v>0.73825629958673122</v>
      </c>
      <c r="V130" s="6" t="str">
        <f t="shared" ref="V130:V193" si="26">IF(U130&gt;0.7,"Good",IF(U130&gt;0.3,"Needs Check","Critical"))</f>
        <v>Good</v>
      </c>
    </row>
    <row r="131" spans="1:22" x14ac:dyDescent="0.25">
      <c r="A131" t="s">
        <v>10</v>
      </c>
      <c r="B131" s="5">
        <v>45102</v>
      </c>
      <c r="C131">
        <v>2</v>
      </c>
      <c r="D131">
        <v>6.6</v>
      </c>
      <c r="E131">
        <v>21</v>
      </c>
      <c r="F131">
        <v>0</v>
      </c>
      <c r="H131">
        <v>0</v>
      </c>
      <c r="I131">
        <v>0</v>
      </c>
      <c r="J131">
        <v>0</v>
      </c>
      <c r="K131">
        <v>109.93</v>
      </c>
      <c r="L131">
        <f t="shared" si="18"/>
        <v>26</v>
      </c>
      <c r="M131">
        <f t="shared" si="19"/>
        <v>278.2</v>
      </c>
      <c r="N131">
        <f t="shared" si="20"/>
        <v>0</v>
      </c>
      <c r="O131">
        <f>IFERROR(E131 / VLOOKUP(A131, Baselines!A:B, 2, FALSE) * 100, 0)</f>
        <v>68.490483376332563</v>
      </c>
      <c r="P131" s="6">
        <f t="shared" si="21"/>
        <v>0.37853229805413741</v>
      </c>
      <c r="Q131">
        <f t="shared" si="22"/>
        <v>97.218000000000004</v>
      </c>
      <c r="R131" s="6">
        <f t="shared" si="23"/>
        <v>0.97218000000000004</v>
      </c>
      <c r="S131">
        <f t="shared" si="24"/>
        <v>1</v>
      </c>
      <c r="T131">
        <f>COUNTIF($A$2:$A131,A131)-1</f>
        <v>25</v>
      </c>
      <c r="U131" s="6">
        <f t="shared" si="25"/>
        <v>0.36800152952227133</v>
      </c>
      <c r="V131" s="6" t="str">
        <f t="shared" si="26"/>
        <v>Needs Check</v>
      </c>
    </row>
    <row r="132" spans="1:22" x14ac:dyDescent="0.25">
      <c r="A132" t="s">
        <v>10</v>
      </c>
      <c r="B132" s="5">
        <v>45109</v>
      </c>
      <c r="C132">
        <v>5</v>
      </c>
      <c r="D132">
        <v>27</v>
      </c>
      <c r="E132">
        <v>11.5</v>
      </c>
      <c r="F132">
        <v>0</v>
      </c>
      <c r="H132">
        <v>0</v>
      </c>
      <c r="I132">
        <v>0</v>
      </c>
      <c r="J132">
        <v>0</v>
      </c>
      <c r="K132">
        <v>346.13</v>
      </c>
      <c r="L132">
        <f t="shared" si="18"/>
        <v>27</v>
      </c>
      <c r="M132">
        <f t="shared" si="19"/>
        <v>305.2</v>
      </c>
      <c r="N132">
        <f t="shared" si="20"/>
        <v>0</v>
      </c>
      <c r="O132">
        <f>IFERROR(E132 / VLOOKUP(A132, Baselines!A:B, 2, FALSE) * 100, 0)</f>
        <v>37.506693277515453</v>
      </c>
      <c r="P132" s="6">
        <f t="shared" si="21"/>
        <v>0.20729149655345619</v>
      </c>
      <c r="Q132">
        <f t="shared" si="22"/>
        <v>96.948000000000008</v>
      </c>
      <c r="R132" s="6">
        <f t="shared" si="23"/>
        <v>0.96948000000000012</v>
      </c>
      <c r="S132">
        <f t="shared" si="24"/>
        <v>1</v>
      </c>
      <c r="T132">
        <f>COUNTIF($A$2:$A132,A132)-1</f>
        <v>26</v>
      </c>
      <c r="U132" s="6">
        <f t="shared" si="25"/>
        <v>0.20096496007864473</v>
      </c>
      <c r="V132" s="6" t="str">
        <f t="shared" si="26"/>
        <v>Critical</v>
      </c>
    </row>
    <row r="133" spans="1:22" x14ac:dyDescent="0.25">
      <c r="A133" t="s">
        <v>10</v>
      </c>
      <c r="B133" s="5">
        <v>45116</v>
      </c>
      <c r="C133">
        <v>3</v>
      </c>
      <c r="D133">
        <v>15.3</v>
      </c>
      <c r="E133">
        <v>36.4</v>
      </c>
      <c r="F133">
        <v>0</v>
      </c>
      <c r="H133">
        <v>0</v>
      </c>
      <c r="I133">
        <v>1</v>
      </c>
      <c r="J133">
        <v>6</v>
      </c>
      <c r="K133">
        <v>220.46</v>
      </c>
      <c r="L133">
        <f t="shared" si="18"/>
        <v>28</v>
      </c>
      <c r="M133">
        <f t="shared" si="19"/>
        <v>320.5</v>
      </c>
      <c r="N133">
        <f t="shared" si="20"/>
        <v>1</v>
      </c>
      <c r="O133">
        <f>IFERROR(E133 / VLOOKUP(A133, Baselines!A:B, 2, FALSE) * 100, 0)</f>
        <v>118.71683785230978</v>
      </c>
      <c r="P133" s="6">
        <f t="shared" si="21"/>
        <v>0.65612264996050484</v>
      </c>
      <c r="Q133">
        <f t="shared" si="22"/>
        <v>96.795000000000002</v>
      </c>
      <c r="R133" s="6">
        <f t="shared" si="23"/>
        <v>0.96794999999999998</v>
      </c>
      <c r="S133">
        <f t="shared" si="24"/>
        <v>0.97</v>
      </c>
      <c r="T133">
        <f>COUNTIF($A$2:$A133,A133)-1</f>
        <v>27</v>
      </c>
      <c r="U133" s="6">
        <f t="shared" si="25"/>
        <v>0.61604110145839253</v>
      </c>
      <c r="V133" s="6" t="str">
        <f t="shared" si="26"/>
        <v>Needs Check</v>
      </c>
    </row>
    <row r="134" spans="1:22" x14ac:dyDescent="0.25">
      <c r="A134" t="s">
        <v>10</v>
      </c>
      <c r="B134" s="5">
        <v>45123</v>
      </c>
      <c r="C134">
        <v>3</v>
      </c>
      <c r="D134">
        <v>3.9</v>
      </c>
      <c r="E134">
        <v>25</v>
      </c>
      <c r="F134">
        <v>0</v>
      </c>
      <c r="H134">
        <v>0</v>
      </c>
      <c r="I134">
        <v>0</v>
      </c>
      <c r="J134">
        <v>0</v>
      </c>
      <c r="K134">
        <v>35.020000000000003</v>
      </c>
      <c r="L134">
        <f t="shared" si="18"/>
        <v>29</v>
      </c>
      <c r="M134">
        <f t="shared" si="19"/>
        <v>324.39999999999998</v>
      </c>
      <c r="N134">
        <f t="shared" si="20"/>
        <v>1</v>
      </c>
      <c r="O134">
        <f>IFERROR(E134 / VLOOKUP(A134, Baselines!A:B, 2, FALSE) * 100, 0)</f>
        <v>81.536289733729248</v>
      </c>
      <c r="P134" s="6">
        <f t="shared" si="21"/>
        <v>0.45063368815968741</v>
      </c>
      <c r="Q134">
        <f t="shared" si="22"/>
        <v>96.756</v>
      </c>
      <c r="R134" s="6">
        <f t="shared" si="23"/>
        <v>0.96755999999999998</v>
      </c>
      <c r="S134">
        <f t="shared" si="24"/>
        <v>0.97</v>
      </c>
      <c r="T134">
        <f>COUNTIF($A$2:$A134,A134)-1</f>
        <v>28</v>
      </c>
      <c r="U134" s="6">
        <f t="shared" si="25"/>
        <v>0.42293467737631352</v>
      </c>
      <c r="V134" s="6" t="str">
        <f t="shared" si="26"/>
        <v>Needs Check</v>
      </c>
    </row>
    <row r="135" spans="1:22" x14ac:dyDescent="0.25">
      <c r="A135" t="s">
        <v>10</v>
      </c>
      <c r="B135" s="5">
        <v>45130</v>
      </c>
      <c r="C135">
        <v>2</v>
      </c>
      <c r="D135">
        <v>6.4</v>
      </c>
      <c r="E135">
        <v>17.5</v>
      </c>
      <c r="F135">
        <v>0</v>
      </c>
      <c r="H135">
        <v>0</v>
      </c>
      <c r="I135">
        <v>0</v>
      </c>
      <c r="J135">
        <v>0</v>
      </c>
      <c r="K135">
        <v>92.94</v>
      </c>
      <c r="L135">
        <f t="shared" si="18"/>
        <v>30</v>
      </c>
      <c r="M135">
        <f t="shared" si="19"/>
        <v>330.79999999999995</v>
      </c>
      <c r="N135">
        <f t="shared" si="20"/>
        <v>1</v>
      </c>
      <c r="O135">
        <f>IFERROR(E135 / VLOOKUP(A135, Baselines!A:B, 2, FALSE) * 100, 0)</f>
        <v>57.075402813610474</v>
      </c>
      <c r="P135" s="6">
        <f t="shared" si="21"/>
        <v>0.31544358171178116</v>
      </c>
      <c r="Q135">
        <f t="shared" si="22"/>
        <v>96.692000000000007</v>
      </c>
      <c r="R135" s="6">
        <f t="shared" si="23"/>
        <v>0.96692000000000011</v>
      </c>
      <c r="S135">
        <f t="shared" si="24"/>
        <v>0.97</v>
      </c>
      <c r="T135">
        <f>COUNTIF($A$2:$A135,A135)-1</f>
        <v>29</v>
      </c>
      <c r="U135" s="6">
        <f t="shared" si="25"/>
        <v>0.2958584467878928</v>
      </c>
      <c r="V135" s="6" t="str">
        <f t="shared" si="26"/>
        <v>Critical</v>
      </c>
    </row>
    <row r="136" spans="1:22" x14ac:dyDescent="0.25">
      <c r="A136" t="s">
        <v>10</v>
      </c>
      <c r="B136" s="5">
        <v>45137</v>
      </c>
      <c r="C136">
        <v>1</v>
      </c>
      <c r="D136">
        <v>5.7</v>
      </c>
      <c r="E136">
        <v>44.3</v>
      </c>
      <c r="F136">
        <v>0</v>
      </c>
      <c r="H136">
        <v>0</v>
      </c>
      <c r="I136">
        <v>1</v>
      </c>
      <c r="J136">
        <v>1</v>
      </c>
      <c r="K136">
        <v>70.45</v>
      </c>
      <c r="L136">
        <f t="shared" si="18"/>
        <v>31</v>
      </c>
      <c r="M136">
        <f t="shared" si="19"/>
        <v>336.49999999999994</v>
      </c>
      <c r="N136">
        <f t="shared" si="20"/>
        <v>2</v>
      </c>
      <c r="O136">
        <f>IFERROR(E136 / VLOOKUP(A136, Baselines!A:B, 2, FALSE) * 100, 0)</f>
        <v>144.48230540816823</v>
      </c>
      <c r="P136" s="6">
        <f t="shared" si="21"/>
        <v>0.79852289541896604</v>
      </c>
      <c r="Q136">
        <f t="shared" si="22"/>
        <v>96.635000000000005</v>
      </c>
      <c r="R136" s="6">
        <f t="shared" si="23"/>
        <v>0.96635000000000004</v>
      </c>
      <c r="S136">
        <f t="shared" si="24"/>
        <v>0.94</v>
      </c>
      <c r="T136">
        <f>COUNTIF($A$2:$A136,A136)-1</f>
        <v>30</v>
      </c>
      <c r="U136" s="6">
        <f t="shared" si="25"/>
        <v>0.72535344398883073</v>
      </c>
      <c r="V136" s="6" t="str">
        <f t="shared" si="26"/>
        <v>Good</v>
      </c>
    </row>
    <row r="137" spans="1:22" x14ac:dyDescent="0.25">
      <c r="A137" t="s">
        <v>10</v>
      </c>
      <c r="B137" s="5">
        <v>45144</v>
      </c>
      <c r="C137">
        <v>3</v>
      </c>
      <c r="D137">
        <v>13.2</v>
      </c>
      <c r="E137">
        <v>11.6</v>
      </c>
      <c r="F137">
        <v>0</v>
      </c>
      <c r="H137">
        <v>0</v>
      </c>
      <c r="I137">
        <v>0</v>
      </c>
      <c r="J137">
        <v>0</v>
      </c>
      <c r="K137">
        <v>190.94</v>
      </c>
      <c r="L137">
        <f t="shared" si="18"/>
        <v>32</v>
      </c>
      <c r="M137">
        <f t="shared" si="19"/>
        <v>349.69999999999993</v>
      </c>
      <c r="N137">
        <f t="shared" si="20"/>
        <v>2</v>
      </c>
      <c r="O137">
        <f>IFERROR(E137 / VLOOKUP(A137, Baselines!A:B, 2, FALSE) * 100, 0)</f>
        <v>37.832838436450366</v>
      </c>
      <c r="P137" s="6">
        <f t="shared" si="21"/>
        <v>0.20909403130609491</v>
      </c>
      <c r="Q137">
        <f t="shared" si="22"/>
        <v>96.503</v>
      </c>
      <c r="R137" s="6">
        <f t="shared" si="23"/>
        <v>0.96503000000000005</v>
      </c>
      <c r="S137">
        <f t="shared" si="24"/>
        <v>0.94</v>
      </c>
      <c r="T137">
        <f>COUNTIF($A$2:$A137,A137)-1</f>
        <v>31</v>
      </c>
      <c r="U137" s="6">
        <f t="shared" si="25"/>
        <v>0.18967509224944154</v>
      </c>
      <c r="V137" s="6" t="str">
        <f t="shared" si="26"/>
        <v>Critical</v>
      </c>
    </row>
    <row r="138" spans="1:22" x14ac:dyDescent="0.25">
      <c r="A138" t="s">
        <v>10</v>
      </c>
      <c r="B138" s="5">
        <v>45151</v>
      </c>
      <c r="C138">
        <v>3</v>
      </c>
      <c r="D138">
        <v>12</v>
      </c>
      <c r="E138">
        <v>29.4</v>
      </c>
      <c r="F138">
        <v>0</v>
      </c>
      <c r="H138">
        <v>0</v>
      </c>
      <c r="I138">
        <v>0</v>
      </c>
      <c r="J138">
        <v>0</v>
      </c>
      <c r="K138">
        <v>114.02</v>
      </c>
      <c r="L138">
        <f t="shared" si="18"/>
        <v>33</v>
      </c>
      <c r="M138">
        <f t="shared" si="19"/>
        <v>361.69999999999993</v>
      </c>
      <c r="N138">
        <f t="shared" si="20"/>
        <v>2</v>
      </c>
      <c r="O138">
        <f>IFERROR(E138 / VLOOKUP(A138, Baselines!A:B, 2, FALSE) * 100, 0)</f>
        <v>95.886676726865588</v>
      </c>
      <c r="P138" s="6">
        <f t="shared" si="21"/>
        <v>0.52994521727579236</v>
      </c>
      <c r="Q138">
        <f t="shared" si="22"/>
        <v>96.382999999999996</v>
      </c>
      <c r="R138" s="6">
        <f t="shared" si="23"/>
        <v>0.96382999999999996</v>
      </c>
      <c r="S138">
        <f t="shared" si="24"/>
        <v>0.94</v>
      </c>
      <c r="T138">
        <f>COUNTIF($A$2:$A138,A138)-1</f>
        <v>32</v>
      </c>
      <c r="U138" s="6">
        <f t="shared" si="25"/>
        <v>0.48013047284091132</v>
      </c>
      <c r="V138" s="6" t="str">
        <f t="shared" si="26"/>
        <v>Needs Check</v>
      </c>
    </row>
    <row r="139" spans="1:22" x14ac:dyDescent="0.25">
      <c r="A139" t="s">
        <v>10</v>
      </c>
      <c r="B139" s="5">
        <v>45158</v>
      </c>
      <c r="C139">
        <v>3</v>
      </c>
      <c r="D139">
        <v>15.9</v>
      </c>
      <c r="E139">
        <v>36.700000000000003</v>
      </c>
      <c r="F139">
        <v>0</v>
      </c>
      <c r="H139">
        <v>0</v>
      </c>
      <c r="I139">
        <v>0</v>
      </c>
      <c r="J139">
        <v>0</v>
      </c>
      <c r="K139">
        <v>222.09</v>
      </c>
      <c r="L139">
        <f t="shared" si="18"/>
        <v>34</v>
      </c>
      <c r="M139">
        <f t="shared" si="19"/>
        <v>377.59999999999991</v>
      </c>
      <c r="N139">
        <f t="shared" si="20"/>
        <v>2</v>
      </c>
      <c r="O139">
        <f>IFERROR(E139 / VLOOKUP(A139, Baselines!A:B, 2, FALSE) * 100, 0)</f>
        <v>119.69527332911454</v>
      </c>
      <c r="P139" s="6">
        <f t="shared" si="21"/>
        <v>0.66153025421842115</v>
      </c>
      <c r="Q139">
        <f t="shared" si="22"/>
        <v>96.224000000000004</v>
      </c>
      <c r="R139" s="6">
        <f t="shared" si="23"/>
        <v>0.96223999999999998</v>
      </c>
      <c r="S139">
        <f t="shared" si="24"/>
        <v>0.94</v>
      </c>
      <c r="T139">
        <f>COUNTIF($A$2:$A139,A139)-1</f>
        <v>33</v>
      </c>
      <c r="U139" s="6">
        <f t="shared" si="25"/>
        <v>0.59835781950998546</v>
      </c>
      <c r="V139" s="6" t="str">
        <f t="shared" si="26"/>
        <v>Needs Check</v>
      </c>
    </row>
    <row r="140" spans="1:22" x14ac:dyDescent="0.25">
      <c r="A140" t="s">
        <v>10</v>
      </c>
      <c r="B140" s="5">
        <v>45165</v>
      </c>
      <c r="C140">
        <v>7</v>
      </c>
      <c r="D140">
        <v>14.7</v>
      </c>
      <c r="E140">
        <v>18.8</v>
      </c>
      <c r="F140">
        <v>0</v>
      </c>
      <c r="H140">
        <v>0</v>
      </c>
      <c r="I140">
        <v>0</v>
      </c>
      <c r="J140">
        <v>0</v>
      </c>
      <c r="K140">
        <v>241.95</v>
      </c>
      <c r="L140">
        <f t="shared" si="18"/>
        <v>35</v>
      </c>
      <c r="M140">
        <f t="shared" si="19"/>
        <v>392.2999999999999</v>
      </c>
      <c r="N140">
        <f t="shared" si="20"/>
        <v>2</v>
      </c>
      <c r="O140">
        <f>IFERROR(E140 / VLOOKUP(A140, Baselines!A:B, 2, FALSE) * 100, 0)</f>
        <v>61.3152898797644</v>
      </c>
      <c r="P140" s="6">
        <f t="shared" si="21"/>
        <v>0.33887653349608493</v>
      </c>
      <c r="Q140">
        <f t="shared" si="22"/>
        <v>96.076999999999998</v>
      </c>
      <c r="R140" s="6">
        <f t="shared" si="23"/>
        <v>0.96077000000000001</v>
      </c>
      <c r="S140">
        <f t="shared" si="24"/>
        <v>0.94</v>
      </c>
      <c r="T140">
        <f>COUNTIF($A$2:$A140,A140)-1</f>
        <v>34</v>
      </c>
      <c r="U140" s="6">
        <f t="shared" si="25"/>
        <v>0.30604746266181149</v>
      </c>
      <c r="V140" s="6" t="str">
        <f t="shared" si="26"/>
        <v>Needs Check</v>
      </c>
    </row>
    <row r="141" spans="1:22" x14ac:dyDescent="0.25">
      <c r="A141" t="s">
        <v>10</v>
      </c>
      <c r="B141" s="5">
        <v>45172</v>
      </c>
      <c r="C141">
        <v>6</v>
      </c>
      <c r="D141">
        <v>34.799999999999997</v>
      </c>
      <c r="E141">
        <v>23</v>
      </c>
      <c r="F141">
        <v>0</v>
      </c>
      <c r="H141">
        <v>0</v>
      </c>
      <c r="I141">
        <v>0</v>
      </c>
      <c r="J141">
        <v>0</v>
      </c>
      <c r="K141">
        <v>416.59</v>
      </c>
      <c r="L141">
        <f t="shared" si="18"/>
        <v>36</v>
      </c>
      <c r="M141">
        <f t="shared" si="19"/>
        <v>427.09999999999991</v>
      </c>
      <c r="N141">
        <f t="shared" si="20"/>
        <v>2</v>
      </c>
      <c r="O141">
        <f>IFERROR(E141 / VLOOKUP(A141, Baselines!A:B, 2, FALSE) * 100, 0)</f>
        <v>75.013386555030905</v>
      </c>
      <c r="P141" s="6">
        <f t="shared" si="21"/>
        <v>0.41458299310691238</v>
      </c>
      <c r="Q141">
        <f t="shared" si="22"/>
        <v>95.728999999999999</v>
      </c>
      <c r="R141" s="6">
        <f t="shared" si="23"/>
        <v>0.95728999999999997</v>
      </c>
      <c r="S141">
        <f t="shared" si="24"/>
        <v>0.94</v>
      </c>
      <c r="T141">
        <f>COUNTIF($A$2:$A141,A141)-1</f>
        <v>35</v>
      </c>
      <c r="U141" s="6">
        <f t="shared" si="25"/>
        <v>0.37306358426303715</v>
      </c>
      <c r="V141" s="6" t="str">
        <f t="shared" si="26"/>
        <v>Needs Check</v>
      </c>
    </row>
    <row r="142" spans="1:22" x14ac:dyDescent="0.25">
      <c r="A142" t="s">
        <v>10</v>
      </c>
      <c r="B142" s="5">
        <v>45179</v>
      </c>
      <c r="C142">
        <v>5</v>
      </c>
      <c r="D142">
        <v>20.5</v>
      </c>
      <c r="E142">
        <v>23.9</v>
      </c>
      <c r="F142">
        <v>0</v>
      </c>
      <c r="H142">
        <v>0</v>
      </c>
      <c r="I142">
        <v>0</v>
      </c>
      <c r="J142">
        <v>0</v>
      </c>
      <c r="K142">
        <v>373.77</v>
      </c>
      <c r="L142">
        <f t="shared" si="18"/>
        <v>37</v>
      </c>
      <c r="M142">
        <f t="shared" si="19"/>
        <v>447.59999999999991</v>
      </c>
      <c r="N142">
        <f t="shared" si="20"/>
        <v>2</v>
      </c>
      <c r="O142">
        <f>IFERROR(E142 / VLOOKUP(A142, Baselines!A:B, 2, FALSE) * 100, 0)</f>
        <v>77.948692985445149</v>
      </c>
      <c r="P142" s="6">
        <f t="shared" si="21"/>
        <v>0.43080580588066109</v>
      </c>
      <c r="Q142">
        <f t="shared" si="22"/>
        <v>95.524000000000001</v>
      </c>
      <c r="R142" s="6">
        <f t="shared" si="23"/>
        <v>0.95523999999999998</v>
      </c>
      <c r="S142">
        <f t="shared" si="24"/>
        <v>0.94</v>
      </c>
      <c r="T142">
        <f>COUNTIF($A$2:$A142,A142)-1</f>
        <v>36</v>
      </c>
      <c r="U142" s="6">
        <f t="shared" si="25"/>
        <v>0.38683156172887606</v>
      </c>
      <c r="V142" s="6" t="str">
        <f t="shared" si="26"/>
        <v>Needs Check</v>
      </c>
    </row>
    <row r="143" spans="1:22" x14ac:dyDescent="0.25">
      <c r="A143" t="s">
        <v>10</v>
      </c>
      <c r="B143" s="5">
        <v>45186</v>
      </c>
      <c r="C143">
        <v>7</v>
      </c>
      <c r="D143">
        <v>26.6</v>
      </c>
      <c r="E143">
        <v>37.5</v>
      </c>
      <c r="F143">
        <v>1</v>
      </c>
      <c r="G143" t="s">
        <v>25</v>
      </c>
      <c r="H143">
        <v>556.74</v>
      </c>
      <c r="I143">
        <v>0</v>
      </c>
      <c r="J143">
        <v>0</v>
      </c>
      <c r="K143">
        <v>445.35</v>
      </c>
      <c r="L143">
        <f t="shared" si="18"/>
        <v>38</v>
      </c>
      <c r="M143">
        <f t="shared" si="19"/>
        <v>474.19999999999993</v>
      </c>
      <c r="N143">
        <f t="shared" si="20"/>
        <v>2</v>
      </c>
      <c r="O143">
        <f>IFERROR(E143 / VLOOKUP(A143, Baselines!A:B, 2, FALSE) * 100, 0)</f>
        <v>122.30443460059388</v>
      </c>
      <c r="P143" s="6">
        <f t="shared" si="21"/>
        <v>0.67595053223953117</v>
      </c>
      <c r="Q143">
        <f t="shared" si="22"/>
        <v>95.257999999999996</v>
      </c>
      <c r="R143" s="6">
        <f t="shared" si="23"/>
        <v>0.95257999999999998</v>
      </c>
      <c r="S143">
        <f t="shared" si="24"/>
        <v>0.94</v>
      </c>
      <c r="T143">
        <f>COUNTIF($A$2:$A143,A143)-1</f>
        <v>37</v>
      </c>
      <c r="U143" s="6">
        <f t="shared" si="25"/>
        <v>0.60526314052068864</v>
      </c>
      <c r="V143" s="6" t="str">
        <f t="shared" si="26"/>
        <v>Needs Check</v>
      </c>
    </row>
    <row r="144" spans="1:22" x14ac:dyDescent="0.25">
      <c r="A144" t="s">
        <v>10</v>
      </c>
      <c r="B144" s="5">
        <v>45193</v>
      </c>
      <c r="C144">
        <v>0</v>
      </c>
      <c r="D144">
        <v>0</v>
      </c>
      <c r="E144">
        <v>0</v>
      </c>
      <c r="F144">
        <v>0</v>
      </c>
      <c r="H144">
        <v>0</v>
      </c>
      <c r="I144">
        <v>0</v>
      </c>
      <c r="J144">
        <v>0</v>
      </c>
      <c r="K144">
        <v>0</v>
      </c>
      <c r="L144">
        <f t="shared" si="18"/>
        <v>39</v>
      </c>
      <c r="M144">
        <f t="shared" si="19"/>
        <v>474.19999999999993</v>
      </c>
      <c r="N144">
        <f t="shared" si="20"/>
        <v>2</v>
      </c>
      <c r="O144">
        <f>IFERROR(E144 / VLOOKUP(A144, Baselines!A:B, 2, FALSE) * 100, 0)</f>
        <v>0</v>
      </c>
      <c r="P144" s="6">
        <f t="shared" si="21"/>
        <v>0</v>
      </c>
      <c r="Q144">
        <f t="shared" si="22"/>
        <v>95.257999999999996</v>
      </c>
      <c r="R144" s="6">
        <f t="shared" si="23"/>
        <v>0.95257999999999998</v>
      </c>
      <c r="S144">
        <f t="shared" si="24"/>
        <v>0.94</v>
      </c>
      <c r="T144">
        <f>COUNTIF($A$2:$A144,A144)-1</f>
        <v>38</v>
      </c>
      <c r="U144" s="6">
        <f t="shared" si="25"/>
        <v>0</v>
      </c>
      <c r="V144" s="6" t="str">
        <f t="shared" si="26"/>
        <v>Critical</v>
      </c>
    </row>
    <row r="145" spans="1:22" x14ac:dyDescent="0.25">
      <c r="A145" t="s">
        <v>10</v>
      </c>
      <c r="B145" s="5">
        <v>45200</v>
      </c>
      <c r="C145">
        <v>6</v>
      </c>
      <c r="D145">
        <v>16.2</v>
      </c>
      <c r="E145">
        <v>46.5</v>
      </c>
      <c r="F145">
        <v>0</v>
      </c>
      <c r="H145">
        <v>0</v>
      </c>
      <c r="I145">
        <v>0</v>
      </c>
      <c r="J145">
        <v>0</v>
      </c>
      <c r="K145">
        <v>163.58000000000001</v>
      </c>
      <c r="L145">
        <f t="shared" si="18"/>
        <v>40</v>
      </c>
      <c r="M145">
        <f t="shared" si="19"/>
        <v>490.39999999999992</v>
      </c>
      <c r="N145">
        <f t="shared" si="20"/>
        <v>2</v>
      </c>
      <c r="O145">
        <f>IFERROR(E145 / VLOOKUP(A145, Baselines!A:B, 2, FALSE) * 100, 0)</f>
        <v>151.6574989047364</v>
      </c>
      <c r="P145" s="6">
        <f t="shared" si="21"/>
        <v>0.83817865997701857</v>
      </c>
      <c r="Q145">
        <f t="shared" si="22"/>
        <v>95.096000000000004</v>
      </c>
      <c r="R145" s="6">
        <f t="shared" si="23"/>
        <v>0.95096000000000003</v>
      </c>
      <c r="S145">
        <f t="shared" si="24"/>
        <v>0.94</v>
      </c>
      <c r="T145">
        <f>COUNTIF($A$2:$A145,A145)-1</f>
        <v>39</v>
      </c>
      <c r="U145" s="6">
        <f t="shared" si="25"/>
        <v>0.74924991578224087</v>
      </c>
      <c r="V145" s="6" t="str">
        <f t="shared" si="26"/>
        <v>Good</v>
      </c>
    </row>
    <row r="146" spans="1:22" x14ac:dyDescent="0.25">
      <c r="A146" t="s">
        <v>10</v>
      </c>
      <c r="B146" s="5">
        <v>45207</v>
      </c>
      <c r="C146">
        <v>0</v>
      </c>
      <c r="D146">
        <v>0</v>
      </c>
      <c r="E146">
        <v>0</v>
      </c>
      <c r="F146">
        <v>0</v>
      </c>
      <c r="H146">
        <v>0</v>
      </c>
      <c r="I146">
        <v>0</v>
      </c>
      <c r="J146">
        <v>0</v>
      </c>
      <c r="K146">
        <v>0</v>
      </c>
      <c r="L146">
        <f t="shared" si="18"/>
        <v>41</v>
      </c>
      <c r="M146">
        <f t="shared" si="19"/>
        <v>490.39999999999992</v>
      </c>
      <c r="N146">
        <f t="shared" si="20"/>
        <v>2</v>
      </c>
      <c r="O146">
        <f>IFERROR(E146 / VLOOKUP(A146, Baselines!A:B, 2, FALSE) * 100, 0)</f>
        <v>0</v>
      </c>
      <c r="P146" s="6">
        <f t="shared" si="21"/>
        <v>0</v>
      </c>
      <c r="Q146">
        <f t="shared" si="22"/>
        <v>95.096000000000004</v>
      </c>
      <c r="R146" s="6">
        <f t="shared" si="23"/>
        <v>0.95096000000000003</v>
      </c>
      <c r="S146">
        <f t="shared" si="24"/>
        <v>0.94</v>
      </c>
      <c r="T146">
        <f>COUNTIF($A$2:$A146,A146)-1</f>
        <v>40</v>
      </c>
      <c r="U146" s="6">
        <f t="shared" si="25"/>
        <v>0</v>
      </c>
      <c r="V146" s="6" t="str">
        <f t="shared" si="26"/>
        <v>Critical</v>
      </c>
    </row>
    <row r="147" spans="1:22" x14ac:dyDescent="0.25">
      <c r="A147" t="s">
        <v>10</v>
      </c>
      <c r="B147" s="5">
        <v>45214</v>
      </c>
      <c r="C147">
        <v>1</v>
      </c>
      <c r="D147">
        <v>5.7</v>
      </c>
      <c r="E147">
        <v>34.5</v>
      </c>
      <c r="F147">
        <v>0</v>
      </c>
      <c r="H147">
        <v>0</v>
      </c>
      <c r="I147">
        <v>0</v>
      </c>
      <c r="J147">
        <v>0</v>
      </c>
      <c r="K147">
        <v>30.2</v>
      </c>
      <c r="L147">
        <f t="shared" si="18"/>
        <v>42</v>
      </c>
      <c r="M147">
        <f t="shared" si="19"/>
        <v>496.09999999999991</v>
      </c>
      <c r="N147">
        <f t="shared" si="20"/>
        <v>2</v>
      </c>
      <c r="O147">
        <f>IFERROR(E147 / VLOOKUP(A147, Baselines!A:B, 2, FALSE) * 100, 0)</f>
        <v>112.52007983254637</v>
      </c>
      <c r="P147" s="6">
        <f t="shared" si="21"/>
        <v>0.62187448966036862</v>
      </c>
      <c r="Q147">
        <f t="shared" si="22"/>
        <v>95.039000000000001</v>
      </c>
      <c r="R147" s="6">
        <f t="shared" si="23"/>
        <v>0.95039000000000007</v>
      </c>
      <c r="S147">
        <f t="shared" si="24"/>
        <v>0.94</v>
      </c>
      <c r="T147">
        <f>COUNTIF($A$2:$A147,A147)-1</f>
        <v>41</v>
      </c>
      <c r="U147" s="6">
        <f t="shared" si="25"/>
        <v>0.55556189845461867</v>
      </c>
      <c r="V147" s="6" t="str">
        <f t="shared" si="26"/>
        <v>Needs Check</v>
      </c>
    </row>
    <row r="148" spans="1:22" x14ac:dyDescent="0.25">
      <c r="A148" t="s">
        <v>10</v>
      </c>
      <c r="B148" s="5">
        <v>45221</v>
      </c>
      <c r="C148">
        <v>0</v>
      </c>
      <c r="D148">
        <v>0</v>
      </c>
      <c r="E148">
        <v>0</v>
      </c>
      <c r="F148">
        <v>0</v>
      </c>
      <c r="H148">
        <v>0</v>
      </c>
      <c r="I148">
        <v>0</v>
      </c>
      <c r="J148">
        <v>0</v>
      </c>
      <c r="K148">
        <v>0</v>
      </c>
      <c r="L148">
        <f t="shared" si="18"/>
        <v>43</v>
      </c>
      <c r="M148">
        <f t="shared" si="19"/>
        <v>496.09999999999991</v>
      </c>
      <c r="N148">
        <f t="shared" si="20"/>
        <v>2</v>
      </c>
      <c r="O148">
        <f>IFERROR(E148 / VLOOKUP(A148, Baselines!A:B, 2, FALSE) * 100, 0)</f>
        <v>0</v>
      </c>
      <c r="P148" s="6">
        <f t="shared" si="21"/>
        <v>0</v>
      </c>
      <c r="Q148">
        <f t="shared" si="22"/>
        <v>95.039000000000001</v>
      </c>
      <c r="R148" s="6">
        <f t="shared" si="23"/>
        <v>0.95039000000000007</v>
      </c>
      <c r="S148">
        <f t="shared" si="24"/>
        <v>0.94</v>
      </c>
      <c r="T148">
        <f>COUNTIF($A$2:$A148,A148)-1</f>
        <v>42</v>
      </c>
      <c r="U148" s="6">
        <f t="shared" si="25"/>
        <v>0</v>
      </c>
      <c r="V148" s="6" t="str">
        <f t="shared" si="26"/>
        <v>Critical</v>
      </c>
    </row>
    <row r="149" spans="1:22" x14ac:dyDescent="0.25">
      <c r="A149" t="s">
        <v>10</v>
      </c>
      <c r="B149" s="5">
        <v>45228</v>
      </c>
      <c r="C149">
        <v>1</v>
      </c>
      <c r="D149">
        <v>4.0999999999999996</v>
      </c>
      <c r="E149">
        <v>30.7</v>
      </c>
      <c r="F149">
        <v>0</v>
      </c>
      <c r="H149">
        <v>0</v>
      </c>
      <c r="I149">
        <v>0</v>
      </c>
      <c r="J149">
        <v>0</v>
      </c>
      <c r="K149">
        <v>30.16</v>
      </c>
      <c r="L149">
        <f t="shared" si="18"/>
        <v>44</v>
      </c>
      <c r="M149">
        <f t="shared" si="19"/>
        <v>500.19999999999993</v>
      </c>
      <c r="N149">
        <f t="shared" si="20"/>
        <v>2</v>
      </c>
      <c r="O149">
        <f>IFERROR(E149 / VLOOKUP(A149, Baselines!A:B, 2, FALSE) * 100, 0)</f>
        <v>100.12656379301951</v>
      </c>
      <c r="P149" s="6">
        <f t="shared" si="21"/>
        <v>0.55337816906009607</v>
      </c>
      <c r="Q149">
        <f t="shared" si="22"/>
        <v>94.998000000000005</v>
      </c>
      <c r="R149" s="6">
        <f t="shared" si="23"/>
        <v>0.94998000000000005</v>
      </c>
      <c r="S149">
        <f t="shared" si="24"/>
        <v>0.94</v>
      </c>
      <c r="T149">
        <f>COUNTIF($A$2:$A149,A149)-1</f>
        <v>43</v>
      </c>
      <c r="U149" s="6">
        <f t="shared" si="25"/>
        <v>0.49415630146108747</v>
      </c>
      <c r="V149" s="6" t="str">
        <f t="shared" si="26"/>
        <v>Needs Check</v>
      </c>
    </row>
    <row r="150" spans="1:22" x14ac:dyDescent="0.25">
      <c r="A150" t="s">
        <v>10</v>
      </c>
      <c r="B150" s="5">
        <v>45235</v>
      </c>
      <c r="C150">
        <v>6</v>
      </c>
      <c r="D150">
        <v>31.2</v>
      </c>
      <c r="E150">
        <v>19.2</v>
      </c>
      <c r="F150">
        <v>0</v>
      </c>
      <c r="H150">
        <v>0</v>
      </c>
      <c r="I150">
        <v>0</v>
      </c>
      <c r="J150">
        <v>0</v>
      </c>
      <c r="K150">
        <v>311.14</v>
      </c>
      <c r="L150">
        <f t="shared" si="18"/>
        <v>45</v>
      </c>
      <c r="M150">
        <f t="shared" si="19"/>
        <v>531.4</v>
      </c>
      <c r="N150">
        <f t="shared" si="20"/>
        <v>2</v>
      </c>
      <c r="O150">
        <f>IFERROR(E150 / VLOOKUP(A150, Baselines!A:B, 2, FALSE) * 100, 0)</f>
        <v>62.619870515504061</v>
      </c>
      <c r="P150" s="6">
        <f t="shared" si="21"/>
        <v>0.34608667250663994</v>
      </c>
      <c r="Q150">
        <f t="shared" si="22"/>
        <v>94.686000000000007</v>
      </c>
      <c r="R150" s="6">
        <f t="shared" si="23"/>
        <v>0.94686000000000003</v>
      </c>
      <c r="S150">
        <f t="shared" si="24"/>
        <v>0.94</v>
      </c>
      <c r="T150">
        <f>COUNTIF($A$2:$A150,A150)-1</f>
        <v>44</v>
      </c>
      <c r="U150" s="6">
        <f t="shared" si="25"/>
        <v>0.30803388912585883</v>
      </c>
      <c r="V150" s="6" t="str">
        <f t="shared" si="26"/>
        <v>Needs Check</v>
      </c>
    </row>
    <row r="151" spans="1:22" x14ac:dyDescent="0.25">
      <c r="A151" t="s">
        <v>10</v>
      </c>
      <c r="B151" s="5">
        <v>45242</v>
      </c>
      <c r="C151">
        <v>3</v>
      </c>
      <c r="D151">
        <v>10.5</v>
      </c>
      <c r="E151">
        <v>19.899999999999999</v>
      </c>
      <c r="F151">
        <v>1</v>
      </c>
      <c r="G151" t="s">
        <v>26</v>
      </c>
      <c r="H151">
        <v>779.61</v>
      </c>
      <c r="I151">
        <v>0</v>
      </c>
      <c r="J151">
        <v>0</v>
      </c>
      <c r="K151">
        <v>131.49</v>
      </c>
      <c r="L151">
        <f t="shared" si="18"/>
        <v>46</v>
      </c>
      <c r="M151">
        <f t="shared" si="19"/>
        <v>541.9</v>
      </c>
      <c r="N151">
        <f t="shared" si="20"/>
        <v>2</v>
      </c>
      <c r="O151">
        <f>IFERROR(E151 / VLOOKUP(A151, Baselines!A:B, 2, FALSE) * 100, 0)</f>
        <v>64.902886628048478</v>
      </c>
      <c r="P151" s="6">
        <f t="shared" si="21"/>
        <v>0.35870441577511114</v>
      </c>
      <c r="Q151">
        <f t="shared" si="22"/>
        <v>94.581000000000003</v>
      </c>
      <c r="R151" s="6">
        <f t="shared" si="23"/>
        <v>0.94581000000000004</v>
      </c>
      <c r="S151">
        <f t="shared" si="24"/>
        <v>0.94</v>
      </c>
      <c r="T151">
        <f>COUNTIF($A$2:$A151,A151)-1</f>
        <v>45</v>
      </c>
      <c r="U151" s="6">
        <f t="shared" si="25"/>
        <v>0.31891025007520241</v>
      </c>
      <c r="V151" s="6" t="str">
        <f t="shared" si="26"/>
        <v>Needs Check</v>
      </c>
    </row>
    <row r="152" spans="1:22" x14ac:dyDescent="0.25">
      <c r="A152" t="s">
        <v>10</v>
      </c>
      <c r="B152" s="5">
        <v>45249</v>
      </c>
      <c r="C152">
        <v>7</v>
      </c>
      <c r="D152">
        <v>4.8999999999999986</v>
      </c>
      <c r="E152">
        <v>21.3</v>
      </c>
      <c r="F152">
        <v>1</v>
      </c>
      <c r="G152" t="s">
        <v>24</v>
      </c>
      <c r="H152">
        <v>795.17</v>
      </c>
      <c r="I152">
        <v>0</v>
      </c>
      <c r="J152">
        <v>0</v>
      </c>
      <c r="K152">
        <v>44.53</v>
      </c>
      <c r="L152">
        <f t="shared" si="18"/>
        <v>47</v>
      </c>
      <c r="M152">
        <f t="shared" si="19"/>
        <v>546.79999999999995</v>
      </c>
      <c r="N152">
        <f t="shared" si="20"/>
        <v>2</v>
      </c>
      <c r="O152">
        <f>IFERROR(E152 / VLOOKUP(A152, Baselines!A:B, 2, FALSE) * 100, 0)</f>
        <v>69.468918853137325</v>
      </c>
      <c r="P152" s="6">
        <f t="shared" si="21"/>
        <v>0.38393990231205372</v>
      </c>
      <c r="Q152">
        <f t="shared" si="22"/>
        <v>94.532000000000011</v>
      </c>
      <c r="R152" s="6">
        <f t="shared" si="23"/>
        <v>0.94532000000000016</v>
      </c>
      <c r="S152">
        <f t="shared" si="24"/>
        <v>0.94</v>
      </c>
      <c r="T152">
        <f>COUNTIF($A$2:$A152,A152)-1</f>
        <v>46</v>
      </c>
      <c r="U152" s="6">
        <f t="shared" si="25"/>
        <v>0.34116930434641279</v>
      </c>
      <c r="V152" s="6" t="str">
        <f t="shared" si="26"/>
        <v>Needs Check</v>
      </c>
    </row>
    <row r="153" spans="1:22" x14ac:dyDescent="0.25">
      <c r="A153" t="s">
        <v>10</v>
      </c>
      <c r="B153" s="5">
        <v>45256</v>
      </c>
      <c r="C153">
        <v>1</v>
      </c>
      <c r="D153">
        <v>5</v>
      </c>
      <c r="E153">
        <v>25.1</v>
      </c>
      <c r="F153">
        <v>0</v>
      </c>
      <c r="H153">
        <v>0</v>
      </c>
      <c r="I153">
        <v>0</v>
      </c>
      <c r="J153">
        <v>0</v>
      </c>
      <c r="K153">
        <v>90.75</v>
      </c>
      <c r="L153">
        <f t="shared" si="18"/>
        <v>48</v>
      </c>
      <c r="M153">
        <f t="shared" si="19"/>
        <v>551.79999999999995</v>
      </c>
      <c r="N153">
        <f t="shared" si="20"/>
        <v>2</v>
      </c>
      <c r="O153">
        <f>IFERROR(E153 / VLOOKUP(A153, Baselines!A:B, 2, FALSE) * 100, 0)</f>
        <v>81.862434892664169</v>
      </c>
      <c r="P153" s="6">
        <f t="shared" si="21"/>
        <v>0.45243622291232616</v>
      </c>
      <c r="Q153">
        <f t="shared" si="22"/>
        <v>94.481999999999999</v>
      </c>
      <c r="R153" s="6">
        <f t="shared" si="23"/>
        <v>0.94481999999999999</v>
      </c>
      <c r="S153">
        <f t="shared" si="24"/>
        <v>0.94</v>
      </c>
      <c r="T153">
        <f>COUNTIF($A$2:$A153,A153)-1</f>
        <v>47</v>
      </c>
      <c r="U153" s="6">
        <f t="shared" si="25"/>
        <v>0.40182254460410255</v>
      </c>
      <c r="V153" s="6" t="str">
        <f t="shared" si="26"/>
        <v>Needs Check</v>
      </c>
    </row>
    <row r="154" spans="1:22" x14ac:dyDescent="0.25">
      <c r="A154" t="s">
        <v>10</v>
      </c>
      <c r="B154" s="5">
        <v>45263</v>
      </c>
      <c r="C154">
        <v>1</v>
      </c>
      <c r="D154">
        <v>0.9</v>
      </c>
      <c r="E154">
        <v>30.2</v>
      </c>
      <c r="F154">
        <v>0</v>
      </c>
      <c r="H154">
        <v>0</v>
      </c>
      <c r="I154">
        <v>0</v>
      </c>
      <c r="J154">
        <v>0</v>
      </c>
      <c r="K154">
        <v>4.7699999999999996</v>
      </c>
      <c r="L154">
        <f t="shared" si="18"/>
        <v>49</v>
      </c>
      <c r="M154">
        <f t="shared" si="19"/>
        <v>552.69999999999993</v>
      </c>
      <c r="N154">
        <f t="shared" si="20"/>
        <v>2</v>
      </c>
      <c r="O154">
        <f>IFERROR(E154 / VLOOKUP(A154, Baselines!A:B, 2, FALSE) * 100, 0)</f>
        <v>98.495837998344925</v>
      </c>
      <c r="P154" s="6">
        <f t="shared" si="21"/>
        <v>0.54436549529690237</v>
      </c>
      <c r="Q154">
        <f t="shared" si="22"/>
        <v>94.472999999999999</v>
      </c>
      <c r="R154" s="6">
        <f t="shared" si="23"/>
        <v>0.94472999999999996</v>
      </c>
      <c r="S154">
        <f t="shared" si="24"/>
        <v>0.94</v>
      </c>
      <c r="T154">
        <f>COUNTIF($A$2:$A154,A154)-1</f>
        <v>48</v>
      </c>
      <c r="U154" s="6">
        <f t="shared" si="25"/>
        <v>0.48342170950953195</v>
      </c>
      <c r="V154" s="6" t="str">
        <f t="shared" si="26"/>
        <v>Needs Check</v>
      </c>
    </row>
    <row r="155" spans="1:22" x14ac:dyDescent="0.25">
      <c r="A155" t="s">
        <v>10</v>
      </c>
      <c r="B155" s="5">
        <v>45270</v>
      </c>
      <c r="C155">
        <v>2</v>
      </c>
      <c r="D155">
        <v>2</v>
      </c>
      <c r="E155">
        <v>33.5</v>
      </c>
      <c r="F155">
        <v>0</v>
      </c>
      <c r="H155">
        <v>0</v>
      </c>
      <c r="I155">
        <v>0</v>
      </c>
      <c r="J155">
        <v>0</v>
      </c>
      <c r="K155">
        <v>35.78</v>
      </c>
      <c r="L155">
        <f t="shared" si="18"/>
        <v>50</v>
      </c>
      <c r="M155">
        <f t="shared" si="19"/>
        <v>554.69999999999993</v>
      </c>
      <c r="N155">
        <f t="shared" si="20"/>
        <v>2</v>
      </c>
      <c r="O155">
        <f>IFERROR(E155 / VLOOKUP(A155, Baselines!A:B, 2, FALSE) * 100, 0)</f>
        <v>109.25862824319719</v>
      </c>
      <c r="P155" s="6">
        <f t="shared" si="21"/>
        <v>0.60384914213398111</v>
      </c>
      <c r="Q155">
        <f t="shared" si="22"/>
        <v>94.453000000000003</v>
      </c>
      <c r="R155" s="6">
        <f t="shared" si="23"/>
        <v>0.94452999999999998</v>
      </c>
      <c r="S155">
        <f t="shared" si="24"/>
        <v>0.94</v>
      </c>
      <c r="T155">
        <f>COUNTIF($A$2:$A155,A155)-1</f>
        <v>49</v>
      </c>
      <c r="U155" s="6">
        <f t="shared" si="25"/>
        <v>0.53613241240662057</v>
      </c>
      <c r="V155" s="6" t="str">
        <f t="shared" si="26"/>
        <v>Needs Check</v>
      </c>
    </row>
    <row r="156" spans="1:22" x14ac:dyDescent="0.25">
      <c r="A156" t="s">
        <v>10</v>
      </c>
      <c r="B156" s="5">
        <v>45277</v>
      </c>
      <c r="C156">
        <v>5</v>
      </c>
      <c r="D156">
        <v>14</v>
      </c>
      <c r="E156">
        <v>39.700000000000003</v>
      </c>
      <c r="F156">
        <v>0</v>
      </c>
      <c r="H156">
        <v>0</v>
      </c>
      <c r="I156">
        <v>0</v>
      </c>
      <c r="J156">
        <v>0</v>
      </c>
      <c r="K156">
        <v>90.93</v>
      </c>
      <c r="L156">
        <f t="shared" si="18"/>
        <v>51</v>
      </c>
      <c r="M156">
        <f t="shared" si="19"/>
        <v>568.69999999999993</v>
      </c>
      <c r="N156">
        <f t="shared" si="20"/>
        <v>2</v>
      </c>
      <c r="O156">
        <f>IFERROR(E156 / VLOOKUP(A156, Baselines!A:B, 2, FALSE) * 100, 0)</f>
        <v>129.47962809716205</v>
      </c>
      <c r="P156" s="6">
        <f t="shared" si="21"/>
        <v>0.71560629679758359</v>
      </c>
      <c r="Q156">
        <f t="shared" si="22"/>
        <v>94.313000000000002</v>
      </c>
      <c r="R156" s="6">
        <f t="shared" si="23"/>
        <v>0.94313000000000002</v>
      </c>
      <c r="S156">
        <f t="shared" si="24"/>
        <v>0.94</v>
      </c>
      <c r="T156">
        <f>COUNTIF($A$2:$A156,A156)-1</f>
        <v>50</v>
      </c>
      <c r="U156" s="6">
        <f t="shared" si="25"/>
        <v>0.63441518069678271</v>
      </c>
      <c r="V156" s="6" t="str">
        <f t="shared" si="26"/>
        <v>Needs Check</v>
      </c>
    </row>
    <row r="157" spans="1:22" x14ac:dyDescent="0.25">
      <c r="A157" t="s">
        <v>10</v>
      </c>
      <c r="B157" s="5">
        <v>45284</v>
      </c>
      <c r="C157">
        <v>7</v>
      </c>
      <c r="D157">
        <v>18.2</v>
      </c>
      <c r="E157">
        <v>27.2</v>
      </c>
      <c r="F157">
        <v>0</v>
      </c>
      <c r="H157">
        <v>0</v>
      </c>
      <c r="I157">
        <v>0</v>
      </c>
      <c r="J157">
        <v>0</v>
      </c>
      <c r="K157">
        <v>167.05</v>
      </c>
      <c r="L157">
        <f t="shared" si="18"/>
        <v>52</v>
      </c>
      <c r="M157">
        <f t="shared" si="19"/>
        <v>586.9</v>
      </c>
      <c r="N157">
        <f t="shared" si="20"/>
        <v>2</v>
      </c>
      <c r="O157">
        <f>IFERROR(E157 / VLOOKUP(A157, Baselines!A:B, 2, FALSE) * 100, 0)</f>
        <v>88.711483230297418</v>
      </c>
      <c r="P157" s="6">
        <f t="shared" si="21"/>
        <v>0.49028945271773988</v>
      </c>
      <c r="Q157">
        <f t="shared" si="22"/>
        <v>94.131</v>
      </c>
      <c r="R157" s="6">
        <f t="shared" si="23"/>
        <v>0.94130999999999998</v>
      </c>
      <c r="S157">
        <f t="shared" si="24"/>
        <v>0.94</v>
      </c>
      <c r="T157">
        <f>COUNTIF($A$2:$A157,A157)-1</f>
        <v>51</v>
      </c>
      <c r="U157" s="6">
        <f t="shared" si="25"/>
        <v>0.43382350285347154</v>
      </c>
      <c r="V157" s="6" t="str">
        <f t="shared" si="26"/>
        <v>Needs Check</v>
      </c>
    </row>
    <row r="158" spans="1:22" x14ac:dyDescent="0.25">
      <c r="A158" t="s">
        <v>10</v>
      </c>
      <c r="B158" s="5">
        <v>45291</v>
      </c>
      <c r="C158">
        <v>4</v>
      </c>
      <c r="D158">
        <v>22</v>
      </c>
      <c r="E158">
        <v>31.3</v>
      </c>
      <c r="F158">
        <v>0</v>
      </c>
      <c r="H158">
        <v>0</v>
      </c>
      <c r="I158">
        <v>1</v>
      </c>
      <c r="J158">
        <v>4</v>
      </c>
      <c r="K158">
        <v>350.09</v>
      </c>
      <c r="L158">
        <f t="shared" si="18"/>
        <v>53</v>
      </c>
      <c r="M158">
        <f t="shared" si="19"/>
        <v>608.9</v>
      </c>
      <c r="N158">
        <f t="shared" si="20"/>
        <v>3</v>
      </c>
      <c r="O158">
        <f>IFERROR(E158 / VLOOKUP(A158, Baselines!A:B, 2, FALSE) * 100, 0)</f>
        <v>102.08343474662902</v>
      </c>
      <c r="P158" s="6">
        <f t="shared" si="21"/>
        <v>0.56419337757592869</v>
      </c>
      <c r="Q158">
        <f t="shared" si="22"/>
        <v>93.911000000000001</v>
      </c>
      <c r="R158" s="6">
        <f t="shared" si="23"/>
        <v>0.93911</v>
      </c>
      <c r="S158">
        <f t="shared" si="24"/>
        <v>0.91</v>
      </c>
      <c r="T158">
        <f>COUNTIF($A$2:$A158,A158)-1</f>
        <v>52</v>
      </c>
      <c r="U158" s="6">
        <f t="shared" si="25"/>
        <v>0.48215407496195067</v>
      </c>
      <c r="V158" s="6" t="str">
        <f t="shared" si="26"/>
        <v>Needs Check</v>
      </c>
    </row>
    <row r="159" spans="1:22" x14ac:dyDescent="0.25">
      <c r="A159" t="s">
        <v>10</v>
      </c>
      <c r="B159" s="5">
        <v>45298</v>
      </c>
      <c r="C159">
        <v>5</v>
      </c>
      <c r="D159">
        <v>23.5</v>
      </c>
      <c r="E159">
        <v>38.6</v>
      </c>
      <c r="F159">
        <v>0</v>
      </c>
      <c r="H159">
        <v>0</v>
      </c>
      <c r="I159">
        <v>0</v>
      </c>
      <c r="J159">
        <v>0</v>
      </c>
      <c r="K159">
        <v>126.27</v>
      </c>
      <c r="L159">
        <f t="shared" si="18"/>
        <v>54</v>
      </c>
      <c r="M159">
        <f t="shared" si="19"/>
        <v>632.4</v>
      </c>
      <c r="N159">
        <f t="shared" si="20"/>
        <v>3</v>
      </c>
      <c r="O159">
        <f>IFERROR(E159 / VLOOKUP(A159, Baselines!A:B, 2, FALSE) * 100, 0)</f>
        <v>125.89203134887796</v>
      </c>
      <c r="P159" s="6">
        <f t="shared" si="21"/>
        <v>0.69577841451855738</v>
      </c>
      <c r="Q159">
        <f t="shared" si="22"/>
        <v>93.676000000000002</v>
      </c>
      <c r="R159" s="6">
        <f t="shared" si="23"/>
        <v>0.93676000000000004</v>
      </c>
      <c r="S159">
        <f t="shared" si="24"/>
        <v>0.91</v>
      </c>
      <c r="T159">
        <f>COUNTIF($A$2:$A159,A159)-1</f>
        <v>53</v>
      </c>
      <c r="U159" s="6">
        <f t="shared" si="25"/>
        <v>0.59311742270180756</v>
      </c>
      <c r="V159" s="6" t="str">
        <f t="shared" si="26"/>
        <v>Needs Check</v>
      </c>
    </row>
    <row r="160" spans="1:22" x14ac:dyDescent="0.25">
      <c r="A160" t="s">
        <v>10</v>
      </c>
      <c r="B160" s="5">
        <v>45305</v>
      </c>
      <c r="C160">
        <v>3</v>
      </c>
      <c r="D160">
        <v>9</v>
      </c>
      <c r="E160">
        <v>29.1</v>
      </c>
      <c r="F160">
        <v>0</v>
      </c>
      <c r="H160">
        <v>0</v>
      </c>
      <c r="I160">
        <v>0</v>
      </c>
      <c r="J160">
        <v>0</v>
      </c>
      <c r="K160">
        <v>64.41</v>
      </c>
      <c r="L160">
        <f t="shared" si="18"/>
        <v>55</v>
      </c>
      <c r="M160">
        <f t="shared" si="19"/>
        <v>641.4</v>
      </c>
      <c r="N160">
        <f t="shared" si="20"/>
        <v>3</v>
      </c>
      <c r="O160">
        <f>IFERROR(E160 / VLOOKUP(A160, Baselines!A:B, 2, FALSE) * 100, 0)</f>
        <v>94.90824125006084</v>
      </c>
      <c r="P160" s="6">
        <f t="shared" si="21"/>
        <v>0.52453761301787605</v>
      </c>
      <c r="Q160">
        <f t="shared" si="22"/>
        <v>93.585999999999999</v>
      </c>
      <c r="R160" s="6">
        <f t="shared" si="23"/>
        <v>0.93586000000000003</v>
      </c>
      <c r="S160">
        <f t="shared" si="24"/>
        <v>0.91</v>
      </c>
      <c r="T160">
        <f>COUNTIF($A$2:$A160,A160)-1</f>
        <v>54</v>
      </c>
      <c r="U160" s="6">
        <f t="shared" si="25"/>
        <v>0.44671333117220768</v>
      </c>
      <c r="V160" s="6" t="str">
        <f t="shared" si="26"/>
        <v>Needs Check</v>
      </c>
    </row>
    <row r="161" spans="1:22" x14ac:dyDescent="0.25">
      <c r="A161" t="s">
        <v>10</v>
      </c>
      <c r="B161" s="5">
        <v>45312</v>
      </c>
      <c r="C161">
        <v>1</v>
      </c>
      <c r="D161">
        <v>1</v>
      </c>
      <c r="E161">
        <v>16.8</v>
      </c>
      <c r="F161">
        <v>0</v>
      </c>
      <c r="H161">
        <v>0</v>
      </c>
      <c r="I161">
        <v>0</v>
      </c>
      <c r="J161">
        <v>0</v>
      </c>
      <c r="K161">
        <v>8.75</v>
      </c>
      <c r="L161">
        <f t="shared" si="18"/>
        <v>56</v>
      </c>
      <c r="M161">
        <f t="shared" si="19"/>
        <v>642.4</v>
      </c>
      <c r="N161">
        <f t="shared" si="20"/>
        <v>3</v>
      </c>
      <c r="O161">
        <f>IFERROR(E161 / VLOOKUP(A161, Baselines!A:B, 2, FALSE) * 100, 0)</f>
        <v>54.79238670106605</v>
      </c>
      <c r="P161" s="6">
        <f t="shared" si="21"/>
        <v>0.3028258384433099</v>
      </c>
      <c r="Q161">
        <f t="shared" si="22"/>
        <v>93.576000000000008</v>
      </c>
      <c r="R161" s="6">
        <f t="shared" si="23"/>
        <v>0.93576000000000004</v>
      </c>
      <c r="S161">
        <f t="shared" si="24"/>
        <v>0.91</v>
      </c>
      <c r="T161">
        <f>COUNTIF($A$2:$A161,A161)-1</f>
        <v>55</v>
      </c>
      <c r="U161" s="6">
        <f t="shared" si="25"/>
        <v>0.25786879898935761</v>
      </c>
      <c r="V161" s="6" t="str">
        <f t="shared" si="26"/>
        <v>Critical</v>
      </c>
    </row>
    <row r="162" spans="1:22" x14ac:dyDescent="0.25">
      <c r="A162" t="s">
        <v>10</v>
      </c>
      <c r="B162" s="5">
        <v>45319</v>
      </c>
      <c r="C162">
        <v>2</v>
      </c>
      <c r="D162">
        <v>5.4</v>
      </c>
      <c r="E162">
        <v>43.5</v>
      </c>
      <c r="F162">
        <v>0</v>
      </c>
      <c r="H162">
        <v>0</v>
      </c>
      <c r="I162">
        <v>0</v>
      </c>
      <c r="J162">
        <v>0</v>
      </c>
      <c r="K162">
        <v>88.61</v>
      </c>
      <c r="L162">
        <f t="shared" si="18"/>
        <v>57</v>
      </c>
      <c r="M162">
        <f t="shared" si="19"/>
        <v>647.79999999999995</v>
      </c>
      <c r="N162">
        <f t="shared" si="20"/>
        <v>3</v>
      </c>
      <c r="O162">
        <f>IFERROR(E162 / VLOOKUP(A162, Baselines!A:B, 2, FALSE) * 100, 0)</f>
        <v>141.87314413668889</v>
      </c>
      <c r="P162" s="6">
        <f t="shared" si="21"/>
        <v>0.78410261739785603</v>
      </c>
      <c r="Q162">
        <f t="shared" si="22"/>
        <v>93.522000000000006</v>
      </c>
      <c r="R162" s="6">
        <f t="shared" si="23"/>
        <v>0.93522000000000005</v>
      </c>
      <c r="S162">
        <f t="shared" si="24"/>
        <v>0.91</v>
      </c>
      <c r="T162">
        <f>COUNTIF($A$2:$A162,A162)-1</f>
        <v>56</v>
      </c>
      <c r="U162" s="6">
        <f t="shared" si="25"/>
        <v>0.66731068935696891</v>
      </c>
      <c r="V162" s="6" t="str">
        <f t="shared" si="26"/>
        <v>Needs Check</v>
      </c>
    </row>
    <row r="163" spans="1:22" x14ac:dyDescent="0.25">
      <c r="A163" t="s">
        <v>10</v>
      </c>
      <c r="B163" s="5">
        <v>45326</v>
      </c>
      <c r="C163">
        <v>0</v>
      </c>
      <c r="D163">
        <v>0</v>
      </c>
      <c r="E163">
        <v>0</v>
      </c>
      <c r="F163">
        <v>0</v>
      </c>
      <c r="H163">
        <v>0</v>
      </c>
      <c r="I163">
        <v>0</v>
      </c>
      <c r="J163">
        <v>0</v>
      </c>
      <c r="K163">
        <v>0</v>
      </c>
      <c r="L163">
        <f t="shared" si="18"/>
        <v>58</v>
      </c>
      <c r="M163">
        <f t="shared" si="19"/>
        <v>647.79999999999995</v>
      </c>
      <c r="N163">
        <f t="shared" si="20"/>
        <v>3</v>
      </c>
      <c r="O163">
        <f>IFERROR(E163 / VLOOKUP(A163, Baselines!A:B, 2, FALSE) * 100, 0)</f>
        <v>0</v>
      </c>
      <c r="P163" s="6">
        <f t="shared" si="21"/>
        <v>0</v>
      </c>
      <c r="Q163">
        <f t="shared" si="22"/>
        <v>93.522000000000006</v>
      </c>
      <c r="R163" s="6">
        <f t="shared" si="23"/>
        <v>0.93522000000000005</v>
      </c>
      <c r="S163">
        <f t="shared" si="24"/>
        <v>0.91</v>
      </c>
      <c r="T163">
        <f>COUNTIF($A$2:$A163,A163)-1</f>
        <v>57</v>
      </c>
      <c r="U163" s="6">
        <f t="shared" si="25"/>
        <v>0</v>
      </c>
      <c r="V163" s="6" t="str">
        <f t="shared" si="26"/>
        <v>Critical</v>
      </c>
    </row>
    <row r="164" spans="1:22" x14ac:dyDescent="0.25">
      <c r="A164" t="s">
        <v>10</v>
      </c>
      <c r="B164" s="5">
        <v>45333</v>
      </c>
      <c r="C164">
        <v>5</v>
      </c>
      <c r="D164">
        <v>21.5</v>
      </c>
      <c r="E164">
        <v>33.9</v>
      </c>
      <c r="F164">
        <v>0</v>
      </c>
      <c r="H164">
        <v>0</v>
      </c>
      <c r="I164">
        <v>0</v>
      </c>
      <c r="J164">
        <v>0</v>
      </c>
      <c r="K164">
        <v>174.97</v>
      </c>
      <c r="L164">
        <f t="shared" si="18"/>
        <v>59</v>
      </c>
      <c r="M164">
        <f t="shared" si="19"/>
        <v>669.3</v>
      </c>
      <c r="N164">
        <f t="shared" si="20"/>
        <v>3</v>
      </c>
      <c r="O164">
        <f>IFERROR(E164 / VLOOKUP(A164, Baselines!A:B, 2, FALSE) * 100, 0)</f>
        <v>110.56320887893685</v>
      </c>
      <c r="P164" s="6">
        <f t="shared" si="21"/>
        <v>0.611059281144536</v>
      </c>
      <c r="Q164">
        <f t="shared" si="22"/>
        <v>93.307000000000002</v>
      </c>
      <c r="R164" s="6">
        <f t="shared" si="23"/>
        <v>0.93307000000000007</v>
      </c>
      <c r="S164">
        <f t="shared" si="24"/>
        <v>0.91</v>
      </c>
      <c r="T164">
        <f>COUNTIF($A$2:$A164,A164)-1</f>
        <v>58</v>
      </c>
      <c r="U164" s="6">
        <f t="shared" si="25"/>
        <v>0.51884658594635436</v>
      </c>
      <c r="V164" s="6" t="str">
        <f t="shared" si="26"/>
        <v>Needs Check</v>
      </c>
    </row>
    <row r="165" spans="1:22" x14ac:dyDescent="0.25">
      <c r="A165" t="s">
        <v>10</v>
      </c>
      <c r="B165" s="5">
        <v>45340</v>
      </c>
      <c r="C165">
        <v>7</v>
      </c>
      <c r="D165">
        <v>24.5</v>
      </c>
      <c r="E165">
        <v>22.5</v>
      </c>
      <c r="F165">
        <v>0</v>
      </c>
      <c r="H165">
        <v>0</v>
      </c>
      <c r="I165">
        <v>0</v>
      </c>
      <c r="J165">
        <v>0</v>
      </c>
      <c r="K165">
        <v>383.01</v>
      </c>
      <c r="L165">
        <f t="shared" si="18"/>
        <v>60</v>
      </c>
      <c r="M165">
        <f t="shared" si="19"/>
        <v>693.8</v>
      </c>
      <c r="N165">
        <f t="shared" si="20"/>
        <v>3</v>
      </c>
      <c r="O165">
        <f>IFERROR(E165 / VLOOKUP(A165, Baselines!A:B, 2, FALSE) * 100, 0)</f>
        <v>73.382660760356316</v>
      </c>
      <c r="P165" s="6">
        <f t="shared" si="21"/>
        <v>0.40557031934371862</v>
      </c>
      <c r="Q165">
        <f t="shared" si="22"/>
        <v>93.061999999999998</v>
      </c>
      <c r="R165" s="6">
        <f t="shared" si="23"/>
        <v>0.93062</v>
      </c>
      <c r="S165">
        <f t="shared" si="24"/>
        <v>0.91</v>
      </c>
      <c r="T165">
        <f>COUNTIF($A$2:$A165,A165)-1</f>
        <v>59</v>
      </c>
      <c r="U165" s="6">
        <f t="shared" si="25"/>
        <v>0.34346298403476283</v>
      </c>
      <c r="V165" s="6" t="str">
        <f t="shared" si="26"/>
        <v>Needs Check</v>
      </c>
    </row>
    <row r="166" spans="1:22" x14ac:dyDescent="0.25">
      <c r="A166" t="s">
        <v>10</v>
      </c>
      <c r="B166" s="5">
        <v>45347</v>
      </c>
      <c r="C166">
        <v>1</v>
      </c>
      <c r="D166">
        <v>5.6</v>
      </c>
      <c r="E166">
        <v>27</v>
      </c>
      <c r="F166">
        <v>1</v>
      </c>
      <c r="G166" t="s">
        <v>26</v>
      </c>
      <c r="H166">
        <v>781.2</v>
      </c>
      <c r="I166">
        <v>0</v>
      </c>
      <c r="J166">
        <v>0</v>
      </c>
      <c r="K166">
        <v>90.84</v>
      </c>
      <c r="L166">
        <f t="shared" si="18"/>
        <v>61</v>
      </c>
      <c r="M166">
        <f t="shared" si="19"/>
        <v>699.4</v>
      </c>
      <c r="N166">
        <f t="shared" si="20"/>
        <v>3</v>
      </c>
      <c r="O166">
        <f>IFERROR(E166 / VLOOKUP(A166, Baselines!A:B, 2, FALSE) * 100, 0)</f>
        <v>88.059192912427591</v>
      </c>
      <c r="P166" s="6">
        <f t="shared" si="21"/>
        <v>0.48668438321246238</v>
      </c>
      <c r="Q166">
        <f t="shared" si="22"/>
        <v>93.006</v>
      </c>
      <c r="R166" s="6">
        <f t="shared" si="23"/>
        <v>0.93006</v>
      </c>
      <c r="S166">
        <f t="shared" si="24"/>
        <v>0.91</v>
      </c>
      <c r="T166">
        <f>COUNTIF($A$2:$A166,A166)-1</f>
        <v>60</v>
      </c>
      <c r="U166" s="6">
        <f t="shared" si="25"/>
        <v>0.41190756648003035</v>
      </c>
      <c r="V166" s="6" t="str">
        <f t="shared" si="26"/>
        <v>Needs Check</v>
      </c>
    </row>
    <row r="167" spans="1:22" x14ac:dyDescent="0.25">
      <c r="A167" t="s">
        <v>10</v>
      </c>
      <c r="B167" s="5">
        <v>45354</v>
      </c>
      <c r="C167">
        <v>2</v>
      </c>
      <c r="D167">
        <v>3.2</v>
      </c>
      <c r="E167">
        <v>44.8</v>
      </c>
      <c r="F167">
        <v>0</v>
      </c>
      <c r="H167">
        <v>0</v>
      </c>
      <c r="I167">
        <v>0</v>
      </c>
      <c r="J167">
        <v>0</v>
      </c>
      <c r="K167">
        <v>39.770000000000003</v>
      </c>
      <c r="L167">
        <f t="shared" si="18"/>
        <v>62</v>
      </c>
      <c r="M167">
        <f t="shared" si="19"/>
        <v>702.6</v>
      </c>
      <c r="N167">
        <f t="shared" si="20"/>
        <v>3</v>
      </c>
      <c r="O167">
        <f>IFERROR(E167 / VLOOKUP(A167, Baselines!A:B, 2, FALSE) * 100, 0)</f>
        <v>146.11303120284279</v>
      </c>
      <c r="P167" s="6">
        <f t="shared" si="21"/>
        <v>0.80753556918215974</v>
      </c>
      <c r="Q167">
        <f t="shared" si="22"/>
        <v>92.974000000000004</v>
      </c>
      <c r="R167" s="6">
        <f t="shared" si="23"/>
        <v>0.92974000000000001</v>
      </c>
      <c r="S167">
        <f t="shared" si="24"/>
        <v>0.91</v>
      </c>
      <c r="T167">
        <f>COUNTIF($A$2:$A167,A167)-1</f>
        <v>61</v>
      </c>
      <c r="U167" s="6">
        <f t="shared" si="25"/>
        <v>0.68322628928319329</v>
      </c>
      <c r="V167" s="6" t="str">
        <f t="shared" si="26"/>
        <v>Needs Check</v>
      </c>
    </row>
    <row r="168" spans="1:22" x14ac:dyDescent="0.25">
      <c r="A168" t="s">
        <v>10</v>
      </c>
      <c r="B168" s="5">
        <v>45361</v>
      </c>
      <c r="C168">
        <v>7</v>
      </c>
      <c r="D168">
        <v>9.1</v>
      </c>
      <c r="E168">
        <v>45</v>
      </c>
      <c r="F168">
        <v>0</v>
      </c>
      <c r="H168">
        <v>0</v>
      </c>
      <c r="I168">
        <v>1</v>
      </c>
      <c r="J168">
        <v>1</v>
      </c>
      <c r="K168">
        <v>104.94</v>
      </c>
      <c r="L168">
        <f t="shared" si="18"/>
        <v>63</v>
      </c>
      <c r="M168">
        <f t="shared" si="19"/>
        <v>711.7</v>
      </c>
      <c r="N168">
        <f t="shared" si="20"/>
        <v>4</v>
      </c>
      <c r="O168">
        <f>IFERROR(E168 / VLOOKUP(A168, Baselines!A:B, 2, FALSE) * 100, 0)</f>
        <v>146.76532152071263</v>
      </c>
      <c r="P168" s="6">
        <f t="shared" si="21"/>
        <v>0.81114063868743724</v>
      </c>
      <c r="Q168">
        <f t="shared" si="22"/>
        <v>92.88300000000001</v>
      </c>
      <c r="R168" s="6">
        <f t="shared" si="23"/>
        <v>0.92883000000000004</v>
      </c>
      <c r="S168">
        <f t="shared" si="24"/>
        <v>0.88</v>
      </c>
      <c r="T168">
        <f>COUNTIF($A$2:$A168,A168)-1</f>
        <v>62</v>
      </c>
      <c r="U168" s="6">
        <f t="shared" si="25"/>
        <v>0.6630023483002061</v>
      </c>
      <c r="V168" s="6" t="str">
        <f t="shared" si="26"/>
        <v>Needs Check</v>
      </c>
    </row>
    <row r="169" spans="1:22" x14ac:dyDescent="0.25">
      <c r="A169" t="s">
        <v>10</v>
      </c>
      <c r="B169" s="5">
        <v>45368</v>
      </c>
      <c r="C169">
        <v>4</v>
      </c>
      <c r="D169">
        <v>18</v>
      </c>
      <c r="E169">
        <v>45.2</v>
      </c>
      <c r="F169">
        <v>0</v>
      </c>
      <c r="H169">
        <v>0</v>
      </c>
      <c r="I169">
        <v>0</v>
      </c>
      <c r="J169">
        <v>0</v>
      </c>
      <c r="K169">
        <v>330.18</v>
      </c>
      <c r="L169">
        <f t="shared" si="18"/>
        <v>64</v>
      </c>
      <c r="M169">
        <f t="shared" si="19"/>
        <v>729.7</v>
      </c>
      <c r="N169">
        <f t="shared" si="20"/>
        <v>4</v>
      </c>
      <c r="O169">
        <f>IFERROR(E169 / VLOOKUP(A169, Baselines!A:B, 2, FALSE) * 100, 0)</f>
        <v>147.41761183858247</v>
      </c>
      <c r="P169" s="6">
        <f t="shared" si="21"/>
        <v>0.81474570819271475</v>
      </c>
      <c r="Q169">
        <f t="shared" si="22"/>
        <v>92.703000000000003</v>
      </c>
      <c r="R169" s="6">
        <f t="shared" si="23"/>
        <v>0.92703000000000002</v>
      </c>
      <c r="S169">
        <f t="shared" si="24"/>
        <v>0.88</v>
      </c>
      <c r="T169">
        <f>COUNTIF($A$2:$A169,A169)-1</f>
        <v>63</v>
      </c>
      <c r="U169" s="6">
        <f t="shared" si="25"/>
        <v>0.66465846820198526</v>
      </c>
      <c r="V169" s="6" t="str">
        <f t="shared" si="26"/>
        <v>Needs Check</v>
      </c>
    </row>
    <row r="170" spans="1:22" x14ac:dyDescent="0.25">
      <c r="A170" t="s">
        <v>10</v>
      </c>
      <c r="B170" s="5">
        <v>45375</v>
      </c>
      <c r="C170">
        <v>2</v>
      </c>
      <c r="D170">
        <v>2.6</v>
      </c>
      <c r="E170">
        <v>30.9</v>
      </c>
      <c r="F170">
        <v>0</v>
      </c>
      <c r="H170">
        <v>0</v>
      </c>
      <c r="I170">
        <v>0</v>
      </c>
      <c r="J170">
        <v>0</v>
      </c>
      <c r="K170">
        <v>40.86</v>
      </c>
      <c r="L170">
        <f t="shared" si="18"/>
        <v>65</v>
      </c>
      <c r="M170">
        <f t="shared" si="19"/>
        <v>732.30000000000007</v>
      </c>
      <c r="N170">
        <f t="shared" si="20"/>
        <v>4</v>
      </c>
      <c r="O170">
        <f>IFERROR(E170 / VLOOKUP(A170, Baselines!A:B, 2, FALSE) * 100, 0)</f>
        <v>100.77885411088934</v>
      </c>
      <c r="P170" s="6">
        <f t="shared" si="21"/>
        <v>0.55698323856537357</v>
      </c>
      <c r="Q170">
        <f t="shared" si="22"/>
        <v>92.676999999999992</v>
      </c>
      <c r="R170" s="6">
        <f t="shared" si="23"/>
        <v>0.92676999999999987</v>
      </c>
      <c r="S170">
        <f t="shared" si="24"/>
        <v>0.88</v>
      </c>
      <c r="T170">
        <f>COUNTIF($A$2:$A170,A170)-1</f>
        <v>64</v>
      </c>
      <c r="U170" s="6">
        <f t="shared" si="25"/>
        <v>0.45425191328460346</v>
      </c>
      <c r="V170" s="6" t="str">
        <f t="shared" si="26"/>
        <v>Needs Check</v>
      </c>
    </row>
    <row r="171" spans="1:22" x14ac:dyDescent="0.25">
      <c r="A171" t="s">
        <v>10</v>
      </c>
      <c r="B171" s="5">
        <v>45382</v>
      </c>
      <c r="C171">
        <v>4</v>
      </c>
      <c r="D171">
        <v>12.4</v>
      </c>
      <c r="E171">
        <v>18.399999999999999</v>
      </c>
      <c r="F171">
        <v>0</v>
      </c>
      <c r="H171">
        <v>0</v>
      </c>
      <c r="I171">
        <v>0</v>
      </c>
      <c r="J171">
        <v>0</v>
      </c>
      <c r="K171">
        <v>247.29</v>
      </c>
      <c r="L171">
        <f t="shared" si="18"/>
        <v>66</v>
      </c>
      <c r="M171">
        <f t="shared" si="19"/>
        <v>744.7</v>
      </c>
      <c r="N171">
        <f t="shared" si="20"/>
        <v>4</v>
      </c>
      <c r="O171">
        <f>IFERROR(E171 / VLOOKUP(A171, Baselines!A:B, 2, FALSE) * 100, 0)</f>
        <v>60.010709244024717</v>
      </c>
      <c r="P171" s="6">
        <f t="shared" si="21"/>
        <v>0.33166639448552987</v>
      </c>
      <c r="Q171">
        <f t="shared" si="22"/>
        <v>92.552999999999997</v>
      </c>
      <c r="R171" s="6">
        <f t="shared" si="23"/>
        <v>0.92552999999999996</v>
      </c>
      <c r="S171">
        <f t="shared" si="24"/>
        <v>0.88</v>
      </c>
      <c r="T171">
        <f>COUNTIF($A$2:$A171,A171)-1</f>
        <v>65</v>
      </c>
      <c r="U171" s="6">
        <f t="shared" si="25"/>
        <v>0.27013113431760932</v>
      </c>
      <c r="V171" s="6" t="str">
        <f t="shared" si="26"/>
        <v>Critical</v>
      </c>
    </row>
    <row r="172" spans="1:22" x14ac:dyDescent="0.25">
      <c r="A172" t="s">
        <v>10</v>
      </c>
      <c r="B172" s="5">
        <v>45389</v>
      </c>
      <c r="C172">
        <v>2</v>
      </c>
      <c r="D172">
        <v>2.8</v>
      </c>
      <c r="E172">
        <v>38.6</v>
      </c>
      <c r="F172">
        <v>0</v>
      </c>
      <c r="H172">
        <v>0</v>
      </c>
      <c r="I172">
        <v>0</v>
      </c>
      <c r="J172">
        <v>0</v>
      </c>
      <c r="K172">
        <v>21.53</v>
      </c>
      <c r="L172">
        <f t="shared" si="18"/>
        <v>67</v>
      </c>
      <c r="M172">
        <f t="shared" si="19"/>
        <v>747.5</v>
      </c>
      <c r="N172">
        <f t="shared" si="20"/>
        <v>4</v>
      </c>
      <c r="O172">
        <f>IFERROR(E172 / VLOOKUP(A172, Baselines!A:B, 2, FALSE) * 100, 0)</f>
        <v>125.89203134887796</v>
      </c>
      <c r="P172" s="6">
        <f t="shared" si="21"/>
        <v>0.69577841451855738</v>
      </c>
      <c r="Q172">
        <f t="shared" si="22"/>
        <v>92.525000000000006</v>
      </c>
      <c r="R172" s="6">
        <f t="shared" si="23"/>
        <v>0.92525000000000002</v>
      </c>
      <c r="S172">
        <f t="shared" si="24"/>
        <v>0.88</v>
      </c>
      <c r="T172">
        <f>COUNTIF($A$2:$A172,A172)-1</f>
        <v>66</v>
      </c>
      <c r="U172" s="6">
        <f t="shared" si="25"/>
        <v>0.56651670066929982</v>
      </c>
      <c r="V172" s="6" t="str">
        <f t="shared" si="26"/>
        <v>Needs Check</v>
      </c>
    </row>
    <row r="173" spans="1:22" x14ac:dyDescent="0.25">
      <c r="A173" t="s">
        <v>10</v>
      </c>
      <c r="B173" s="5">
        <v>45396</v>
      </c>
      <c r="C173">
        <v>7</v>
      </c>
      <c r="D173">
        <v>6.3</v>
      </c>
      <c r="E173">
        <v>49.1</v>
      </c>
      <c r="F173">
        <v>0</v>
      </c>
      <c r="H173">
        <v>0</v>
      </c>
      <c r="I173">
        <v>0</v>
      </c>
      <c r="J173">
        <v>0</v>
      </c>
      <c r="K173">
        <v>97.09</v>
      </c>
      <c r="L173">
        <f t="shared" si="18"/>
        <v>68</v>
      </c>
      <c r="M173">
        <f t="shared" si="19"/>
        <v>753.8</v>
      </c>
      <c r="N173">
        <f t="shared" si="20"/>
        <v>4</v>
      </c>
      <c r="O173">
        <f>IFERROR(E173 / VLOOKUP(A173, Baselines!A:B, 2, FALSE) * 100, 0)</f>
        <v>160.13727303704422</v>
      </c>
      <c r="P173" s="6">
        <f t="shared" si="21"/>
        <v>0.88504456354562588</v>
      </c>
      <c r="Q173">
        <f t="shared" si="22"/>
        <v>92.462000000000003</v>
      </c>
      <c r="R173" s="6">
        <f t="shared" si="23"/>
        <v>0.92462</v>
      </c>
      <c r="S173">
        <f t="shared" si="24"/>
        <v>0.88</v>
      </c>
      <c r="T173">
        <f>COUNTIF($A$2:$A173,A173)-1</f>
        <v>67</v>
      </c>
      <c r="U173" s="6">
        <f t="shared" si="25"/>
        <v>0.72013031582408982</v>
      </c>
      <c r="V173" s="6" t="str">
        <f t="shared" si="26"/>
        <v>Good</v>
      </c>
    </row>
    <row r="174" spans="1:22" x14ac:dyDescent="0.25">
      <c r="A174" t="s">
        <v>10</v>
      </c>
      <c r="B174" s="5">
        <v>45403</v>
      </c>
      <c r="C174">
        <v>7</v>
      </c>
      <c r="D174">
        <v>16.100000000000001</v>
      </c>
      <c r="E174">
        <v>12.4</v>
      </c>
      <c r="F174">
        <v>0</v>
      </c>
      <c r="H174">
        <v>0</v>
      </c>
      <c r="I174">
        <v>0</v>
      </c>
      <c r="J174">
        <v>0</v>
      </c>
      <c r="K174">
        <v>165.13</v>
      </c>
      <c r="L174">
        <f t="shared" si="18"/>
        <v>69</v>
      </c>
      <c r="M174">
        <f t="shared" si="19"/>
        <v>769.9</v>
      </c>
      <c r="N174">
        <f t="shared" si="20"/>
        <v>4</v>
      </c>
      <c r="O174">
        <f>IFERROR(E174 / VLOOKUP(A174, Baselines!A:B, 2, FALSE) * 100, 0)</f>
        <v>40.44199970792971</v>
      </c>
      <c r="P174" s="6">
        <f t="shared" si="21"/>
        <v>0.22351430932720498</v>
      </c>
      <c r="Q174">
        <f t="shared" si="22"/>
        <v>92.301000000000002</v>
      </c>
      <c r="R174" s="6">
        <f t="shared" si="23"/>
        <v>0.92301</v>
      </c>
      <c r="S174">
        <f t="shared" si="24"/>
        <v>0.88</v>
      </c>
      <c r="T174">
        <f>COUNTIF($A$2:$A174,A174)-1</f>
        <v>68</v>
      </c>
      <c r="U174" s="6">
        <f t="shared" si="25"/>
        <v>0.18154922953385105</v>
      </c>
      <c r="V174" s="6" t="str">
        <f t="shared" si="26"/>
        <v>Critical</v>
      </c>
    </row>
    <row r="175" spans="1:22" x14ac:dyDescent="0.25">
      <c r="A175" t="s">
        <v>10</v>
      </c>
      <c r="B175" s="5">
        <v>45410</v>
      </c>
      <c r="C175">
        <v>3</v>
      </c>
      <c r="D175">
        <v>7.1999999999999993</v>
      </c>
      <c r="E175">
        <v>10.6</v>
      </c>
      <c r="F175">
        <v>0</v>
      </c>
      <c r="H175">
        <v>0</v>
      </c>
      <c r="I175">
        <v>0</v>
      </c>
      <c r="J175">
        <v>0</v>
      </c>
      <c r="K175">
        <v>134.44</v>
      </c>
      <c r="L175">
        <f t="shared" si="18"/>
        <v>70</v>
      </c>
      <c r="M175">
        <f t="shared" si="19"/>
        <v>777.1</v>
      </c>
      <c r="N175">
        <f t="shared" si="20"/>
        <v>4</v>
      </c>
      <c r="O175">
        <f>IFERROR(E175 / VLOOKUP(A175, Baselines!A:B, 2, FALSE) * 100, 0)</f>
        <v>34.571386847101202</v>
      </c>
      <c r="P175" s="6">
        <f t="shared" si="21"/>
        <v>0.19106868377970745</v>
      </c>
      <c r="Q175">
        <f t="shared" si="22"/>
        <v>92.228999999999999</v>
      </c>
      <c r="R175" s="6">
        <f t="shared" si="23"/>
        <v>0.92228999999999994</v>
      </c>
      <c r="S175">
        <f t="shared" si="24"/>
        <v>0.88</v>
      </c>
      <c r="T175">
        <f>COUNTIF($A$2:$A175,A175)-1</f>
        <v>69</v>
      </c>
      <c r="U175" s="6">
        <f t="shared" si="25"/>
        <v>0.15507424799960401</v>
      </c>
      <c r="V175" s="6" t="str">
        <f t="shared" si="26"/>
        <v>Critical</v>
      </c>
    </row>
    <row r="176" spans="1:22" x14ac:dyDescent="0.25">
      <c r="A176" t="s">
        <v>10</v>
      </c>
      <c r="B176" s="5">
        <v>45417</v>
      </c>
      <c r="C176">
        <v>6</v>
      </c>
      <c r="D176">
        <v>22.2</v>
      </c>
      <c r="E176">
        <v>22.2</v>
      </c>
      <c r="F176">
        <v>0</v>
      </c>
      <c r="H176">
        <v>0</v>
      </c>
      <c r="I176">
        <v>0</v>
      </c>
      <c r="J176">
        <v>0</v>
      </c>
      <c r="K176">
        <v>195.83</v>
      </c>
      <c r="L176">
        <f t="shared" si="18"/>
        <v>71</v>
      </c>
      <c r="M176">
        <f t="shared" si="19"/>
        <v>799.30000000000007</v>
      </c>
      <c r="N176">
        <f t="shared" si="20"/>
        <v>4</v>
      </c>
      <c r="O176">
        <f>IFERROR(E176 / VLOOKUP(A176, Baselines!A:B, 2, FALSE) * 100, 0)</f>
        <v>72.404225283551568</v>
      </c>
      <c r="P176" s="6">
        <f t="shared" si="21"/>
        <v>0.40016271508580237</v>
      </c>
      <c r="Q176">
        <f t="shared" si="22"/>
        <v>92.006999999999991</v>
      </c>
      <c r="R176" s="6">
        <f t="shared" si="23"/>
        <v>0.92006999999999994</v>
      </c>
      <c r="S176">
        <f t="shared" si="24"/>
        <v>0.88</v>
      </c>
      <c r="T176">
        <f>COUNTIF($A$2:$A176,A176)-1</f>
        <v>70</v>
      </c>
      <c r="U176" s="6">
        <f t="shared" si="25"/>
        <v>0.32399638415671489</v>
      </c>
      <c r="V176" s="6" t="str">
        <f t="shared" si="26"/>
        <v>Needs Check</v>
      </c>
    </row>
    <row r="177" spans="1:22" x14ac:dyDescent="0.25">
      <c r="A177" t="s">
        <v>10</v>
      </c>
      <c r="B177" s="5">
        <v>45424</v>
      </c>
      <c r="C177">
        <v>3</v>
      </c>
      <c r="D177">
        <v>2.7</v>
      </c>
      <c r="E177">
        <v>16.100000000000001</v>
      </c>
      <c r="F177">
        <v>0</v>
      </c>
      <c r="H177">
        <v>0</v>
      </c>
      <c r="I177">
        <v>0</v>
      </c>
      <c r="J177">
        <v>0</v>
      </c>
      <c r="K177">
        <v>24.15</v>
      </c>
      <c r="L177">
        <f t="shared" si="18"/>
        <v>72</v>
      </c>
      <c r="M177">
        <f t="shared" si="19"/>
        <v>802.00000000000011</v>
      </c>
      <c r="N177">
        <f t="shared" si="20"/>
        <v>4</v>
      </c>
      <c r="O177">
        <f>IFERROR(E177 / VLOOKUP(A177, Baselines!A:B, 2, FALSE) * 100, 0)</f>
        <v>52.509370588521641</v>
      </c>
      <c r="P177" s="6">
        <f t="shared" si="21"/>
        <v>0.2902080951748387</v>
      </c>
      <c r="Q177">
        <f t="shared" si="22"/>
        <v>91.97999999999999</v>
      </c>
      <c r="R177" s="6">
        <f t="shared" si="23"/>
        <v>0.91979999999999995</v>
      </c>
      <c r="S177">
        <f t="shared" si="24"/>
        <v>0.88</v>
      </c>
      <c r="T177">
        <f>COUNTIF($A$2:$A177,A177)-1</f>
        <v>71</v>
      </c>
      <c r="U177" s="6">
        <f t="shared" si="25"/>
        <v>0.2349013972287986</v>
      </c>
      <c r="V177" s="6" t="str">
        <f t="shared" si="26"/>
        <v>Critical</v>
      </c>
    </row>
    <row r="178" spans="1:22" x14ac:dyDescent="0.25">
      <c r="A178" t="s">
        <v>10</v>
      </c>
      <c r="B178" s="5">
        <v>45431</v>
      </c>
      <c r="C178">
        <v>1</v>
      </c>
      <c r="D178">
        <v>1.2</v>
      </c>
      <c r="E178">
        <v>30.9</v>
      </c>
      <c r="F178">
        <v>0</v>
      </c>
      <c r="H178">
        <v>0</v>
      </c>
      <c r="I178">
        <v>0</v>
      </c>
      <c r="J178">
        <v>0</v>
      </c>
      <c r="K178">
        <v>16.36</v>
      </c>
      <c r="L178">
        <f t="shared" si="18"/>
        <v>73</v>
      </c>
      <c r="M178">
        <f t="shared" si="19"/>
        <v>803.20000000000016</v>
      </c>
      <c r="N178">
        <f t="shared" si="20"/>
        <v>4</v>
      </c>
      <c r="O178">
        <f>IFERROR(E178 / VLOOKUP(A178, Baselines!A:B, 2, FALSE) * 100, 0)</f>
        <v>100.77885411088934</v>
      </c>
      <c r="P178" s="6">
        <f t="shared" si="21"/>
        <v>0.55698323856537357</v>
      </c>
      <c r="Q178">
        <f t="shared" si="22"/>
        <v>91.967999999999989</v>
      </c>
      <c r="R178" s="6">
        <f t="shared" si="23"/>
        <v>0.91967999999999994</v>
      </c>
      <c r="S178">
        <f t="shared" si="24"/>
        <v>0.88</v>
      </c>
      <c r="T178">
        <f>COUNTIF($A$2:$A178,A178)-1</f>
        <v>72</v>
      </c>
      <c r="U178" s="6">
        <f t="shared" si="25"/>
        <v>0.4507767834625464</v>
      </c>
      <c r="V178" s="6" t="str">
        <f t="shared" si="26"/>
        <v>Needs Check</v>
      </c>
    </row>
    <row r="179" spans="1:22" x14ac:dyDescent="0.25">
      <c r="A179" t="s">
        <v>10</v>
      </c>
      <c r="B179" s="5">
        <v>45438</v>
      </c>
      <c r="C179">
        <v>4</v>
      </c>
      <c r="D179">
        <v>23.2</v>
      </c>
      <c r="E179">
        <v>39.5</v>
      </c>
      <c r="F179">
        <v>0</v>
      </c>
      <c r="H179">
        <v>0</v>
      </c>
      <c r="I179">
        <v>0</v>
      </c>
      <c r="J179">
        <v>0</v>
      </c>
      <c r="K179">
        <v>188.84</v>
      </c>
      <c r="L179">
        <f t="shared" si="18"/>
        <v>74</v>
      </c>
      <c r="M179">
        <f t="shared" si="19"/>
        <v>826.4000000000002</v>
      </c>
      <c r="N179">
        <f t="shared" si="20"/>
        <v>4</v>
      </c>
      <c r="O179">
        <f>IFERROR(E179 / VLOOKUP(A179, Baselines!A:B, 2, FALSE) * 100, 0)</f>
        <v>128.82733777929221</v>
      </c>
      <c r="P179" s="6">
        <f t="shared" si="21"/>
        <v>0.71200122729230608</v>
      </c>
      <c r="Q179">
        <f t="shared" si="22"/>
        <v>91.73599999999999</v>
      </c>
      <c r="R179" s="6">
        <f t="shared" si="23"/>
        <v>0.91735999999999995</v>
      </c>
      <c r="S179">
        <f t="shared" si="24"/>
        <v>0.88</v>
      </c>
      <c r="T179">
        <f>COUNTIF($A$2:$A179,A179)-1</f>
        <v>73</v>
      </c>
      <c r="U179" s="6">
        <f t="shared" si="25"/>
        <v>0.57478207236460555</v>
      </c>
      <c r="V179" s="6" t="str">
        <f t="shared" si="26"/>
        <v>Needs Check</v>
      </c>
    </row>
    <row r="180" spans="1:22" x14ac:dyDescent="0.25">
      <c r="A180" t="s">
        <v>10</v>
      </c>
      <c r="B180" s="5">
        <v>45445</v>
      </c>
      <c r="C180">
        <v>0</v>
      </c>
      <c r="D180">
        <v>0</v>
      </c>
      <c r="E180">
        <v>0</v>
      </c>
      <c r="F180">
        <v>1</v>
      </c>
      <c r="G180" t="s">
        <v>24</v>
      </c>
      <c r="H180">
        <v>231.84</v>
      </c>
      <c r="I180">
        <v>0</v>
      </c>
      <c r="J180">
        <v>0</v>
      </c>
      <c r="K180">
        <v>0</v>
      </c>
      <c r="L180">
        <f t="shared" si="18"/>
        <v>75</v>
      </c>
      <c r="M180">
        <f t="shared" si="19"/>
        <v>826.4000000000002</v>
      </c>
      <c r="N180">
        <f t="shared" si="20"/>
        <v>4</v>
      </c>
      <c r="O180">
        <f>IFERROR(E180 / VLOOKUP(A180, Baselines!A:B, 2, FALSE) * 100, 0)</f>
        <v>0</v>
      </c>
      <c r="P180" s="6">
        <f t="shared" si="21"/>
        <v>0</v>
      </c>
      <c r="Q180">
        <f t="shared" si="22"/>
        <v>91.73599999999999</v>
      </c>
      <c r="R180" s="6">
        <f t="shared" si="23"/>
        <v>0.91735999999999995</v>
      </c>
      <c r="S180">
        <f t="shared" si="24"/>
        <v>0.88</v>
      </c>
      <c r="T180">
        <f>COUNTIF($A$2:$A180,A180)-1</f>
        <v>74</v>
      </c>
      <c r="U180" s="6">
        <f t="shared" si="25"/>
        <v>0</v>
      </c>
      <c r="V180" s="6" t="str">
        <f t="shared" si="26"/>
        <v>Critical</v>
      </c>
    </row>
    <row r="181" spans="1:22" x14ac:dyDescent="0.25">
      <c r="A181" t="s">
        <v>10</v>
      </c>
      <c r="B181" s="5">
        <v>45452</v>
      </c>
      <c r="C181">
        <v>5</v>
      </c>
      <c r="D181">
        <v>4.5</v>
      </c>
      <c r="E181">
        <v>48.8</v>
      </c>
      <c r="F181">
        <v>0</v>
      </c>
      <c r="H181">
        <v>0</v>
      </c>
      <c r="I181">
        <v>0</v>
      </c>
      <c r="J181">
        <v>0</v>
      </c>
      <c r="K181">
        <v>51.21</v>
      </c>
      <c r="L181">
        <f t="shared" si="18"/>
        <v>76</v>
      </c>
      <c r="M181">
        <f t="shared" si="19"/>
        <v>830.9000000000002</v>
      </c>
      <c r="N181">
        <f t="shared" si="20"/>
        <v>4</v>
      </c>
      <c r="O181">
        <f>IFERROR(E181 / VLOOKUP(A181, Baselines!A:B, 2, FALSE) * 100, 0)</f>
        <v>159.15883756023948</v>
      </c>
      <c r="P181" s="6">
        <f t="shared" si="21"/>
        <v>0.87963695928770969</v>
      </c>
      <c r="Q181">
        <f t="shared" si="22"/>
        <v>91.691000000000003</v>
      </c>
      <c r="R181" s="6">
        <f t="shared" si="23"/>
        <v>0.91691</v>
      </c>
      <c r="S181">
        <f t="shared" si="24"/>
        <v>0.88</v>
      </c>
      <c r="T181">
        <f>COUNTIF($A$2:$A181,A181)-1</f>
        <v>75</v>
      </c>
      <c r="U181" s="6">
        <f t="shared" si="25"/>
        <v>0.70976217341963455</v>
      </c>
      <c r="V181" s="6" t="str">
        <f t="shared" si="26"/>
        <v>Good</v>
      </c>
    </row>
    <row r="182" spans="1:22" x14ac:dyDescent="0.25">
      <c r="A182" t="s">
        <v>10</v>
      </c>
      <c r="B182" s="5">
        <v>45459</v>
      </c>
      <c r="C182">
        <v>7</v>
      </c>
      <c r="D182">
        <v>16.100000000000001</v>
      </c>
      <c r="E182">
        <v>30</v>
      </c>
      <c r="F182">
        <v>0</v>
      </c>
      <c r="H182">
        <v>0</v>
      </c>
      <c r="I182">
        <v>0</v>
      </c>
      <c r="J182">
        <v>0</v>
      </c>
      <c r="K182">
        <v>171.62</v>
      </c>
      <c r="L182">
        <f t="shared" si="18"/>
        <v>77</v>
      </c>
      <c r="M182">
        <f t="shared" si="19"/>
        <v>847.00000000000023</v>
      </c>
      <c r="N182">
        <f t="shared" si="20"/>
        <v>4</v>
      </c>
      <c r="O182">
        <f>IFERROR(E182 / VLOOKUP(A182, Baselines!A:B, 2, FALSE) * 100, 0)</f>
        <v>97.843547680475098</v>
      </c>
      <c r="P182" s="6">
        <f t="shared" si="21"/>
        <v>0.54076042579162487</v>
      </c>
      <c r="Q182">
        <f t="shared" si="22"/>
        <v>91.53</v>
      </c>
      <c r="R182" s="6">
        <f t="shared" si="23"/>
        <v>0.9153</v>
      </c>
      <c r="S182">
        <f t="shared" si="24"/>
        <v>0.88</v>
      </c>
      <c r="T182">
        <f>COUNTIF($A$2:$A182,A182)-1</f>
        <v>76</v>
      </c>
      <c r="U182" s="6">
        <f t="shared" si="25"/>
        <v>0.43556305559982533</v>
      </c>
      <c r="V182" s="6" t="str">
        <f t="shared" si="26"/>
        <v>Needs Check</v>
      </c>
    </row>
    <row r="183" spans="1:22" x14ac:dyDescent="0.25">
      <c r="A183" t="s">
        <v>10</v>
      </c>
      <c r="B183" s="5">
        <v>45466</v>
      </c>
      <c r="C183">
        <v>6</v>
      </c>
      <c r="D183">
        <v>26.4</v>
      </c>
      <c r="E183">
        <v>24.2</v>
      </c>
      <c r="F183">
        <v>0</v>
      </c>
      <c r="H183">
        <v>0</v>
      </c>
      <c r="I183">
        <v>0</v>
      </c>
      <c r="J183">
        <v>0</v>
      </c>
      <c r="K183">
        <v>162.97</v>
      </c>
      <c r="L183">
        <f t="shared" si="18"/>
        <v>78</v>
      </c>
      <c r="M183">
        <f t="shared" si="19"/>
        <v>873.4000000000002</v>
      </c>
      <c r="N183">
        <f t="shared" si="20"/>
        <v>4</v>
      </c>
      <c r="O183">
        <f>IFERROR(E183 / VLOOKUP(A183, Baselines!A:B, 2, FALSE) * 100, 0)</f>
        <v>78.927128462249911</v>
      </c>
      <c r="P183" s="6">
        <f t="shared" si="21"/>
        <v>0.4362134101385774</v>
      </c>
      <c r="Q183">
        <f t="shared" si="22"/>
        <v>91.266000000000005</v>
      </c>
      <c r="R183" s="6">
        <f t="shared" si="23"/>
        <v>0.91266000000000003</v>
      </c>
      <c r="S183">
        <f t="shared" si="24"/>
        <v>0.88</v>
      </c>
      <c r="T183">
        <f>COUNTIF($A$2:$A183,A183)-1</f>
        <v>77</v>
      </c>
      <c r="U183" s="6">
        <f t="shared" si="25"/>
        <v>0.35034078718942513</v>
      </c>
      <c r="V183" s="6" t="str">
        <f t="shared" si="26"/>
        <v>Needs Check</v>
      </c>
    </row>
    <row r="184" spans="1:22" x14ac:dyDescent="0.25">
      <c r="A184" t="s">
        <v>10</v>
      </c>
      <c r="B184" s="5">
        <v>45473</v>
      </c>
      <c r="C184">
        <v>3</v>
      </c>
      <c r="D184">
        <v>17.399999999999999</v>
      </c>
      <c r="E184">
        <v>47.8</v>
      </c>
      <c r="F184">
        <v>0</v>
      </c>
      <c r="H184">
        <v>0</v>
      </c>
      <c r="I184">
        <v>0</v>
      </c>
      <c r="J184">
        <v>0</v>
      </c>
      <c r="K184">
        <v>306.20999999999998</v>
      </c>
      <c r="L184">
        <f t="shared" si="18"/>
        <v>79</v>
      </c>
      <c r="M184">
        <f t="shared" si="19"/>
        <v>890.80000000000018</v>
      </c>
      <c r="N184">
        <f t="shared" si="20"/>
        <v>4</v>
      </c>
      <c r="O184">
        <f>IFERROR(E184 / VLOOKUP(A184, Baselines!A:B, 2, FALSE) * 100, 0)</f>
        <v>155.8973859708903</v>
      </c>
      <c r="P184" s="6">
        <f t="shared" si="21"/>
        <v>0.86161161176132217</v>
      </c>
      <c r="Q184">
        <f t="shared" si="22"/>
        <v>91.091999999999999</v>
      </c>
      <c r="R184" s="6">
        <f t="shared" si="23"/>
        <v>0.91091999999999995</v>
      </c>
      <c r="S184">
        <f t="shared" si="24"/>
        <v>0.88</v>
      </c>
      <c r="T184">
        <f>COUNTIF($A$2:$A184,A184)-1</f>
        <v>78</v>
      </c>
      <c r="U184" s="6">
        <f t="shared" si="25"/>
        <v>0.69067613945934869</v>
      </c>
      <c r="V184" s="6" t="str">
        <f t="shared" si="26"/>
        <v>Needs Check</v>
      </c>
    </row>
    <row r="185" spans="1:22" x14ac:dyDescent="0.25">
      <c r="A185" t="s">
        <v>10</v>
      </c>
      <c r="B185" s="5">
        <v>45480</v>
      </c>
      <c r="C185">
        <v>7</v>
      </c>
      <c r="D185">
        <v>22.4</v>
      </c>
      <c r="E185">
        <v>41.6</v>
      </c>
      <c r="F185">
        <v>0</v>
      </c>
      <c r="H185">
        <v>0</v>
      </c>
      <c r="I185">
        <v>0</v>
      </c>
      <c r="J185">
        <v>0</v>
      </c>
      <c r="K185">
        <v>258.3</v>
      </c>
      <c r="L185">
        <f t="shared" si="18"/>
        <v>80</v>
      </c>
      <c r="M185">
        <f t="shared" si="19"/>
        <v>913.20000000000016</v>
      </c>
      <c r="N185">
        <f t="shared" si="20"/>
        <v>4</v>
      </c>
      <c r="O185">
        <f>IFERROR(E185 / VLOOKUP(A185, Baselines!A:B, 2, FALSE) * 100, 0)</f>
        <v>135.67638611692547</v>
      </c>
      <c r="P185" s="6">
        <f t="shared" si="21"/>
        <v>0.74985445709771981</v>
      </c>
      <c r="Q185">
        <f t="shared" si="22"/>
        <v>90.867999999999995</v>
      </c>
      <c r="R185" s="6">
        <f t="shared" si="23"/>
        <v>0.90867999999999993</v>
      </c>
      <c r="S185">
        <f t="shared" si="24"/>
        <v>0.88</v>
      </c>
      <c r="T185">
        <f>COUNTIF($A$2:$A185,A185)-1</f>
        <v>79</v>
      </c>
      <c r="U185" s="6">
        <f t="shared" si="25"/>
        <v>0.59961241830648926</v>
      </c>
      <c r="V185" s="6" t="str">
        <f t="shared" si="26"/>
        <v>Needs Check</v>
      </c>
    </row>
    <row r="186" spans="1:22" x14ac:dyDescent="0.25">
      <c r="A186" t="s">
        <v>10</v>
      </c>
      <c r="B186" s="5">
        <v>45487</v>
      </c>
      <c r="C186">
        <v>5</v>
      </c>
      <c r="D186">
        <v>7.5</v>
      </c>
      <c r="E186">
        <v>44.6</v>
      </c>
      <c r="F186">
        <v>0</v>
      </c>
      <c r="H186">
        <v>0</v>
      </c>
      <c r="I186">
        <v>0</v>
      </c>
      <c r="J186">
        <v>0</v>
      </c>
      <c r="K186">
        <v>76.42</v>
      </c>
      <c r="L186">
        <f t="shared" si="18"/>
        <v>81</v>
      </c>
      <c r="M186">
        <f t="shared" si="19"/>
        <v>920.70000000000016</v>
      </c>
      <c r="N186">
        <f t="shared" si="20"/>
        <v>4</v>
      </c>
      <c r="O186">
        <f>IFERROR(E186 / VLOOKUP(A186, Baselines!A:B, 2, FALSE) * 100, 0)</f>
        <v>145.46074088497298</v>
      </c>
      <c r="P186" s="6">
        <f t="shared" si="21"/>
        <v>0.80393049967688235</v>
      </c>
      <c r="Q186">
        <f t="shared" si="22"/>
        <v>90.793000000000006</v>
      </c>
      <c r="R186" s="6">
        <f t="shared" si="23"/>
        <v>0.90793000000000001</v>
      </c>
      <c r="S186">
        <f t="shared" si="24"/>
        <v>0.88</v>
      </c>
      <c r="T186">
        <f>COUNTIF($A$2:$A186,A186)-1</f>
        <v>80</v>
      </c>
      <c r="U186" s="6">
        <f t="shared" si="25"/>
        <v>0.64232310434303597</v>
      </c>
      <c r="V186" s="6" t="str">
        <f t="shared" si="26"/>
        <v>Needs Check</v>
      </c>
    </row>
    <row r="187" spans="1:22" x14ac:dyDescent="0.25">
      <c r="A187" t="s">
        <v>10</v>
      </c>
      <c r="B187" s="5">
        <v>45494</v>
      </c>
      <c r="C187">
        <v>6</v>
      </c>
      <c r="D187">
        <v>10.199999999999999</v>
      </c>
      <c r="E187">
        <v>32.4</v>
      </c>
      <c r="F187">
        <v>0</v>
      </c>
      <c r="H187">
        <v>0</v>
      </c>
      <c r="I187">
        <v>0</v>
      </c>
      <c r="J187">
        <v>0</v>
      </c>
      <c r="K187">
        <v>109.52</v>
      </c>
      <c r="L187">
        <f t="shared" si="18"/>
        <v>82</v>
      </c>
      <c r="M187">
        <f t="shared" si="19"/>
        <v>930.9000000000002</v>
      </c>
      <c r="N187">
        <f t="shared" si="20"/>
        <v>4</v>
      </c>
      <c r="O187">
        <f>IFERROR(E187 / VLOOKUP(A187, Baselines!A:B, 2, FALSE) * 100, 0)</f>
        <v>105.67103149491311</v>
      </c>
      <c r="P187" s="6">
        <f t="shared" si="21"/>
        <v>0.5840212598549549</v>
      </c>
      <c r="Q187">
        <f t="shared" si="22"/>
        <v>90.691000000000003</v>
      </c>
      <c r="R187" s="6">
        <f t="shared" si="23"/>
        <v>0.90690999999999999</v>
      </c>
      <c r="S187">
        <f t="shared" si="24"/>
        <v>0.88</v>
      </c>
      <c r="T187">
        <f>COUNTIF($A$2:$A187,A187)-1</f>
        <v>81</v>
      </c>
      <c r="U187" s="6">
        <f t="shared" si="25"/>
        <v>0.46609615428205031</v>
      </c>
      <c r="V187" s="6" t="str">
        <f t="shared" si="26"/>
        <v>Needs Check</v>
      </c>
    </row>
    <row r="188" spans="1:22" x14ac:dyDescent="0.25">
      <c r="A188" t="s">
        <v>10</v>
      </c>
      <c r="B188" s="5">
        <v>45501</v>
      </c>
      <c r="C188">
        <v>2</v>
      </c>
      <c r="D188">
        <v>11.2</v>
      </c>
      <c r="E188">
        <v>49.8</v>
      </c>
      <c r="F188">
        <v>0</v>
      </c>
      <c r="H188">
        <v>0</v>
      </c>
      <c r="I188">
        <v>0</v>
      </c>
      <c r="J188">
        <v>0</v>
      </c>
      <c r="K188">
        <v>88.74</v>
      </c>
      <c r="L188">
        <f t="shared" si="18"/>
        <v>83</v>
      </c>
      <c r="M188">
        <f t="shared" si="19"/>
        <v>942.10000000000025</v>
      </c>
      <c r="N188">
        <f t="shared" si="20"/>
        <v>4</v>
      </c>
      <c r="O188">
        <f>IFERROR(E188 / VLOOKUP(A188, Baselines!A:B, 2, FALSE) * 100, 0)</f>
        <v>162.42028914958865</v>
      </c>
      <c r="P188" s="6">
        <f t="shared" si="21"/>
        <v>0.8976623068140972</v>
      </c>
      <c r="Q188">
        <f t="shared" si="22"/>
        <v>90.578999999999994</v>
      </c>
      <c r="R188" s="6">
        <f t="shared" si="23"/>
        <v>0.90578999999999998</v>
      </c>
      <c r="S188">
        <f t="shared" si="24"/>
        <v>0.88</v>
      </c>
      <c r="T188">
        <f>COUNTIF($A$2:$A188,A188)-1</f>
        <v>82</v>
      </c>
      <c r="U188" s="6">
        <f t="shared" si="25"/>
        <v>0.7155223159824442</v>
      </c>
      <c r="V188" s="6" t="str">
        <f t="shared" si="26"/>
        <v>Good</v>
      </c>
    </row>
    <row r="189" spans="1:22" x14ac:dyDescent="0.25">
      <c r="A189" t="s">
        <v>10</v>
      </c>
      <c r="B189" s="5">
        <v>45508</v>
      </c>
      <c r="C189">
        <v>4</v>
      </c>
      <c r="D189">
        <v>9.1999999999999993</v>
      </c>
      <c r="E189">
        <v>46.4</v>
      </c>
      <c r="F189">
        <v>0</v>
      </c>
      <c r="H189">
        <v>0</v>
      </c>
      <c r="I189">
        <v>0</v>
      </c>
      <c r="J189">
        <v>0</v>
      </c>
      <c r="K189">
        <v>47.79</v>
      </c>
      <c r="L189">
        <f t="shared" si="18"/>
        <v>84</v>
      </c>
      <c r="M189">
        <f t="shared" si="19"/>
        <v>951.3000000000003</v>
      </c>
      <c r="N189">
        <f t="shared" si="20"/>
        <v>4</v>
      </c>
      <c r="O189">
        <f>IFERROR(E189 / VLOOKUP(A189, Baselines!A:B, 2, FALSE) * 100, 0)</f>
        <v>151.33135374580147</v>
      </c>
      <c r="P189" s="6">
        <f t="shared" si="21"/>
        <v>0.83637612522437965</v>
      </c>
      <c r="Q189">
        <f t="shared" si="22"/>
        <v>90.486999999999995</v>
      </c>
      <c r="R189" s="6">
        <f t="shared" si="23"/>
        <v>0.90486999999999995</v>
      </c>
      <c r="S189">
        <f t="shared" si="24"/>
        <v>0.88</v>
      </c>
      <c r="T189">
        <f>COUNTIF($A$2:$A189,A189)-1</f>
        <v>83</v>
      </c>
      <c r="U189" s="6">
        <f t="shared" si="25"/>
        <v>0.66599426469997025</v>
      </c>
      <c r="V189" s="6" t="str">
        <f t="shared" si="26"/>
        <v>Needs Check</v>
      </c>
    </row>
    <row r="190" spans="1:22" x14ac:dyDescent="0.25">
      <c r="A190" t="s">
        <v>10</v>
      </c>
      <c r="B190" s="5">
        <v>45515</v>
      </c>
      <c r="C190">
        <v>4</v>
      </c>
      <c r="D190">
        <v>2.8</v>
      </c>
      <c r="E190">
        <v>21</v>
      </c>
      <c r="F190">
        <v>0</v>
      </c>
      <c r="H190">
        <v>0</v>
      </c>
      <c r="I190">
        <v>1</v>
      </c>
      <c r="J190">
        <v>6</v>
      </c>
      <c r="K190">
        <v>43.58</v>
      </c>
      <c r="L190">
        <f t="shared" si="18"/>
        <v>85</v>
      </c>
      <c r="M190">
        <f t="shared" si="19"/>
        <v>954.10000000000025</v>
      </c>
      <c r="N190">
        <f t="shared" si="20"/>
        <v>5</v>
      </c>
      <c r="O190">
        <f>IFERROR(E190 / VLOOKUP(A190, Baselines!A:B, 2, FALSE) * 100, 0)</f>
        <v>68.490483376332563</v>
      </c>
      <c r="P190" s="6">
        <f t="shared" si="21"/>
        <v>0.37853229805413741</v>
      </c>
      <c r="Q190">
        <f t="shared" si="22"/>
        <v>90.459000000000003</v>
      </c>
      <c r="R190" s="6">
        <f t="shared" si="23"/>
        <v>0.90459000000000001</v>
      </c>
      <c r="S190">
        <f t="shared" si="24"/>
        <v>0.85</v>
      </c>
      <c r="T190">
        <f>COUNTIF($A$2:$A190,A190)-1</f>
        <v>84</v>
      </c>
      <c r="U190" s="6">
        <f t="shared" si="25"/>
        <v>0.29105405177227334</v>
      </c>
      <c r="V190" s="6" t="str">
        <f t="shared" si="26"/>
        <v>Critical</v>
      </c>
    </row>
    <row r="191" spans="1:22" x14ac:dyDescent="0.25">
      <c r="A191" t="s">
        <v>10</v>
      </c>
      <c r="B191" s="5">
        <v>45522</v>
      </c>
      <c r="C191">
        <v>4</v>
      </c>
      <c r="D191">
        <v>15.6</v>
      </c>
      <c r="E191">
        <v>48.8</v>
      </c>
      <c r="F191">
        <v>0</v>
      </c>
      <c r="H191">
        <v>0</v>
      </c>
      <c r="I191">
        <v>0</v>
      </c>
      <c r="J191">
        <v>0</v>
      </c>
      <c r="K191">
        <v>295.05</v>
      </c>
      <c r="L191">
        <f t="shared" si="18"/>
        <v>86</v>
      </c>
      <c r="M191">
        <f t="shared" si="19"/>
        <v>969.70000000000027</v>
      </c>
      <c r="N191">
        <f t="shared" si="20"/>
        <v>5</v>
      </c>
      <c r="O191">
        <f>IFERROR(E191 / VLOOKUP(A191, Baselines!A:B, 2, FALSE) * 100, 0)</f>
        <v>159.15883756023948</v>
      </c>
      <c r="P191" s="6">
        <f t="shared" si="21"/>
        <v>0.87963695928770969</v>
      </c>
      <c r="Q191">
        <f t="shared" si="22"/>
        <v>90.302999999999997</v>
      </c>
      <c r="R191" s="6">
        <f t="shared" si="23"/>
        <v>0.90303</v>
      </c>
      <c r="S191">
        <f t="shared" si="24"/>
        <v>0.85</v>
      </c>
      <c r="T191">
        <f>COUNTIF($A$2:$A191,A191)-1</f>
        <v>85</v>
      </c>
      <c r="U191" s="6">
        <f t="shared" si="25"/>
        <v>0.67518777884374337</v>
      </c>
      <c r="V191" s="6" t="str">
        <f t="shared" si="26"/>
        <v>Needs Check</v>
      </c>
    </row>
    <row r="192" spans="1:22" x14ac:dyDescent="0.25">
      <c r="A192" t="s">
        <v>10</v>
      </c>
      <c r="B192" s="5">
        <v>45529</v>
      </c>
      <c r="C192">
        <v>7</v>
      </c>
      <c r="D192">
        <v>22.4</v>
      </c>
      <c r="E192">
        <v>28.9</v>
      </c>
      <c r="F192">
        <v>0</v>
      </c>
      <c r="H192">
        <v>0</v>
      </c>
      <c r="I192">
        <v>0</v>
      </c>
      <c r="J192">
        <v>0</v>
      </c>
      <c r="K192">
        <v>383.3</v>
      </c>
      <c r="L192">
        <f t="shared" si="18"/>
        <v>87</v>
      </c>
      <c r="M192">
        <f t="shared" si="19"/>
        <v>992.10000000000025</v>
      </c>
      <c r="N192">
        <f t="shared" si="20"/>
        <v>5</v>
      </c>
      <c r="O192">
        <f>IFERROR(E192 / VLOOKUP(A192, Baselines!A:B, 2, FALSE) * 100, 0)</f>
        <v>94.255950932190999</v>
      </c>
      <c r="P192" s="6">
        <f t="shared" si="21"/>
        <v>0.52093254351259854</v>
      </c>
      <c r="Q192">
        <f t="shared" si="22"/>
        <v>90.078999999999994</v>
      </c>
      <c r="R192" s="6">
        <f t="shared" si="23"/>
        <v>0.90078999999999998</v>
      </c>
      <c r="S192">
        <f t="shared" si="24"/>
        <v>0.85</v>
      </c>
      <c r="T192">
        <f>COUNTIF($A$2:$A192,A192)-1</f>
        <v>86</v>
      </c>
      <c r="U192" s="6">
        <f t="shared" si="25"/>
        <v>0.39886320199010655</v>
      </c>
      <c r="V192" s="6" t="str">
        <f t="shared" si="26"/>
        <v>Needs Check</v>
      </c>
    </row>
    <row r="193" spans="1:22" x14ac:dyDescent="0.25">
      <c r="A193" t="s">
        <v>10</v>
      </c>
      <c r="B193" s="5">
        <v>45536</v>
      </c>
      <c r="C193">
        <v>0</v>
      </c>
      <c r="D193">
        <v>0</v>
      </c>
      <c r="E193">
        <v>0</v>
      </c>
      <c r="F193">
        <v>0</v>
      </c>
      <c r="H193">
        <v>0</v>
      </c>
      <c r="I193">
        <v>0</v>
      </c>
      <c r="J193">
        <v>0</v>
      </c>
      <c r="K193">
        <v>0</v>
      </c>
      <c r="L193">
        <f t="shared" si="18"/>
        <v>88</v>
      </c>
      <c r="M193">
        <f t="shared" si="19"/>
        <v>992.10000000000025</v>
      </c>
      <c r="N193">
        <f t="shared" si="20"/>
        <v>5</v>
      </c>
      <c r="O193">
        <f>IFERROR(E193 / VLOOKUP(A193, Baselines!A:B, 2, FALSE) * 100, 0)</f>
        <v>0</v>
      </c>
      <c r="P193" s="6">
        <f t="shared" si="21"/>
        <v>0</v>
      </c>
      <c r="Q193">
        <f t="shared" si="22"/>
        <v>90.078999999999994</v>
      </c>
      <c r="R193" s="6">
        <f t="shared" si="23"/>
        <v>0.90078999999999998</v>
      </c>
      <c r="S193">
        <f t="shared" si="24"/>
        <v>0.85</v>
      </c>
      <c r="T193">
        <f>COUNTIF($A$2:$A193,A193)-1</f>
        <v>87</v>
      </c>
      <c r="U193" s="6">
        <f t="shared" si="25"/>
        <v>0</v>
      </c>
      <c r="V193" s="6" t="str">
        <f t="shared" si="26"/>
        <v>Critical</v>
      </c>
    </row>
    <row r="194" spans="1:22" x14ac:dyDescent="0.25">
      <c r="A194" t="s">
        <v>10</v>
      </c>
      <c r="B194" s="5">
        <v>45543</v>
      </c>
      <c r="C194">
        <v>2</v>
      </c>
      <c r="D194">
        <v>2</v>
      </c>
      <c r="E194">
        <v>43.4</v>
      </c>
      <c r="F194">
        <v>0</v>
      </c>
      <c r="H194">
        <v>0</v>
      </c>
      <c r="I194">
        <v>0</v>
      </c>
      <c r="J194">
        <v>0</v>
      </c>
      <c r="K194">
        <v>31.32</v>
      </c>
      <c r="L194">
        <f t="shared" ref="L194:L257" si="27">COUNTIFS($A$2:$A$2000,A194,$B$2:$B$2000,"&lt;="&amp;B194)</f>
        <v>89</v>
      </c>
      <c r="M194">
        <f t="shared" ref="M194:M257" si="28">SUMIFS($D$2:$D$1561, $A$2:$A$1561, A194, $B$2:$B$1561, "&lt;=" &amp; B194)</f>
        <v>994.10000000000025</v>
      </c>
      <c r="N194">
        <f t="shared" ref="N194:N257" si="29">SUMIFS($I$2:$I$1561, $A$2:$A$1561, A194, $B$2:$B$1561, "&lt;=" &amp; B194, $D$2:$D$1561, "&gt;" &amp; 0)</f>
        <v>5</v>
      </c>
      <c r="O194">
        <f>IFERROR(E194 / VLOOKUP(A194, Baselines!A:B, 2, FALSE) * 100, 0)</f>
        <v>141.54699897775396</v>
      </c>
      <c r="P194" s="6">
        <f t="shared" ref="P194:P257" si="30">O194 / MAX($O$2:$O$1561)</f>
        <v>0.78230008264521722</v>
      </c>
      <c r="Q194">
        <f t="shared" ref="Q194:Q257" si="31">MAX(0, MIN(100, 100*(1 - (M194/10000))))</f>
        <v>90.058999999999997</v>
      </c>
      <c r="R194" s="6">
        <f t="shared" ref="R194:R257" si="32">Q194/100</f>
        <v>0.90059</v>
      </c>
      <c r="S194">
        <f t="shared" ref="S194:S257" si="33">MAX(0, 1 - 0.03 * N194)</f>
        <v>0.85</v>
      </c>
      <c r="T194">
        <f>COUNTIF($A$2:$A194,A194)-1</f>
        <v>88</v>
      </c>
      <c r="U194" s="6">
        <f t="shared" ref="U194:U257" si="34">MAX(0, MIN(1, R194 * S194 * P194))</f>
        <v>0.59885188671503775</v>
      </c>
      <c r="V194" s="6" t="str">
        <f t="shared" ref="V194:V257" si="35">IF(U194&gt;0.7,"Good",IF(U194&gt;0.3,"Needs Check","Critical"))</f>
        <v>Needs Check</v>
      </c>
    </row>
    <row r="195" spans="1:22" x14ac:dyDescent="0.25">
      <c r="A195" t="s">
        <v>10</v>
      </c>
      <c r="B195" s="5">
        <v>45550</v>
      </c>
      <c r="C195">
        <v>5</v>
      </c>
      <c r="D195">
        <v>5</v>
      </c>
      <c r="E195">
        <v>31.8</v>
      </c>
      <c r="F195">
        <v>0</v>
      </c>
      <c r="H195">
        <v>0</v>
      </c>
      <c r="I195">
        <v>0</v>
      </c>
      <c r="J195">
        <v>0</v>
      </c>
      <c r="K195">
        <v>71.05</v>
      </c>
      <c r="L195">
        <f t="shared" si="27"/>
        <v>90</v>
      </c>
      <c r="M195">
        <f t="shared" si="28"/>
        <v>999.10000000000025</v>
      </c>
      <c r="N195">
        <f t="shared" si="29"/>
        <v>5</v>
      </c>
      <c r="O195">
        <f>IFERROR(E195 / VLOOKUP(A195, Baselines!A:B, 2, FALSE) * 100, 0)</f>
        <v>103.7141605413036</v>
      </c>
      <c r="P195" s="6">
        <f t="shared" si="30"/>
        <v>0.57320605133912239</v>
      </c>
      <c r="Q195">
        <f t="shared" si="31"/>
        <v>90.009</v>
      </c>
      <c r="R195" s="6">
        <f t="shared" si="32"/>
        <v>0.90009000000000006</v>
      </c>
      <c r="S195">
        <f t="shared" si="33"/>
        <v>0.85</v>
      </c>
      <c r="T195">
        <f>COUNTIF($A$2:$A195,A195)-1</f>
        <v>89</v>
      </c>
      <c r="U195" s="6">
        <f t="shared" si="34"/>
        <v>0.43854647953735609</v>
      </c>
      <c r="V195" s="6" t="str">
        <f t="shared" si="35"/>
        <v>Needs Check</v>
      </c>
    </row>
    <row r="196" spans="1:22" x14ac:dyDescent="0.25">
      <c r="A196" t="s">
        <v>10</v>
      </c>
      <c r="B196" s="5">
        <v>45557</v>
      </c>
      <c r="C196">
        <v>0</v>
      </c>
      <c r="D196">
        <v>0</v>
      </c>
      <c r="E196">
        <v>0</v>
      </c>
      <c r="F196">
        <v>0</v>
      </c>
      <c r="H196">
        <v>0</v>
      </c>
      <c r="I196">
        <v>0</v>
      </c>
      <c r="J196">
        <v>0</v>
      </c>
      <c r="K196">
        <v>0</v>
      </c>
      <c r="L196">
        <f t="shared" si="27"/>
        <v>91</v>
      </c>
      <c r="M196">
        <f t="shared" si="28"/>
        <v>999.10000000000025</v>
      </c>
      <c r="N196">
        <f t="shared" si="29"/>
        <v>5</v>
      </c>
      <c r="O196">
        <f>IFERROR(E196 / VLOOKUP(A196, Baselines!A:B, 2, FALSE) * 100, 0)</f>
        <v>0</v>
      </c>
      <c r="P196" s="6">
        <f t="shared" si="30"/>
        <v>0</v>
      </c>
      <c r="Q196">
        <f t="shared" si="31"/>
        <v>90.009</v>
      </c>
      <c r="R196" s="6">
        <f t="shared" si="32"/>
        <v>0.90009000000000006</v>
      </c>
      <c r="S196">
        <f t="shared" si="33"/>
        <v>0.85</v>
      </c>
      <c r="T196">
        <f>COUNTIF($A$2:$A196,A196)-1</f>
        <v>90</v>
      </c>
      <c r="U196" s="6">
        <f t="shared" si="34"/>
        <v>0</v>
      </c>
      <c r="V196" s="6" t="str">
        <f t="shared" si="35"/>
        <v>Critical</v>
      </c>
    </row>
    <row r="197" spans="1:22" x14ac:dyDescent="0.25">
      <c r="A197" t="s">
        <v>10</v>
      </c>
      <c r="B197" s="5">
        <v>45564</v>
      </c>
      <c r="C197">
        <v>5</v>
      </c>
      <c r="D197">
        <v>16.5</v>
      </c>
      <c r="E197">
        <v>47.6</v>
      </c>
      <c r="F197">
        <v>0</v>
      </c>
      <c r="H197">
        <v>0</v>
      </c>
      <c r="I197">
        <v>0</v>
      </c>
      <c r="J197">
        <v>0</v>
      </c>
      <c r="K197">
        <v>248.24</v>
      </c>
      <c r="L197">
        <f t="shared" si="27"/>
        <v>92</v>
      </c>
      <c r="M197">
        <f t="shared" si="28"/>
        <v>1015.6000000000003</v>
      </c>
      <c r="N197">
        <f t="shared" si="29"/>
        <v>5</v>
      </c>
      <c r="O197">
        <f>IFERROR(E197 / VLOOKUP(A197, Baselines!A:B, 2, FALSE) * 100, 0)</f>
        <v>155.24509565302048</v>
      </c>
      <c r="P197" s="6">
        <f t="shared" si="30"/>
        <v>0.85800654225604478</v>
      </c>
      <c r="Q197">
        <f t="shared" si="31"/>
        <v>89.844000000000008</v>
      </c>
      <c r="R197" s="6">
        <f t="shared" si="32"/>
        <v>0.89844000000000013</v>
      </c>
      <c r="S197">
        <f t="shared" si="33"/>
        <v>0.85</v>
      </c>
      <c r="T197">
        <f>COUNTIF($A$2:$A197,A197)-1</f>
        <v>91</v>
      </c>
      <c r="U197" s="6">
        <f t="shared" si="34"/>
        <v>0.65523728815084281</v>
      </c>
      <c r="V197" s="6" t="str">
        <f t="shared" si="35"/>
        <v>Needs Check</v>
      </c>
    </row>
    <row r="198" spans="1:22" x14ac:dyDescent="0.25">
      <c r="A198" t="s">
        <v>10</v>
      </c>
      <c r="B198" s="5">
        <v>45571</v>
      </c>
      <c r="C198">
        <v>1</v>
      </c>
      <c r="D198">
        <v>1.6</v>
      </c>
      <c r="E198">
        <v>40.5</v>
      </c>
      <c r="F198">
        <v>0</v>
      </c>
      <c r="H198">
        <v>0</v>
      </c>
      <c r="I198">
        <v>0</v>
      </c>
      <c r="J198">
        <v>0</v>
      </c>
      <c r="K198">
        <v>12.14</v>
      </c>
      <c r="L198">
        <f t="shared" si="27"/>
        <v>93</v>
      </c>
      <c r="M198">
        <f t="shared" si="28"/>
        <v>1017.2000000000003</v>
      </c>
      <c r="N198">
        <f t="shared" si="29"/>
        <v>5</v>
      </c>
      <c r="O198">
        <f>IFERROR(E198 / VLOOKUP(A198, Baselines!A:B, 2, FALSE) * 100, 0)</f>
        <v>132.08878936864139</v>
      </c>
      <c r="P198" s="6">
        <f t="shared" si="30"/>
        <v>0.7300265748186936</v>
      </c>
      <c r="Q198">
        <f t="shared" si="31"/>
        <v>89.828000000000003</v>
      </c>
      <c r="R198" s="6">
        <f t="shared" si="32"/>
        <v>0.89828000000000008</v>
      </c>
      <c r="S198">
        <f t="shared" si="33"/>
        <v>0.85</v>
      </c>
      <c r="T198">
        <f>COUNTIF($A$2:$A198,A198)-1</f>
        <v>92</v>
      </c>
      <c r="U198" s="6">
        <f t="shared" si="34"/>
        <v>0.55740303088391574</v>
      </c>
      <c r="V198" s="6" t="str">
        <f t="shared" si="35"/>
        <v>Needs Check</v>
      </c>
    </row>
    <row r="199" spans="1:22" x14ac:dyDescent="0.25">
      <c r="A199" t="s">
        <v>10</v>
      </c>
      <c r="B199" s="5">
        <v>45578</v>
      </c>
      <c r="C199">
        <v>0</v>
      </c>
      <c r="D199">
        <v>0</v>
      </c>
      <c r="E199">
        <v>0</v>
      </c>
      <c r="F199">
        <v>0</v>
      </c>
      <c r="H199">
        <v>0</v>
      </c>
      <c r="I199">
        <v>0</v>
      </c>
      <c r="J199">
        <v>0</v>
      </c>
      <c r="K199">
        <v>0</v>
      </c>
      <c r="L199">
        <f t="shared" si="27"/>
        <v>94</v>
      </c>
      <c r="M199">
        <f t="shared" si="28"/>
        <v>1017.2000000000003</v>
      </c>
      <c r="N199">
        <f t="shared" si="29"/>
        <v>5</v>
      </c>
      <c r="O199">
        <f>IFERROR(E199 / VLOOKUP(A199, Baselines!A:B, 2, FALSE) * 100, 0)</f>
        <v>0</v>
      </c>
      <c r="P199" s="6">
        <f t="shared" si="30"/>
        <v>0</v>
      </c>
      <c r="Q199">
        <f t="shared" si="31"/>
        <v>89.828000000000003</v>
      </c>
      <c r="R199" s="6">
        <f t="shared" si="32"/>
        <v>0.89828000000000008</v>
      </c>
      <c r="S199">
        <f t="shared" si="33"/>
        <v>0.85</v>
      </c>
      <c r="T199">
        <f>COUNTIF($A$2:$A199,A199)-1</f>
        <v>93</v>
      </c>
      <c r="U199" s="6">
        <f t="shared" si="34"/>
        <v>0</v>
      </c>
      <c r="V199" s="6" t="str">
        <f t="shared" si="35"/>
        <v>Critical</v>
      </c>
    </row>
    <row r="200" spans="1:22" x14ac:dyDescent="0.25">
      <c r="A200" t="s">
        <v>10</v>
      </c>
      <c r="B200" s="5">
        <v>45585</v>
      </c>
      <c r="C200">
        <v>0</v>
      </c>
      <c r="D200">
        <v>0</v>
      </c>
      <c r="E200">
        <v>0</v>
      </c>
      <c r="F200">
        <v>0</v>
      </c>
      <c r="H200">
        <v>0</v>
      </c>
      <c r="I200">
        <v>0</v>
      </c>
      <c r="J200">
        <v>0</v>
      </c>
      <c r="K200">
        <v>0</v>
      </c>
      <c r="L200">
        <f t="shared" si="27"/>
        <v>95</v>
      </c>
      <c r="M200">
        <f t="shared" si="28"/>
        <v>1017.2000000000003</v>
      </c>
      <c r="N200">
        <f t="shared" si="29"/>
        <v>5</v>
      </c>
      <c r="O200">
        <f>IFERROR(E200 / VLOOKUP(A200, Baselines!A:B, 2, FALSE) * 100, 0)</f>
        <v>0</v>
      </c>
      <c r="P200" s="6">
        <f t="shared" si="30"/>
        <v>0</v>
      </c>
      <c r="Q200">
        <f t="shared" si="31"/>
        <v>89.828000000000003</v>
      </c>
      <c r="R200" s="6">
        <f t="shared" si="32"/>
        <v>0.89828000000000008</v>
      </c>
      <c r="S200">
        <f t="shared" si="33"/>
        <v>0.85</v>
      </c>
      <c r="T200">
        <f>COUNTIF($A$2:$A200,A200)-1</f>
        <v>94</v>
      </c>
      <c r="U200" s="6">
        <f t="shared" si="34"/>
        <v>0</v>
      </c>
      <c r="V200" s="6" t="str">
        <f t="shared" si="35"/>
        <v>Critical</v>
      </c>
    </row>
    <row r="201" spans="1:22" x14ac:dyDescent="0.25">
      <c r="A201" t="s">
        <v>10</v>
      </c>
      <c r="B201" s="5">
        <v>45592</v>
      </c>
      <c r="C201">
        <v>1</v>
      </c>
      <c r="D201">
        <v>3.6</v>
      </c>
      <c r="E201">
        <v>28.5</v>
      </c>
      <c r="F201">
        <v>0</v>
      </c>
      <c r="H201">
        <v>0</v>
      </c>
      <c r="I201">
        <v>0</v>
      </c>
      <c r="J201">
        <v>0</v>
      </c>
      <c r="K201">
        <v>57.4</v>
      </c>
      <c r="L201">
        <f t="shared" si="27"/>
        <v>96</v>
      </c>
      <c r="M201">
        <f t="shared" si="28"/>
        <v>1020.8000000000003</v>
      </c>
      <c r="N201">
        <f t="shared" si="29"/>
        <v>5</v>
      </c>
      <c r="O201">
        <f>IFERROR(E201 / VLOOKUP(A201, Baselines!A:B, 2, FALSE) * 100, 0)</f>
        <v>92.951370296451344</v>
      </c>
      <c r="P201" s="6">
        <f t="shared" si="30"/>
        <v>0.51372240450204365</v>
      </c>
      <c r="Q201">
        <f t="shared" si="31"/>
        <v>89.791999999999987</v>
      </c>
      <c r="R201" s="6">
        <f t="shared" si="32"/>
        <v>0.89791999999999983</v>
      </c>
      <c r="S201">
        <f t="shared" si="33"/>
        <v>0.85</v>
      </c>
      <c r="T201">
        <f>COUNTIF($A$2:$A201,A201)-1</f>
        <v>95</v>
      </c>
      <c r="U201" s="6">
        <f t="shared" si="34"/>
        <v>0.39208937823290368</v>
      </c>
      <c r="V201" s="6" t="str">
        <f t="shared" si="35"/>
        <v>Needs Check</v>
      </c>
    </row>
    <row r="202" spans="1:22" x14ac:dyDescent="0.25">
      <c r="A202" t="s">
        <v>10</v>
      </c>
      <c r="B202" s="5">
        <v>45599</v>
      </c>
      <c r="C202">
        <v>2</v>
      </c>
      <c r="D202">
        <v>4.4000000000000004</v>
      </c>
      <c r="E202">
        <v>35.1</v>
      </c>
      <c r="F202">
        <v>1</v>
      </c>
      <c r="G202" t="s">
        <v>26</v>
      </c>
      <c r="H202">
        <v>809.86</v>
      </c>
      <c r="I202">
        <v>0</v>
      </c>
      <c r="J202">
        <v>0</v>
      </c>
      <c r="K202">
        <v>46.72</v>
      </c>
      <c r="L202">
        <f t="shared" si="27"/>
        <v>97</v>
      </c>
      <c r="M202">
        <f t="shared" si="28"/>
        <v>1025.2000000000003</v>
      </c>
      <c r="N202">
        <f t="shared" si="29"/>
        <v>5</v>
      </c>
      <c r="O202">
        <f>IFERROR(E202 / VLOOKUP(A202, Baselines!A:B, 2, FALSE) * 100, 0)</f>
        <v>114.47695078615587</v>
      </c>
      <c r="P202" s="6">
        <f t="shared" si="30"/>
        <v>0.63268969817620113</v>
      </c>
      <c r="Q202">
        <f t="shared" si="31"/>
        <v>89.74799999999999</v>
      </c>
      <c r="R202" s="6">
        <f t="shared" si="32"/>
        <v>0.89747999999999994</v>
      </c>
      <c r="S202">
        <f t="shared" si="33"/>
        <v>0.85</v>
      </c>
      <c r="T202">
        <f>COUNTIF($A$2:$A202,A202)-1</f>
        <v>96</v>
      </c>
      <c r="U202" s="6">
        <f t="shared" si="34"/>
        <v>0.48265239777130042</v>
      </c>
      <c r="V202" s="6" t="str">
        <f t="shared" si="35"/>
        <v>Needs Check</v>
      </c>
    </row>
    <row r="203" spans="1:22" x14ac:dyDescent="0.25">
      <c r="A203" t="s">
        <v>10</v>
      </c>
      <c r="B203" s="5">
        <v>45606</v>
      </c>
      <c r="C203">
        <v>1</v>
      </c>
      <c r="D203">
        <v>5.3</v>
      </c>
      <c r="E203">
        <v>47.7</v>
      </c>
      <c r="F203">
        <v>0</v>
      </c>
      <c r="H203">
        <v>0</v>
      </c>
      <c r="I203">
        <v>0</v>
      </c>
      <c r="J203">
        <v>0</v>
      </c>
      <c r="K203">
        <v>101.44</v>
      </c>
      <c r="L203">
        <f t="shared" si="27"/>
        <v>98</v>
      </c>
      <c r="M203">
        <f t="shared" si="28"/>
        <v>1030.5000000000002</v>
      </c>
      <c r="N203">
        <f t="shared" si="29"/>
        <v>5</v>
      </c>
      <c r="O203">
        <f>IFERROR(E203 / VLOOKUP(A203, Baselines!A:B, 2, FALSE) * 100, 0)</f>
        <v>155.57124081195542</v>
      </c>
      <c r="P203" s="6">
        <f t="shared" si="30"/>
        <v>0.85980907700868359</v>
      </c>
      <c r="Q203">
        <f t="shared" si="31"/>
        <v>89.695000000000007</v>
      </c>
      <c r="R203" s="6">
        <f t="shared" si="32"/>
        <v>0.89695000000000003</v>
      </c>
      <c r="S203">
        <f t="shared" si="33"/>
        <v>0.85</v>
      </c>
      <c r="T203">
        <f>COUNTIF($A$2:$A203,A203)-1</f>
        <v>97</v>
      </c>
      <c r="U203" s="6">
        <f t="shared" si="34"/>
        <v>0.65552488887949789</v>
      </c>
      <c r="V203" s="6" t="str">
        <f t="shared" si="35"/>
        <v>Needs Check</v>
      </c>
    </row>
    <row r="204" spans="1:22" x14ac:dyDescent="0.25">
      <c r="A204" t="s">
        <v>10</v>
      </c>
      <c r="B204" s="5">
        <v>45613</v>
      </c>
      <c r="C204">
        <v>3</v>
      </c>
      <c r="D204">
        <v>13.8</v>
      </c>
      <c r="E204">
        <v>39.5</v>
      </c>
      <c r="F204">
        <v>0</v>
      </c>
      <c r="H204">
        <v>0</v>
      </c>
      <c r="I204">
        <v>0</v>
      </c>
      <c r="J204">
        <v>0</v>
      </c>
      <c r="K204">
        <v>128.41999999999999</v>
      </c>
      <c r="L204">
        <f t="shared" si="27"/>
        <v>99</v>
      </c>
      <c r="M204">
        <f t="shared" si="28"/>
        <v>1044.3000000000002</v>
      </c>
      <c r="N204">
        <f t="shared" si="29"/>
        <v>5</v>
      </c>
      <c r="O204">
        <f>IFERROR(E204 / VLOOKUP(A204, Baselines!A:B, 2, FALSE) * 100, 0)</f>
        <v>128.82733777929221</v>
      </c>
      <c r="P204" s="6">
        <f t="shared" si="30"/>
        <v>0.71200122729230608</v>
      </c>
      <c r="Q204">
        <f t="shared" si="31"/>
        <v>89.557000000000002</v>
      </c>
      <c r="R204" s="6">
        <f t="shared" si="32"/>
        <v>0.89556999999999998</v>
      </c>
      <c r="S204">
        <f t="shared" si="33"/>
        <v>0.85</v>
      </c>
      <c r="T204">
        <f>COUNTIF($A$2:$A204,A204)-1</f>
        <v>98</v>
      </c>
      <c r="U204" s="6">
        <f t="shared" si="34"/>
        <v>0.54199989825724493</v>
      </c>
      <c r="V204" s="6" t="str">
        <f t="shared" si="35"/>
        <v>Needs Check</v>
      </c>
    </row>
    <row r="205" spans="1:22" x14ac:dyDescent="0.25">
      <c r="A205" t="s">
        <v>10</v>
      </c>
      <c r="B205" s="5">
        <v>45620</v>
      </c>
      <c r="C205">
        <v>4</v>
      </c>
      <c r="D205">
        <v>5.2</v>
      </c>
      <c r="E205">
        <v>22.6</v>
      </c>
      <c r="F205">
        <v>0</v>
      </c>
      <c r="H205">
        <v>0</v>
      </c>
      <c r="I205">
        <v>0</v>
      </c>
      <c r="J205">
        <v>0</v>
      </c>
      <c r="K205">
        <v>94.92</v>
      </c>
      <c r="L205">
        <f t="shared" si="27"/>
        <v>100</v>
      </c>
      <c r="M205">
        <f t="shared" si="28"/>
        <v>1049.5000000000002</v>
      </c>
      <c r="N205">
        <f t="shared" si="29"/>
        <v>5</v>
      </c>
      <c r="O205">
        <f>IFERROR(E205 / VLOOKUP(A205, Baselines!A:B, 2, FALSE) * 100, 0)</f>
        <v>73.708805919291237</v>
      </c>
      <c r="P205" s="6">
        <f t="shared" si="30"/>
        <v>0.40737285409635737</v>
      </c>
      <c r="Q205">
        <f t="shared" si="31"/>
        <v>89.504999999999995</v>
      </c>
      <c r="R205" s="6">
        <f t="shared" si="32"/>
        <v>0.8950499999999999</v>
      </c>
      <c r="S205">
        <f t="shared" si="33"/>
        <v>0.85</v>
      </c>
      <c r="T205">
        <f>COUNTIF($A$2:$A205,A205)-1</f>
        <v>99</v>
      </c>
      <c r="U205" s="6">
        <f t="shared" si="34"/>
        <v>0.3099262121001029</v>
      </c>
      <c r="V205" s="6" t="str">
        <f t="shared" si="35"/>
        <v>Needs Check</v>
      </c>
    </row>
    <row r="206" spans="1:22" x14ac:dyDescent="0.25">
      <c r="A206" t="s">
        <v>10</v>
      </c>
      <c r="B206" s="5">
        <v>45627</v>
      </c>
      <c r="C206">
        <v>2</v>
      </c>
      <c r="D206">
        <v>11.8</v>
      </c>
      <c r="E206">
        <v>20.399999999999999</v>
      </c>
      <c r="F206">
        <v>0</v>
      </c>
      <c r="H206">
        <v>0</v>
      </c>
      <c r="I206">
        <v>0</v>
      </c>
      <c r="J206">
        <v>0</v>
      </c>
      <c r="K206">
        <v>121.86</v>
      </c>
      <c r="L206">
        <f t="shared" si="27"/>
        <v>101</v>
      </c>
      <c r="M206">
        <f t="shared" si="28"/>
        <v>1061.3000000000002</v>
      </c>
      <c r="N206">
        <f t="shared" si="29"/>
        <v>5</v>
      </c>
      <c r="O206">
        <f>IFERROR(E206 / VLOOKUP(A206, Baselines!A:B, 2, FALSE) * 100, 0)</f>
        <v>66.533612422723067</v>
      </c>
      <c r="P206" s="6">
        <f t="shared" si="30"/>
        <v>0.3677170895383049</v>
      </c>
      <c r="Q206">
        <f t="shared" si="31"/>
        <v>89.387</v>
      </c>
      <c r="R206" s="6">
        <f t="shared" si="32"/>
        <v>0.89387000000000005</v>
      </c>
      <c r="S206">
        <f t="shared" si="33"/>
        <v>0.85</v>
      </c>
      <c r="T206">
        <f>COUNTIF($A$2:$A206,A206)-1</f>
        <v>100</v>
      </c>
      <c r="U206" s="6">
        <f t="shared" si="34"/>
        <v>0.27938758360176391</v>
      </c>
      <c r="V206" s="6" t="str">
        <f t="shared" si="35"/>
        <v>Critical</v>
      </c>
    </row>
    <row r="207" spans="1:22" x14ac:dyDescent="0.25">
      <c r="A207" t="s">
        <v>10</v>
      </c>
      <c r="B207" s="5">
        <v>45634</v>
      </c>
      <c r="C207">
        <v>5</v>
      </c>
      <c r="D207">
        <v>12</v>
      </c>
      <c r="E207">
        <v>35.700000000000003</v>
      </c>
      <c r="F207">
        <v>0</v>
      </c>
      <c r="H207">
        <v>0</v>
      </c>
      <c r="I207">
        <v>0</v>
      </c>
      <c r="J207">
        <v>0</v>
      </c>
      <c r="K207">
        <v>209.71</v>
      </c>
      <c r="L207">
        <f t="shared" si="27"/>
        <v>102</v>
      </c>
      <c r="M207">
        <f t="shared" si="28"/>
        <v>1073.3000000000002</v>
      </c>
      <c r="N207">
        <f t="shared" si="29"/>
        <v>5</v>
      </c>
      <c r="O207">
        <f>IFERROR(E207 / VLOOKUP(A207, Baselines!A:B, 2, FALSE) * 100, 0)</f>
        <v>116.43382173976538</v>
      </c>
      <c r="P207" s="6">
        <f t="shared" si="30"/>
        <v>0.64350490669203364</v>
      </c>
      <c r="Q207">
        <f t="shared" si="31"/>
        <v>89.266999999999996</v>
      </c>
      <c r="R207" s="6">
        <f t="shared" si="32"/>
        <v>0.89266999999999996</v>
      </c>
      <c r="S207">
        <f t="shared" si="33"/>
        <v>0.85</v>
      </c>
      <c r="T207">
        <f>COUNTIF($A$2:$A207,A207)-1</f>
        <v>101</v>
      </c>
      <c r="U207" s="6">
        <f t="shared" si="34"/>
        <v>0.48827189629826101</v>
      </c>
      <c r="V207" s="6" t="str">
        <f t="shared" si="35"/>
        <v>Needs Check</v>
      </c>
    </row>
    <row r="208" spans="1:22" x14ac:dyDescent="0.25">
      <c r="A208" t="s">
        <v>10</v>
      </c>
      <c r="B208" s="5">
        <v>45641</v>
      </c>
      <c r="C208">
        <v>0</v>
      </c>
      <c r="D208">
        <v>0</v>
      </c>
      <c r="E208">
        <v>0</v>
      </c>
      <c r="F208">
        <v>0</v>
      </c>
      <c r="H208">
        <v>0</v>
      </c>
      <c r="I208">
        <v>0</v>
      </c>
      <c r="J208">
        <v>0</v>
      </c>
      <c r="K208">
        <v>0</v>
      </c>
      <c r="L208">
        <f t="shared" si="27"/>
        <v>103</v>
      </c>
      <c r="M208">
        <f t="shared" si="28"/>
        <v>1073.3000000000002</v>
      </c>
      <c r="N208">
        <f t="shared" si="29"/>
        <v>5</v>
      </c>
      <c r="O208">
        <f>IFERROR(E208 / VLOOKUP(A208, Baselines!A:B, 2, FALSE) * 100, 0)</f>
        <v>0</v>
      </c>
      <c r="P208" s="6">
        <f t="shared" si="30"/>
        <v>0</v>
      </c>
      <c r="Q208">
        <f t="shared" si="31"/>
        <v>89.266999999999996</v>
      </c>
      <c r="R208" s="6">
        <f t="shared" si="32"/>
        <v>0.89266999999999996</v>
      </c>
      <c r="S208">
        <f t="shared" si="33"/>
        <v>0.85</v>
      </c>
      <c r="T208">
        <f>COUNTIF($A$2:$A208,A208)-1</f>
        <v>102</v>
      </c>
      <c r="U208" s="6">
        <f t="shared" si="34"/>
        <v>0</v>
      </c>
      <c r="V208" s="6" t="str">
        <f t="shared" si="35"/>
        <v>Critical</v>
      </c>
    </row>
    <row r="209" spans="1:22" x14ac:dyDescent="0.25">
      <c r="A209" t="s">
        <v>10</v>
      </c>
      <c r="B209" s="5">
        <v>45648</v>
      </c>
      <c r="C209">
        <v>6</v>
      </c>
      <c r="D209">
        <v>14.4</v>
      </c>
      <c r="E209">
        <v>42.4</v>
      </c>
      <c r="F209">
        <v>0</v>
      </c>
      <c r="H209">
        <v>0</v>
      </c>
      <c r="I209">
        <v>0</v>
      </c>
      <c r="J209">
        <v>0</v>
      </c>
      <c r="K209">
        <v>223.13</v>
      </c>
      <c r="L209">
        <f t="shared" si="27"/>
        <v>104</v>
      </c>
      <c r="M209">
        <f t="shared" si="28"/>
        <v>1087.7000000000003</v>
      </c>
      <c r="N209">
        <f t="shared" si="29"/>
        <v>5</v>
      </c>
      <c r="O209">
        <f>IFERROR(E209 / VLOOKUP(A209, Baselines!A:B, 2, FALSE) * 100, 0)</f>
        <v>138.28554738840481</v>
      </c>
      <c r="P209" s="6">
        <f t="shared" si="30"/>
        <v>0.76427473511882982</v>
      </c>
      <c r="Q209">
        <f t="shared" si="31"/>
        <v>89.12299999999999</v>
      </c>
      <c r="R209" s="6">
        <f t="shared" si="32"/>
        <v>0.89122999999999986</v>
      </c>
      <c r="S209">
        <f t="shared" si="33"/>
        <v>0.85</v>
      </c>
      <c r="T209">
        <f>COUNTIF($A$2:$A209,A209)-1</f>
        <v>103</v>
      </c>
      <c r="U209" s="6">
        <f t="shared" si="34"/>
        <v>0.5789728863529614</v>
      </c>
      <c r="V209" s="6" t="str">
        <f t="shared" si="35"/>
        <v>Needs Check</v>
      </c>
    </row>
    <row r="210" spans="1:22" x14ac:dyDescent="0.25">
      <c r="A210" t="s">
        <v>11</v>
      </c>
      <c r="B210" s="5">
        <v>44927</v>
      </c>
      <c r="C210">
        <v>4</v>
      </c>
      <c r="D210">
        <v>4</v>
      </c>
      <c r="E210">
        <v>40.9</v>
      </c>
      <c r="F210">
        <v>0</v>
      </c>
      <c r="H210">
        <v>0</v>
      </c>
      <c r="I210">
        <v>0</v>
      </c>
      <c r="J210">
        <v>0</v>
      </c>
      <c r="K210">
        <v>21.89</v>
      </c>
      <c r="L210">
        <f t="shared" si="27"/>
        <v>1</v>
      </c>
      <c r="M210">
        <f t="shared" si="28"/>
        <v>4</v>
      </c>
      <c r="N210">
        <f t="shared" si="29"/>
        <v>0</v>
      </c>
      <c r="O210">
        <f>IFERROR(E210 / VLOOKUP(A210, Baselines!A:B, 2, FALSE) * 100, 0)</f>
        <v>137.23415238488542</v>
      </c>
      <c r="P210" s="6">
        <f t="shared" si="30"/>
        <v>0.75846389911321976</v>
      </c>
      <c r="Q210">
        <f t="shared" si="31"/>
        <v>99.960000000000008</v>
      </c>
      <c r="R210" s="6">
        <f t="shared" si="32"/>
        <v>0.99960000000000004</v>
      </c>
      <c r="S210">
        <f t="shared" si="33"/>
        <v>1</v>
      </c>
      <c r="T210">
        <f>COUNTIF($A$2:$A210,A210)-1</f>
        <v>0</v>
      </c>
      <c r="U210" s="6">
        <f t="shared" si="34"/>
        <v>0.7581605135535745</v>
      </c>
      <c r="V210" s="6" t="str">
        <f t="shared" si="35"/>
        <v>Good</v>
      </c>
    </row>
    <row r="211" spans="1:22" x14ac:dyDescent="0.25">
      <c r="A211" t="s">
        <v>11</v>
      </c>
      <c r="B211" s="5">
        <v>44934</v>
      </c>
      <c r="C211">
        <v>1</v>
      </c>
      <c r="D211">
        <v>3.3</v>
      </c>
      <c r="E211">
        <v>35.200000000000003</v>
      </c>
      <c r="F211">
        <v>0</v>
      </c>
      <c r="H211">
        <v>0</v>
      </c>
      <c r="I211">
        <v>0</v>
      </c>
      <c r="J211">
        <v>0</v>
      </c>
      <c r="K211">
        <v>32.49</v>
      </c>
      <c r="L211">
        <f t="shared" si="27"/>
        <v>2</v>
      </c>
      <c r="M211">
        <f t="shared" si="28"/>
        <v>7.3</v>
      </c>
      <c r="N211">
        <f t="shared" si="29"/>
        <v>0</v>
      </c>
      <c r="O211">
        <f>IFERROR(E211 / VLOOKUP(A211, Baselines!A:B, 2, FALSE) * 100, 0)</f>
        <v>118.10861036547597</v>
      </c>
      <c r="P211" s="6">
        <f t="shared" si="30"/>
        <v>0.65276110632726991</v>
      </c>
      <c r="Q211">
        <f t="shared" si="31"/>
        <v>99.926999999999992</v>
      </c>
      <c r="R211" s="6">
        <f t="shared" si="32"/>
        <v>0.99926999999999988</v>
      </c>
      <c r="S211">
        <f t="shared" si="33"/>
        <v>1</v>
      </c>
      <c r="T211">
        <f>COUNTIF($A$2:$A211,A211)-1</f>
        <v>1</v>
      </c>
      <c r="U211" s="6">
        <f t="shared" si="34"/>
        <v>0.65228459071965095</v>
      </c>
      <c r="V211" s="6" t="str">
        <f t="shared" si="35"/>
        <v>Needs Check</v>
      </c>
    </row>
    <row r="212" spans="1:22" x14ac:dyDescent="0.25">
      <c r="A212" t="s">
        <v>11</v>
      </c>
      <c r="B212" s="5">
        <v>44941</v>
      </c>
      <c r="C212">
        <v>6</v>
      </c>
      <c r="D212">
        <v>24.6</v>
      </c>
      <c r="E212">
        <v>46.1</v>
      </c>
      <c r="F212">
        <v>0</v>
      </c>
      <c r="H212">
        <v>0</v>
      </c>
      <c r="I212">
        <v>0</v>
      </c>
      <c r="J212">
        <v>0</v>
      </c>
      <c r="K212">
        <v>255.43</v>
      </c>
      <c r="L212">
        <f t="shared" si="27"/>
        <v>3</v>
      </c>
      <c r="M212">
        <f t="shared" si="28"/>
        <v>31.900000000000002</v>
      </c>
      <c r="N212">
        <f t="shared" si="29"/>
        <v>0</v>
      </c>
      <c r="O212">
        <f>IFERROR(E212 / VLOOKUP(A212, Baselines!A:B, 2, FALSE) * 100, 0)</f>
        <v>154.6820152797853</v>
      </c>
      <c r="P212" s="6">
        <f t="shared" si="30"/>
        <v>0.85489451709338471</v>
      </c>
      <c r="Q212">
        <f t="shared" si="31"/>
        <v>99.680999999999997</v>
      </c>
      <c r="R212" s="6">
        <f t="shared" si="32"/>
        <v>0.99680999999999997</v>
      </c>
      <c r="S212">
        <f t="shared" si="33"/>
        <v>1</v>
      </c>
      <c r="T212">
        <f>COUNTIF($A$2:$A212,A212)-1</f>
        <v>2</v>
      </c>
      <c r="U212" s="6">
        <f t="shared" si="34"/>
        <v>0.85216740358385679</v>
      </c>
      <c r="V212" s="6" t="str">
        <f t="shared" si="35"/>
        <v>Good</v>
      </c>
    </row>
    <row r="213" spans="1:22" x14ac:dyDescent="0.25">
      <c r="A213" t="s">
        <v>11</v>
      </c>
      <c r="B213" s="5">
        <v>44948</v>
      </c>
      <c r="C213">
        <v>0</v>
      </c>
      <c r="D213">
        <v>0</v>
      </c>
      <c r="E213">
        <v>0</v>
      </c>
      <c r="F213">
        <v>0</v>
      </c>
      <c r="H213">
        <v>0</v>
      </c>
      <c r="I213">
        <v>0</v>
      </c>
      <c r="J213">
        <v>0</v>
      </c>
      <c r="K213">
        <v>0</v>
      </c>
      <c r="L213">
        <f t="shared" si="27"/>
        <v>4</v>
      </c>
      <c r="M213">
        <f t="shared" si="28"/>
        <v>31.900000000000002</v>
      </c>
      <c r="N213">
        <f t="shared" si="29"/>
        <v>0</v>
      </c>
      <c r="O213">
        <f>IFERROR(E213 / VLOOKUP(A213, Baselines!A:B, 2, FALSE) * 100, 0)</f>
        <v>0</v>
      </c>
      <c r="P213" s="6">
        <f t="shared" si="30"/>
        <v>0</v>
      </c>
      <c r="Q213">
        <f t="shared" si="31"/>
        <v>99.680999999999997</v>
      </c>
      <c r="R213" s="6">
        <f t="shared" si="32"/>
        <v>0.99680999999999997</v>
      </c>
      <c r="S213">
        <f t="shared" si="33"/>
        <v>1</v>
      </c>
      <c r="T213">
        <f>COUNTIF($A$2:$A213,A213)-1</f>
        <v>3</v>
      </c>
      <c r="U213" s="6">
        <f t="shared" si="34"/>
        <v>0</v>
      </c>
      <c r="V213" s="6" t="str">
        <f t="shared" si="35"/>
        <v>Critical</v>
      </c>
    </row>
    <row r="214" spans="1:22" x14ac:dyDescent="0.25">
      <c r="A214" t="s">
        <v>11</v>
      </c>
      <c r="B214" s="5">
        <v>44955</v>
      </c>
      <c r="C214">
        <v>5</v>
      </c>
      <c r="D214">
        <v>11</v>
      </c>
      <c r="E214">
        <v>28.7</v>
      </c>
      <c r="F214">
        <v>0</v>
      </c>
      <c r="H214">
        <v>0</v>
      </c>
      <c r="I214">
        <v>1</v>
      </c>
      <c r="J214">
        <v>7</v>
      </c>
      <c r="K214">
        <v>156.74</v>
      </c>
      <c r="L214">
        <f t="shared" si="27"/>
        <v>5</v>
      </c>
      <c r="M214">
        <f t="shared" si="28"/>
        <v>42.900000000000006</v>
      </c>
      <c r="N214">
        <f t="shared" si="29"/>
        <v>1</v>
      </c>
      <c r="O214">
        <f>IFERROR(E214 / VLOOKUP(A214, Baselines!A:B, 2, FALSE) * 100, 0)</f>
        <v>96.298781746851148</v>
      </c>
      <c r="P214" s="6">
        <f t="shared" si="30"/>
        <v>0.53222283385206381</v>
      </c>
      <c r="Q214">
        <f t="shared" si="31"/>
        <v>99.570999999999998</v>
      </c>
      <c r="R214" s="6">
        <f t="shared" si="32"/>
        <v>0.99570999999999998</v>
      </c>
      <c r="S214">
        <f t="shared" si="33"/>
        <v>0.97</v>
      </c>
      <c r="T214">
        <f>COUNTIF($A$2:$A214,A214)-1</f>
        <v>4</v>
      </c>
      <c r="U214" s="6">
        <f t="shared" si="34"/>
        <v>0.5140414099579933</v>
      </c>
      <c r="V214" s="6" t="str">
        <f t="shared" si="35"/>
        <v>Needs Check</v>
      </c>
    </row>
    <row r="215" spans="1:22" x14ac:dyDescent="0.25">
      <c r="A215" t="s">
        <v>11</v>
      </c>
      <c r="B215" s="5">
        <v>44962</v>
      </c>
      <c r="C215">
        <v>6</v>
      </c>
      <c r="D215">
        <v>27</v>
      </c>
      <c r="E215">
        <v>28.9</v>
      </c>
      <c r="F215">
        <v>0</v>
      </c>
      <c r="H215">
        <v>0</v>
      </c>
      <c r="I215">
        <v>0</v>
      </c>
      <c r="J215">
        <v>0</v>
      </c>
      <c r="K215">
        <v>378.38</v>
      </c>
      <c r="L215">
        <f t="shared" si="27"/>
        <v>6</v>
      </c>
      <c r="M215">
        <f t="shared" si="28"/>
        <v>69.900000000000006</v>
      </c>
      <c r="N215">
        <f t="shared" si="29"/>
        <v>1</v>
      </c>
      <c r="O215">
        <f>IFERROR(E215 / VLOOKUP(A215, Baselines!A:B, 2, FALSE) * 100, 0)</f>
        <v>96.969853396654983</v>
      </c>
      <c r="P215" s="6">
        <f t="shared" si="30"/>
        <v>0.53593170377437782</v>
      </c>
      <c r="Q215">
        <f t="shared" si="31"/>
        <v>99.300999999999988</v>
      </c>
      <c r="R215" s="6">
        <f t="shared" si="32"/>
        <v>0.99300999999999984</v>
      </c>
      <c r="S215">
        <f t="shared" si="33"/>
        <v>0.97</v>
      </c>
      <c r="T215">
        <f>COUNTIF($A$2:$A215,A215)-1</f>
        <v>5</v>
      </c>
      <c r="U215" s="6">
        <f t="shared" si="34"/>
        <v>0.51621997493004501</v>
      </c>
      <c r="V215" s="6" t="str">
        <f t="shared" si="35"/>
        <v>Needs Check</v>
      </c>
    </row>
    <row r="216" spans="1:22" x14ac:dyDescent="0.25">
      <c r="A216" t="s">
        <v>11</v>
      </c>
      <c r="B216" s="5">
        <v>44969</v>
      </c>
      <c r="C216">
        <v>7</v>
      </c>
      <c r="D216">
        <v>29.4</v>
      </c>
      <c r="E216">
        <v>22</v>
      </c>
      <c r="F216">
        <v>0</v>
      </c>
      <c r="H216">
        <v>0</v>
      </c>
      <c r="I216">
        <v>0</v>
      </c>
      <c r="J216">
        <v>0</v>
      </c>
      <c r="K216">
        <v>483.56</v>
      </c>
      <c r="L216">
        <f t="shared" si="27"/>
        <v>7</v>
      </c>
      <c r="M216">
        <f t="shared" si="28"/>
        <v>99.300000000000011</v>
      </c>
      <c r="N216">
        <f t="shared" si="29"/>
        <v>1</v>
      </c>
      <c r="O216">
        <f>IFERROR(E216 / VLOOKUP(A216, Baselines!A:B, 2, FALSE) * 100, 0)</f>
        <v>73.817881478422493</v>
      </c>
      <c r="P216" s="6">
        <f t="shared" si="30"/>
        <v>0.40797569145454371</v>
      </c>
      <c r="Q216">
        <f t="shared" si="31"/>
        <v>99.007000000000005</v>
      </c>
      <c r="R216" s="6">
        <f t="shared" si="32"/>
        <v>0.99007000000000001</v>
      </c>
      <c r="S216">
        <f t="shared" si="33"/>
        <v>0.97</v>
      </c>
      <c r="T216">
        <f>COUNTIF($A$2:$A216,A216)-1</f>
        <v>6</v>
      </c>
      <c r="U216" s="6">
        <f t="shared" si="34"/>
        <v>0.39180675805324805</v>
      </c>
      <c r="V216" s="6" t="str">
        <f t="shared" si="35"/>
        <v>Needs Check</v>
      </c>
    </row>
    <row r="217" spans="1:22" x14ac:dyDescent="0.25">
      <c r="A217" t="s">
        <v>11</v>
      </c>
      <c r="B217" s="5">
        <v>44976</v>
      </c>
      <c r="C217">
        <v>1</v>
      </c>
      <c r="D217">
        <v>2.8</v>
      </c>
      <c r="E217">
        <v>41</v>
      </c>
      <c r="F217">
        <v>0</v>
      </c>
      <c r="H217">
        <v>0</v>
      </c>
      <c r="I217">
        <v>0</v>
      </c>
      <c r="J217">
        <v>0</v>
      </c>
      <c r="K217">
        <v>15.2</v>
      </c>
      <c r="L217">
        <f t="shared" si="27"/>
        <v>8</v>
      </c>
      <c r="M217">
        <f t="shared" si="28"/>
        <v>102.10000000000001</v>
      </c>
      <c r="N217">
        <f t="shared" si="29"/>
        <v>1</v>
      </c>
      <c r="O217">
        <f>IFERROR(E217 / VLOOKUP(A217, Baselines!A:B, 2, FALSE) * 100, 0)</f>
        <v>137.56968820978736</v>
      </c>
      <c r="P217" s="6">
        <f t="shared" si="30"/>
        <v>0.76031833407437688</v>
      </c>
      <c r="Q217">
        <f t="shared" si="31"/>
        <v>98.978999999999999</v>
      </c>
      <c r="R217" s="6">
        <f t="shared" si="32"/>
        <v>0.98978999999999995</v>
      </c>
      <c r="S217">
        <f t="shared" si="33"/>
        <v>0.97</v>
      </c>
      <c r="T217">
        <f>COUNTIF($A$2:$A217,A217)-1</f>
        <v>7</v>
      </c>
      <c r="U217" s="6">
        <f t="shared" si="34"/>
        <v>0.72997881936697306</v>
      </c>
      <c r="V217" s="6" t="str">
        <f t="shared" si="35"/>
        <v>Good</v>
      </c>
    </row>
    <row r="218" spans="1:22" x14ac:dyDescent="0.25">
      <c r="A218" t="s">
        <v>11</v>
      </c>
      <c r="B218" s="5">
        <v>44983</v>
      </c>
      <c r="C218">
        <v>2</v>
      </c>
      <c r="D218">
        <v>11.2</v>
      </c>
      <c r="E218">
        <v>45.5</v>
      </c>
      <c r="F218">
        <v>0</v>
      </c>
      <c r="H218">
        <v>0</v>
      </c>
      <c r="I218">
        <v>0</v>
      </c>
      <c r="J218">
        <v>0</v>
      </c>
      <c r="K218">
        <v>89.34</v>
      </c>
      <c r="L218">
        <f t="shared" si="27"/>
        <v>9</v>
      </c>
      <c r="M218">
        <f t="shared" si="28"/>
        <v>113.30000000000001</v>
      </c>
      <c r="N218">
        <f t="shared" si="29"/>
        <v>1</v>
      </c>
      <c r="O218">
        <f>IFERROR(E218 / VLOOKUP(A218, Baselines!A:B, 2, FALSE) * 100, 0)</f>
        <v>152.66880033037378</v>
      </c>
      <c r="P218" s="6">
        <f t="shared" si="30"/>
        <v>0.84376790732644269</v>
      </c>
      <c r="Q218">
        <f t="shared" si="31"/>
        <v>98.867000000000004</v>
      </c>
      <c r="R218" s="6">
        <f t="shared" si="32"/>
        <v>0.98867000000000005</v>
      </c>
      <c r="S218">
        <f t="shared" si="33"/>
        <v>0.97</v>
      </c>
      <c r="T218">
        <f>COUNTIF($A$2:$A218,A218)-1</f>
        <v>8</v>
      </c>
      <c r="U218" s="6">
        <f t="shared" si="34"/>
        <v>0.80918177642834099</v>
      </c>
      <c r="V218" s="6" t="str">
        <f t="shared" si="35"/>
        <v>Good</v>
      </c>
    </row>
    <row r="219" spans="1:22" x14ac:dyDescent="0.25">
      <c r="A219" t="s">
        <v>11</v>
      </c>
      <c r="B219" s="5">
        <v>44990</v>
      </c>
      <c r="C219">
        <v>2</v>
      </c>
      <c r="D219">
        <v>2.4</v>
      </c>
      <c r="E219">
        <v>23.3</v>
      </c>
      <c r="F219">
        <v>0</v>
      </c>
      <c r="H219">
        <v>0</v>
      </c>
      <c r="I219">
        <v>0</v>
      </c>
      <c r="J219">
        <v>0</v>
      </c>
      <c r="K219">
        <v>23.13</v>
      </c>
      <c r="L219">
        <f t="shared" si="27"/>
        <v>10</v>
      </c>
      <c r="M219">
        <f t="shared" si="28"/>
        <v>115.70000000000002</v>
      </c>
      <c r="N219">
        <f t="shared" si="29"/>
        <v>1</v>
      </c>
      <c r="O219">
        <f>IFERROR(E219 / VLOOKUP(A219, Baselines!A:B, 2, FALSE) * 100, 0)</f>
        <v>78.179847202147457</v>
      </c>
      <c r="P219" s="6">
        <f t="shared" si="30"/>
        <v>0.43208334594958492</v>
      </c>
      <c r="Q219">
        <f t="shared" si="31"/>
        <v>98.843000000000004</v>
      </c>
      <c r="R219" s="6">
        <f t="shared" si="32"/>
        <v>0.98843000000000003</v>
      </c>
      <c r="S219">
        <f t="shared" si="33"/>
        <v>0.97</v>
      </c>
      <c r="T219">
        <f>COUNTIF($A$2:$A219,A219)-1</f>
        <v>9</v>
      </c>
      <c r="U219" s="6">
        <f t="shared" si="34"/>
        <v>0.4142716173878398</v>
      </c>
      <c r="V219" s="6" t="str">
        <f t="shared" si="35"/>
        <v>Needs Check</v>
      </c>
    </row>
    <row r="220" spans="1:22" x14ac:dyDescent="0.25">
      <c r="A220" t="s">
        <v>11</v>
      </c>
      <c r="B220" s="5">
        <v>44997</v>
      </c>
      <c r="C220">
        <v>2</v>
      </c>
      <c r="D220">
        <v>9.8000000000000007</v>
      </c>
      <c r="E220">
        <v>28.3</v>
      </c>
      <c r="F220">
        <v>0</v>
      </c>
      <c r="H220">
        <v>0</v>
      </c>
      <c r="I220">
        <v>1</v>
      </c>
      <c r="J220">
        <v>2</v>
      </c>
      <c r="K220">
        <v>78.459999999999994</v>
      </c>
      <c r="L220">
        <f t="shared" si="27"/>
        <v>11</v>
      </c>
      <c r="M220">
        <f t="shared" si="28"/>
        <v>125.50000000000001</v>
      </c>
      <c r="N220">
        <f t="shared" si="29"/>
        <v>2</v>
      </c>
      <c r="O220">
        <f>IFERROR(E220 / VLOOKUP(A220, Baselines!A:B, 2, FALSE) * 100, 0)</f>
        <v>94.956638447243463</v>
      </c>
      <c r="P220" s="6">
        <f t="shared" si="30"/>
        <v>0.52480509400743569</v>
      </c>
      <c r="Q220">
        <f t="shared" si="31"/>
        <v>98.745000000000005</v>
      </c>
      <c r="R220" s="6">
        <f t="shared" si="32"/>
        <v>0.98745000000000005</v>
      </c>
      <c r="S220">
        <f t="shared" si="33"/>
        <v>0.94</v>
      </c>
      <c r="T220">
        <f>COUNTIF($A$2:$A220,A220)-1</f>
        <v>10</v>
      </c>
      <c r="U220" s="6">
        <f t="shared" si="34"/>
        <v>0.48712566267298385</v>
      </c>
      <c r="V220" s="6" t="str">
        <f t="shared" si="35"/>
        <v>Needs Check</v>
      </c>
    </row>
    <row r="221" spans="1:22" x14ac:dyDescent="0.25">
      <c r="A221" t="s">
        <v>11</v>
      </c>
      <c r="B221" s="5">
        <v>45004</v>
      </c>
      <c r="C221">
        <v>2</v>
      </c>
      <c r="D221">
        <v>4.4000000000000004</v>
      </c>
      <c r="E221">
        <v>13.2</v>
      </c>
      <c r="F221">
        <v>0</v>
      </c>
      <c r="H221">
        <v>0</v>
      </c>
      <c r="I221">
        <v>0</v>
      </c>
      <c r="J221">
        <v>0</v>
      </c>
      <c r="K221">
        <v>27.95</v>
      </c>
      <c r="L221">
        <f t="shared" si="27"/>
        <v>12</v>
      </c>
      <c r="M221">
        <f t="shared" si="28"/>
        <v>129.9</v>
      </c>
      <c r="N221">
        <f t="shared" si="29"/>
        <v>2</v>
      </c>
      <c r="O221">
        <f>IFERROR(E221 / VLOOKUP(A221, Baselines!A:B, 2, FALSE) * 100, 0)</f>
        <v>44.29072888705349</v>
      </c>
      <c r="P221" s="6">
        <f t="shared" si="30"/>
        <v>0.2447854148727262</v>
      </c>
      <c r="Q221">
        <f t="shared" si="31"/>
        <v>98.701000000000008</v>
      </c>
      <c r="R221" s="6">
        <f t="shared" si="32"/>
        <v>0.98701000000000005</v>
      </c>
      <c r="S221">
        <f t="shared" si="33"/>
        <v>0.94</v>
      </c>
      <c r="T221">
        <f>COUNTIF($A$2:$A221,A221)-1</f>
        <v>11</v>
      </c>
      <c r="U221" s="6">
        <f t="shared" si="34"/>
        <v>0.22710931319351771</v>
      </c>
      <c r="V221" s="6" t="str">
        <f t="shared" si="35"/>
        <v>Critical</v>
      </c>
    </row>
    <row r="222" spans="1:22" x14ac:dyDescent="0.25">
      <c r="A222" t="s">
        <v>11</v>
      </c>
      <c r="B222" s="5">
        <v>45011</v>
      </c>
      <c r="C222">
        <v>3</v>
      </c>
      <c r="D222">
        <v>3.9</v>
      </c>
      <c r="E222">
        <v>32.200000000000003</v>
      </c>
      <c r="F222">
        <v>0</v>
      </c>
      <c r="H222">
        <v>0</v>
      </c>
      <c r="I222">
        <v>1</v>
      </c>
      <c r="J222">
        <v>2</v>
      </c>
      <c r="K222">
        <v>39.67</v>
      </c>
      <c r="L222">
        <f t="shared" si="27"/>
        <v>13</v>
      </c>
      <c r="M222">
        <f t="shared" si="28"/>
        <v>133.80000000000001</v>
      </c>
      <c r="N222">
        <f t="shared" si="29"/>
        <v>3</v>
      </c>
      <c r="O222">
        <f>IFERROR(E222 / VLOOKUP(A222, Baselines!A:B, 2, FALSE) * 100, 0)</f>
        <v>108.04253561841837</v>
      </c>
      <c r="P222" s="6">
        <f t="shared" si="30"/>
        <v>0.59712805749255948</v>
      </c>
      <c r="Q222">
        <f t="shared" si="31"/>
        <v>98.662000000000006</v>
      </c>
      <c r="R222" s="6">
        <f t="shared" si="32"/>
        <v>0.98662000000000005</v>
      </c>
      <c r="S222">
        <f t="shared" si="33"/>
        <v>0.91</v>
      </c>
      <c r="T222">
        <f>COUNTIF($A$2:$A222,A222)-1</f>
        <v>12</v>
      </c>
      <c r="U222" s="6">
        <f t="shared" si="34"/>
        <v>0.53611602051581131</v>
      </c>
      <c r="V222" s="6" t="str">
        <f t="shared" si="35"/>
        <v>Needs Check</v>
      </c>
    </row>
    <row r="223" spans="1:22" x14ac:dyDescent="0.25">
      <c r="A223" t="s">
        <v>11</v>
      </c>
      <c r="B223" s="5">
        <v>45018</v>
      </c>
      <c r="C223">
        <v>7</v>
      </c>
      <c r="D223">
        <v>24.5</v>
      </c>
      <c r="E223">
        <v>25.8</v>
      </c>
      <c r="F223">
        <v>0</v>
      </c>
      <c r="H223">
        <v>0</v>
      </c>
      <c r="I223">
        <v>0</v>
      </c>
      <c r="J223">
        <v>0</v>
      </c>
      <c r="K223">
        <v>260.79000000000002</v>
      </c>
      <c r="L223">
        <f t="shared" si="27"/>
        <v>14</v>
      </c>
      <c r="M223">
        <f t="shared" si="28"/>
        <v>158.30000000000001</v>
      </c>
      <c r="N223">
        <f t="shared" si="29"/>
        <v>3</v>
      </c>
      <c r="O223">
        <f>IFERROR(E223 / VLOOKUP(A223, Baselines!A:B, 2, FALSE) * 100, 0)</f>
        <v>86.56824282469546</v>
      </c>
      <c r="P223" s="6">
        <f t="shared" si="30"/>
        <v>0.47844421997851033</v>
      </c>
      <c r="Q223">
        <f t="shared" si="31"/>
        <v>98.417000000000002</v>
      </c>
      <c r="R223" s="6">
        <f t="shared" si="32"/>
        <v>0.98416999999999999</v>
      </c>
      <c r="S223">
        <f t="shared" si="33"/>
        <v>0.91</v>
      </c>
      <c r="T223">
        <f>COUNTIF($A$2:$A223,A223)-1</f>
        <v>13</v>
      </c>
      <c r="U223" s="6">
        <f t="shared" si="34"/>
        <v>0.42849210765838797</v>
      </c>
      <c r="V223" s="6" t="str">
        <f t="shared" si="35"/>
        <v>Needs Check</v>
      </c>
    </row>
    <row r="224" spans="1:22" x14ac:dyDescent="0.25">
      <c r="A224" t="s">
        <v>11</v>
      </c>
      <c r="B224" s="5">
        <v>45025</v>
      </c>
      <c r="C224">
        <v>7</v>
      </c>
      <c r="D224">
        <v>30.8</v>
      </c>
      <c r="E224">
        <v>40.5</v>
      </c>
      <c r="F224">
        <v>1</v>
      </c>
      <c r="G224" t="s">
        <v>26</v>
      </c>
      <c r="H224">
        <v>386.52</v>
      </c>
      <c r="I224">
        <v>0</v>
      </c>
      <c r="J224">
        <v>0</v>
      </c>
      <c r="K224">
        <v>338.75</v>
      </c>
      <c r="L224">
        <f t="shared" si="27"/>
        <v>15</v>
      </c>
      <c r="M224">
        <f t="shared" si="28"/>
        <v>189.10000000000002</v>
      </c>
      <c r="N224">
        <f t="shared" si="29"/>
        <v>3</v>
      </c>
      <c r="O224">
        <f>IFERROR(E224 / VLOOKUP(A224, Baselines!A:B, 2, FALSE) * 100, 0)</f>
        <v>135.89200908527778</v>
      </c>
      <c r="P224" s="6">
        <f t="shared" si="30"/>
        <v>0.75104615926859186</v>
      </c>
      <c r="Q224">
        <f t="shared" si="31"/>
        <v>98.109000000000009</v>
      </c>
      <c r="R224" s="6">
        <f t="shared" si="32"/>
        <v>0.98109000000000013</v>
      </c>
      <c r="S224">
        <f t="shared" si="33"/>
        <v>0.91</v>
      </c>
      <c r="T224">
        <f>COUNTIF($A$2:$A224,A224)-1</f>
        <v>14</v>
      </c>
      <c r="U224" s="6">
        <f t="shared" si="34"/>
        <v>0.6705279275211089</v>
      </c>
      <c r="V224" s="6" t="str">
        <f t="shared" si="35"/>
        <v>Needs Check</v>
      </c>
    </row>
    <row r="225" spans="1:22" x14ac:dyDescent="0.25">
      <c r="A225" t="s">
        <v>11</v>
      </c>
      <c r="B225" s="5">
        <v>45032</v>
      </c>
      <c r="C225">
        <v>5</v>
      </c>
      <c r="D225">
        <v>27</v>
      </c>
      <c r="E225">
        <v>42.8</v>
      </c>
      <c r="F225">
        <v>0</v>
      </c>
      <c r="H225">
        <v>0</v>
      </c>
      <c r="I225">
        <v>0</v>
      </c>
      <c r="J225">
        <v>0</v>
      </c>
      <c r="K225">
        <v>294.51</v>
      </c>
      <c r="L225">
        <f t="shared" si="27"/>
        <v>16</v>
      </c>
      <c r="M225">
        <f t="shared" si="28"/>
        <v>216.10000000000002</v>
      </c>
      <c r="N225">
        <f t="shared" si="29"/>
        <v>3</v>
      </c>
      <c r="O225">
        <f>IFERROR(E225 / VLOOKUP(A225, Baselines!A:B, 2, FALSE) * 100, 0)</f>
        <v>143.60933305802192</v>
      </c>
      <c r="P225" s="6">
        <f t="shared" si="30"/>
        <v>0.79369816337520316</v>
      </c>
      <c r="Q225">
        <f t="shared" si="31"/>
        <v>97.838999999999999</v>
      </c>
      <c r="R225" s="6">
        <f t="shared" si="32"/>
        <v>0.97838999999999998</v>
      </c>
      <c r="S225">
        <f t="shared" si="33"/>
        <v>0.91</v>
      </c>
      <c r="T225">
        <f>COUNTIF($A$2:$A225,A225)-1</f>
        <v>15</v>
      </c>
      <c r="U225" s="6">
        <f t="shared" si="34"/>
        <v>0.70665717491884517</v>
      </c>
      <c r="V225" s="6" t="str">
        <f t="shared" si="35"/>
        <v>Good</v>
      </c>
    </row>
    <row r="226" spans="1:22" x14ac:dyDescent="0.25">
      <c r="A226" t="s">
        <v>11</v>
      </c>
      <c r="B226" s="5">
        <v>45039</v>
      </c>
      <c r="C226">
        <v>1</v>
      </c>
      <c r="D226">
        <v>2.4</v>
      </c>
      <c r="E226">
        <v>36.799999999999997</v>
      </c>
      <c r="F226">
        <v>0</v>
      </c>
      <c r="H226">
        <v>0</v>
      </c>
      <c r="I226">
        <v>1</v>
      </c>
      <c r="J226">
        <v>5</v>
      </c>
      <c r="K226">
        <v>18.41</v>
      </c>
      <c r="L226">
        <f t="shared" si="27"/>
        <v>17</v>
      </c>
      <c r="M226">
        <f t="shared" si="28"/>
        <v>218.50000000000003</v>
      </c>
      <c r="N226">
        <f t="shared" si="29"/>
        <v>4</v>
      </c>
      <c r="O226">
        <f>IFERROR(E226 / VLOOKUP(A226, Baselines!A:B, 2, FALSE) * 100, 0)</f>
        <v>123.47718356390669</v>
      </c>
      <c r="P226" s="6">
        <f t="shared" si="30"/>
        <v>0.68243206570578208</v>
      </c>
      <c r="Q226">
        <f t="shared" si="31"/>
        <v>97.814999999999998</v>
      </c>
      <c r="R226" s="6">
        <f t="shared" si="32"/>
        <v>0.97814999999999996</v>
      </c>
      <c r="S226">
        <f t="shared" si="33"/>
        <v>0.88</v>
      </c>
      <c r="T226">
        <f>COUNTIF($A$2:$A226,A226)-1</f>
        <v>16</v>
      </c>
      <c r="U226" s="6">
        <f t="shared" si="34"/>
        <v>0.58741841406169748</v>
      </c>
      <c r="V226" s="6" t="str">
        <f t="shared" si="35"/>
        <v>Needs Check</v>
      </c>
    </row>
    <row r="227" spans="1:22" x14ac:dyDescent="0.25">
      <c r="A227" t="s">
        <v>11</v>
      </c>
      <c r="B227" s="5">
        <v>45046</v>
      </c>
      <c r="C227">
        <v>3</v>
      </c>
      <c r="D227">
        <v>7.5</v>
      </c>
      <c r="E227">
        <v>23.6</v>
      </c>
      <c r="F227">
        <v>0</v>
      </c>
      <c r="H227">
        <v>0</v>
      </c>
      <c r="I227">
        <v>0</v>
      </c>
      <c r="J227">
        <v>0</v>
      </c>
      <c r="K227">
        <v>122.06</v>
      </c>
      <c r="L227">
        <f t="shared" si="27"/>
        <v>18</v>
      </c>
      <c r="M227">
        <f t="shared" si="28"/>
        <v>226.00000000000003</v>
      </c>
      <c r="N227">
        <f t="shared" si="29"/>
        <v>4</v>
      </c>
      <c r="O227">
        <f>IFERROR(E227 / VLOOKUP(A227, Baselines!A:B, 2, FALSE) * 100, 0)</f>
        <v>79.186454676853216</v>
      </c>
      <c r="P227" s="6">
        <f t="shared" si="30"/>
        <v>0.43764665083305598</v>
      </c>
      <c r="Q227">
        <f t="shared" si="31"/>
        <v>97.740000000000009</v>
      </c>
      <c r="R227" s="6">
        <f t="shared" si="32"/>
        <v>0.97740000000000005</v>
      </c>
      <c r="S227">
        <f t="shared" si="33"/>
        <v>0.88</v>
      </c>
      <c r="T227">
        <f>COUNTIF($A$2:$A227,A227)-1</f>
        <v>17</v>
      </c>
      <c r="U227" s="6">
        <f t="shared" si="34"/>
        <v>0.3764251361413215</v>
      </c>
      <c r="V227" s="6" t="str">
        <f t="shared" si="35"/>
        <v>Needs Check</v>
      </c>
    </row>
    <row r="228" spans="1:22" x14ac:dyDescent="0.25">
      <c r="A228" t="s">
        <v>11</v>
      </c>
      <c r="B228" s="5">
        <v>45053</v>
      </c>
      <c r="C228">
        <v>1</v>
      </c>
      <c r="D228">
        <v>4.0999999999999996</v>
      </c>
      <c r="E228">
        <v>15.5</v>
      </c>
      <c r="F228">
        <v>0</v>
      </c>
      <c r="H228">
        <v>0</v>
      </c>
      <c r="I228">
        <v>0</v>
      </c>
      <c r="J228">
        <v>0</v>
      </c>
      <c r="K228">
        <v>47.28</v>
      </c>
      <c r="L228">
        <f t="shared" si="27"/>
        <v>19</v>
      </c>
      <c r="M228">
        <f t="shared" si="28"/>
        <v>230.10000000000002</v>
      </c>
      <c r="N228">
        <f t="shared" si="29"/>
        <v>4</v>
      </c>
      <c r="O228">
        <f>IFERROR(E228 / VLOOKUP(A228, Baselines!A:B, 2, FALSE) * 100, 0)</f>
        <v>52.008052859797658</v>
      </c>
      <c r="P228" s="6">
        <f t="shared" si="30"/>
        <v>0.28743741897933761</v>
      </c>
      <c r="Q228">
        <f t="shared" si="31"/>
        <v>97.698999999999998</v>
      </c>
      <c r="R228" s="6">
        <f t="shared" si="32"/>
        <v>0.97699000000000003</v>
      </c>
      <c r="S228">
        <f t="shared" si="33"/>
        <v>0.88</v>
      </c>
      <c r="T228">
        <f>COUNTIF($A$2:$A228,A228)-1</f>
        <v>18</v>
      </c>
      <c r="U228" s="6">
        <f t="shared" si="34"/>
        <v>0.2471246658923883</v>
      </c>
      <c r="V228" s="6" t="str">
        <f t="shared" si="35"/>
        <v>Critical</v>
      </c>
    </row>
    <row r="229" spans="1:22" x14ac:dyDescent="0.25">
      <c r="A229" t="s">
        <v>11</v>
      </c>
      <c r="B229" s="5">
        <v>45060</v>
      </c>
      <c r="C229">
        <v>5</v>
      </c>
      <c r="D229">
        <v>13</v>
      </c>
      <c r="E229">
        <v>17.2</v>
      </c>
      <c r="F229">
        <v>0</v>
      </c>
      <c r="H229">
        <v>0</v>
      </c>
      <c r="I229">
        <v>0</v>
      </c>
      <c r="J229">
        <v>0</v>
      </c>
      <c r="K229">
        <v>196.68</v>
      </c>
      <c r="L229">
        <f t="shared" si="27"/>
        <v>20</v>
      </c>
      <c r="M229">
        <f t="shared" si="28"/>
        <v>243.10000000000002</v>
      </c>
      <c r="N229">
        <f t="shared" si="29"/>
        <v>4</v>
      </c>
      <c r="O229">
        <f>IFERROR(E229 / VLOOKUP(A229, Baselines!A:B, 2, FALSE) * 100, 0)</f>
        <v>57.712161883130307</v>
      </c>
      <c r="P229" s="6">
        <f t="shared" si="30"/>
        <v>0.31896281331900689</v>
      </c>
      <c r="Q229">
        <f t="shared" si="31"/>
        <v>97.568999999999988</v>
      </c>
      <c r="R229" s="6">
        <f t="shared" si="32"/>
        <v>0.97568999999999984</v>
      </c>
      <c r="S229">
        <f t="shared" si="33"/>
        <v>0.88</v>
      </c>
      <c r="T229">
        <f>COUNTIF($A$2:$A229,A229)-1</f>
        <v>19</v>
      </c>
      <c r="U229" s="6">
        <f t="shared" si="34"/>
        <v>0.2738637680479552</v>
      </c>
      <c r="V229" s="6" t="str">
        <f t="shared" si="35"/>
        <v>Critical</v>
      </c>
    </row>
    <row r="230" spans="1:22" x14ac:dyDescent="0.25">
      <c r="A230" t="s">
        <v>11</v>
      </c>
      <c r="B230" s="5">
        <v>45067</v>
      </c>
      <c r="C230">
        <v>7</v>
      </c>
      <c r="D230">
        <v>4.8999999999999986</v>
      </c>
      <c r="E230">
        <v>48.3</v>
      </c>
      <c r="F230">
        <v>0</v>
      </c>
      <c r="H230">
        <v>0</v>
      </c>
      <c r="I230">
        <v>0</v>
      </c>
      <c r="J230">
        <v>0</v>
      </c>
      <c r="K230">
        <v>74.650000000000006</v>
      </c>
      <c r="L230">
        <f t="shared" si="27"/>
        <v>21</v>
      </c>
      <c r="M230">
        <f t="shared" si="28"/>
        <v>248.00000000000003</v>
      </c>
      <c r="N230">
        <f t="shared" si="29"/>
        <v>4</v>
      </c>
      <c r="O230">
        <f>IFERROR(E230 / VLOOKUP(A230, Baselines!A:B, 2, FALSE) * 100, 0)</f>
        <v>162.06380342762753</v>
      </c>
      <c r="P230" s="6">
        <f t="shared" si="30"/>
        <v>0.895692086238839</v>
      </c>
      <c r="Q230">
        <f t="shared" si="31"/>
        <v>97.52</v>
      </c>
      <c r="R230" s="6">
        <f t="shared" si="32"/>
        <v>0.97519999999999996</v>
      </c>
      <c r="S230">
        <f t="shared" si="33"/>
        <v>0.88</v>
      </c>
      <c r="T230">
        <f>COUNTIF($A$2:$A230,A230)-1</f>
        <v>20</v>
      </c>
      <c r="U230" s="6">
        <f t="shared" si="34"/>
        <v>0.76866145180010181</v>
      </c>
      <c r="V230" s="6" t="str">
        <f t="shared" si="35"/>
        <v>Good</v>
      </c>
    </row>
    <row r="231" spans="1:22" x14ac:dyDescent="0.25">
      <c r="A231" t="s">
        <v>11</v>
      </c>
      <c r="B231" s="5">
        <v>45074</v>
      </c>
      <c r="C231">
        <v>1</v>
      </c>
      <c r="D231">
        <v>3.1</v>
      </c>
      <c r="E231">
        <v>13.3</v>
      </c>
      <c r="F231">
        <v>0</v>
      </c>
      <c r="H231">
        <v>0</v>
      </c>
      <c r="I231">
        <v>0</v>
      </c>
      <c r="J231">
        <v>0</v>
      </c>
      <c r="K231">
        <v>55.6</v>
      </c>
      <c r="L231">
        <f t="shared" si="27"/>
        <v>22</v>
      </c>
      <c r="M231">
        <f t="shared" si="28"/>
        <v>251.10000000000002</v>
      </c>
      <c r="N231">
        <f t="shared" si="29"/>
        <v>4</v>
      </c>
      <c r="O231">
        <f>IFERROR(E231 / VLOOKUP(A231, Baselines!A:B, 2, FALSE) * 100, 0)</f>
        <v>44.626264711955415</v>
      </c>
      <c r="P231" s="6">
        <f t="shared" si="30"/>
        <v>0.24663984983388323</v>
      </c>
      <c r="Q231">
        <f t="shared" si="31"/>
        <v>97.489000000000004</v>
      </c>
      <c r="R231" s="6">
        <f t="shared" si="32"/>
        <v>0.97489000000000003</v>
      </c>
      <c r="S231">
        <f t="shared" si="33"/>
        <v>0.88</v>
      </c>
      <c r="T231">
        <f>COUNTIF($A$2:$A231,A231)-1</f>
        <v>21</v>
      </c>
      <c r="U231" s="6">
        <f t="shared" si="34"/>
        <v>0.21159311642000792</v>
      </c>
      <c r="V231" s="6" t="str">
        <f t="shared" si="35"/>
        <v>Critical</v>
      </c>
    </row>
    <row r="232" spans="1:22" x14ac:dyDescent="0.25">
      <c r="A232" t="s">
        <v>11</v>
      </c>
      <c r="B232" s="5">
        <v>45081</v>
      </c>
      <c r="C232">
        <v>0</v>
      </c>
      <c r="D232">
        <v>0</v>
      </c>
      <c r="E232">
        <v>0</v>
      </c>
      <c r="F232">
        <v>0</v>
      </c>
      <c r="H232">
        <v>0</v>
      </c>
      <c r="I232">
        <v>0</v>
      </c>
      <c r="J232">
        <v>0</v>
      </c>
      <c r="K232">
        <v>0</v>
      </c>
      <c r="L232">
        <f t="shared" si="27"/>
        <v>23</v>
      </c>
      <c r="M232">
        <f t="shared" si="28"/>
        <v>251.10000000000002</v>
      </c>
      <c r="N232">
        <f t="shared" si="29"/>
        <v>4</v>
      </c>
      <c r="O232">
        <f>IFERROR(E232 / VLOOKUP(A232, Baselines!A:B, 2, FALSE) * 100, 0)</f>
        <v>0</v>
      </c>
      <c r="P232" s="6">
        <f t="shared" si="30"/>
        <v>0</v>
      </c>
      <c r="Q232">
        <f t="shared" si="31"/>
        <v>97.489000000000004</v>
      </c>
      <c r="R232" s="6">
        <f t="shared" si="32"/>
        <v>0.97489000000000003</v>
      </c>
      <c r="S232">
        <f t="shared" si="33"/>
        <v>0.88</v>
      </c>
      <c r="T232">
        <f>COUNTIF($A$2:$A232,A232)-1</f>
        <v>22</v>
      </c>
      <c r="U232" s="6">
        <f t="shared" si="34"/>
        <v>0</v>
      </c>
      <c r="V232" s="6" t="str">
        <f t="shared" si="35"/>
        <v>Critical</v>
      </c>
    </row>
    <row r="233" spans="1:22" x14ac:dyDescent="0.25">
      <c r="A233" t="s">
        <v>11</v>
      </c>
      <c r="B233" s="5">
        <v>45088</v>
      </c>
      <c r="C233">
        <v>6</v>
      </c>
      <c r="D233">
        <v>16.8</v>
      </c>
      <c r="E233">
        <v>12.2</v>
      </c>
      <c r="F233">
        <v>0</v>
      </c>
      <c r="H233">
        <v>0</v>
      </c>
      <c r="I233">
        <v>0</v>
      </c>
      <c r="J233">
        <v>0</v>
      </c>
      <c r="K233">
        <v>113.22</v>
      </c>
      <c r="L233">
        <f t="shared" si="27"/>
        <v>24</v>
      </c>
      <c r="M233">
        <f t="shared" si="28"/>
        <v>267.90000000000003</v>
      </c>
      <c r="N233">
        <f t="shared" si="29"/>
        <v>4</v>
      </c>
      <c r="O233">
        <f>IFERROR(E233 / VLOOKUP(A233, Baselines!A:B, 2, FALSE) * 100, 0)</f>
        <v>40.935370638034286</v>
      </c>
      <c r="P233" s="6">
        <f t="shared" si="30"/>
        <v>0.22624106526115603</v>
      </c>
      <c r="Q233">
        <f t="shared" si="31"/>
        <v>97.320999999999998</v>
      </c>
      <c r="R233" s="6">
        <f t="shared" si="32"/>
        <v>0.97321000000000002</v>
      </c>
      <c r="S233">
        <f t="shared" si="33"/>
        <v>0.88</v>
      </c>
      <c r="T233">
        <f>COUNTIF($A$2:$A233,A233)-1</f>
        <v>23</v>
      </c>
      <c r="U233" s="6">
        <f t="shared" si="34"/>
        <v>0.19375845906807249</v>
      </c>
      <c r="V233" s="6" t="str">
        <f t="shared" si="35"/>
        <v>Critical</v>
      </c>
    </row>
    <row r="234" spans="1:22" x14ac:dyDescent="0.25">
      <c r="A234" t="s">
        <v>11</v>
      </c>
      <c r="B234" s="5">
        <v>45095</v>
      </c>
      <c r="C234">
        <v>7</v>
      </c>
      <c r="D234">
        <v>23.1</v>
      </c>
      <c r="E234">
        <v>41.2</v>
      </c>
      <c r="F234">
        <v>0</v>
      </c>
      <c r="H234">
        <v>0</v>
      </c>
      <c r="I234">
        <v>0</v>
      </c>
      <c r="J234">
        <v>0</v>
      </c>
      <c r="K234">
        <v>452.22</v>
      </c>
      <c r="L234">
        <f t="shared" si="27"/>
        <v>25</v>
      </c>
      <c r="M234">
        <f t="shared" si="28"/>
        <v>291.00000000000006</v>
      </c>
      <c r="N234">
        <f t="shared" si="29"/>
        <v>4</v>
      </c>
      <c r="O234">
        <f>IFERROR(E234 / VLOOKUP(A234, Baselines!A:B, 2, FALSE) * 100, 0)</f>
        <v>138.24075985959121</v>
      </c>
      <c r="P234" s="6">
        <f t="shared" si="30"/>
        <v>0.764027203996691</v>
      </c>
      <c r="Q234">
        <f t="shared" si="31"/>
        <v>97.09</v>
      </c>
      <c r="R234" s="6">
        <f t="shared" si="32"/>
        <v>0.97089999999999999</v>
      </c>
      <c r="S234">
        <f t="shared" si="33"/>
        <v>0.88</v>
      </c>
      <c r="T234">
        <f>COUNTIF($A$2:$A234,A234)-1</f>
        <v>24</v>
      </c>
      <c r="U234" s="6">
        <f t="shared" si="34"/>
        <v>0.65277873087714089</v>
      </c>
      <c r="V234" s="6" t="str">
        <f t="shared" si="35"/>
        <v>Needs Check</v>
      </c>
    </row>
    <row r="235" spans="1:22" x14ac:dyDescent="0.25">
      <c r="A235" t="s">
        <v>11</v>
      </c>
      <c r="B235" s="5">
        <v>45102</v>
      </c>
      <c r="C235">
        <v>1</v>
      </c>
      <c r="D235">
        <v>4.8</v>
      </c>
      <c r="E235">
        <v>49.2</v>
      </c>
      <c r="F235">
        <v>0</v>
      </c>
      <c r="H235">
        <v>0</v>
      </c>
      <c r="I235">
        <v>0</v>
      </c>
      <c r="J235">
        <v>0</v>
      </c>
      <c r="K235">
        <v>72.58</v>
      </c>
      <c r="L235">
        <f t="shared" si="27"/>
        <v>26</v>
      </c>
      <c r="M235">
        <f t="shared" si="28"/>
        <v>295.80000000000007</v>
      </c>
      <c r="N235">
        <f t="shared" si="29"/>
        <v>4</v>
      </c>
      <c r="O235">
        <f>IFERROR(E235 / VLOOKUP(A235, Baselines!A:B, 2, FALSE) * 100, 0)</f>
        <v>165.08362585174484</v>
      </c>
      <c r="P235" s="6">
        <f t="shared" si="30"/>
        <v>0.91238200088925236</v>
      </c>
      <c r="Q235">
        <f t="shared" si="31"/>
        <v>97.042000000000002</v>
      </c>
      <c r="R235" s="6">
        <f t="shared" si="32"/>
        <v>0.97042000000000006</v>
      </c>
      <c r="S235">
        <f t="shared" si="33"/>
        <v>0.88</v>
      </c>
      <c r="T235">
        <f>COUNTIF($A$2:$A235,A235)-1</f>
        <v>25</v>
      </c>
      <c r="U235" s="6">
        <f t="shared" si="34"/>
        <v>0.77914649234659461</v>
      </c>
      <c r="V235" s="6" t="str">
        <f t="shared" si="35"/>
        <v>Good</v>
      </c>
    </row>
    <row r="236" spans="1:22" x14ac:dyDescent="0.25">
      <c r="A236" t="s">
        <v>11</v>
      </c>
      <c r="B236" s="5">
        <v>45109</v>
      </c>
      <c r="C236">
        <v>2</v>
      </c>
      <c r="D236">
        <v>1</v>
      </c>
      <c r="E236">
        <v>47.9</v>
      </c>
      <c r="F236">
        <v>0</v>
      </c>
      <c r="H236">
        <v>0</v>
      </c>
      <c r="I236">
        <v>0</v>
      </c>
      <c r="J236">
        <v>0</v>
      </c>
      <c r="K236">
        <v>12.72</v>
      </c>
      <c r="L236">
        <f t="shared" si="27"/>
        <v>27</v>
      </c>
      <c r="M236">
        <f t="shared" si="28"/>
        <v>296.80000000000007</v>
      </c>
      <c r="N236">
        <f t="shared" si="29"/>
        <v>4</v>
      </c>
      <c r="O236">
        <f>IFERROR(E236 / VLOOKUP(A236, Baselines!A:B, 2, FALSE) * 100, 0)</f>
        <v>160.72166012801986</v>
      </c>
      <c r="P236" s="6">
        <f t="shared" si="30"/>
        <v>0.88827434639421099</v>
      </c>
      <c r="Q236">
        <f t="shared" si="31"/>
        <v>97.031999999999996</v>
      </c>
      <c r="R236" s="6">
        <f t="shared" si="32"/>
        <v>0.97031999999999996</v>
      </c>
      <c r="S236">
        <f t="shared" si="33"/>
        <v>0.88</v>
      </c>
      <c r="T236">
        <f>COUNTIF($A$2:$A236,A236)-1</f>
        <v>26</v>
      </c>
      <c r="U236" s="6">
        <f t="shared" si="34"/>
        <v>0.75848112013804314</v>
      </c>
      <c r="V236" s="6" t="str">
        <f t="shared" si="35"/>
        <v>Good</v>
      </c>
    </row>
    <row r="237" spans="1:22" x14ac:dyDescent="0.25">
      <c r="A237" t="s">
        <v>11</v>
      </c>
      <c r="B237" s="5">
        <v>45116</v>
      </c>
      <c r="C237">
        <v>7</v>
      </c>
      <c r="D237">
        <v>20.3</v>
      </c>
      <c r="E237">
        <v>28.6</v>
      </c>
      <c r="F237">
        <v>1</v>
      </c>
      <c r="G237" t="s">
        <v>25</v>
      </c>
      <c r="H237">
        <v>514.23</v>
      </c>
      <c r="I237">
        <v>0</v>
      </c>
      <c r="J237">
        <v>0</v>
      </c>
      <c r="K237">
        <v>284</v>
      </c>
      <c r="L237">
        <f t="shared" si="27"/>
        <v>28</v>
      </c>
      <c r="M237">
        <f t="shared" si="28"/>
        <v>317.10000000000008</v>
      </c>
      <c r="N237">
        <f t="shared" si="29"/>
        <v>4</v>
      </c>
      <c r="O237">
        <f>IFERROR(E237 / VLOOKUP(A237, Baselines!A:B, 2, FALSE) * 100, 0)</f>
        <v>95.963245921949238</v>
      </c>
      <c r="P237" s="6">
        <f t="shared" si="30"/>
        <v>0.53036839889090681</v>
      </c>
      <c r="Q237">
        <f t="shared" si="31"/>
        <v>96.828999999999994</v>
      </c>
      <c r="R237" s="6">
        <f t="shared" si="32"/>
        <v>0.96828999999999998</v>
      </c>
      <c r="S237">
        <f t="shared" si="33"/>
        <v>0.88</v>
      </c>
      <c r="T237">
        <f>COUNTIF($A$2:$A237,A237)-1</f>
        <v>27</v>
      </c>
      <c r="U237" s="6">
        <f t="shared" si="34"/>
        <v>0.45192436692662696</v>
      </c>
      <c r="V237" s="6" t="str">
        <f t="shared" si="35"/>
        <v>Needs Check</v>
      </c>
    </row>
    <row r="238" spans="1:22" x14ac:dyDescent="0.25">
      <c r="A238" t="s">
        <v>11</v>
      </c>
      <c r="B238" s="5">
        <v>45123</v>
      </c>
      <c r="C238">
        <v>5</v>
      </c>
      <c r="D238">
        <v>9.5</v>
      </c>
      <c r="E238">
        <v>23.5</v>
      </c>
      <c r="F238">
        <v>0</v>
      </c>
      <c r="H238">
        <v>0</v>
      </c>
      <c r="I238">
        <v>0</v>
      </c>
      <c r="J238">
        <v>0</v>
      </c>
      <c r="K238">
        <v>124.84</v>
      </c>
      <c r="L238">
        <f t="shared" si="27"/>
        <v>29</v>
      </c>
      <c r="M238">
        <f t="shared" si="28"/>
        <v>326.60000000000008</v>
      </c>
      <c r="N238">
        <f t="shared" si="29"/>
        <v>4</v>
      </c>
      <c r="O238">
        <f>IFERROR(E238 / VLOOKUP(A238, Baselines!A:B, 2, FALSE) * 100, 0)</f>
        <v>78.850918851951292</v>
      </c>
      <c r="P238" s="6">
        <f t="shared" si="30"/>
        <v>0.43579221587189892</v>
      </c>
      <c r="Q238">
        <f t="shared" si="31"/>
        <v>96.733999999999995</v>
      </c>
      <c r="R238" s="6">
        <f t="shared" si="32"/>
        <v>0.96733999999999998</v>
      </c>
      <c r="S238">
        <f t="shared" si="33"/>
        <v>0.88</v>
      </c>
      <c r="T238">
        <f>COUNTIF($A$2:$A238,A238)-1</f>
        <v>28</v>
      </c>
      <c r="U238" s="6">
        <f t="shared" si="34"/>
        <v>0.37097213304933996</v>
      </c>
      <c r="V238" s="6" t="str">
        <f t="shared" si="35"/>
        <v>Needs Check</v>
      </c>
    </row>
    <row r="239" spans="1:22" x14ac:dyDescent="0.25">
      <c r="A239" t="s">
        <v>11</v>
      </c>
      <c r="B239" s="5">
        <v>45130</v>
      </c>
      <c r="C239">
        <v>2</v>
      </c>
      <c r="D239">
        <v>4.2</v>
      </c>
      <c r="E239">
        <v>26.7</v>
      </c>
      <c r="F239">
        <v>0</v>
      </c>
      <c r="H239">
        <v>0</v>
      </c>
      <c r="I239">
        <v>0</v>
      </c>
      <c r="J239">
        <v>0</v>
      </c>
      <c r="K239">
        <v>23.24</v>
      </c>
      <c r="L239">
        <f t="shared" si="27"/>
        <v>30</v>
      </c>
      <c r="M239">
        <f t="shared" si="28"/>
        <v>330.80000000000007</v>
      </c>
      <c r="N239">
        <f t="shared" si="29"/>
        <v>4</v>
      </c>
      <c r="O239">
        <f>IFERROR(E239 / VLOOKUP(A239, Baselines!A:B, 2, FALSE) * 100, 0)</f>
        <v>89.58806524881274</v>
      </c>
      <c r="P239" s="6">
        <f t="shared" si="30"/>
        <v>0.49513413462892347</v>
      </c>
      <c r="Q239">
        <f t="shared" si="31"/>
        <v>96.692000000000007</v>
      </c>
      <c r="R239" s="6">
        <f t="shared" si="32"/>
        <v>0.96692000000000011</v>
      </c>
      <c r="S239">
        <f t="shared" si="33"/>
        <v>0.88</v>
      </c>
      <c r="T239">
        <f>COUNTIF($A$2:$A239,A239)-1</f>
        <v>29</v>
      </c>
      <c r="U239" s="6">
        <f t="shared" si="34"/>
        <v>0.42130448576075091</v>
      </c>
      <c r="V239" s="6" t="str">
        <f t="shared" si="35"/>
        <v>Needs Check</v>
      </c>
    </row>
    <row r="240" spans="1:22" x14ac:dyDescent="0.25">
      <c r="A240" t="s">
        <v>11</v>
      </c>
      <c r="B240" s="5">
        <v>45137</v>
      </c>
      <c r="C240">
        <v>1</v>
      </c>
      <c r="D240">
        <v>2.5</v>
      </c>
      <c r="E240">
        <v>11.5</v>
      </c>
      <c r="F240">
        <v>0</v>
      </c>
      <c r="H240">
        <v>0</v>
      </c>
      <c r="I240">
        <v>0</v>
      </c>
      <c r="J240">
        <v>0</v>
      </c>
      <c r="K240">
        <v>15.65</v>
      </c>
      <c r="L240">
        <f t="shared" si="27"/>
        <v>31</v>
      </c>
      <c r="M240">
        <f t="shared" si="28"/>
        <v>333.30000000000007</v>
      </c>
      <c r="N240">
        <f t="shared" si="29"/>
        <v>4</v>
      </c>
      <c r="O240">
        <f>IFERROR(E240 / VLOOKUP(A240, Baselines!A:B, 2, FALSE) * 100, 0)</f>
        <v>38.586619863720841</v>
      </c>
      <c r="P240" s="6">
        <f t="shared" si="30"/>
        <v>0.2132600205330569</v>
      </c>
      <c r="Q240">
        <f t="shared" si="31"/>
        <v>96.667000000000002</v>
      </c>
      <c r="R240" s="6">
        <f t="shared" si="32"/>
        <v>0.96667000000000003</v>
      </c>
      <c r="S240">
        <f t="shared" si="33"/>
        <v>0.88</v>
      </c>
      <c r="T240">
        <f>COUNTIF($A$2:$A240,A240)-1</f>
        <v>30</v>
      </c>
      <c r="U240" s="6">
        <f t="shared" si="34"/>
        <v>0.18141381636284731</v>
      </c>
      <c r="V240" s="6" t="str">
        <f t="shared" si="35"/>
        <v>Critical</v>
      </c>
    </row>
    <row r="241" spans="1:22" x14ac:dyDescent="0.25">
      <c r="A241" t="s">
        <v>11</v>
      </c>
      <c r="B241" s="5">
        <v>45144</v>
      </c>
      <c r="C241">
        <v>1</v>
      </c>
      <c r="D241">
        <v>1.2</v>
      </c>
      <c r="E241">
        <v>15.8</v>
      </c>
      <c r="F241">
        <v>0</v>
      </c>
      <c r="H241">
        <v>0</v>
      </c>
      <c r="I241">
        <v>0</v>
      </c>
      <c r="J241">
        <v>0</v>
      </c>
      <c r="K241">
        <v>12.22</v>
      </c>
      <c r="L241">
        <f t="shared" si="27"/>
        <v>32</v>
      </c>
      <c r="M241">
        <f t="shared" si="28"/>
        <v>334.50000000000006</v>
      </c>
      <c r="N241">
        <f t="shared" si="29"/>
        <v>4</v>
      </c>
      <c r="O241">
        <f>IFERROR(E241 / VLOOKUP(A241, Baselines!A:B, 2, FALSE) * 100, 0)</f>
        <v>53.014660334503425</v>
      </c>
      <c r="P241" s="6">
        <f t="shared" si="30"/>
        <v>0.29300072386280868</v>
      </c>
      <c r="Q241">
        <f t="shared" si="31"/>
        <v>96.655000000000001</v>
      </c>
      <c r="R241" s="6">
        <f t="shared" si="32"/>
        <v>0.96655000000000002</v>
      </c>
      <c r="S241">
        <f t="shared" si="33"/>
        <v>0.88</v>
      </c>
      <c r="T241">
        <f>COUNTIF($A$2:$A241,A241)-1</f>
        <v>31</v>
      </c>
      <c r="U241" s="6">
        <f t="shared" si="34"/>
        <v>0.249215867691646</v>
      </c>
      <c r="V241" s="6" t="str">
        <f t="shared" si="35"/>
        <v>Critical</v>
      </c>
    </row>
    <row r="242" spans="1:22" x14ac:dyDescent="0.25">
      <c r="A242" t="s">
        <v>11</v>
      </c>
      <c r="B242" s="5">
        <v>45151</v>
      </c>
      <c r="C242">
        <v>7</v>
      </c>
      <c r="D242">
        <v>30.1</v>
      </c>
      <c r="E242">
        <v>19.8</v>
      </c>
      <c r="F242">
        <v>0</v>
      </c>
      <c r="H242">
        <v>0</v>
      </c>
      <c r="I242">
        <v>0</v>
      </c>
      <c r="J242">
        <v>0</v>
      </c>
      <c r="K242">
        <v>481.31</v>
      </c>
      <c r="L242">
        <f t="shared" si="27"/>
        <v>33</v>
      </c>
      <c r="M242">
        <f t="shared" si="28"/>
        <v>364.60000000000008</v>
      </c>
      <c r="N242">
        <f t="shared" si="29"/>
        <v>4</v>
      </c>
      <c r="O242">
        <f>IFERROR(E242 / VLOOKUP(A242, Baselines!A:B, 2, FALSE) * 100, 0)</f>
        <v>66.436093330580235</v>
      </c>
      <c r="P242" s="6">
        <f t="shared" si="30"/>
        <v>0.36717812230908931</v>
      </c>
      <c r="Q242">
        <f t="shared" si="31"/>
        <v>96.353999999999999</v>
      </c>
      <c r="R242" s="6">
        <f t="shared" si="32"/>
        <v>0.96353999999999995</v>
      </c>
      <c r="S242">
        <f t="shared" si="33"/>
        <v>0.88</v>
      </c>
      <c r="T242">
        <f>COUNTIF($A$2:$A242,A242)-1</f>
        <v>32</v>
      </c>
      <c r="U242" s="6">
        <f t="shared" si="34"/>
        <v>0.31133591101333591</v>
      </c>
      <c r="V242" s="6" t="str">
        <f t="shared" si="35"/>
        <v>Needs Check</v>
      </c>
    </row>
    <row r="243" spans="1:22" x14ac:dyDescent="0.25">
      <c r="A243" t="s">
        <v>11</v>
      </c>
      <c r="B243" s="5">
        <v>45158</v>
      </c>
      <c r="C243">
        <v>7</v>
      </c>
      <c r="D243">
        <v>4.8999999999999986</v>
      </c>
      <c r="E243">
        <v>23.1</v>
      </c>
      <c r="F243">
        <v>1</v>
      </c>
      <c r="G243" t="s">
        <v>24</v>
      </c>
      <c r="H243">
        <v>979.16</v>
      </c>
      <c r="I243">
        <v>0</v>
      </c>
      <c r="J243">
        <v>0</v>
      </c>
      <c r="K243">
        <v>89.33</v>
      </c>
      <c r="L243">
        <f t="shared" si="27"/>
        <v>34</v>
      </c>
      <c r="M243">
        <f t="shared" si="28"/>
        <v>369.50000000000006</v>
      </c>
      <c r="N243">
        <f t="shared" si="29"/>
        <v>4</v>
      </c>
      <c r="O243">
        <f>IFERROR(E243 / VLOOKUP(A243, Baselines!A:B, 2, FALSE) * 100, 0)</f>
        <v>77.508775552343607</v>
      </c>
      <c r="P243" s="6">
        <f t="shared" si="30"/>
        <v>0.42837447602727086</v>
      </c>
      <c r="Q243">
        <f t="shared" si="31"/>
        <v>96.304999999999993</v>
      </c>
      <c r="R243" s="6">
        <f t="shared" si="32"/>
        <v>0.96304999999999996</v>
      </c>
      <c r="S243">
        <f t="shared" si="33"/>
        <v>0.88</v>
      </c>
      <c r="T243">
        <f>COUNTIF($A$2:$A243,A243)-1</f>
        <v>33</v>
      </c>
      <c r="U243" s="6">
        <f t="shared" si="34"/>
        <v>0.3630405144414956</v>
      </c>
      <c r="V243" s="6" t="str">
        <f t="shared" si="35"/>
        <v>Needs Check</v>
      </c>
    </row>
    <row r="244" spans="1:22" x14ac:dyDescent="0.25">
      <c r="A244" t="s">
        <v>11</v>
      </c>
      <c r="B244" s="5">
        <v>45165</v>
      </c>
      <c r="C244">
        <v>6</v>
      </c>
      <c r="D244">
        <v>19.8</v>
      </c>
      <c r="E244">
        <v>39</v>
      </c>
      <c r="F244">
        <v>0</v>
      </c>
      <c r="H244">
        <v>0</v>
      </c>
      <c r="I244">
        <v>0</v>
      </c>
      <c r="J244">
        <v>0</v>
      </c>
      <c r="K244">
        <v>188.69</v>
      </c>
      <c r="L244">
        <f t="shared" si="27"/>
        <v>35</v>
      </c>
      <c r="M244">
        <f t="shared" si="28"/>
        <v>389.30000000000007</v>
      </c>
      <c r="N244">
        <f t="shared" si="29"/>
        <v>4</v>
      </c>
      <c r="O244">
        <f>IFERROR(E244 / VLOOKUP(A244, Baselines!A:B, 2, FALSE) * 100, 0)</f>
        <v>130.85897171174895</v>
      </c>
      <c r="P244" s="6">
        <f t="shared" si="30"/>
        <v>0.72322963485123659</v>
      </c>
      <c r="Q244">
        <f t="shared" si="31"/>
        <v>96.106999999999999</v>
      </c>
      <c r="R244" s="6">
        <f t="shared" si="32"/>
        <v>0.96106999999999998</v>
      </c>
      <c r="S244">
        <f t="shared" si="33"/>
        <v>0.88</v>
      </c>
      <c r="T244">
        <f>COUNTIF($A$2:$A244,A244)-1</f>
        <v>34</v>
      </c>
      <c r="U244" s="6">
        <f t="shared" si="34"/>
        <v>0.61166538854650054</v>
      </c>
      <c r="V244" s="6" t="str">
        <f t="shared" si="35"/>
        <v>Needs Check</v>
      </c>
    </row>
    <row r="245" spans="1:22" x14ac:dyDescent="0.25">
      <c r="A245" t="s">
        <v>11</v>
      </c>
      <c r="B245" s="5">
        <v>45172</v>
      </c>
      <c r="C245">
        <v>6</v>
      </c>
      <c r="D245">
        <v>3.6</v>
      </c>
      <c r="E245">
        <v>48</v>
      </c>
      <c r="F245">
        <v>0</v>
      </c>
      <c r="H245">
        <v>0</v>
      </c>
      <c r="I245">
        <v>0</v>
      </c>
      <c r="J245">
        <v>0</v>
      </c>
      <c r="K245">
        <v>65.680000000000007</v>
      </c>
      <c r="L245">
        <f t="shared" si="27"/>
        <v>36</v>
      </c>
      <c r="M245">
        <f t="shared" si="28"/>
        <v>392.90000000000009</v>
      </c>
      <c r="N245">
        <f t="shared" si="29"/>
        <v>4</v>
      </c>
      <c r="O245">
        <f>IFERROR(E245 / VLOOKUP(A245, Baselines!A:B, 2, FALSE) * 100, 0)</f>
        <v>161.05719595292177</v>
      </c>
      <c r="P245" s="6">
        <f t="shared" si="30"/>
        <v>0.89012878135536799</v>
      </c>
      <c r="Q245">
        <f t="shared" si="31"/>
        <v>96.070999999999998</v>
      </c>
      <c r="R245" s="6">
        <f t="shared" si="32"/>
        <v>0.96070999999999995</v>
      </c>
      <c r="S245">
        <f t="shared" si="33"/>
        <v>0.88</v>
      </c>
      <c r="T245">
        <f>COUNTIF($A$2:$A245,A245)-1</f>
        <v>35</v>
      </c>
      <c r="U245" s="6">
        <f t="shared" si="34"/>
        <v>0.75253694695160567</v>
      </c>
      <c r="V245" s="6" t="str">
        <f t="shared" si="35"/>
        <v>Good</v>
      </c>
    </row>
    <row r="246" spans="1:22" x14ac:dyDescent="0.25">
      <c r="A246" t="s">
        <v>11</v>
      </c>
      <c r="B246" s="5">
        <v>45179</v>
      </c>
      <c r="C246">
        <v>6</v>
      </c>
      <c r="D246">
        <v>34.799999999999997</v>
      </c>
      <c r="E246">
        <v>41.7</v>
      </c>
      <c r="F246">
        <v>0</v>
      </c>
      <c r="H246">
        <v>0</v>
      </c>
      <c r="I246">
        <v>0</v>
      </c>
      <c r="J246">
        <v>0</v>
      </c>
      <c r="K246">
        <v>495.33</v>
      </c>
      <c r="L246">
        <f t="shared" si="27"/>
        <v>37</v>
      </c>
      <c r="M246">
        <f t="shared" si="28"/>
        <v>427.7000000000001</v>
      </c>
      <c r="N246">
        <f t="shared" si="29"/>
        <v>4</v>
      </c>
      <c r="O246">
        <f>IFERROR(E246 / VLOOKUP(A246, Baselines!A:B, 2, FALSE) * 100, 0)</f>
        <v>139.91843898410082</v>
      </c>
      <c r="P246" s="6">
        <f t="shared" si="30"/>
        <v>0.77329937880247612</v>
      </c>
      <c r="Q246">
        <f t="shared" si="31"/>
        <v>95.722999999999999</v>
      </c>
      <c r="R246" s="6">
        <f t="shared" si="32"/>
        <v>0.95723000000000003</v>
      </c>
      <c r="S246">
        <f t="shared" si="33"/>
        <v>0.88</v>
      </c>
      <c r="T246">
        <f>COUNTIF($A$2:$A246,A246)-1</f>
        <v>36</v>
      </c>
      <c r="U246" s="6">
        <f t="shared" si="34"/>
        <v>0.651398320646563</v>
      </c>
      <c r="V246" s="6" t="str">
        <f t="shared" si="35"/>
        <v>Needs Check</v>
      </c>
    </row>
    <row r="247" spans="1:22" x14ac:dyDescent="0.25">
      <c r="A247" t="s">
        <v>11</v>
      </c>
      <c r="B247" s="5">
        <v>45186</v>
      </c>
      <c r="C247">
        <v>3</v>
      </c>
      <c r="D247">
        <v>12.9</v>
      </c>
      <c r="E247">
        <v>12</v>
      </c>
      <c r="F247">
        <v>0</v>
      </c>
      <c r="H247">
        <v>0</v>
      </c>
      <c r="I247">
        <v>0</v>
      </c>
      <c r="J247">
        <v>0</v>
      </c>
      <c r="K247">
        <v>245.52</v>
      </c>
      <c r="L247">
        <f t="shared" si="27"/>
        <v>38</v>
      </c>
      <c r="M247">
        <f t="shared" si="28"/>
        <v>440.60000000000008</v>
      </c>
      <c r="N247">
        <f t="shared" si="29"/>
        <v>4</v>
      </c>
      <c r="O247">
        <f>IFERROR(E247 / VLOOKUP(A247, Baselines!A:B, 2, FALSE) * 100, 0)</f>
        <v>40.264298988230443</v>
      </c>
      <c r="P247" s="6">
        <f t="shared" si="30"/>
        <v>0.222532195338842</v>
      </c>
      <c r="Q247">
        <f t="shared" si="31"/>
        <v>95.593999999999994</v>
      </c>
      <c r="R247" s="6">
        <f t="shared" si="32"/>
        <v>0.9559399999999999</v>
      </c>
      <c r="S247">
        <f t="shared" si="33"/>
        <v>0.88</v>
      </c>
      <c r="T247">
        <f>COUNTIF($A$2:$A247,A247)-1</f>
        <v>37</v>
      </c>
      <c r="U247" s="6">
        <f t="shared" si="34"/>
        <v>0.1872001355947471</v>
      </c>
      <c r="V247" s="6" t="str">
        <f t="shared" si="35"/>
        <v>Critical</v>
      </c>
    </row>
    <row r="248" spans="1:22" x14ac:dyDescent="0.25">
      <c r="A248" t="s">
        <v>11</v>
      </c>
      <c r="B248" s="5">
        <v>45193</v>
      </c>
      <c r="C248">
        <v>4</v>
      </c>
      <c r="D248">
        <v>18.399999999999999</v>
      </c>
      <c r="E248">
        <v>41.1</v>
      </c>
      <c r="F248">
        <v>0</v>
      </c>
      <c r="H248">
        <v>0</v>
      </c>
      <c r="I248">
        <v>0</v>
      </c>
      <c r="J248">
        <v>0</v>
      </c>
      <c r="K248">
        <v>258.88</v>
      </c>
      <c r="L248">
        <f t="shared" si="27"/>
        <v>39</v>
      </c>
      <c r="M248">
        <f t="shared" si="28"/>
        <v>459.00000000000006</v>
      </c>
      <c r="N248">
        <f t="shared" si="29"/>
        <v>4</v>
      </c>
      <c r="O248">
        <f>IFERROR(E248 / VLOOKUP(A248, Baselines!A:B, 2, FALSE) * 100, 0)</f>
        <v>137.90522403468927</v>
      </c>
      <c r="P248" s="6">
        <f t="shared" si="30"/>
        <v>0.76217276903553388</v>
      </c>
      <c r="Q248">
        <f t="shared" si="31"/>
        <v>95.41</v>
      </c>
      <c r="R248" s="6">
        <f t="shared" si="32"/>
        <v>0.95409999999999995</v>
      </c>
      <c r="S248">
        <f t="shared" si="33"/>
        <v>0.88</v>
      </c>
      <c r="T248">
        <f>COUNTIF($A$2:$A248,A248)-1</f>
        <v>38</v>
      </c>
      <c r="U248" s="6">
        <f t="shared" si="34"/>
        <v>0.63992635426438649</v>
      </c>
      <c r="V248" s="6" t="str">
        <f t="shared" si="35"/>
        <v>Needs Check</v>
      </c>
    </row>
    <row r="249" spans="1:22" x14ac:dyDescent="0.25">
      <c r="A249" t="s">
        <v>11</v>
      </c>
      <c r="B249" s="5">
        <v>45200</v>
      </c>
      <c r="C249">
        <v>2</v>
      </c>
      <c r="D249">
        <v>8.4</v>
      </c>
      <c r="E249">
        <v>20.9</v>
      </c>
      <c r="F249">
        <v>0</v>
      </c>
      <c r="H249">
        <v>0</v>
      </c>
      <c r="I249">
        <v>1</v>
      </c>
      <c r="J249">
        <v>4</v>
      </c>
      <c r="K249">
        <v>124.81</v>
      </c>
      <c r="L249">
        <f t="shared" si="27"/>
        <v>40</v>
      </c>
      <c r="M249">
        <f t="shared" si="28"/>
        <v>467.40000000000003</v>
      </c>
      <c r="N249">
        <f t="shared" si="29"/>
        <v>5</v>
      </c>
      <c r="O249">
        <f>IFERROR(E249 / VLOOKUP(A249, Baselines!A:B, 2, FALSE) * 100, 0)</f>
        <v>70.126987404501349</v>
      </c>
      <c r="P249" s="6">
        <f t="shared" si="30"/>
        <v>0.38757690688181645</v>
      </c>
      <c r="Q249">
        <f t="shared" si="31"/>
        <v>95.325999999999993</v>
      </c>
      <c r="R249" s="6">
        <f t="shared" si="32"/>
        <v>0.95325999999999989</v>
      </c>
      <c r="S249">
        <f t="shared" si="33"/>
        <v>0.85</v>
      </c>
      <c r="T249">
        <f>COUNTIF($A$2:$A249,A249)-1</f>
        <v>39</v>
      </c>
      <c r="U249" s="6">
        <f t="shared" si="34"/>
        <v>0.31404232791603626</v>
      </c>
      <c r="V249" s="6" t="str">
        <f t="shared" si="35"/>
        <v>Needs Check</v>
      </c>
    </row>
    <row r="250" spans="1:22" x14ac:dyDescent="0.25">
      <c r="A250" t="s">
        <v>11</v>
      </c>
      <c r="B250" s="5">
        <v>45207</v>
      </c>
      <c r="C250">
        <v>4</v>
      </c>
      <c r="D250">
        <v>8</v>
      </c>
      <c r="E250">
        <v>34</v>
      </c>
      <c r="F250">
        <v>0</v>
      </c>
      <c r="H250">
        <v>0</v>
      </c>
      <c r="I250">
        <v>0</v>
      </c>
      <c r="J250">
        <v>0</v>
      </c>
      <c r="K250">
        <v>66.56</v>
      </c>
      <c r="L250">
        <f t="shared" si="27"/>
        <v>41</v>
      </c>
      <c r="M250">
        <f t="shared" si="28"/>
        <v>475.40000000000003</v>
      </c>
      <c r="N250">
        <f t="shared" si="29"/>
        <v>5</v>
      </c>
      <c r="O250">
        <f>IFERROR(E250 / VLOOKUP(A250, Baselines!A:B, 2, FALSE) * 100, 0)</f>
        <v>114.08218046665293</v>
      </c>
      <c r="P250" s="6">
        <f t="shared" si="30"/>
        <v>0.63050788679338565</v>
      </c>
      <c r="Q250">
        <f t="shared" si="31"/>
        <v>95.245999999999995</v>
      </c>
      <c r="R250" s="6">
        <f t="shared" si="32"/>
        <v>0.95245999999999997</v>
      </c>
      <c r="S250">
        <f t="shared" si="33"/>
        <v>0.85</v>
      </c>
      <c r="T250">
        <f>COUNTIF($A$2:$A250,A250)-1</f>
        <v>40</v>
      </c>
      <c r="U250" s="6">
        <f t="shared" si="34"/>
        <v>0.51045351057694388</v>
      </c>
      <c r="V250" s="6" t="str">
        <f t="shared" si="35"/>
        <v>Needs Check</v>
      </c>
    </row>
    <row r="251" spans="1:22" x14ac:dyDescent="0.25">
      <c r="A251" t="s">
        <v>11</v>
      </c>
      <c r="B251" s="5">
        <v>45214</v>
      </c>
      <c r="C251">
        <v>0</v>
      </c>
      <c r="D251">
        <v>0</v>
      </c>
      <c r="E251">
        <v>0</v>
      </c>
      <c r="F251">
        <v>0</v>
      </c>
      <c r="H251">
        <v>0</v>
      </c>
      <c r="I251">
        <v>0</v>
      </c>
      <c r="J251">
        <v>0</v>
      </c>
      <c r="K251">
        <v>0</v>
      </c>
      <c r="L251">
        <f t="shared" si="27"/>
        <v>42</v>
      </c>
      <c r="M251">
        <f t="shared" si="28"/>
        <v>475.40000000000003</v>
      </c>
      <c r="N251">
        <f t="shared" si="29"/>
        <v>5</v>
      </c>
      <c r="O251">
        <f>IFERROR(E251 / VLOOKUP(A251, Baselines!A:B, 2, FALSE) * 100, 0)</f>
        <v>0</v>
      </c>
      <c r="P251" s="6">
        <f t="shared" si="30"/>
        <v>0</v>
      </c>
      <c r="Q251">
        <f t="shared" si="31"/>
        <v>95.245999999999995</v>
      </c>
      <c r="R251" s="6">
        <f t="shared" si="32"/>
        <v>0.95245999999999997</v>
      </c>
      <c r="S251">
        <f t="shared" si="33"/>
        <v>0.85</v>
      </c>
      <c r="T251">
        <f>COUNTIF($A$2:$A251,A251)-1</f>
        <v>41</v>
      </c>
      <c r="U251" s="6">
        <f t="shared" si="34"/>
        <v>0</v>
      </c>
      <c r="V251" s="6" t="str">
        <f t="shared" si="35"/>
        <v>Critical</v>
      </c>
    </row>
    <row r="252" spans="1:22" x14ac:dyDescent="0.25">
      <c r="A252" t="s">
        <v>11</v>
      </c>
      <c r="B252" s="5">
        <v>45221</v>
      </c>
      <c r="C252">
        <v>7</v>
      </c>
      <c r="D252">
        <v>25.9</v>
      </c>
      <c r="E252">
        <v>35.4</v>
      </c>
      <c r="F252">
        <v>0</v>
      </c>
      <c r="H252">
        <v>0</v>
      </c>
      <c r="I252">
        <v>0</v>
      </c>
      <c r="J252">
        <v>0</v>
      </c>
      <c r="K252">
        <v>490.76</v>
      </c>
      <c r="L252">
        <f t="shared" si="27"/>
        <v>43</v>
      </c>
      <c r="M252">
        <f t="shared" si="28"/>
        <v>501.3</v>
      </c>
      <c r="N252">
        <f t="shared" si="29"/>
        <v>5</v>
      </c>
      <c r="O252">
        <f>IFERROR(E252 / VLOOKUP(A252, Baselines!A:B, 2, FALSE) * 100, 0)</f>
        <v>118.77968201527982</v>
      </c>
      <c r="P252" s="6">
        <f t="shared" si="30"/>
        <v>0.65646997624958392</v>
      </c>
      <c r="Q252">
        <f t="shared" si="31"/>
        <v>94.986999999999995</v>
      </c>
      <c r="R252" s="6">
        <f t="shared" si="32"/>
        <v>0.94986999999999999</v>
      </c>
      <c r="S252">
        <f t="shared" si="33"/>
        <v>0.85</v>
      </c>
      <c r="T252">
        <f>COUNTIF($A$2:$A252,A252)-1</f>
        <v>42</v>
      </c>
      <c r="U252" s="6">
        <f t="shared" si="34"/>
        <v>0.53002696588916343</v>
      </c>
      <c r="V252" s="6" t="str">
        <f t="shared" si="35"/>
        <v>Needs Check</v>
      </c>
    </row>
    <row r="253" spans="1:22" x14ac:dyDescent="0.25">
      <c r="A253" t="s">
        <v>11</v>
      </c>
      <c r="B253" s="5">
        <v>45228</v>
      </c>
      <c r="C253">
        <v>0</v>
      </c>
      <c r="D253">
        <v>0</v>
      </c>
      <c r="E253">
        <v>0</v>
      </c>
      <c r="F253">
        <v>0</v>
      </c>
      <c r="H253">
        <v>0</v>
      </c>
      <c r="I253">
        <v>0</v>
      </c>
      <c r="J253">
        <v>0</v>
      </c>
      <c r="K253">
        <v>0</v>
      </c>
      <c r="L253">
        <f t="shared" si="27"/>
        <v>44</v>
      </c>
      <c r="M253">
        <f t="shared" si="28"/>
        <v>501.3</v>
      </c>
      <c r="N253">
        <f t="shared" si="29"/>
        <v>5</v>
      </c>
      <c r="O253">
        <f>IFERROR(E253 / VLOOKUP(A253, Baselines!A:B, 2, FALSE) * 100, 0)</f>
        <v>0</v>
      </c>
      <c r="P253" s="6">
        <f t="shared" si="30"/>
        <v>0</v>
      </c>
      <c r="Q253">
        <f t="shared" si="31"/>
        <v>94.986999999999995</v>
      </c>
      <c r="R253" s="6">
        <f t="shared" si="32"/>
        <v>0.94986999999999999</v>
      </c>
      <c r="S253">
        <f t="shared" si="33"/>
        <v>0.85</v>
      </c>
      <c r="T253">
        <f>COUNTIF($A$2:$A253,A253)-1</f>
        <v>43</v>
      </c>
      <c r="U253" s="6">
        <f t="shared" si="34"/>
        <v>0</v>
      </c>
      <c r="V253" s="6" t="str">
        <f t="shared" si="35"/>
        <v>Critical</v>
      </c>
    </row>
    <row r="254" spans="1:22" x14ac:dyDescent="0.25">
      <c r="A254" t="s">
        <v>11</v>
      </c>
      <c r="B254" s="5">
        <v>45235</v>
      </c>
      <c r="C254">
        <v>7</v>
      </c>
      <c r="D254">
        <v>11.9</v>
      </c>
      <c r="E254">
        <v>37.9</v>
      </c>
      <c r="F254">
        <v>0</v>
      </c>
      <c r="H254">
        <v>0</v>
      </c>
      <c r="I254">
        <v>0</v>
      </c>
      <c r="J254">
        <v>0</v>
      </c>
      <c r="K254">
        <v>65.260000000000005</v>
      </c>
      <c r="L254">
        <f t="shared" si="27"/>
        <v>45</v>
      </c>
      <c r="M254">
        <f t="shared" si="28"/>
        <v>513.20000000000005</v>
      </c>
      <c r="N254">
        <f t="shared" si="29"/>
        <v>5</v>
      </c>
      <c r="O254">
        <f>IFERROR(E254 / VLOOKUP(A254, Baselines!A:B, 2, FALSE) * 100, 0)</f>
        <v>127.16807763782782</v>
      </c>
      <c r="P254" s="6">
        <f t="shared" si="30"/>
        <v>0.70283085027850933</v>
      </c>
      <c r="Q254">
        <f t="shared" si="31"/>
        <v>94.867999999999995</v>
      </c>
      <c r="R254" s="6">
        <f t="shared" si="32"/>
        <v>0.94867999999999997</v>
      </c>
      <c r="S254">
        <f t="shared" si="33"/>
        <v>0.85</v>
      </c>
      <c r="T254">
        <f>COUNTIF($A$2:$A254,A254)-1</f>
        <v>44</v>
      </c>
      <c r="U254" s="6">
        <f t="shared" si="34"/>
        <v>0.56674733538588373</v>
      </c>
      <c r="V254" s="6" t="str">
        <f t="shared" si="35"/>
        <v>Needs Check</v>
      </c>
    </row>
    <row r="255" spans="1:22" x14ac:dyDescent="0.25">
      <c r="A255" t="s">
        <v>11</v>
      </c>
      <c r="B255" s="5">
        <v>45242</v>
      </c>
      <c r="C255">
        <v>1</v>
      </c>
      <c r="D255">
        <v>4</v>
      </c>
      <c r="E255">
        <v>32.5</v>
      </c>
      <c r="F255">
        <v>0</v>
      </c>
      <c r="H255">
        <v>0</v>
      </c>
      <c r="I255">
        <v>0</v>
      </c>
      <c r="J255">
        <v>0</v>
      </c>
      <c r="K255">
        <v>79.09</v>
      </c>
      <c r="L255">
        <f t="shared" si="27"/>
        <v>46</v>
      </c>
      <c r="M255">
        <f t="shared" si="28"/>
        <v>517.20000000000005</v>
      </c>
      <c r="N255">
        <f t="shared" si="29"/>
        <v>5</v>
      </c>
      <c r="O255">
        <f>IFERROR(E255 / VLOOKUP(A255, Baselines!A:B, 2, FALSE) * 100, 0)</f>
        <v>109.04914309312413</v>
      </c>
      <c r="P255" s="6">
        <f t="shared" si="30"/>
        <v>0.60269136237603049</v>
      </c>
      <c r="Q255">
        <f t="shared" si="31"/>
        <v>94.828000000000003</v>
      </c>
      <c r="R255" s="6">
        <f t="shared" si="32"/>
        <v>0.94828000000000001</v>
      </c>
      <c r="S255">
        <f t="shared" si="33"/>
        <v>0.85</v>
      </c>
      <c r="T255">
        <f>COUNTIF($A$2:$A255,A255)-1</f>
        <v>45</v>
      </c>
      <c r="U255" s="6">
        <f t="shared" si="34"/>
        <v>0.48579214034685086</v>
      </c>
      <c r="V255" s="6" t="str">
        <f t="shared" si="35"/>
        <v>Needs Check</v>
      </c>
    </row>
    <row r="256" spans="1:22" x14ac:dyDescent="0.25">
      <c r="A256" t="s">
        <v>11</v>
      </c>
      <c r="B256" s="5">
        <v>45249</v>
      </c>
      <c r="C256">
        <v>5</v>
      </c>
      <c r="D256">
        <v>11</v>
      </c>
      <c r="E256">
        <v>40</v>
      </c>
      <c r="F256">
        <v>0</v>
      </c>
      <c r="H256">
        <v>0</v>
      </c>
      <c r="I256">
        <v>0</v>
      </c>
      <c r="J256">
        <v>0</v>
      </c>
      <c r="K256">
        <v>80.72</v>
      </c>
      <c r="L256">
        <f t="shared" si="27"/>
        <v>47</v>
      </c>
      <c r="M256">
        <f t="shared" si="28"/>
        <v>528.20000000000005</v>
      </c>
      <c r="N256">
        <f t="shared" si="29"/>
        <v>5</v>
      </c>
      <c r="O256">
        <f>IFERROR(E256 / VLOOKUP(A256, Baselines!A:B, 2, FALSE) * 100, 0)</f>
        <v>134.21432996076817</v>
      </c>
      <c r="P256" s="6">
        <f t="shared" si="30"/>
        <v>0.74177398446280673</v>
      </c>
      <c r="Q256">
        <f t="shared" si="31"/>
        <v>94.718000000000004</v>
      </c>
      <c r="R256" s="6">
        <f t="shared" si="32"/>
        <v>0.94718000000000002</v>
      </c>
      <c r="S256">
        <f t="shared" si="33"/>
        <v>0.85</v>
      </c>
      <c r="T256">
        <f>COUNTIF($A$2:$A256,A256)-1</f>
        <v>46</v>
      </c>
      <c r="U256" s="6">
        <f t="shared" si="34"/>
        <v>0.59720446021295914</v>
      </c>
      <c r="V256" s="6" t="str">
        <f t="shared" si="35"/>
        <v>Needs Check</v>
      </c>
    </row>
    <row r="257" spans="1:22" x14ac:dyDescent="0.25">
      <c r="A257" t="s">
        <v>11</v>
      </c>
      <c r="B257" s="5">
        <v>45256</v>
      </c>
      <c r="C257">
        <v>2</v>
      </c>
      <c r="D257">
        <v>7.8</v>
      </c>
      <c r="E257">
        <v>32.6</v>
      </c>
      <c r="F257">
        <v>0</v>
      </c>
      <c r="H257">
        <v>0</v>
      </c>
      <c r="I257">
        <v>0</v>
      </c>
      <c r="J257">
        <v>0</v>
      </c>
      <c r="K257">
        <v>126.91</v>
      </c>
      <c r="L257">
        <f t="shared" si="27"/>
        <v>48</v>
      </c>
      <c r="M257">
        <f t="shared" si="28"/>
        <v>536</v>
      </c>
      <c r="N257">
        <f t="shared" si="29"/>
        <v>5</v>
      </c>
      <c r="O257">
        <f>IFERROR(E257 / VLOOKUP(A257, Baselines!A:B, 2, FALSE) * 100, 0)</f>
        <v>109.38467891802605</v>
      </c>
      <c r="P257" s="6">
        <f t="shared" si="30"/>
        <v>0.6045457973371875</v>
      </c>
      <c r="Q257">
        <f t="shared" si="31"/>
        <v>94.64</v>
      </c>
      <c r="R257" s="6">
        <f t="shared" si="32"/>
        <v>0.94640000000000002</v>
      </c>
      <c r="S257">
        <f t="shared" si="33"/>
        <v>0.85</v>
      </c>
      <c r="T257">
        <f>COUNTIF($A$2:$A257,A257)-1</f>
        <v>47</v>
      </c>
      <c r="U257" s="6">
        <f t="shared" si="34"/>
        <v>0.48632082120992715</v>
      </c>
      <c r="V257" s="6" t="str">
        <f t="shared" si="35"/>
        <v>Needs Check</v>
      </c>
    </row>
    <row r="258" spans="1:22" x14ac:dyDescent="0.25">
      <c r="A258" t="s">
        <v>11</v>
      </c>
      <c r="B258" s="5">
        <v>45263</v>
      </c>
      <c r="C258">
        <v>4</v>
      </c>
      <c r="D258">
        <v>14.4</v>
      </c>
      <c r="E258">
        <v>29.6</v>
      </c>
      <c r="F258">
        <v>0</v>
      </c>
      <c r="H258">
        <v>0</v>
      </c>
      <c r="I258">
        <v>0</v>
      </c>
      <c r="J258">
        <v>0</v>
      </c>
      <c r="K258">
        <v>100.45</v>
      </c>
      <c r="L258">
        <f t="shared" ref="L258:L321" si="36">COUNTIFS($A$2:$A$2000,A258,$B$2:$B$2000,"&lt;="&amp;B258)</f>
        <v>49</v>
      </c>
      <c r="M258">
        <f t="shared" ref="M258:M321" si="37">SUMIFS($D$2:$D$1561, $A$2:$A$1561, A258, $B$2:$B$1561, "&lt;=" &amp; B258)</f>
        <v>550.4</v>
      </c>
      <c r="N258">
        <f t="shared" ref="N258:N321" si="38">SUMIFS($I$2:$I$1561, $A$2:$A$1561, A258, $B$2:$B$1561, "&lt;=" &amp; B258, $D$2:$D$1561, "&gt;" &amp; 0)</f>
        <v>5</v>
      </c>
      <c r="O258">
        <f>IFERROR(E258 / VLOOKUP(A258, Baselines!A:B, 2, FALSE) * 100, 0)</f>
        <v>99.318604170968442</v>
      </c>
      <c r="P258" s="6">
        <f t="shared" ref="P258:P321" si="39">O258 / MAX($O$2:$O$1561)</f>
        <v>0.54891274850247695</v>
      </c>
      <c r="Q258">
        <f t="shared" ref="Q258:Q321" si="40">MAX(0, MIN(100, 100*(1 - (M258/10000))))</f>
        <v>94.496000000000009</v>
      </c>
      <c r="R258" s="6">
        <f t="shared" ref="R258:R321" si="41">Q258/100</f>
        <v>0.94496000000000013</v>
      </c>
      <c r="S258">
        <f t="shared" ref="S258:S321" si="42">MAX(0, 1 - 0.03 * N258)</f>
        <v>0.85</v>
      </c>
      <c r="T258">
        <f>COUNTIF($A$2:$A258,A258)-1</f>
        <v>48</v>
      </c>
      <c r="U258" s="6">
        <f t="shared" ref="U258:U321" si="43">MAX(0, MIN(1, R258 * S258 * P258))</f>
        <v>0.44089550220116558</v>
      </c>
      <c r="V258" s="6" t="str">
        <f t="shared" ref="V258:V321" si="44">IF(U258&gt;0.7,"Good",IF(U258&gt;0.3,"Needs Check","Critical"))</f>
        <v>Needs Check</v>
      </c>
    </row>
    <row r="259" spans="1:22" x14ac:dyDescent="0.25">
      <c r="A259" t="s">
        <v>11</v>
      </c>
      <c r="B259" s="5">
        <v>45270</v>
      </c>
      <c r="C259">
        <v>1</v>
      </c>
      <c r="D259">
        <v>1</v>
      </c>
      <c r="E259">
        <v>18.7</v>
      </c>
      <c r="F259">
        <v>0</v>
      </c>
      <c r="H259">
        <v>0</v>
      </c>
      <c r="I259">
        <v>0</v>
      </c>
      <c r="J259">
        <v>0</v>
      </c>
      <c r="K259">
        <v>7.68</v>
      </c>
      <c r="L259">
        <f t="shared" si="36"/>
        <v>50</v>
      </c>
      <c r="M259">
        <f t="shared" si="37"/>
        <v>551.4</v>
      </c>
      <c r="N259">
        <f t="shared" si="38"/>
        <v>5</v>
      </c>
      <c r="O259">
        <f>IFERROR(E259 / VLOOKUP(A259, Baselines!A:B, 2, FALSE) * 100, 0)</f>
        <v>62.745199256659113</v>
      </c>
      <c r="P259" s="6">
        <f t="shared" si="39"/>
        <v>0.34677933773636216</v>
      </c>
      <c r="Q259">
        <f t="shared" si="40"/>
        <v>94.486000000000004</v>
      </c>
      <c r="R259" s="6">
        <f t="shared" si="41"/>
        <v>0.94486000000000003</v>
      </c>
      <c r="S259">
        <f t="shared" si="42"/>
        <v>0.85</v>
      </c>
      <c r="T259">
        <f>COUNTIF($A$2:$A259,A259)-1</f>
        <v>49</v>
      </c>
      <c r="U259" s="6">
        <f t="shared" si="43"/>
        <v>0.27850923629554231</v>
      </c>
      <c r="V259" s="6" t="str">
        <f t="shared" si="44"/>
        <v>Critical</v>
      </c>
    </row>
    <row r="260" spans="1:22" x14ac:dyDescent="0.25">
      <c r="A260" t="s">
        <v>11</v>
      </c>
      <c r="B260" s="5">
        <v>45277</v>
      </c>
      <c r="C260">
        <v>2</v>
      </c>
      <c r="D260">
        <v>9.4</v>
      </c>
      <c r="E260">
        <v>49.4</v>
      </c>
      <c r="F260">
        <v>0</v>
      </c>
      <c r="H260">
        <v>0</v>
      </c>
      <c r="I260">
        <v>0</v>
      </c>
      <c r="J260">
        <v>0</v>
      </c>
      <c r="K260">
        <v>96.64</v>
      </c>
      <c r="L260">
        <f t="shared" si="36"/>
        <v>51</v>
      </c>
      <c r="M260">
        <f t="shared" si="37"/>
        <v>560.79999999999995</v>
      </c>
      <c r="N260">
        <f t="shared" si="38"/>
        <v>5</v>
      </c>
      <c r="O260">
        <f>IFERROR(E260 / VLOOKUP(A260, Baselines!A:B, 2, FALSE) * 100, 0)</f>
        <v>165.75469750154866</v>
      </c>
      <c r="P260" s="6">
        <f t="shared" si="39"/>
        <v>0.91609087081156626</v>
      </c>
      <c r="Q260">
        <f t="shared" si="40"/>
        <v>94.391999999999996</v>
      </c>
      <c r="R260" s="6">
        <f t="shared" si="41"/>
        <v>0.94391999999999998</v>
      </c>
      <c r="S260">
        <f t="shared" si="42"/>
        <v>0.85</v>
      </c>
      <c r="T260">
        <f>COUNTIF($A$2:$A260,A260)-1</f>
        <v>50</v>
      </c>
      <c r="U260" s="6">
        <f t="shared" si="43"/>
        <v>0.73500902055998552</v>
      </c>
      <c r="V260" s="6" t="str">
        <f t="shared" si="44"/>
        <v>Good</v>
      </c>
    </row>
    <row r="261" spans="1:22" x14ac:dyDescent="0.25">
      <c r="A261" t="s">
        <v>11</v>
      </c>
      <c r="B261" s="5">
        <v>45284</v>
      </c>
      <c r="C261">
        <v>3</v>
      </c>
      <c r="D261">
        <v>8.3999999999999986</v>
      </c>
      <c r="E261">
        <v>34</v>
      </c>
      <c r="F261">
        <v>0</v>
      </c>
      <c r="H261">
        <v>0</v>
      </c>
      <c r="I261">
        <v>0</v>
      </c>
      <c r="J261">
        <v>0</v>
      </c>
      <c r="K261">
        <v>55.31</v>
      </c>
      <c r="L261">
        <f t="shared" si="36"/>
        <v>52</v>
      </c>
      <c r="M261">
        <f t="shared" si="37"/>
        <v>569.19999999999993</v>
      </c>
      <c r="N261">
        <f t="shared" si="38"/>
        <v>5</v>
      </c>
      <c r="O261">
        <f>IFERROR(E261 / VLOOKUP(A261, Baselines!A:B, 2, FALSE) * 100, 0)</f>
        <v>114.08218046665293</v>
      </c>
      <c r="P261" s="6">
        <f t="shared" si="39"/>
        <v>0.63050788679338565</v>
      </c>
      <c r="Q261">
        <f t="shared" si="40"/>
        <v>94.308000000000007</v>
      </c>
      <c r="R261" s="6">
        <f t="shared" si="41"/>
        <v>0.94308000000000003</v>
      </c>
      <c r="S261">
        <f t="shared" si="42"/>
        <v>0.85</v>
      </c>
      <c r="T261">
        <f>COUNTIF($A$2:$A261,A261)-1</f>
        <v>51</v>
      </c>
      <c r="U261" s="6">
        <f t="shared" si="43"/>
        <v>0.50542647119554029</v>
      </c>
      <c r="V261" s="6" t="str">
        <f t="shared" si="44"/>
        <v>Needs Check</v>
      </c>
    </row>
    <row r="262" spans="1:22" x14ac:dyDescent="0.25">
      <c r="A262" t="s">
        <v>11</v>
      </c>
      <c r="B262" s="5">
        <v>45291</v>
      </c>
      <c r="C262">
        <v>5</v>
      </c>
      <c r="D262">
        <v>16.5</v>
      </c>
      <c r="E262">
        <v>31.3</v>
      </c>
      <c r="F262">
        <v>0</v>
      </c>
      <c r="H262">
        <v>0</v>
      </c>
      <c r="I262">
        <v>0</v>
      </c>
      <c r="J262">
        <v>0</v>
      </c>
      <c r="K262">
        <v>269.81</v>
      </c>
      <c r="L262">
        <f t="shared" si="36"/>
        <v>53</v>
      </c>
      <c r="M262">
        <f t="shared" si="37"/>
        <v>585.69999999999993</v>
      </c>
      <c r="N262">
        <f t="shared" si="38"/>
        <v>5</v>
      </c>
      <c r="O262">
        <f>IFERROR(E262 / VLOOKUP(A262, Baselines!A:B, 2, FALSE) * 100, 0)</f>
        <v>105.02271319430108</v>
      </c>
      <c r="P262" s="6">
        <f t="shared" si="39"/>
        <v>0.58043814284214623</v>
      </c>
      <c r="Q262">
        <f t="shared" si="40"/>
        <v>94.143000000000001</v>
      </c>
      <c r="R262" s="6">
        <f t="shared" si="41"/>
        <v>0.94142999999999999</v>
      </c>
      <c r="S262">
        <f t="shared" si="42"/>
        <v>0.85</v>
      </c>
      <c r="T262">
        <f>COUNTIF($A$2:$A262,A262)-1</f>
        <v>52</v>
      </c>
      <c r="U262" s="6">
        <f t="shared" si="43"/>
        <v>0.46447559869349947</v>
      </c>
      <c r="V262" s="6" t="str">
        <f t="shared" si="44"/>
        <v>Needs Check</v>
      </c>
    </row>
    <row r="263" spans="1:22" x14ac:dyDescent="0.25">
      <c r="A263" t="s">
        <v>11</v>
      </c>
      <c r="B263" s="5">
        <v>45298</v>
      </c>
      <c r="C263">
        <v>4</v>
      </c>
      <c r="D263">
        <v>20</v>
      </c>
      <c r="E263">
        <v>28</v>
      </c>
      <c r="F263">
        <v>0</v>
      </c>
      <c r="H263">
        <v>0</v>
      </c>
      <c r="I263">
        <v>0</v>
      </c>
      <c r="J263">
        <v>0</v>
      </c>
      <c r="K263">
        <v>186.52</v>
      </c>
      <c r="L263">
        <f t="shared" si="36"/>
        <v>54</v>
      </c>
      <c r="M263">
        <f t="shared" si="37"/>
        <v>605.69999999999993</v>
      </c>
      <c r="N263">
        <f t="shared" si="38"/>
        <v>5</v>
      </c>
      <c r="O263">
        <f>IFERROR(E263 / VLOOKUP(A263, Baselines!A:B, 2, FALSE) * 100, 0)</f>
        <v>93.950030972537718</v>
      </c>
      <c r="P263" s="6">
        <f t="shared" si="39"/>
        <v>0.51924178912396479</v>
      </c>
      <c r="Q263">
        <f t="shared" si="40"/>
        <v>93.942999999999998</v>
      </c>
      <c r="R263" s="6">
        <f t="shared" si="41"/>
        <v>0.93942999999999999</v>
      </c>
      <c r="S263">
        <f t="shared" si="42"/>
        <v>0.85</v>
      </c>
      <c r="T263">
        <f>COUNTIF($A$2:$A263,A263)-1</f>
        <v>53</v>
      </c>
      <c r="U263" s="6">
        <f t="shared" si="43"/>
        <v>0.41462261686321727</v>
      </c>
      <c r="V263" s="6" t="str">
        <f t="shared" si="44"/>
        <v>Needs Check</v>
      </c>
    </row>
    <row r="264" spans="1:22" x14ac:dyDescent="0.25">
      <c r="A264" t="s">
        <v>11</v>
      </c>
      <c r="B264" s="5">
        <v>45305</v>
      </c>
      <c r="C264">
        <v>5</v>
      </c>
      <c r="D264">
        <v>23.5</v>
      </c>
      <c r="E264">
        <v>36.200000000000003</v>
      </c>
      <c r="F264">
        <v>0</v>
      </c>
      <c r="H264">
        <v>0</v>
      </c>
      <c r="I264">
        <v>0</v>
      </c>
      <c r="J264">
        <v>0</v>
      </c>
      <c r="K264">
        <v>322.01</v>
      </c>
      <c r="L264">
        <f t="shared" si="36"/>
        <v>55</v>
      </c>
      <c r="M264">
        <f t="shared" si="37"/>
        <v>629.19999999999993</v>
      </c>
      <c r="N264">
        <f t="shared" si="38"/>
        <v>5</v>
      </c>
      <c r="O264">
        <f>IFERROR(E264 / VLOOKUP(A264, Baselines!A:B, 2, FALSE) * 100, 0)</f>
        <v>121.4639686144952</v>
      </c>
      <c r="P264" s="6">
        <f t="shared" si="39"/>
        <v>0.67130545593884017</v>
      </c>
      <c r="Q264">
        <f t="shared" si="40"/>
        <v>93.707999999999998</v>
      </c>
      <c r="R264" s="6">
        <f t="shared" si="41"/>
        <v>0.93708000000000002</v>
      </c>
      <c r="S264">
        <f t="shared" si="42"/>
        <v>0.85</v>
      </c>
      <c r="T264">
        <f>COUNTIF($A$2:$A264,A264)-1</f>
        <v>54</v>
      </c>
      <c r="U264" s="6">
        <f t="shared" si="43"/>
        <v>0.53470687915349302</v>
      </c>
      <c r="V264" s="6" t="str">
        <f t="shared" si="44"/>
        <v>Needs Check</v>
      </c>
    </row>
    <row r="265" spans="1:22" x14ac:dyDescent="0.25">
      <c r="A265" t="s">
        <v>11</v>
      </c>
      <c r="B265" s="5">
        <v>45312</v>
      </c>
      <c r="C265">
        <v>6</v>
      </c>
      <c r="D265">
        <v>35.400000000000013</v>
      </c>
      <c r="E265">
        <v>26.4</v>
      </c>
      <c r="F265">
        <v>0</v>
      </c>
      <c r="H265">
        <v>0</v>
      </c>
      <c r="I265">
        <v>0</v>
      </c>
      <c r="J265">
        <v>0</v>
      </c>
      <c r="K265">
        <v>250.58</v>
      </c>
      <c r="L265">
        <f t="shared" si="36"/>
        <v>56</v>
      </c>
      <c r="M265">
        <f t="shared" si="37"/>
        <v>664.59999999999991</v>
      </c>
      <c r="N265">
        <f t="shared" si="38"/>
        <v>5</v>
      </c>
      <c r="O265">
        <f>IFERROR(E265 / VLOOKUP(A265, Baselines!A:B, 2, FALSE) * 100, 0)</f>
        <v>88.58145777410698</v>
      </c>
      <c r="P265" s="6">
        <f t="shared" si="39"/>
        <v>0.48957082974545241</v>
      </c>
      <c r="Q265">
        <f t="shared" si="40"/>
        <v>93.353999999999999</v>
      </c>
      <c r="R265" s="6">
        <f t="shared" si="41"/>
        <v>0.93354000000000004</v>
      </c>
      <c r="S265">
        <f t="shared" si="42"/>
        <v>0.85</v>
      </c>
      <c r="T265">
        <f>COUNTIF($A$2:$A265,A265)-1</f>
        <v>55</v>
      </c>
      <c r="U265" s="6">
        <f t="shared" si="43"/>
        <v>0.38847885954048422</v>
      </c>
      <c r="V265" s="6" t="str">
        <f t="shared" si="44"/>
        <v>Needs Check</v>
      </c>
    </row>
    <row r="266" spans="1:22" x14ac:dyDescent="0.25">
      <c r="A266" t="s">
        <v>11</v>
      </c>
      <c r="B266" s="5">
        <v>45319</v>
      </c>
      <c r="C266">
        <v>1</v>
      </c>
      <c r="D266">
        <v>3.8</v>
      </c>
      <c r="E266">
        <v>39.299999999999997</v>
      </c>
      <c r="F266">
        <v>0</v>
      </c>
      <c r="H266">
        <v>0</v>
      </c>
      <c r="I266">
        <v>0</v>
      </c>
      <c r="J266">
        <v>0</v>
      </c>
      <c r="K266">
        <v>33.25</v>
      </c>
      <c r="L266">
        <f t="shared" si="36"/>
        <v>57</v>
      </c>
      <c r="M266">
        <f t="shared" si="37"/>
        <v>668.39999999999986</v>
      </c>
      <c r="N266">
        <f t="shared" si="38"/>
        <v>5</v>
      </c>
      <c r="O266">
        <f>IFERROR(E266 / VLOOKUP(A266, Baselines!A:B, 2, FALSE) * 100, 0)</f>
        <v>131.86557918645468</v>
      </c>
      <c r="P266" s="6">
        <f t="shared" si="39"/>
        <v>0.72879293973470738</v>
      </c>
      <c r="Q266">
        <f t="shared" si="40"/>
        <v>93.316000000000003</v>
      </c>
      <c r="R266" s="6">
        <f t="shared" si="41"/>
        <v>0.93315999999999999</v>
      </c>
      <c r="S266">
        <f t="shared" si="42"/>
        <v>0.85</v>
      </c>
      <c r="T266">
        <f>COUNTIF($A$2:$A266,A266)-1</f>
        <v>56</v>
      </c>
      <c r="U266" s="6">
        <f t="shared" si="43"/>
        <v>0.57806835669641354</v>
      </c>
      <c r="V266" s="6" t="str">
        <f t="shared" si="44"/>
        <v>Needs Check</v>
      </c>
    </row>
    <row r="267" spans="1:22" x14ac:dyDescent="0.25">
      <c r="A267" t="s">
        <v>11</v>
      </c>
      <c r="B267" s="5">
        <v>45326</v>
      </c>
      <c r="C267">
        <v>7</v>
      </c>
      <c r="D267">
        <v>30.1</v>
      </c>
      <c r="E267">
        <v>48.1</v>
      </c>
      <c r="F267">
        <v>1</v>
      </c>
      <c r="G267" t="s">
        <v>24</v>
      </c>
      <c r="H267">
        <v>895.16</v>
      </c>
      <c r="I267">
        <v>0</v>
      </c>
      <c r="J267">
        <v>0</v>
      </c>
      <c r="K267">
        <v>399.75</v>
      </c>
      <c r="L267">
        <f t="shared" si="36"/>
        <v>58</v>
      </c>
      <c r="M267">
        <f t="shared" si="37"/>
        <v>698.49999999999989</v>
      </c>
      <c r="N267">
        <f t="shared" si="38"/>
        <v>5</v>
      </c>
      <c r="O267">
        <f>IFERROR(E267 / VLOOKUP(A267, Baselines!A:B, 2, FALSE) * 100, 0)</f>
        <v>161.39273177782371</v>
      </c>
      <c r="P267" s="6">
        <f t="shared" si="39"/>
        <v>0.89198321631652511</v>
      </c>
      <c r="Q267">
        <f t="shared" si="40"/>
        <v>93.015000000000001</v>
      </c>
      <c r="R267" s="6">
        <f t="shared" si="41"/>
        <v>0.93015000000000003</v>
      </c>
      <c r="S267">
        <f t="shared" si="42"/>
        <v>0.85</v>
      </c>
      <c r="T267">
        <f>COUNTIF($A$2:$A267,A267)-1</f>
        <v>57</v>
      </c>
      <c r="U267" s="6">
        <f t="shared" si="43"/>
        <v>0.70522646035829351</v>
      </c>
      <c r="V267" s="6" t="str">
        <f t="shared" si="44"/>
        <v>Good</v>
      </c>
    </row>
    <row r="268" spans="1:22" x14ac:dyDescent="0.25">
      <c r="A268" t="s">
        <v>11</v>
      </c>
      <c r="B268" s="5">
        <v>45333</v>
      </c>
      <c r="C268">
        <v>3</v>
      </c>
      <c r="D268">
        <v>15.6</v>
      </c>
      <c r="E268">
        <v>16.5</v>
      </c>
      <c r="F268">
        <v>0</v>
      </c>
      <c r="H268">
        <v>0</v>
      </c>
      <c r="I268">
        <v>0</v>
      </c>
      <c r="J268">
        <v>0</v>
      </c>
      <c r="K268">
        <v>119</v>
      </c>
      <c r="L268">
        <f t="shared" si="36"/>
        <v>59</v>
      </c>
      <c r="M268">
        <f t="shared" si="37"/>
        <v>714.09999999999991</v>
      </c>
      <c r="N268">
        <f t="shared" si="38"/>
        <v>5</v>
      </c>
      <c r="O268">
        <f>IFERROR(E268 / VLOOKUP(A268, Baselines!A:B, 2, FALSE) * 100, 0)</f>
        <v>55.363411108816862</v>
      </c>
      <c r="P268" s="6">
        <f t="shared" si="39"/>
        <v>0.30598176859090775</v>
      </c>
      <c r="Q268">
        <f t="shared" si="40"/>
        <v>92.859000000000009</v>
      </c>
      <c r="R268" s="6">
        <f t="shared" si="41"/>
        <v>0.92859000000000014</v>
      </c>
      <c r="S268">
        <f t="shared" si="42"/>
        <v>0.85</v>
      </c>
      <c r="T268">
        <f>COUNTIF($A$2:$A268,A268)-1</f>
        <v>58</v>
      </c>
      <c r="U268" s="6">
        <f t="shared" si="43"/>
        <v>0.2415118689214564</v>
      </c>
      <c r="V268" s="6" t="str">
        <f t="shared" si="44"/>
        <v>Critical</v>
      </c>
    </row>
    <row r="269" spans="1:22" x14ac:dyDescent="0.25">
      <c r="A269" t="s">
        <v>11</v>
      </c>
      <c r="B269" s="5">
        <v>45340</v>
      </c>
      <c r="C269">
        <v>3</v>
      </c>
      <c r="D269">
        <v>6.8999999999999986</v>
      </c>
      <c r="E269">
        <v>21.7</v>
      </c>
      <c r="F269">
        <v>0</v>
      </c>
      <c r="H269">
        <v>0</v>
      </c>
      <c r="I269">
        <v>0</v>
      </c>
      <c r="J269">
        <v>0</v>
      </c>
      <c r="K269">
        <v>82.23</v>
      </c>
      <c r="L269">
        <f t="shared" si="36"/>
        <v>60</v>
      </c>
      <c r="M269">
        <f t="shared" si="37"/>
        <v>720.99999999999989</v>
      </c>
      <c r="N269">
        <f t="shared" si="38"/>
        <v>5</v>
      </c>
      <c r="O269">
        <f>IFERROR(E269 / VLOOKUP(A269, Baselines!A:B, 2, FALSE) * 100, 0)</f>
        <v>72.811274003716719</v>
      </c>
      <c r="P269" s="6">
        <f t="shared" si="39"/>
        <v>0.40241238657107259</v>
      </c>
      <c r="Q269">
        <f t="shared" si="40"/>
        <v>92.79</v>
      </c>
      <c r="R269" s="6">
        <f t="shared" si="41"/>
        <v>0.92790000000000006</v>
      </c>
      <c r="S269">
        <f t="shared" si="42"/>
        <v>0.85</v>
      </c>
      <c r="T269">
        <f>COUNTIF($A$2:$A269,A269)-1</f>
        <v>59</v>
      </c>
      <c r="U269" s="6">
        <f t="shared" si="43"/>
        <v>0.31738868547440352</v>
      </c>
      <c r="V269" s="6" t="str">
        <f t="shared" si="44"/>
        <v>Needs Check</v>
      </c>
    </row>
    <row r="270" spans="1:22" x14ac:dyDescent="0.25">
      <c r="A270" t="s">
        <v>11</v>
      </c>
      <c r="B270" s="5">
        <v>45347</v>
      </c>
      <c r="C270">
        <v>3</v>
      </c>
      <c r="D270">
        <v>12.9</v>
      </c>
      <c r="E270">
        <v>27.7</v>
      </c>
      <c r="F270">
        <v>0</v>
      </c>
      <c r="H270">
        <v>0</v>
      </c>
      <c r="I270">
        <v>0</v>
      </c>
      <c r="J270">
        <v>0</v>
      </c>
      <c r="K270">
        <v>153.78</v>
      </c>
      <c r="L270">
        <f t="shared" si="36"/>
        <v>61</v>
      </c>
      <c r="M270">
        <f t="shared" si="37"/>
        <v>733.89999999999986</v>
      </c>
      <c r="N270">
        <f t="shared" si="38"/>
        <v>5</v>
      </c>
      <c r="O270">
        <f>IFERROR(E270 / VLOOKUP(A270, Baselines!A:B, 2, FALSE) * 100, 0)</f>
        <v>92.943423497831944</v>
      </c>
      <c r="P270" s="6">
        <f t="shared" si="39"/>
        <v>0.51367848424049367</v>
      </c>
      <c r="Q270">
        <f t="shared" si="40"/>
        <v>92.661000000000001</v>
      </c>
      <c r="R270" s="6">
        <f t="shared" si="41"/>
        <v>0.92661000000000004</v>
      </c>
      <c r="S270">
        <f t="shared" si="42"/>
        <v>0.85</v>
      </c>
      <c r="T270">
        <f>COUNTIF($A$2:$A270,A270)-1</f>
        <v>60</v>
      </c>
      <c r="U270" s="6">
        <f t="shared" si="43"/>
        <v>0.40458267723977126</v>
      </c>
      <c r="V270" s="6" t="str">
        <f t="shared" si="44"/>
        <v>Needs Check</v>
      </c>
    </row>
    <row r="271" spans="1:22" x14ac:dyDescent="0.25">
      <c r="A271" t="s">
        <v>11</v>
      </c>
      <c r="B271" s="5">
        <v>45354</v>
      </c>
      <c r="C271">
        <v>1</v>
      </c>
      <c r="D271">
        <v>4.9000000000000004</v>
      </c>
      <c r="E271">
        <v>43.5</v>
      </c>
      <c r="F271">
        <v>0</v>
      </c>
      <c r="H271">
        <v>0</v>
      </c>
      <c r="I271">
        <v>0</v>
      </c>
      <c r="J271">
        <v>0</v>
      </c>
      <c r="K271">
        <v>42.5</v>
      </c>
      <c r="L271">
        <f t="shared" si="36"/>
        <v>62</v>
      </c>
      <c r="M271">
        <f t="shared" si="37"/>
        <v>738.79999999999984</v>
      </c>
      <c r="N271">
        <f t="shared" si="38"/>
        <v>5</v>
      </c>
      <c r="O271">
        <f>IFERROR(E271 / VLOOKUP(A271, Baselines!A:B, 2, FALSE) * 100, 0)</f>
        <v>145.95808383233538</v>
      </c>
      <c r="P271" s="6">
        <f t="shared" si="39"/>
        <v>0.80667920810330229</v>
      </c>
      <c r="Q271">
        <f t="shared" si="40"/>
        <v>92.612000000000009</v>
      </c>
      <c r="R271" s="6">
        <f t="shared" si="41"/>
        <v>0.92612000000000005</v>
      </c>
      <c r="S271">
        <f t="shared" si="42"/>
        <v>0.85</v>
      </c>
      <c r="T271">
        <f>COUNTIF($A$2:$A271,A271)-1</f>
        <v>61</v>
      </c>
      <c r="U271" s="6">
        <f t="shared" si="43"/>
        <v>0.63501948597733582</v>
      </c>
      <c r="V271" s="6" t="str">
        <f t="shared" si="44"/>
        <v>Needs Check</v>
      </c>
    </row>
    <row r="272" spans="1:22" x14ac:dyDescent="0.25">
      <c r="A272" t="s">
        <v>11</v>
      </c>
      <c r="B272" s="5">
        <v>45361</v>
      </c>
      <c r="C272">
        <v>1</v>
      </c>
      <c r="D272">
        <v>0.5</v>
      </c>
      <c r="E272">
        <v>11.3</v>
      </c>
      <c r="F272">
        <v>0</v>
      </c>
      <c r="H272">
        <v>0</v>
      </c>
      <c r="I272">
        <v>0</v>
      </c>
      <c r="J272">
        <v>0</v>
      </c>
      <c r="K272">
        <v>9.9700000000000006</v>
      </c>
      <c r="L272">
        <f t="shared" si="36"/>
        <v>63</v>
      </c>
      <c r="M272">
        <f t="shared" si="37"/>
        <v>739.29999999999984</v>
      </c>
      <c r="N272">
        <f t="shared" si="38"/>
        <v>5</v>
      </c>
      <c r="O272">
        <f>IFERROR(E272 / VLOOKUP(A272, Baselines!A:B, 2, FALSE) * 100, 0)</f>
        <v>37.915548213917006</v>
      </c>
      <c r="P272" s="6">
        <f t="shared" si="39"/>
        <v>0.20955115061074292</v>
      </c>
      <c r="Q272">
        <f t="shared" si="40"/>
        <v>92.606999999999999</v>
      </c>
      <c r="R272" s="6">
        <f t="shared" si="41"/>
        <v>0.92606999999999995</v>
      </c>
      <c r="S272">
        <f t="shared" si="42"/>
        <v>0.85</v>
      </c>
      <c r="T272">
        <f>COUNTIF($A$2:$A272,A272)-1</f>
        <v>62</v>
      </c>
      <c r="U272" s="6">
        <f t="shared" si="43"/>
        <v>0.16495017893917707</v>
      </c>
      <c r="V272" s="6" t="str">
        <f t="shared" si="44"/>
        <v>Critical</v>
      </c>
    </row>
    <row r="273" spans="1:22" x14ac:dyDescent="0.25">
      <c r="A273" t="s">
        <v>11</v>
      </c>
      <c r="B273" s="5">
        <v>45368</v>
      </c>
      <c r="C273">
        <v>6</v>
      </c>
      <c r="D273">
        <v>5.4</v>
      </c>
      <c r="E273">
        <v>26.7</v>
      </c>
      <c r="F273">
        <v>0</v>
      </c>
      <c r="H273">
        <v>0</v>
      </c>
      <c r="I273">
        <v>0</v>
      </c>
      <c r="J273">
        <v>0</v>
      </c>
      <c r="K273">
        <v>36.799999999999997</v>
      </c>
      <c r="L273">
        <f t="shared" si="36"/>
        <v>64</v>
      </c>
      <c r="M273">
        <f t="shared" si="37"/>
        <v>744.69999999999982</v>
      </c>
      <c r="N273">
        <f t="shared" si="38"/>
        <v>5</v>
      </c>
      <c r="O273">
        <f>IFERROR(E273 / VLOOKUP(A273, Baselines!A:B, 2, FALSE) * 100, 0)</f>
        <v>89.58806524881274</v>
      </c>
      <c r="P273" s="6">
        <f t="shared" si="39"/>
        <v>0.49513413462892347</v>
      </c>
      <c r="Q273">
        <f t="shared" si="40"/>
        <v>92.552999999999997</v>
      </c>
      <c r="R273" s="6">
        <f t="shared" si="41"/>
        <v>0.92552999999999996</v>
      </c>
      <c r="S273">
        <f t="shared" si="42"/>
        <v>0.85</v>
      </c>
      <c r="T273">
        <f>COUNTIF($A$2:$A273,A273)-1</f>
        <v>63</v>
      </c>
      <c r="U273" s="6">
        <f t="shared" si="43"/>
        <v>0.38952227127964134</v>
      </c>
      <c r="V273" s="6" t="str">
        <f t="shared" si="44"/>
        <v>Needs Check</v>
      </c>
    </row>
    <row r="274" spans="1:22" x14ac:dyDescent="0.25">
      <c r="A274" t="s">
        <v>11</v>
      </c>
      <c r="B274" s="5">
        <v>45375</v>
      </c>
      <c r="C274">
        <v>0</v>
      </c>
      <c r="D274">
        <v>0</v>
      </c>
      <c r="E274">
        <v>0</v>
      </c>
      <c r="F274">
        <v>1</v>
      </c>
      <c r="G274" t="s">
        <v>25</v>
      </c>
      <c r="H274">
        <v>845.48</v>
      </c>
      <c r="I274">
        <v>0</v>
      </c>
      <c r="J274">
        <v>0</v>
      </c>
      <c r="K274">
        <v>0</v>
      </c>
      <c r="L274">
        <f t="shared" si="36"/>
        <v>65</v>
      </c>
      <c r="M274">
        <f t="shared" si="37"/>
        <v>744.69999999999982</v>
      </c>
      <c r="N274">
        <f t="shared" si="38"/>
        <v>5</v>
      </c>
      <c r="O274">
        <f>IFERROR(E274 / VLOOKUP(A274, Baselines!A:B, 2, FALSE) * 100, 0)</f>
        <v>0</v>
      </c>
      <c r="P274" s="6">
        <f t="shared" si="39"/>
        <v>0</v>
      </c>
      <c r="Q274">
        <f t="shared" si="40"/>
        <v>92.552999999999997</v>
      </c>
      <c r="R274" s="6">
        <f t="shared" si="41"/>
        <v>0.92552999999999996</v>
      </c>
      <c r="S274">
        <f t="shared" si="42"/>
        <v>0.85</v>
      </c>
      <c r="T274">
        <f>COUNTIF($A$2:$A274,A274)-1</f>
        <v>64</v>
      </c>
      <c r="U274" s="6">
        <f t="shared" si="43"/>
        <v>0</v>
      </c>
      <c r="V274" s="6" t="str">
        <f t="shared" si="44"/>
        <v>Critical</v>
      </c>
    </row>
    <row r="275" spans="1:22" x14ac:dyDescent="0.25">
      <c r="A275" t="s">
        <v>11</v>
      </c>
      <c r="B275" s="5">
        <v>45382</v>
      </c>
      <c r="C275">
        <v>6</v>
      </c>
      <c r="D275">
        <v>26.4</v>
      </c>
      <c r="E275">
        <v>30.5</v>
      </c>
      <c r="F275">
        <v>0</v>
      </c>
      <c r="H275">
        <v>0</v>
      </c>
      <c r="I275">
        <v>0</v>
      </c>
      <c r="J275">
        <v>0</v>
      </c>
      <c r="K275">
        <v>181.13</v>
      </c>
      <c r="L275">
        <f t="shared" si="36"/>
        <v>66</v>
      </c>
      <c r="M275">
        <f t="shared" si="37"/>
        <v>771.0999999999998</v>
      </c>
      <c r="N275">
        <f t="shared" si="38"/>
        <v>5</v>
      </c>
      <c r="O275">
        <f>IFERROR(E275 / VLOOKUP(A275, Baselines!A:B, 2, FALSE) * 100, 0)</f>
        <v>102.33842659508572</v>
      </c>
      <c r="P275" s="6">
        <f t="shared" si="39"/>
        <v>0.56560266315289009</v>
      </c>
      <c r="Q275">
        <f t="shared" si="40"/>
        <v>92.289000000000001</v>
      </c>
      <c r="R275" s="6">
        <f t="shared" si="41"/>
        <v>0.92288999999999999</v>
      </c>
      <c r="S275">
        <f t="shared" si="42"/>
        <v>0.85</v>
      </c>
      <c r="T275">
        <f>COUNTIF($A$2:$A275,A275)-1</f>
        <v>65</v>
      </c>
      <c r="U275" s="6">
        <f t="shared" si="43"/>
        <v>0.44369068552759511</v>
      </c>
      <c r="V275" s="6" t="str">
        <f t="shared" si="44"/>
        <v>Needs Check</v>
      </c>
    </row>
    <row r="276" spans="1:22" x14ac:dyDescent="0.25">
      <c r="A276" t="s">
        <v>11</v>
      </c>
      <c r="B276" s="5">
        <v>45389</v>
      </c>
      <c r="C276">
        <v>2</v>
      </c>
      <c r="D276">
        <v>10.4</v>
      </c>
      <c r="E276">
        <v>40.299999999999997</v>
      </c>
      <c r="F276">
        <v>0</v>
      </c>
      <c r="H276">
        <v>0</v>
      </c>
      <c r="I276">
        <v>0</v>
      </c>
      <c r="J276">
        <v>0</v>
      </c>
      <c r="K276">
        <v>164.63</v>
      </c>
      <c r="L276">
        <f t="shared" si="36"/>
        <v>67</v>
      </c>
      <c r="M276">
        <f t="shared" si="37"/>
        <v>781.49999999999977</v>
      </c>
      <c r="N276">
        <f t="shared" si="38"/>
        <v>5</v>
      </c>
      <c r="O276">
        <f>IFERROR(E276 / VLOOKUP(A276, Baselines!A:B, 2, FALSE) * 100, 0)</f>
        <v>135.2209374354739</v>
      </c>
      <c r="P276" s="6">
        <f t="shared" si="39"/>
        <v>0.74733728934627763</v>
      </c>
      <c r="Q276">
        <f t="shared" si="40"/>
        <v>92.185000000000002</v>
      </c>
      <c r="R276" s="6">
        <f t="shared" si="41"/>
        <v>0.92185000000000006</v>
      </c>
      <c r="S276">
        <f t="shared" si="42"/>
        <v>0.85</v>
      </c>
      <c r="T276">
        <f>COUNTIF($A$2:$A276,A276)-1</f>
        <v>66</v>
      </c>
      <c r="U276" s="6">
        <f t="shared" si="43"/>
        <v>0.58559294815628615</v>
      </c>
      <c r="V276" s="6" t="str">
        <f t="shared" si="44"/>
        <v>Needs Check</v>
      </c>
    </row>
    <row r="277" spans="1:22" x14ac:dyDescent="0.25">
      <c r="A277" t="s">
        <v>11</v>
      </c>
      <c r="B277" s="5">
        <v>45396</v>
      </c>
      <c r="C277">
        <v>5</v>
      </c>
      <c r="D277">
        <v>14</v>
      </c>
      <c r="E277">
        <v>23.6</v>
      </c>
      <c r="F277">
        <v>0</v>
      </c>
      <c r="H277">
        <v>0</v>
      </c>
      <c r="I277">
        <v>0</v>
      </c>
      <c r="J277">
        <v>0</v>
      </c>
      <c r="K277">
        <v>114.12</v>
      </c>
      <c r="L277">
        <f t="shared" si="36"/>
        <v>68</v>
      </c>
      <c r="M277">
        <f t="shared" si="37"/>
        <v>795.49999999999977</v>
      </c>
      <c r="N277">
        <f t="shared" si="38"/>
        <v>5</v>
      </c>
      <c r="O277">
        <f>IFERROR(E277 / VLOOKUP(A277, Baselines!A:B, 2, FALSE) * 100, 0)</f>
        <v>79.186454676853216</v>
      </c>
      <c r="P277" s="6">
        <f t="shared" si="39"/>
        <v>0.43764665083305598</v>
      </c>
      <c r="Q277">
        <f t="shared" si="40"/>
        <v>92.045000000000002</v>
      </c>
      <c r="R277" s="6">
        <f t="shared" si="41"/>
        <v>0.92044999999999999</v>
      </c>
      <c r="S277">
        <f t="shared" si="42"/>
        <v>0.85</v>
      </c>
      <c r="T277">
        <f>COUNTIF($A$2:$A277,A277)-1</f>
        <v>67</v>
      </c>
      <c r="U277" s="6">
        <f t="shared" si="43"/>
        <v>0.34240708079539339</v>
      </c>
      <c r="V277" s="6" t="str">
        <f t="shared" si="44"/>
        <v>Needs Check</v>
      </c>
    </row>
    <row r="278" spans="1:22" x14ac:dyDescent="0.25">
      <c r="A278" t="s">
        <v>11</v>
      </c>
      <c r="B278" s="5">
        <v>45403</v>
      </c>
      <c r="C278">
        <v>1</v>
      </c>
      <c r="D278">
        <v>2.2999999999999998</v>
      </c>
      <c r="E278">
        <v>37.700000000000003</v>
      </c>
      <c r="F278">
        <v>0</v>
      </c>
      <c r="H278">
        <v>0</v>
      </c>
      <c r="I278">
        <v>0</v>
      </c>
      <c r="J278">
        <v>0</v>
      </c>
      <c r="K278">
        <v>37.46</v>
      </c>
      <c r="L278">
        <f t="shared" si="36"/>
        <v>69</v>
      </c>
      <c r="M278">
        <f t="shared" si="37"/>
        <v>797.79999999999973</v>
      </c>
      <c r="N278">
        <f t="shared" si="38"/>
        <v>5</v>
      </c>
      <c r="O278">
        <f>IFERROR(E278 / VLOOKUP(A278, Baselines!A:B, 2, FALSE) * 100, 0)</f>
        <v>126.497005988024</v>
      </c>
      <c r="P278" s="6">
        <f t="shared" si="39"/>
        <v>0.69912198035619544</v>
      </c>
      <c r="Q278">
        <f t="shared" si="40"/>
        <v>92.022000000000006</v>
      </c>
      <c r="R278" s="6">
        <f t="shared" si="41"/>
        <v>0.92022000000000004</v>
      </c>
      <c r="S278">
        <f t="shared" si="42"/>
        <v>0.85</v>
      </c>
      <c r="T278">
        <f>COUNTIF($A$2:$A278,A278)-1</f>
        <v>68</v>
      </c>
      <c r="U278" s="6">
        <f t="shared" si="43"/>
        <v>0.54684412444887143</v>
      </c>
      <c r="V278" s="6" t="str">
        <f t="shared" si="44"/>
        <v>Needs Check</v>
      </c>
    </row>
    <row r="279" spans="1:22" x14ac:dyDescent="0.25">
      <c r="A279" t="s">
        <v>11</v>
      </c>
      <c r="B279" s="5">
        <v>45410</v>
      </c>
      <c r="C279">
        <v>4</v>
      </c>
      <c r="D279">
        <v>9.6</v>
      </c>
      <c r="E279">
        <v>37.6</v>
      </c>
      <c r="F279">
        <v>0</v>
      </c>
      <c r="H279">
        <v>0</v>
      </c>
      <c r="I279">
        <v>0</v>
      </c>
      <c r="J279">
        <v>0</v>
      </c>
      <c r="K279">
        <v>85.14</v>
      </c>
      <c r="L279">
        <f t="shared" si="36"/>
        <v>70</v>
      </c>
      <c r="M279">
        <f t="shared" si="37"/>
        <v>807.39999999999975</v>
      </c>
      <c r="N279">
        <f t="shared" si="38"/>
        <v>5</v>
      </c>
      <c r="O279">
        <f>IFERROR(E279 / VLOOKUP(A279, Baselines!A:B, 2, FALSE) * 100, 0)</f>
        <v>126.16147016312208</v>
      </c>
      <c r="P279" s="6">
        <f t="shared" si="39"/>
        <v>0.69726754539503832</v>
      </c>
      <c r="Q279">
        <f t="shared" si="40"/>
        <v>91.926000000000002</v>
      </c>
      <c r="R279" s="6">
        <f t="shared" si="41"/>
        <v>0.91925999999999997</v>
      </c>
      <c r="S279">
        <f t="shared" si="42"/>
        <v>0.85</v>
      </c>
      <c r="T279">
        <f>COUNTIF($A$2:$A279,A279)-1</f>
        <v>69</v>
      </c>
      <c r="U279" s="6">
        <f t="shared" si="43"/>
        <v>0.54482463921286639</v>
      </c>
      <c r="V279" s="6" t="str">
        <f t="shared" si="44"/>
        <v>Needs Check</v>
      </c>
    </row>
    <row r="280" spans="1:22" x14ac:dyDescent="0.25">
      <c r="A280" t="s">
        <v>11</v>
      </c>
      <c r="B280" s="5">
        <v>45417</v>
      </c>
      <c r="C280">
        <v>4</v>
      </c>
      <c r="D280">
        <v>15.2</v>
      </c>
      <c r="E280">
        <v>40.5</v>
      </c>
      <c r="F280">
        <v>0</v>
      </c>
      <c r="H280">
        <v>0</v>
      </c>
      <c r="I280">
        <v>0</v>
      </c>
      <c r="J280">
        <v>0</v>
      </c>
      <c r="K280">
        <v>126.39</v>
      </c>
      <c r="L280">
        <f t="shared" si="36"/>
        <v>71</v>
      </c>
      <c r="M280">
        <f t="shared" si="37"/>
        <v>822.5999999999998</v>
      </c>
      <c r="N280">
        <f t="shared" si="38"/>
        <v>5</v>
      </c>
      <c r="O280">
        <f>IFERROR(E280 / VLOOKUP(A280, Baselines!A:B, 2, FALSE) * 100, 0)</f>
        <v>135.89200908527778</v>
      </c>
      <c r="P280" s="6">
        <f t="shared" si="39"/>
        <v>0.75104615926859186</v>
      </c>
      <c r="Q280">
        <f t="shared" si="40"/>
        <v>91.774000000000001</v>
      </c>
      <c r="R280" s="6">
        <f t="shared" si="41"/>
        <v>0.91774</v>
      </c>
      <c r="S280">
        <f t="shared" si="42"/>
        <v>0.85</v>
      </c>
      <c r="T280">
        <f>COUNTIF($A$2:$A280,A280)-1</f>
        <v>70</v>
      </c>
      <c r="U280" s="6">
        <f t="shared" si="43"/>
        <v>0.58587533687608384</v>
      </c>
      <c r="V280" s="6" t="str">
        <f t="shared" si="44"/>
        <v>Needs Check</v>
      </c>
    </row>
    <row r="281" spans="1:22" x14ac:dyDescent="0.25">
      <c r="A281" t="s">
        <v>11</v>
      </c>
      <c r="B281" s="5">
        <v>45424</v>
      </c>
      <c r="C281">
        <v>5</v>
      </c>
      <c r="D281">
        <v>18</v>
      </c>
      <c r="E281">
        <v>38.6</v>
      </c>
      <c r="F281">
        <v>0</v>
      </c>
      <c r="H281">
        <v>0</v>
      </c>
      <c r="I281">
        <v>0</v>
      </c>
      <c r="J281">
        <v>0</v>
      </c>
      <c r="K281">
        <v>243.26</v>
      </c>
      <c r="L281">
        <f t="shared" si="36"/>
        <v>72</v>
      </c>
      <c r="M281">
        <f t="shared" si="37"/>
        <v>840.5999999999998</v>
      </c>
      <c r="N281">
        <f t="shared" si="38"/>
        <v>5</v>
      </c>
      <c r="O281">
        <f>IFERROR(E281 / VLOOKUP(A281, Baselines!A:B, 2, FALSE) * 100, 0)</f>
        <v>129.51682841214128</v>
      </c>
      <c r="P281" s="6">
        <f t="shared" si="39"/>
        <v>0.71581189500660858</v>
      </c>
      <c r="Q281">
        <f t="shared" si="40"/>
        <v>91.593999999999994</v>
      </c>
      <c r="R281" s="6">
        <f t="shared" si="41"/>
        <v>0.91593999999999998</v>
      </c>
      <c r="S281">
        <f t="shared" si="42"/>
        <v>0.85</v>
      </c>
      <c r="T281">
        <f>COUNTIF($A$2:$A281,A281)-1</f>
        <v>71</v>
      </c>
      <c r="U281" s="6">
        <f t="shared" si="43"/>
        <v>0.55729463504550003</v>
      </c>
      <c r="V281" s="6" t="str">
        <f t="shared" si="44"/>
        <v>Needs Check</v>
      </c>
    </row>
    <row r="282" spans="1:22" x14ac:dyDescent="0.25">
      <c r="A282" t="s">
        <v>11</v>
      </c>
      <c r="B282" s="5">
        <v>45431</v>
      </c>
      <c r="C282">
        <v>4</v>
      </c>
      <c r="D282">
        <v>12.4</v>
      </c>
      <c r="E282">
        <v>27.6</v>
      </c>
      <c r="F282">
        <v>0</v>
      </c>
      <c r="H282">
        <v>0</v>
      </c>
      <c r="I282">
        <v>0</v>
      </c>
      <c r="J282">
        <v>0</v>
      </c>
      <c r="K282">
        <v>191.29</v>
      </c>
      <c r="L282">
        <f t="shared" si="36"/>
        <v>73</v>
      </c>
      <c r="M282">
        <f t="shared" si="37"/>
        <v>852.99999999999977</v>
      </c>
      <c r="N282">
        <f t="shared" si="38"/>
        <v>5</v>
      </c>
      <c r="O282">
        <f>IFERROR(E282 / VLOOKUP(A282, Baselines!A:B, 2, FALSE) * 100, 0)</f>
        <v>92.607887672930033</v>
      </c>
      <c r="P282" s="6">
        <f t="shared" si="39"/>
        <v>0.51182404927933667</v>
      </c>
      <c r="Q282">
        <f t="shared" si="40"/>
        <v>91.470000000000013</v>
      </c>
      <c r="R282" s="6">
        <f t="shared" si="41"/>
        <v>0.91470000000000018</v>
      </c>
      <c r="S282">
        <f t="shared" si="42"/>
        <v>0.85</v>
      </c>
      <c r="T282">
        <f>COUNTIF($A$2:$A282,A282)-1</f>
        <v>72</v>
      </c>
      <c r="U282" s="6">
        <f t="shared" si="43"/>
        <v>0.39794063919443795</v>
      </c>
      <c r="V282" s="6" t="str">
        <f t="shared" si="44"/>
        <v>Needs Check</v>
      </c>
    </row>
    <row r="283" spans="1:22" x14ac:dyDescent="0.25">
      <c r="A283" t="s">
        <v>11</v>
      </c>
      <c r="B283" s="5">
        <v>45438</v>
      </c>
      <c r="C283">
        <v>2</v>
      </c>
      <c r="D283">
        <v>7.6</v>
      </c>
      <c r="E283">
        <v>44.4</v>
      </c>
      <c r="F283">
        <v>0</v>
      </c>
      <c r="H283">
        <v>0</v>
      </c>
      <c r="I283">
        <v>0</v>
      </c>
      <c r="J283">
        <v>0</v>
      </c>
      <c r="K283">
        <v>135</v>
      </c>
      <c r="L283">
        <f t="shared" si="36"/>
        <v>74</v>
      </c>
      <c r="M283">
        <f t="shared" si="37"/>
        <v>860.5999999999998</v>
      </c>
      <c r="N283">
        <f t="shared" si="38"/>
        <v>5</v>
      </c>
      <c r="O283">
        <f>IFERROR(E283 / VLOOKUP(A283, Baselines!A:B, 2, FALSE) * 100, 0)</f>
        <v>148.97790625645263</v>
      </c>
      <c r="P283" s="6">
        <f t="shared" si="39"/>
        <v>0.82336912275371532</v>
      </c>
      <c r="Q283">
        <f t="shared" si="40"/>
        <v>91.393999999999991</v>
      </c>
      <c r="R283" s="6">
        <f t="shared" si="41"/>
        <v>0.91393999999999986</v>
      </c>
      <c r="S283">
        <f t="shared" si="42"/>
        <v>0.85</v>
      </c>
      <c r="T283">
        <f>COUNTIF($A$2:$A283,A283)-1</f>
        <v>73</v>
      </c>
      <c r="U283" s="6">
        <f t="shared" si="43"/>
        <v>0.63963347964210093</v>
      </c>
      <c r="V283" s="6" t="str">
        <f t="shared" si="44"/>
        <v>Needs Check</v>
      </c>
    </row>
    <row r="284" spans="1:22" x14ac:dyDescent="0.25">
      <c r="A284" t="s">
        <v>11</v>
      </c>
      <c r="B284" s="5">
        <v>45445</v>
      </c>
      <c r="C284">
        <v>4</v>
      </c>
      <c r="D284">
        <v>5.2</v>
      </c>
      <c r="E284">
        <v>10.5</v>
      </c>
      <c r="F284">
        <v>0</v>
      </c>
      <c r="H284">
        <v>0</v>
      </c>
      <c r="I284">
        <v>0</v>
      </c>
      <c r="J284">
        <v>0</v>
      </c>
      <c r="K284">
        <v>93.88</v>
      </c>
      <c r="L284">
        <f t="shared" si="36"/>
        <v>75</v>
      </c>
      <c r="M284">
        <f t="shared" si="37"/>
        <v>865.79999999999984</v>
      </c>
      <c r="N284">
        <f t="shared" si="38"/>
        <v>5</v>
      </c>
      <c r="O284">
        <f>IFERROR(E284 / VLOOKUP(A284, Baselines!A:B, 2, FALSE) * 100, 0)</f>
        <v>35.231261614701644</v>
      </c>
      <c r="P284" s="6">
        <f t="shared" si="39"/>
        <v>0.19471567092148678</v>
      </c>
      <c r="Q284">
        <f t="shared" si="40"/>
        <v>91.341999999999999</v>
      </c>
      <c r="R284" s="6">
        <f t="shared" si="41"/>
        <v>0.91342000000000001</v>
      </c>
      <c r="S284">
        <f t="shared" si="42"/>
        <v>0.85</v>
      </c>
      <c r="T284">
        <f>COUNTIF($A$2:$A284,A284)-1</f>
        <v>74</v>
      </c>
      <c r="U284" s="6">
        <f t="shared" si="43"/>
        <v>0.15117860991313878</v>
      </c>
      <c r="V284" s="6" t="str">
        <f t="shared" si="44"/>
        <v>Critical</v>
      </c>
    </row>
    <row r="285" spans="1:22" x14ac:dyDescent="0.25">
      <c r="A285" t="s">
        <v>11</v>
      </c>
      <c r="B285" s="5">
        <v>45452</v>
      </c>
      <c r="C285">
        <v>6</v>
      </c>
      <c r="D285">
        <v>18.600000000000001</v>
      </c>
      <c r="E285">
        <v>46</v>
      </c>
      <c r="F285">
        <v>0</v>
      </c>
      <c r="H285">
        <v>0</v>
      </c>
      <c r="I285">
        <v>0</v>
      </c>
      <c r="J285">
        <v>0</v>
      </c>
      <c r="K285">
        <v>256.81</v>
      </c>
      <c r="L285">
        <f t="shared" si="36"/>
        <v>76</v>
      </c>
      <c r="M285">
        <f t="shared" si="37"/>
        <v>884.39999999999986</v>
      </c>
      <c r="N285">
        <f t="shared" si="38"/>
        <v>5</v>
      </c>
      <c r="O285">
        <f>IFERROR(E285 / VLOOKUP(A285, Baselines!A:B, 2, FALSE) * 100, 0)</f>
        <v>154.34647945488337</v>
      </c>
      <c r="P285" s="6">
        <f t="shared" si="39"/>
        <v>0.8530400821322276</v>
      </c>
      <c r="Q285">
        <f t="shared" si="40"/>
        <v>91.156000000000006</v>
      </c>
      <c r="R285" s="6">
        <f t="shared" si="41"/>
        <v>0.91156000000000004</v>
      </c>
      <c r="S285">
        <f t="shared" si="42"/>
        <v>0.85</v>
      </c>
      <c r="T285">
        <f>COUNTIF($A$2:$A285,A285)-1</f>
        <v>75</v>
      </c>
      <c r="U285" s="6">
        <f t="shared" si="43"/>
        <v>0.66095763467818536</v>
      </c>
      <c r="V285" s="6" t="str">
        <f t="shared" si="44"/>
        <v>Needs Check</v>
      </c>
    </row>
    <row r="286" spans="1:22" x14ac:dyDescent="0.25">
      <c r="A286" t="s">
        <v>11</v>
      </c>
      <c r="B286" s="5">
        <v>45459</v>
      </c>
      <c r="C286">
        <v>5</v>
      </c>
      <c r="D286">
        <v>17</v>
      </c>
      <c r="E286">
        <v>25.1</v>
      </c>
      <c r="F286">
        <v>0</v>
      </c>
      <c r="H286">
        <v>0</v>
      </c>
      <c r="I286">
        <v>0</v>
      </c>
      <c r="J286">
        <v>0</v>
      </c>
      <c r="K286">
        <v>307.05</v>
      </c>
      <c r="L286">
        <f t="shared" si="36"/>
        <v>77</v>
      </c>
      <c r="M286">
        <f t="shared" si="37"/>
        <v>901.39999999999986</v>
      </c>
      <c r="N286">
        <f t="shared" si="38"/>
        <v>5</v>
      </c>
      <c r="O286">
        <f>IFERROR(E286 / VLOOKUP(A286, Baselines!A:B, 2, FALSE) * 100, 0)</f>
        <v>84.219492050382016</v>
      </c>
      <c r="P286" s="6">
        <f t="shared" si="39"/>
        <v>0.4654631752504112</v>
      </c>
      <c r="Q286">
        <f t="shared" si="40"/>
        <v>90.986000000000004</v>
      </c>
      <c r="R286" s="6">
        <f t="shared" si="41"/>
        <v>0.90986</v>
      </c>
      <c r="S286">
        <f t="shared" si="42"/>
        <v>0.85</v>
      </c>
      <c r="T286">
        <f>COUNTIF($A$2:$A286,A286)-1</f>
        <v>76</v>
      </c>
      <c r="U286" s="6">
        <f t="shared" si="43"/>
        <v>0.35998037593833826</v>
      </c>
      <c r="V286" s="6" t="str">
        <f t="shared" si="44"/>
        <v>Needs Check</v>
      </c>
    </row>
    <row r="287" spans="1:22" x14ac:dyDescent="0.25">
      <c r="A287" t="s">
        <v>11</v>
      </c>
      <c r="B287" s="5">
        <v>45466</v>
      </c>
      <c r="C287">
        <v>7</v>
      </c>
      <c r="D287">
        <v>10.5</v>
      </c>
      <c r="E287">
        <v>45.9</v>
      </c>
      <c r="F287">
        <v>1</v>
      </c>
      <c r="G287" t="s">
        <v>26</v>
      </c>
      <c r="H287">
        <v>408.13</v>
      </c>
      <c r="I287">
        <v>0</v>
      </c>
      <c r="J287">
        <v>0</v>
      </c>
      <c r="K287">
        <v>87.83</v>
      </c>
      <c r="L287">
        <f t="shared" si="36"/>
        <v>78</v>
      </c>
      <c r="M287">
        <f t="shared" si="37"/>
        <v>911.89999999999986</v>
      </c>
      <c r="N287">
        <f t="shared" si="38"/>
        <v>5</v>
      </c>
      <c r="O287">
        <f>IFERROR(E287 / VLOOKUP(A287, Baselines!A:B, 2, FALSE) * 100, 0)</f>
        <v>154.01094362998145</v>
      </c>
      <c r="P287" s="6">
        <f t="shared" si="39"/>
        <v>0.8511856471710707</v>
      </c>
      <c r="Q287">
        <f t="shared" si="40"/>
        <v>90.881</v>
      </c>
      <c r="R287" s="6">
        <f t="shared" si="41"/>
        <v>0.90881000000000001</v>
      </c>
      <c r="S287">
        <f t="shared" si="42"/>
        <v>0.85</v>
      </c>
      <c r="T287">
        <f>COUNTIF($A$2:$A287,A287)-1</f>
        <v>77</v>
      </c>
      <c r="U287" s="6">
        <f t="shared" si="43"/>
        <v>0.65753112380470968</v>
      </c>
      <c r="V287" s="6" t="str">
        <f t="shared" si="44"/>
        <v>Needs Check</v>
      </c>
    </row>
    <row r="288" spans="1:22" x14ac:dyDescent="0.25">
      <c r="A288" t="s">
        <v>11</v>
      </c>
      <c r="B288" s="5">
        <v>45473</v>
      </c>
      <c r="C288">
        <v>4</v>
      </c>
      <c r="D288">
        <v>15.2</v>
      </c>
      <c r="E288">
        <v>39.200000000000003</v>
      </c>
      <c r="F288">
        <v>0</v>
      </c>
      <c r="H288">
        <v>0</v>
      </c>
      <c r="I288">
        <v>0</v>
      </c>
      <c r="J288">
        <v>0</v>
      </c>
      <c r="K288">
        <v>189.72</v>
      </c>
      <c r="L288">
        <f t="shared" si="36"/>
        <v>79</v>
      </c>
      <c r="M288">
        <f t="shared" si="37"/>
        <v>927.09999999999991</v>
      </c>
      <c r="N288">
        <f t="shared" si="38"/>
        <v>5</v>
      </c>
      <c r="O288">
        <f>IFERROR(E288 / VLOOKUP(A288, Baselines!A:B, 2, FALSE) * 100, 0)</f>
        <v>131.5300433615528</v>
      </c>
      <c r="P288" s="6">
        <f t="shared" si="39"/>
        <v>0.7269385047735506</v>
      </c>
      <c r="Q288">
        <f t="shared" si="40"/>
        <v>90.728999999999999</v>
      </c>
      <c r="R288" s="6">
        <f t="shared" si="41"/>
        <v>0.90729000000000004</v>
      </c>
      <c r="S288">
        <f t="shared" si="42"/>
        <v>0.85</v>
      </c>
      <c r="T288">
        <f>COUNTIF($A$2:$A288,A288)-1</f>
        <v>78</v>
      </c>
      <c r="U288" s="6">
        <f t="shared" si="43"/>
        <v>0.5606124305965956</v>
      </c>
      <c r="V288" s="6" t="str">
        <f t="shared" si="44"/>
        <v>Needs Check</v>
      </c>
    </row>
    <row r="289" spans="1:22" x14ac:dyDescent="0.25">
      <c r="A289" t="s">
        <v>11</v>
      </c>
      <c r="B289" s="5">
        <v>45480</v>
      </c>
      <c r="C289">
        <v>0</v>
      </c>
      <c r="D289">
        <v>0</v>
      </c>
      <c r="E289">
        <v>0</v>
      </c>
      <c r="F289">
        <v>0</v>
      </c>
      <c r="H289">
        <v>0</v>
      </c>
      <c r="I289">
        <v>0</v>
      </c>
      <c r="J289">
        <v>0</v>
      </c>
      <c r="K289">
        <v>0</v>
      </c>
      <c r="L289">
        <f t="shared" si="36"/>
        <v>80</v>
      </c>
      <c r="M289">
        <f t="shared" si="37"/>
        <v>927.09999999999991</v>
      </c>
      <c r="N289">
        <f t="shared" si="38"/>
        <v>5</v>
      </c>
      <c r="O289">
        <f>IFERROR(E289 / VLOOKUP(A289, Baselines!A:B, 2, FALSE) * 100, 0)</f>
        <v>0</v>
      </c>
      <c r="P289" s="6">
        <f t="shared" si="39"/>
        <v>0</v>
      </c>
      <c r="Q289">
        <f t="shared" si="40"/>
        <v>90.728999999999999</v>
      </c>
      <c r="R289" s="6">
        <f t="shared" si="41"/>
        <v>0.90729000000000004</v>
      </c>
      <c r="S289">
        <f t="shared" si="42"/>
        <v>0.85</v>
      </c>
      <c r="T289">
        <f>COUNTIF($A$2:$A289,A289)-1</f>
        <v>79</v>
      </c>
      <c r="U289" s="6">
        <f t="shared" si="43"/>
        <v>0</v>
      </c>
      <c r="V289" s="6" t="str">
        <f t="shared" si="44"/>
        <v>Critical</v>
      </c>
    </row>
    <row r="290" spans="1:22" x14ac:dyDescent="0.25">
      <c r="A290" t="s">
        <v>11</v>
      </c>
      <c r="B290" s="5">
        <v>45487</v>
      </c>
      <c r="C290">
        <v>3</v>
      </c>
      <c r="D290">
        <v>7.5</v>
      </c>
      <c r="E290">
        <v>11.3</v>
      </c>
      <c r="F290">
        <v>0</v>
      </c>
      <c r="H290">
        <v>0</v>
      </c>
      <c r="I290">
        <v>0</v>
      </c>
      <c r="J290">
        <v>0</v>
      </c>
      <c r="K290">
        <v>94.58</v>
      </c>
      <c r="L290">
        <f t="shared" si="36"/>
        <v>81</v>
      </c>
      <c r="M290">
        <f t="shared" si="37"/>
        <v>934.59999999999991</v>
      </c>
      <c r="N290">
        <f t="shared" si="38"/>
        <v>5</v>
      </c>
      <c r="O290">
        <f>IFERROR(E290 / VLOOKUP(A290, Baselines!A:B, 2, FALSE) * 100, 0)</f>
        <v>37.915548213917006</v>
      </c>
      <c r="P290" s="6">
        <f t="shared" si="39"/>
        <v>0.20955115061074292</v>
      </c>
      <c r="Q290">
        <f t="shared" si="40"/>
        <v>90.653999999999996</v>
      </c>
      <c r="R290" s="6">
        <f t="shared" si="41"/>
        <v>0.90654000000000001</v>
      </c>
      <c r="S290">
        <f t="shared" si="42"/>
        <v>0.85</v>
      </c>
      <c r="T290">
        <f>COUNTIF($A$2:$A290,A290)-1</f>
        <v>80</v>
      </c>
      <c r="U290" s="6">
        <f t="shared" si="43"/>
        <v>0.16147152506346346</v>
      </c>
      <c r="V290" s="6" t="str">
        <f t="shared" si="44"/>
        <v>Critical</v>
      </c>
    </row>
    <row r="291" spans="1:22" x14ac:dyDescent="0.25">
      <c r="A291" t="s">
        <v>11</v>
      </c>
      <c r="B291" s="5">
        <v>45494</v>
      </c>
      <c r="C291">
        <v>4</v>
      </c>
      <c r="D291">
        <v>14</v>
      </c>
      <c r="E291">
        <v>31.4</v>
      </c>
      <c r="F291">
        <v>0</v>
      </c>
      <c r="H291">
        <v>0</v>
      </c>
      <c r="I291">
        <v>0</v>
      </c>
      <c r="J291">
        <v>0</v>
      </c>
      <c r="K291">
        <v>273.79000000000002</v>
      </c>
      <c r="L291">
        <f t="shared" si="36"/>
        <v>82</v>
      </c>
      <c r="M291">
        <f t="shared" si="37"/>
        <v>948.59999999999991</v>
      </c>
      <c r="N291">
        <f t="shared" si="38"/>
        <v>5</v>
      </c>
      <c r="O291">
        <f>IFERROR(E291 / VLOOKUP(A291, Baselines!A:B, 2, FALSE) * 100, 0)</f>
        <v>105.35824901920299</v>
      </c>
      <c r="P291" s="6">
        <f t="shared" si="39"/>
        <v>0.58229257780330324</v>
      </c>
      <c r="Q291">
        <f t="shared" si="40"/>
        <v>90.51400000000001</v>
      </c>
      <c r="R291" s="6">
        <f t="shared" si="41"/>
        <v>0.90514000000000006</v>
      </c>
      <c r="S291">
        <f t="shared" si="42"/>
        <v>0.85</v>
      </c>
      <c r="T291">
        <f>COUNTIF($A$2:$A291,A291)-1</f>
        <v>81</v>
      </c>
      <c r="U291" s="6">
        <f t="shared" si="43"/>
        <v>0.44799785829194966</v>
      </c>
      <c r="V291" s="6" t="str">
        <f t="shared" si="44"/>
        <v>Needs Check</v>
      </c>
    </row>
    <row r="292" spans="1:22" x14ac:dyDescent="0.25">
      <c r="A292" t="s">
        <v>11</v>
      </c>
      <c r="B292" s="5">
        <v>45501</v>
      </c>
      <c r="C292">
        <v>0</v>
      </c>
      <c r="D292">
        <v>0</v>
      </c>
      <c r="E292">
        <v>0</v>
      </c>
      <c r="F292">
        <v>0</v>
      </c>
      <c r="H292">
        <v>0</v>
      </c>
      <c r="I292">
        <v>0</v>
      </c>
      <c r="J292">
        <v>0</v>
      </c>
      <c r="K292">
        <v>0</v>
      </c>
      <c r="L292">
        <f t="shared" si="36"/>
        <v>83</v>
      </c>
      <c r="M292">
        <f t="shared" si="37"/>
        <v>948.59999999999991</v>
      </c>
      <c r="N292">
        <f t="shared" si="38"/>
        <v>5</v>
      </c>
      <c r="O292">
        <f>IFERROR(E292 / VLOOKUP(A292, Baselines!A:B, 2, FALSE) * 100, 0)</f>
        <v>0</v>
      </c>
      <c r="P292" s="6">
        <f t="shared" si="39"/>
        <v>0</v>
      </c>
      <c r="Q292">
        <f t="shared" si="40"/>
        <v>90.51400000000001</v>
      </c>
      <c r="R292" s="6">
        <f t="shared" si="41"/>
        <v>0.90514000000000006</v>
      </c>
      <c r="S292">
        <f t="shared" si="42"/>
        <v>0.85</v>
      </c>
      <c r="T292">
        <f>COUNTIF($A$2:$A292,A292)-1</f>
        <v>82</v>
      </c>
      <c r="U292" s="6">
        <f t="shared" si="43"/>
        <v>0</v>
      </c>
      <c r="V292" s="6" t="str">
        <f t="shared" si="44"/>
        <v>Critical</v>
      </c>
    </row>
    <row r="293" spans="1:22" x14ac:dyDescent="0.25">
      <c r="A293" t="s">
        <v>11</v>
      </c>
      <c r="B293" s="5">
        <v>45508</v>
      </c>
      <c r="C293">
        <v>3</v>
      </c>
      <c r="D293">
        <v>5.4</v>
      </c>
      <c r="E293">
        <v>38.700000000000003</v>
      </c>
      <c r="F293">
        <v>0</v>
      </c>
      <c r="H293">
        <v>0</v>
      </c>
      <c r="I293">
        <v>0</v>
      </c>
      <c r="J293">
        <v>0</v>
      </c>
      <c r="K293">
        <v>48.53</v>
      </c>
      <c r="L293">
        <f t="shared" si="36"/>
        <v>84</v>
      </c>
      <c r="M293">
        <f t="shared" si="37"/>
        <v>953.99999999999989</v>
      </c>
      <c r="N293">
        <f t="shared" si="38"/>
        <v>5</v>
      </c>
      <c r="O293">
        <f>IFERROR(E293 / VLOOKUP(A293, Baselines!A:B, 2, FALSE) * 100, 0)</f>
        <v>129.85236423704322</v>
      </c>
      <c r="P293" s="6">
        <f t="shared" si="39"/>
        <v>0.71766632996776569</v>
      </c>
      <c r="Q293">
        <f t="shared" si="40"/>
        <v>90.460000000000008</v>
      </c>
      <c r="R293" s="6">
        <f t="shared" si="41"/>
        <v>0.90460000000000007</v>
      </c>
      <c r="S293">
        <f t="shared" si="42"/>
        <v>0.85</v>
      </c>
      <c r="T293">
        <f>COUNTIF($A$2:$A293,A293)-1</f>
        <v>83</v>
      </c>
      <c r="U293" s="6">
        <f t="shared" si="43"/>
        <v>0.55182081777551484</v>
      </c>
      <c r="V293" s="6" t="str">
        <f t="shared" si="44"/>
        <v>Needs Check</v>
      </c>
    </row>
    <row r="294" spans="1:22" x14ac:dyDescent="0.25">
      <c r="A294" t="s">
        <v>11</v>
      </c>
      <c r="B294" s="5">
        <v>45515</v>
      </c>
      <c r="C294">
        <v>4</v>
      </c>
      <c r="D294">
        <v>4</v>
      </c>
      <c r="E294">
        <v>17.600000000000001</v>
      </c>
      <c r="F294">
        <v>0</v>
      </c>
      <c r="H294">
        <v>0</v>
      </c>
      <c r="I294">
        <v>0</v>
      </c>
      <c r="J294">
        <v>0</v>
      </c>
      <c r="K294">
        <v>74.19</v>
      </c>
      <c r="L294">
        <f t="shared" si="36"/>
        <v>85</v>
      </c>
      <c r="M294">
        <f t="shared" si="37"/>
        <v>957.99999999999989</v>
      </c>
      <c r="N294">
        <f t="shared" si="38"/>
        <v>5</v>
      </c>
      <c r="O294">
        <f>IFERROR(E294 / VLOOKUP(A294, Baselines!A:B, 2, FALSE) * 100, 0)</f>
        <v>59.054305182737984</v>
      </c>
      <c r="P294" s="6">
        <f t="shared" si="39"/>
        <v>0.32638055316363496</v>
      </c>
      <c r="Q294">
        <f t="shared" si="40"/>
        <v>90.42</v>
      </c>
      <c r="R294" s="6">
        <f t="shared" si="41"/>
        <v>0.9042</v>
      </c>
      <c r="S294">
        <f t="shared" si="42"/>
        <v>0.85</v>
      </c>
      <c r="T294">
        <f>COUNTIF($A$2:$A294,A294)-1</f>
        <v>84</v>
      </c>
      <c r="U294" s="6">
        <f t="shared" si="43"/>
        <v>0.25084630174497491</v>
      </c>
      <c r="V294" s="6" t="str">
        <f t="shared" si="44"/>
        <v>Critical</v>
      </c>
    </row>
    <row r="295" spans="1:22" x14ac:dyDescent="0.25">
      <c r="A295" t="s">
        <v>11</v>
      </c>
      <c r="B295" s="5">
        <v>45522</v>
      </c>
      <c r="C295">
        <v>4</v>
      </c>
      <c r="D295">
        <v>3.2</v>
      </c>
      <c r="E295">
        <v>19.100000000000001</v>
      </c>
      <c r="F295">
        <v>0</v>
      </c>
      <c r="H295">
        <v>0</v>
      </c>
      <c r="I295">
        <v>0</v>
      </c>
      <c r="J295">
        <v>0</v>
      </c>
      <c r="K295">
        <v>38.29</v>
      </c>
      <c r="L295">
        <f t="shared" si="36"/>
        <v>86</v>
      </c>
      <c r="M295">
        <f t="shared" si="37"/>
        <v>961.19999999999993</v>
      </c>
      <c r="N295">
        <f t="shared" si="38"/>
        <v>5</v>
      </c>
      <c r="O295">
        <f>IFERROR(E295 / VLOOKUP(A295, Baselines!A:B, 2, FALSE) * 100, 0)</f>
        <v>64.087342556266805</v>
      </c>
      <c r="P295" s="6">
        <f t="shared" si="39"/>
        <v>0.35419707758099028</v>
      </c>
      <c r="Q295">
        <f t="shared" si="40"/>
        <v>90.388000000000005</v>
      </c>
      <c r="R295" s="6">
        <f t="shared" si="41"/>
        <v>0.90388000000000002</v>
      </c>
      <c r="S295">
        <f t="shared" si="42"/>
        <v>0.85</v>
      </c>
      <c r="T295">
        <f>COUNTIF($A$2:$A295,A295)-1</f>
        <v>85</v>
      </c>
      <c r="U295" s="6">
        <f t="shared" si="43"/>
        <v>0.2721289063113197</v>
      </c>
      <c r="V295" s="6" t="str">
        <f t="shared" si="44"/>
        <v>Critical</v>
      </c>
    </row>
    <row r="296" spans="1:22" x14ac:dyDescent="0.25">
      <c r="A296" t="s">
        <v>11</v>
      </c>
      <c r="B296" s="5">
        <v>45529</v>
      </c>
      <c r="C296">
        <v>0</v>
      </c>
      <c r="D296">
        <v>0</v>
      </c>
      <c r="E296">
        <v>0</v>
      </c>
      <c r="F296">
        <v>0</v>
      </c>
      <c r="H296">
        <v>0</v>
      </c>
      <c r="I296">
        <v>0</v>
      </c>
      <c r="J296">
        <v>0</v>
      </c>
      <c r="K296">
        <v>0</v>
      </c>
      <c r="L296">
        <f t="shared" si="36"/>
        <v>87</v>
      </c>
      <c r="M296">
        <f t="shared" si="37"/>
        <v>961.19999999999993</v>
      </c>
      <c r="N296">
        <f t="shared" si="38"/>
        <v>5</v>
      </c>
      <c r="O296">
        <f>IFERROR(E296 / VLOOKUP(A296, Baselines!A:B, 2, FALSE) * 100, 0)</f>
        <v>0</v>
      </c>
      <c r="P296" s="6">
        <f t="shared" si="39"/>
        <v>0</v>
      </c>
      <c r="Q296">
        <f t="shared" si="40"/>
        <v>90.388000000000005</v>
      </c>
      <c r="R296" s="6">
        <f t="shared" si="41"/>
        <v>0.90388000000000002</v>
      </c>
      <c r="S296">
        <f t="shared" si="42"/>
        <v>0.85</v>
      </c>
      <c r="T296">
        <f>COUNTIF($A$2:$A296,A296)-1</f>
        <v>86</v>
      </c>
      <c r="U296" s="6">
        <f t="shared" si="43"/>
        <v>0</v>
      </c>
      <c r="V296" s="6" t="str">
        <f t="shared" si="44"/>
        <v>Critical</v>
      </c>
    </row>
    <row r="297" spans="1:22" x14ac:dyDescent="0.25">
      <c r="A297" t="s">
        <v>11</v>
      </c>
      <c r="B297" s="5">
        <v>45536</v>
      </c>
      <c r="C297">
        <v>3</v>
      </c>
      <c r="D297">
        <v>3</v>
      </c>
      <c r="E297">
        <v>33.6</v>
      </c>
      <c r="F297">
        <v>0</v>
      </c>
      <c r="H297">
        <v>0</v>
      </c>
      <c r="I297">
        <v>0</v>
      </c>
      <c r="J297">
        <v>0</v>
      </c>
      <c r="K297">
        <v>15.43</v>
      </c>
      <c r="L297">
        <f t="shared" si="36"/>
        <v>88</v>
      </c>
      <c r="M297">
        <f t="shared" si="37"/>
        <v>964.19999999999993</v>
      </c>
      <c r="N297">
        <f t="shared" si="38"/>
        <v>5</v>
      </c>
      <c r="O297">
        <f>IFERROR(E297 / VLOOKUP(A297, Baselines!A:B, 2, FALSE) * 100, 0)</f>
        <v>112.74003716704526</v>
      </c>
      <c r="P297" s="6">
        <f t="shared" si="39"/>
        <v>0.62309014694875764</v>
      </c>
      <c r="Q297">
        <f t="shared" si="40"/>
        <v>90.358000000000004</v>
      </c>
      <c r="R297" s="6">
        <f t="shared" si="41"/>
        <v>0.90358000000000005</v>
      </c>
      <c r="S297">
        <f t="shared" si="42"/>
        <v>0.85</v>
      </c>
      <c r="T297">
        <f>COUNTIF($A$2:$A297,A297)-1</f>
        <v>87</v>
      </c>
      <c r="U297" s="6">
        <f t="shared" si="43"/>
        <v>0.47856002573296469</v>
      </c>
      <c r="V297" s="6" t="str">
        <f t="shared" si="44"/>
        <v>Needs Check</v>
      </c>
    </row>
    <row r="298" spans="1:22" x14ac:dyDescent="0.25">
      <c r="A298" t="s">
        <v>11</v>
      </c>
      <c r="B298" s="5">
        <v>45543</v>
      </c>
      <c r="C298">
        <v>6</v>
      </c>
      <c r="D298">
        <v>31.2</v>
      </c>
      <c r="E298">
        <v>14.5</v>
      </c>
      <c r="F298">
        <v>0</v>
      </c>
      <c r="H298">
        <v>0</v>
      </c>
      <c r="I298">
        <v>0</v>
      </c>
      <c r="J298">
        <v>0</v>
      </c>
      <c r="K298">
        <v>247.17</v>
      </c>
      <c r="L298">
        <f t="shared" si="36"/>
        <v>89</v>
      </c>
      <c r="M298">
        <f t="shared" si="37"/>
        <v>995.4</v>
      </c>
      <c r="N298">
        <f t="shared" si="38"/>
        <v>5</v>
      </c>
      <c r="O298">
        <f>IFERROR(E298 / VLOOKUP(A298, Baselines!A:B, 2, FALSE) * 100, 0)</f>
        <v>48.652694610778454</v>
      </c>
      <c r="P298" s="6">
        <f t="shared" si="39"/>
        <v>0.26889306936776741</v>
      </c>
      <c r="Q298">
        <f t="shared" si="40"/>
        <v>90.046000000000006</v>
      </c>
      <c r="R298" s="6">
        <f t="shared" si="41"/>
        <v>0.90046000000000004</v>
      </c>
      <c r="S298">
        <f t="shared" si="42"/>
        <v>0.85</v>
      </c>
      <c r="T298">
        <f>COUNTIF($A$2:$A298,A298)-1</f>
        <v>88</v>
      </c>
      <c r="U298" s="6">
        <f t="shared" si="43"/>
        <v>0.20580833525646489</v>
      </c>
      <c r="V298" s="6" t="str">
        <f t="shared" si="44"/>
        <v>Critical</v>
      </c>
    </row>
    <row r="299" spans="1:22" x14ac:dyDescent="0.25">
      <c r="A299" t="s">
        <v>11</v>
      </c>
      <c r="B299" s="5">
        <v>45550</v>
      </c>
      <c r="C299">
        <v>7</v>
      </c>
      <c r="D299">
        <v>42</v>
      </c>
      <c r="E299">
        <v>20.100000000000001</v>
      </c>
      <c r="F299">
        <v>0</v>
      </c>
      <c r="H299">
        <v>0</v>
      </c>
      <c r="I299">
        <v>0</v>
      </c>
      <c r="J299">
        <v>0</v>
      </c>
      <c r="K299">
        <v>607.61</v>
      </c>
      <c r="L299">
        <f t="shared" si="36"/>
        <v>90</v>
      </c>
      <c r="M299">
        <f t="shared" si="37"/>
        <v>1037.4000000000001</v>
      </c>
      <c r="N299">
        <f t="shared" si="38"/>
        <v>5</v>
      </c>
      <c r="O299">
        <f>IFERROR(E299 / VLOOKUP(A299, Baselines!A:B, 2, FALSE) * 100, 0)</f>
        <v>67.442700805286009</v>
      </c>
      <c r="P299" s="6">
        <f t="shared" si="39"/>
        <v>0.37274142719256043</v>
      </c>
      <c r="Q299">
        <f t="shared" si="40"/>
        <v>89.625999999999991</v>
      </c>
      <c r="R299" s="6">
        <f t="shared" si="41"/>
        <v>0.89625999999999995</v>
      </c>
      <c r="S299">
        <f t="shared" si="42"/>
        <v>0.85</v>
      </c>
      <c r="T299">
        <f>COUNTIF($A$2:$A299,A299)-1</f>
        <v>89</v>
      </c>
      <c r="U299" s="6">
        <f t="shared" si="43"/>
        <v>0.28396224680526355</v>
      </c>
      <c r="V299" s="6" t="str">
        <f t="shared" si="44"/>
        <v>Critical</v>
      </c>
    </row>
    <row r="300" spans="1:22" x14ac:dyDescent="0.25">
      <c r="A300" t="s">
        <v>11</v>
      </c>
      <c r="B300" s="5">
        <v>45557</v>
      </c>
      <c r="C300">
        <v>5</v>
      </c>
      <c r="D300">
        <v>16.5</v>
      </c>
      <c r="E300">
        <v>30.6</v>
      </c>
      <c r="F300">
        <v>0</v>
      </c>
      <c r="H300">
        <v>0</v>
      </c>
      <c r="I300">
        <v>0</v>
      </c>
      <c r="J300">
        <v>0</v>
      </c>
      <c r="K300">
        <v>297.14999999999998</v>
      </c>
      <c r="L300">
        <f t="shared" si="36"/>
        <v>91</v>
      </c>
      <c r="M300">
        <f t="shared" si="37"/>
        <v>1053.9000000000001</v>
      </c>
      <c r="N300">
        <f t="shared" si="38"/>
        <v>5</v>
      </c>
      <c r="O300">
        <f>IFERROR(E300 / VLOOKUP(A300, Baselines!A:B, 2, FALSE) * 100, 0)</f>
        <v>102.67396241998765</v>
      </c>
      <c r="P300" s="6">
        <f t="shared" si="39"/>
        <v>0.56745709811404721</v>
      </c>
      <c r="Q300">
        <f t="shared" si="40"/>
        <v>89.460999999999999</v>
      </c>
      <c r="R300" s="6">
        <f t="shared" si="41"/>
        <v>0.89461000000000002</v>
      </c>
      <c r="S300">
        <f t="shared" si="42"/>
        <v>0.85</v>
      </c>
      <c r="T300">
        <f>COUNTIF($A$2:$A300,A300)-1</f>
        <v>90</v>
      </c>
      <c r="U300" s="6">
        <f t="shared" si="43"/>
        <v>0.43150487536223658</v>
      </c>
      <c r="V300" s="6" t="str">
        <f t="shared" si="44"/>
        <v>Needs Check</v>
      </c>
    </row>
    <row r="301" spans="1:22" x14ac:dyDescent="0.25">
      <c r="A301" t="s">
        <v>11</v>
      </c>
      <c r="B301" s="5">
        <v>45564</v>
      </c>
      <c r="C301">
        <v>3</v>
      </c>
      <c r="D301">
        <v>7.1999999999999993</v>
      </c>
      <c r="E301">
        <v>37.1</v>
      </c>
      <c r="F301">
        <v>0</v>
      </c>
      <c r="H301">
        <v>0</v>
      </c>
      <c r="I301">
        <v>0</v>
      </c>
      <c r="J301">
        <v>0</v>
      </c>
      <c r="K301">
        <v>48.04</v>
      </c>
      <c r="L301">
        <f t="shared" si="36"/>
        <v>92</v>
      </c>
      <c r="M301">
        <f t="shared" si="37"/>
        <v>1061.1000000000001</v>
      </c>
      <c r="N301">
        <f t="shared" si="38"/>
        <v>5</v>
      </c>
      <c r="O301">
        <f>IFERROR(E301 / VLOOKUP(A301, Baselines!A:B, 2, FALSE) * 100, 0)</f>
        <v>124.48379103861247</v>
      </c>
      <c r="P301" s="6">
        <f t="shared" si="39"/>
        <v>0.6879953705892532</v>
      </c>
      <c r="Q301">
        <f t="shared" si="40"/>
        <v>89.388999999999996</v>
      </c>
      <c r="R301" s="6">
        <f t="shared" si="41"/>
        <v>0.89388999999999996</v>
      </c>
      <c r="S301">
        <f t="shared" si="42"/>
        <v>0.85</v>
      </c>
      <c r="T301">
        <f>COUNTIF($A$2:$A301,A301)-1</f>
        <v>91</v>
      </c>
      <c r="U301" s="6">
        <f t="shared" si="43"/>
        <v>0.52274335454362342</v>
      </c>
      <c r="V301" s="6" t="str">
        <f t="shared" si="44"/>
        <v>Needs Check</v>
      </c>
    </row>
    <row r="302" spans="1:22" x14ac:dyDescent="0.25">
      <c r="A302" t="s">
        <v>11</v>
      </c>
      <c r="B302" s="5">
        <v>45571</v>
      </c>
      <c r="C302">
        <v>2</v>
      </c>
      <c r="D302">
        <v>6.4</v>
      </c>
      <c r="E302">
        <v>22.8</v>
      </c>
      <c r="F302">
        <v>0</v>
      </c>
      <c r="H302">
        <v>0</v>
      </c>
      <c r="I302">
        <v>0</v>
      </c>
      <c r="J302">
        <v>0</v>
      </c>
      <c r="K302">
        <v>47.66</v>
      </c>
      <c r="L302">
        <f t="shared" si="36"/>
        <v>93</v>
      </c>
      <c r="M302">
        <f t="shared" si="37"/>
        <v>1067.5000000000002</v>
      </c>
      <c r="N302">
        <f t="shared" si="38"/>
        <v>5</v>
      </c>
      <c r="O302">
        <f>IFERROR(E302 / VLOOKUP(A302, Baselines!A:B, 2, FALSE) * 100, 0)</f>
        <v>76.502168077637862</v>
      </c>
      <c r="P302" s="6">
        <f t="shared" si="39"/>
        <v>0.4228111711437999</v>
      </c>
      <c r="Q302">
        <f t="shared" si="40"/>
        <v>89.325000000000003</v>
      </c>
      <c r="R302" s="6">
        <f t="shared" si="41"/>
        <v>0.89324999999999999</v>
      </c>
      <c r="S302">
        <f t="shared" si="42"/>
        <v>0.85</v>
      </c>
      <c r="T302">
        <f>COUNTIF($A$2:$A302,A302)-1</f>
        <v>92</v>
      </c>
      <c r="U302" s="6">
        <f t="shared" si="43"/>
        <v>0.32102466683056935</v>
      </c>
      <c r="V302" s="6" t="str">
        <f t="shared" si="44"/>
        <v>Needs Check</v>
      </c>
    </row>
    <row r="303" spans="1:22" x14ac:dyDescent="0.25">
      <c r="A303" t="s">
        <v>11</v>
      </c>
      <c r="B303" s="5">
        <v>45578</v>
      </c>
      <c r="C303">
        <v>1</v>
      </c>
      <c r="D303">
        <v>4.7</v>
      </c>
      <c r="E303">
        <v>36.9</v>
      </c>
      <c r="F303">
        <v>1</v>
      </c>
      <c r="G303" t="s">
        <v>25</v>
      </c>
      <c r="H303">
        <v>408.19</v>
      </c>
      <c r="I303">
        <v>0</v>
      </c>
      <c r="J303">
        <v>0</v>
      </c>
      <c r="K303">
        <v>81.489999999999995</v>
      </c>
      <c r="L303">
        <f t="shared" si="36"/>
        <v>94</v>
      </c>
      <c r="M303">
        <f t="shared" si="37"/>
        <v>1072.2000000000003</v>
      </c>
      <c r="N303">
        <f t="shared" si="38"/>
        <v>5</v>
      </c>
      <c r="O303">
        <f>IFERROR(E303 / VLOOKUP(A303, Baselines!A:B, 2, FALSE) * 100, 0)</f>
        <v>123.81271938880862</v>
      </c>
      <c r="P303" s="6">
        <f t="shared" si="39"/>
        <v>0.68428650066693919</v>
      </c>
      <c r="Q303">
        <f t="shared" si="40"/>
        <v>89.278000000000006</v>
      </c>
      <c r="R303" s="6">
        <f t="shared" si="41"/>
        <v>0.89278000000000002</v>
      </c>
      <c r="S303">
        <f t="shared" si="42"/>
        <v>0.85</v>
      </c>
      <c r="T303">
        <f>COUNTIF($A$2:$A303,A303)-1</f>
        <v>93</v>
      </c>
      <c r="U303" s="6">
        <f t="shared" si="43"/>
        <v>0.51927970675561541</v>
      </c>
      <c r="V303" s="6" t="str">
        <f t="shared" si="44"/>
        <v>Needs Check</v>
      </c>
    </row>
    <row r="304" spans="1:22" x14ac:dyDescent="0.25">
      <c r="A304" t="s">
        <v>11</v>
      </c>
      <c r="B304" s="5">
        <v>45585</v>
      </c>
      <c r="C304">
        <v>3</v>
      </c>
      <c r="D304">
        <v>14.4</v>
      </c>
      <c r="E304">
        <v>40.5</v>
      </c>
      <c r="F304">
        <v>0</v>
      </c>
      <c r="H304">
        <v>0</v>
      </c>
      <c r="I304">
        <v>0</v>
      </c>
      <c r="J304">
        <v>0</v>
      </c>
      <c r="K304">
        <v>141.12</v>
      </c>
      <c r="L304">
        <f t="shared" si="36"/>
        <v>95</v>
      </c>
      <c r="M304">
        <f t="shared" si="37"/>
        <v>1086.6000000000004</v>
      </c>
      <c r="N304">
        <f t="shared" si="38"/>
        <v>5</v>
      </c>
      <c r="O304">
        <f>IFERROR(E304 / VLOOKUP(A304, Baselines!A:B, 2, FALSE) * 100, 0)</f>
        <v>135.89200908527778</v>
      </c>
      <c r="P304" s="6">
        <f t="shared" si="39"/>
        <v>0.75104615926859186</v>
      </c>
      <c r="Q304">
        <f t="shared" si="40"/>
        <v>89.134</v>
      </c>
      <c r="R304" s="6">
        <f t="shared" si="41"/>
        <v>0.89134000000000002</v>
      </c>
      <c r="S304">
        <f t="shared" si="42"/>
        <v>0.85</v>
      </c>
      <c r="T304">
        <f>COUNTIF($A$2:$A304,A304)-1</f>
        <v>94</v>
      </c>
      <c r="U304" s="6">
        <f t="shared" si="43"/>
        <v>0.56902186106209662</v>
      </c>
      <c r="V304" s="6" t="str">
        <f t="shared" si="44"/>
        <v>Needs Check</v>
      </c>
    </row>
    <row r="305" spans="1:22" x14ac:dyDescent="0.25">
      <c r="A305" t="s">
        <v>11</v>
      </c>
      <c r="B305" s="5">
        <v>45592</v>
      </c>
      <c r="C305">
        <v>7</v>
      </c>
      <c r="D305">
        <v>7.7000000000000011</v>
      </c>
      <c r="E305">
        <v>22</v>
      </c>
      <c r="F305">
        <v>0</v>
      </c>
      <c r="H305">
        <v>0</v>
      </c>
      <c r="I305">
        <v>0</v>
      </c>
      <c r="J305">
        <v>0</v>
      </c>
      <c r="K305">
        <v>56.36</v>
      </c>
      <c r="L305">
        <f t="shared" si="36"/>
        <v>96</v>
      </c>
      <c r="M305">
        <f t="shared" si="37"/>
        <v>1094.3000000000004</v>
      </c>
      <c r="N305">
        <f t="shared" si="38"/>
        <v>5</v>
      </c>
      <c r="O305">
        <f>IFERROR(E305 / VLOOKUP(A305, Baselines!A:B, 2, FALSE) * 100, 0)</f>
        <v>73.817881478422493</v>
      </c>
      <c r="P305" s="6">
        <f t="shared" si="39"/>
        <v>0.40797569145454371</v>
      </c>
      <c r="Q305">
        <f t="shared" si="40"/>
        <v>89.057000000000002</v>
      </c>
      <c r="R305" s="6">
        <f t="shared" si="41"/>
        <v>0.89056999999999997</v>
      </c>
      <c r="S305">
        <f t="shared" si="42"/>
        <v>0.85</v>
      </c>
      <c r="T305">
        <f>COUNTIF($A$2:$A305,A305)-1</f>
        <v>95</v>
      </c>
      <c r="U305" s="6">
        <f t="shared" si="43"/>
        <v>0.30883127480787204</v>
      </c>
      <c r="V305" s="6" t="str">
        <f t="shared" si="44"/>
        <v>Needs Check</v>
      </c>
    </row>
    <row r="306" spans="1:22" x14ac:dyDescent="0.25">
      <c r="A306" t="s">
        <v>11</v>
      </c>
      <c r="B306" s="5">
        <v>45599</v>
      </c>
      <c r="C306">
        <v>2</v>
      </c>
      <c r="D306">
        <v>3.2</v>
      </c>
      <c r="E306">
        <v>25.8</v>
      </c>
      <c r="F306">
        <v>0</v>
      </c>
      <c r="H306">
        <v>0</v>
      </c>
      <c r="I306">
        <v>0</v>
      </c>
      <c r="J306">
        <v>0</v>
      </c>
      <c r="K306">
        <v>47.8</v>
      </c>
      <c r="L306">
        <f t="shared" si="36"/>
        <v>97</v>
      </c>
      <c r="M306">
        <f t="shared" si="37"/>
        <v>1097.5000000000005</v>
      </c>
      <c r="N306">
        <f t="shared" si="38"/>
        <v>5</v>
      </c>
      <c r="O306">
        <f>IFERROR(E306 / VLOOKUP(A306, Baselines!A:B, 2, FALSE) * 100, 0)</f>
        <v>86.56824282469546</v>
      </c>
      <c r="P306" s="6">
        <f t="shared" si="39"/>
        <v>0.47844421997851033</v>
      </c>
      <c r="Q306">
        <f t="shared" si="40"/>
        <v>89.025000000000006</v>
      </c>
      <c r="R306" s="6">
        <f t="shared" si="41"/>
        <v>0.8902500000000001</v>
      </c>
      <c r="S306">
        <f t="shared" si="42"/>
        <v>0.85</v>
      </c>
      <c r="T306">
        <f>COUNTIF($A$2:$A306,A306)-1</f>
        <v>96</v>
      </c>
      <c r="U306" s="6">
        <f t="shared" si="43"/>
        <v>0.36204472181048852</v>
      </c>
      <c r="V306" s="6" t="str">
        <f t="shared" si="44"/>
        <v>Needs Check</v>
      </c>
    </row>
    <row r="307" spans="1:22" x14ac:dyDescent="0.25">
      <c r="A307" t="s">
        <v>11</v>
      </c>
      <c r="B307" s="5">
        <v>45606</v>
      </c>
      <c r="C307">
        <v>5</v>
      </c>
      <c r="D307">
        <v>29</v>
      </c>
      <c r="E307">
        <v>49.2</v>
      </c>
      <c r="F307">
        <v>0</v>
      </c>
      <c r="H307">
        <v>0</v>
      </c>
      <c r="I307">
        <v>0</v>
      </c>
      <c r="J307">
        <v>0</v>
      </c>
      <c r="K307">
        <v>484.19</v>
      </c>
      <c r="L307">
        <f t="shared" si="36"/>
        <v>98</v>
      </c>
      <c r="M307">
        <f t="shared" si="37"/>
        <v>1126.5000000000005</v>
      </c>
      <c r="N307">
        <f t="shared" si="38"/>
        <v>5</v>
      </c>
      <c r="O307">
        <f>IFERROR(E307 / VLOOKUP(A307, Baselines!A:B, 2, FALSE) * 100, 0)</f>
        <v>165.08362585174484</v>
      </c>
      <c r="P307" s="6">
        <f t="shared" si="39"/>
        <v>0.91238200088925236</v>
      </c>
      <c r="Q307">
        <f t="shared" si="40"/>
        <v>88.734999999999999</v>
      </c>
      <c r="R307" s="6">
        <f t="shared" si="41"/>
        <v>0.88734999999999997</v>
      </c>
      <c r="S307">
        <f t="shared" si="42"/>
        <v>0.85</v>
      </c>
      <c r="T307">
        <f>COUNTIF($A$2:$A307,A307)-1</f>
        <v>97</v>
      </c>
      <c r="U307" s="6">
        <f t="shared" si="43"/>
        <v>0.68816184321571638</v>
      </c>
      <c r="V307" s="6" t="str">
        <f t="shared" si="44"/>
        <v>Needs Check</v>
      </c>
    </row>
    <row r="308" spans="1:22" x14ac:dyDescent="0.25">
      <c r="A308" t="s">
        <v>11</v>
      </c>
      <c r="B308" s="5">
        <v>45613</v>
      </c>
      <c r="C308">
        <v>4</v>
      </c>
      <c r="D308">
        <v>7.2</v>
      </c>
      <c r="E308">
        <v>20.5</v>
      </c>
      <c r="F308">
        <v>0</v>
      </c>
      <c r="H308">
        <v>0</v>
      </c>
      <c r="I308">
        <v>0</v>
      </c>
      <c r="J308">
        <v>0</v>
      </c>
      <c r="K308">
        <v>76.05</v>
      </c>
      <c r="L308">
        <f t="shared" si="36"/>
        <v>99</v>
      </c>
      <c r="M308">
        <f t="shared" si="37"/>
        <v>1133.7000000000005</v>
      </c>
      <c r="N308">
        <f t="shared" si="38"/>
        <v>5</v>
      </c>
      <c r="O308">
        <f>IFERROR(E308 / VLOOKUP(A308, Baselines!A:B, 2, FALSE) * 100, 0)</f>
        <v>68.784844104893679</v>
      </c>
      <c r="P308" s="6">
        <f t="shared" si="39"/>
        <v>0.38015916703718844</v>
      </c>
      <c r="Q308">
        <f t="shared" si="40"/>
        <v>88.662999999999997</v>
      </c>
      <c r="R308" s="6">
        <f t="shared" si="41"/>
        <v>0.88662999999999992</v>
      </c>
      <c r="S308">
        <f t="shared" si="42"/>
        <v>0.85</v>
      </c>
      <c r="T308">
        <f>COUNTIF($A$2:$A308,A308)-1</f>
        <v>98</v>
      </c>
      <c r="U308" s="6">
        <f t="shared" si="43"/>
        <v>0.28650144392965499</v>
      </c>
      <c r="V308" s="6" t="str">
        <f t="shared" si="44"/>
        <v>Critical</v>
      </c>
    </row>
    <row r="309" spans="1:22" x14ac:dyDescent="0.25">
      <c r="A309" t="s">
        <v>11</v>
      </c>
      <c r="B309" s="5">
        <v>45620</v>
      </c>
      <c r="C309">
        <v>4</v>
      </c>
      <c r="D309">
        <v>9.1999999999999993</v>
      </c>
      <c r="E309">
        <v>24.2</v>
      </c>
      <c r="F309">
        <v>0</v>
      </c>
      <c r="H309">
        <v>0</v>
      </c>
      <c r="I309">
        <v>0</v>
      </c>
      <c r="J309">
        <v>0</v>
      </c>
      <c r="K309">
        <v>104.69</v>
      </c>
      <c r="L309">
        <f t="shared" si="36"/>
        <v>100</v>
      </c>
      <c r="M309">
        <f t="shared" si="37"/>
        <v>1142.9000000000005</v>
      </c>
      <c r="N309">
        <f t="shared" si="38"/>
        <v>5</v>
      </c>
      <c r="O309">
        <f>IFERROR(E309 / VLOOKUP(A309, Baselines!A:B, 2, FALSE) * 100, 0)</f>
        <v>81.199669626264722</v>
      </c>
      <c r="P309" s="6">
        <f t="shared" si="39"/>
        <v>0.448773260599998</v>
      </c>
      <c r="Q309">
        <f t="shared" si="40"/>
        <v>88.570999999999998</v>
      </c>
      <c r="R309" s="6">
        <f t="shared" si="41"/>
        <v>0.88571</v>
      </c>
      <c r="S309">
        <f t="shared" si="42"/>
        <v>0.85</v>
      </c>
      <c r="T309">
        <f>COUNTIF($A$2:$A309,A309)-1</f>
        <v>99</v>
      </c>
      <c r="U309" s="6">
        <f t="shared" si="43"/>
        <v>0.33786051994912059</v>
      </c>
      <c r="V309" s="6" t="str">
        <f t="shared" si="44"/>
        <v>Needs Check</v>
      </c>
    </row>
    <row r="310" spans="1:22" x14ac:dyDescent="0.25">
      <c r="A310" t="s">
        <v>11</v>
      </c>
      <c r="B310" s="5">
        <v>45627</v>
      </c>
      <c r="C310">
        <v>6</v>
      </c>
      <c r="D310">
        <v>28.2</v>
      </c>
      <c r="E310">
        <v>10.199999999999999</v>
      </c>
      <c r="F310">
        <v>0</v>
      </c>
      <c r="H310">
        <v>0</v>
      </c>
      <c r="I310">
        <v>0</v>
      </c>
      <c r="J310">
        <v>0</v>
      </c>
      <c r="K310">
        <v>313.92</v>
      </c>
      <c r="L310">
        <f t="shared" si="36"/>
        <v>101</v>
      </c>
      <c r="M310">
        <f t="shared" si="37"/>
        <v>1171.1000000000006</v>
      </c>
      <c r="N310">
        <f t="shared" si="38"/>
        <v>5</v>
      </c>
      <c r="O310">
        <f>IFERROR(E310 / VLOOKUP(A310, Baselines!A:B, 2, FALSE) * 100, 0)</f>
        <v>34.224654139995877</v>
      </c>
      <c r="P310" s="6">
        <f t="shared" si="39"/>
        <v>0.18915236603801569</v>
      </c>
      <c r="Q310">
        <f t="shared" si="40"/>
        <v>88.289000000000001</v>
      </c>
      <c r="R310" s="6">
        <f t="shared" si="41"/>
        <v>0.88289000000000006</v>
      </c>
      <c r="S310">
        <f t="shared" si="42"/>
        <v>0.85</v>
      </c>
      <c r="T310">
        <f>COUNTIF($A$2:$A310,A310)-1</f>
        <v>100</v>
      </c>
      <c r="U310" s="6">
        <f t="shared" si="43"/>
        <v>0.14195062258360813</v>
      </c>
      <c r="V310" s="6" t="str">
        <f t="shared" si="44"/>
        <v>Critical</v>
      </c>
    </row>
    <row r="311" spans="1:22" x14ac:dyDescent="0.25">
      <c r="A311" t="s">
        <v>11</v>
      </c>
      <c r="B311" s="5">
        <v>45634</v>
      </c>
      <c r="C311">
        <v>2</v>
      </c>
      <c r="D311">
        <v>11.8</v>
      </c>
      <c r="E311">
        <v>40.700000000000003</v>
      </c>
      <c r="F311">
        <v>1</v>
      </c>
      <c r="G311" t="s">
        <v>24</v>
      </c>
      <c r="H311">
        <v>281.99</v>
      </c>
      <c r="I311">
        <v>0</v>
      </c>
      <c r="J311">
        <v>0</v>
      </c>
      <c r="K311">
        <v>104.3</v>
      </c>
      <c r="L311">
        <f t="shared" si="36"/>
        <v>102</v>
      </c>
      <c r="M311">
        <f t="shared" si="37"/>
        <v>1182.9000000000005</v>
      </c>
      <c r="N311">
        <f t="shared" si="38"/>
        <v>5</v>
      </c>
      <c r="O311">
        <f>IFERROR(E311 / VLOOKUP(A311, Baselines!A:B, 2, FALSE) * 100, 0)</f>
        <v>136.5630807350816</v>
      </c>
      <c r="P311" s="6">
        <f t="shared" si="39"/>
        <v>0.75475502919090587</v>
      </c>
      <c r="Q311">
        <f t="shared" si="40"/>
        <v>88.170999999999992</v>
      </c>
      <c r="R311" s="6">
        <f t="shared" si="41"/>
        <v>0.88170999999999988</v>
      </c>
      <c r="S311">
        <f t="shared" si="42"/>
        <v>0.85</v>
      </c>
      <c r="T311">
        <f>COUNTIF($A$2:$A311,A311)-1</f>
        <v>101</v>
      </c>
      <c r="U311" s="6">
        <f t="shared" si="43"/>
        <v>0.5656537982697265</v>
      </c>
      <c r="V311" s="6" t="str">
        <f t="shared" si="44"/>
        <v>Needs Check</v>
      </c>
    </row>
    <row r="312" spans="1:22" x14ac:dyDescent="0.25">
      <c r="A312" t="s">
        <v>11</v>
      </c>
      <c r="B312" s="5">
        <v>45641</v>
      </c>
      <c r="C312">
        <v>5</v>
      </c>
      <c r="D312">
        <v>3</v>
      </c>
      <c r="E312">
        <v>27.1</v>
      </c>
      <c r="F312">
        <v>0</v>
      </c>
      <c r="H312">
        <v>0</v>
      </c>
      <c r="I312">
        <v>0</v>
      </c>
      <c r="J312">
        <v>0</v>
      </c>
      <c r="K312">
        <v>48.26</v>
      </c>
      <c r="L312">
        <f t="shared" si="36"/>
        <v>103</v>
      </c>
      <c r="M312">
        <f t="shared" si="37"/>
        <v>1185.9000000000005</v>
      </c>
      <c r="N312">
        <f t="shared" si="38"/>
        <v>5</v>
      </c>
      <c r="O312">
        <f>IFERROR(E312 / VLOOKUP(A312, Baselines!A:B, 2, FALSE) * 100, 0)</f>
        <v>90.930208548420438</v>
      </c>
      <c r="P312" s="6">
        <f t="shared" si="39"/>
        <v>0.50255187447355165</v>
      </c>
      <c r="Q312">
        <f t="shared" si="40"/>
        <v>88.140999999999991</v>
      </c>
      <c r="R312" s="6">
        <f t="shared" si="41"/>
        <v>0.88140999999999992</v>
      </c>
      <c r="S312">
        <f t="shared" si="42"/>
        <v>0.85</v>
      </c>
      <c r="T312">
        <f>COUNTIF($A$2:$A312,A312)-1</f>
        <v>102</v>
      </c>
      <c r="U312" s="6">
        <f t="shared" si="43"/>
        <v>0.37651111052777314</v>
      </c>
      <c r="V312" s="6" t="str">
        <f t="shared" si="44"/>
        <v>Needs Check</v>
      </c>
    </row>
    <row r="313" spans="1:22" x14ac:dyDescent="0.25">
      <c r="A313" t="s">
        <v>11</v>
      </c>
      <c r="B313" s="5">
        <v>45648</v>
      </c>
      <c r="C313">
        <v>3</v>
      </c>
      <c r="D313">
        <v>11.7</v>
      </c>
      <c r="E313">
        <v>27.6</v>
      </c>
      <c r="F313">
        <v>0</v>
      </c>
      <c r="H313">
        <v>0</v>
      </c>
      <c r="I313">
        <v>0</v>
      </c>
      <c r="J313">
        <v>0</v>
      </c>
      <c r="K313">
        <v>86.65</v>
      </c>
      <c r="L313">
        <f t="shared" si="36"/>
        <v>104</v>
      </c>
      <c r="M313">
        <f t="shared" si="37"/>
        <v>1197.6000000000006</v>
      </c>
      <c r="N313">
        <f t="shared" si="38"/>
        <v>5</v>
      </c>
      <c r="O313">
        <f>IFERROR(E313 / VLOOKUP(A313, Baselines!A:B, 2, FALSE) * 100, 0)</f>
        <v>92.607887672930033</v>
      </c>
      <c r="P313" s="6">
        <f t="shared" si="39"/>
        <v>0.51182404927933667</v>
      </c>
      <c r="Q313">
        <f t="shared" si="40"/>
        <v>88.023999999999987</v>
      </c>
      <c r="R313" s="6">
        <f t="shared" si="41"/>
        <v>0.88023999999999991</v>
      </c>
      <c r="S313">
        <f t="shared" si="42"/>
        <v>0.85</v>
      </c>
      <c r="T313">
        <f>COUNTIF($A$2:$A313,A313)-1</f>
        <v>103</v>
      </c>
      <c r="U313" s="6">
        <f t="shared" si="43"/>
        <v>0.38294880096699674</v>
      </c>
      <c r="V313" s="6" t="str">
        <f t="shared" si="44"/>
        <v>Needs Check</v>
      </c>
    </row>
    <row r="314" spans="1:22" x14ac:dyDescent="0.25">
      <c r="A314" t="s">
        <v>12</v>
      </c>
      <c r="B314" s="5">
        <v>44927</v>
      </c>
      <c r="C314">
        <v>7</v>
      </c>
      <c r="D314">
        <v>39.9</v>
      </c>
      <c r="E314">
        <v>33.700000000000003</v>
      </c>
      <c r="F314">
        <v>0</v>
      </c>
      <c r="H314">
        <v>0</v>
      </c>
      <c r="I314">
        <v>0</v>
      </c>
      <c r="J314">
        <v>0</v>
      </c>
      <c r="K314">
        <v>667.06</v>
      </c>
      <c r="L314">
        <f t="shared" si="36"/>
        <v>1</v>
      </c>
      <c r="M314">
        <f t="shared" si="37"/>
        <v>39.9</v>
      </c>
      <c r="N314">
        <f t="shared" si="38"/>
        <v>0</v>
      </c>
      <c r="O314">
        <f>IFERROR(E314 / VLOOKUP(A314, Baselines!A:B, 2, FALSE) * 100, 0)</f>
        <v>110.95594913714804</v>
      </c>
      <c r="P314" s="6">
        <f t="shared" si="39"/>
        <v>0.61322987281144237</v>
      </c>
      <c r="Q314">
        <f t="shared" si="40"/>
        <v>99.600999999999999</v>
      </c>
      <c r="R314" s="6">
        <f t="shared" si="41"/>
        <v>0.99600999999999995</v>
      </c>
      <c r="S314">
        <f t="shared" si="42"/>
        <v>1</v>
      </c>
      <c r="T314">
        <f>COUNTIF($A$2:$A314,A314)-1</f>
        <v>0</v>
      </c>
      <c r="U314" s="6">
        <f t="shared" si="43"/>
        <v>0.61078308561892469</v>
      </c>
      <c r="V314" s="6" t="str">
        <f t="shared" si="44"/>
        <v>Needs Check</v>
      </c>
    </row>
    <row r="315" spans="1:22" x14ac:dyDescent="0.25">
      <c r="A315" t="s">
        <v>12</v>
      </c>
      <c r="B315" s="5">
        <v>44934</v>
      </c>
      <c r="C315">
        <v>6</v>
      </c>
      <c r="D315">
        <v>25.8</v>
      </c>
      <c r="E315">
        <v>46.4</v>
      </c>
      <c r="F315">
        <v>0</v>
      </c>
      <c r="H315">
        <v>0</v>
      </c>
      <c r="I315">
        <v>0</v>
      </c>
      <c r="J315">
        <v>0</v>
      </c>
      <c r="K315">
        <v>363.79</v>
      </c>
      <c r="L315">
        <f t="shared" si="36"/>
        <v>2</v>
      </c>
      <c r="M315">
        <f t="shared" si="37"/>
        <v>65.7</v>
      </c>
      <c r="N315">
        <f t="shared" si="38"/>
        <v>0</v>
      </c>
      <c r="O315">
        <f>IFERROR(E315 / VLOOKUP(A315, Baselines!A:B, 2, FALSE) * 100, 0)</f>
        <v>152.77020890099908</v>
      </c>
      <c r="P315" s="6">
        <f t="shared" si="39"/>
        <v>0.84432837087391477</v>
      </c>
      <c r="Q315">
        <f t="shared" si="40"/>
        <v>99.343000000000004</v>
      </c>
      <c r="R315" s="6">
        <f t="shared" si="41"/>
        <v>0.99343000000000004</v>
      </c>
      <c r="S315">
        <f t="shared" si="42"/>
        <v>1</v>
      </c>
      <c r="T315">
        <f>COUNTIF($A$2:$A315,A315)-1</f>
        <v>1</v>
      </c>
      <c r="U315" s="6">
        <f t="shared" si="43"/>
        <v>0.83878113347727323</v>
      </c>
      <c r="V315" s="6" t="str">
        <f t="shared" si="44"/>
        <v>Good</v>
      </c>
    </row>
    <row r="316" spans="1:22" x14ac:dyDescent="0.25">
      <c r="A316" t="s">
        <v>12</v>
      </c>
      <c r="B316" s="5">
        <v>44941</v>
      </c>
      <c r="C316">
        <v>6</v>
      </c>
      <c r="D316">
        <v>4.8000000000000007</v>
      </c>
      <c r="E316">
        <v>12.2</v>
      </c>
      <c r="F316">
        <v>0</v>
      </c>
      <c r="H316">
        <v>0</v>
      </c>
      <c r="I316">
        <v>0</v>
      </c>
      <c r="J316">
        <v>0</v>
      </c>
      <c r="K316">
        <v>55.54</v>
      </c>
      <c r="L316">
        <f t="shared" si="36"/>
        <v>3</v>
      </c>
      <c r="M316">
        <f t="shared" si="37"/>
        <v>70.5</v>
      </c>
      <c r="N316">
        <f t="shared" si="38"/>
        <v>0</v>
      </c>
      <c r="O316">
        <f>IFERROR(E316 / VLOOKUP(A316, Baselines!A:B, 2, FALSE) * 100, 0)</f>
        <v>40.168029064486824</v>
      </c>
      <c r="P316" s="6">
        <f t="shared" si="39"/>
        <v>0.22200013199702068</v>
      </c>
      <c r="Q316">
        <f t="shared" si="40"/>
        <v>99.295000000000002</v>
      </c>
      <c r="R316" s="6">
        <f t="shared" si="41"/>
        <v>0.99295</v>
      </c>
      <c r="S316">
        <f t="shared" si="42"/>
        <v>1</v>
      </c>
      <c r="T316">
        <f>COUNTIF($A$2:$A316,A316)-1</f>
        <v>2</v>
      </c>
      <c r="U316" s="6">
        <f t="shared" si="43"/>
        <v>0.22043503106644169</v>
      </c>
      <c r="V316" s="6" t="str">
        <f t="shared" si="44"/>
        <v>Critical</v>
      </c>
    </row>
    <row r="317" spans="1:22" x14ac:dyDescent="0.25">
      <c r="A317" t="s">
        <v>12</v>
      </c>
      <c r="B317" s="5">
        <v>44948</v>
      </c>
      <c r="C317">
        <v>4</v>
      </c>
      <c r="D317">
        <v>4.4000000000000004</v>
      </c>
      <c r="E317">
        <v>15.4</v>
      </c>
      <c r="F317">
        <v>0</v>
      </c>
      <c r="H317">
        <v>0</v>
      </c>
      <c r="I317">
        <v>0</v>
      </c>
      <c r="J317">
        <v>0</v>
      </c>
      <c r="K317">
        <v>73.17</v>
      </c>
      <c r="L317">
        <f t="shared" si="36"/>
        <v>4</v>
      </c>
      <c r="M317">
        <f t="shared" si="37"/>
        <v>74.900000000000006</v>
      </c>
      <c r="N317">
        <f t="shared" si="38"/>
        <v>0</v>
      </c>
      <c r="O317">
        <f>IFERROR(E317 / VLOOKUP(A317, Baselines!A:B, 2, FALSE) * 100, 0)</f>
        <v>50.703905540417793</v>
      </c>
      <c r="P317" s="6">
        <f t="shared" si="39"/>
        <v>0.28022967481591132</v>
      </c>
      <c r="Q317">
        <f t="shared" si="40"/>
        <v>99.251000000000005</v>
      </c>
      <c r="R317" s="6">
        <f t="shared" si="41"/>
        <v>0.99251</v>
      </c>
      <c r="S317">
        <f t="shared" si="42"/>
        <v>1</v>
      </c>
      <c r="T317">
        <f>COUNTIF($A$2:$A317,A317)-1</f>
        <v>3</v>
      </c>
      <c r="U317" s="6">
        <f t="shared" si="43"/>
        <v>0.27813075455154013</v>
      </c>
      <c r="V317" s="6" t="str">
        <f t="shared" si="44"/>
        <v>Critical</v>
      </c>
    </row>
    <row r="318" spans="1:22" x14ac:dyDescent="0.25">
      <c r="A318" t="s">
        <v>12</v>
      </c>
      <c r="B318" s="5">
        <v>44955</v>
      </c>
      <c r="C318">
        <v>6</v>
      </c>
      <c r="D318">
        <v>30</v>
      </c>
      <c r="E318">
        <v>45</v>
      </c>
      <c r="F318">
        <v>0</v>
      </c>
      <c r="H318">
        <v>0</v>
      </c>
      <c r="I318">
        <v>0</v>
      </c>
      <c r="J318">
        <v>0</v>
      </c>
      <c r="K318">
        <v>402.83</v>
      </c>
      <c r="L318">
        <f t="shared" si="36"/>
        <v>5</v>
      </c>
      <c r="M318">
        <f t="shared" si="37"/>
        <v>104.9</v>
      </c>
      <c r="N318">
        <f t="shared" si="38"/>
        <v>0</v>
      </c>
      <c r="O318">
        <f>IFERROR(E318 / VLOOKUP(A318, Baselines!A:B, 2, FALSE) * 100, 0)</f>
        <v>148.16076294277926</v>
      </c>
      <c r="P318" s="6">
        <f t="shared" si="39"/>
        <v>0.81885294589064994</v>
      </c>
      <c r="Q318">
        <f t="shared" si="40"/>
        <v>98.950999999999993</v>
      </c>
      <c r="R318" s="6">
        <f t="shared" si="41"/>
        <v>0.98950999999999989</v>
      </c>
      <c r="S318">
        <f t="shared" si="42"/>
        <v>1</v>
      </c>
      <c r="T318">
        <f>COUNTIF($A$2:$A318,A318)-1</f>
        <v>4</v>
      </c>
      <c r="U318" s="6">
        <f t="shared" si="43"/>
        <v>0.81026317848825691</v>
      </c>
      <c r="V318" s="6" t="str">
        <f t="shared" si="44"/>
        <v>Good</v>
      </c>
    </row>
    <row r="319" spans="1:22" x14ac:dyDescent="0.25">
      <c r="A319" t="s">
        <v>12</v>
      </c>
      <c r="B319" s="5">
        <v>44962</v>
      </c>
      <c r="C319">
        <v>7</v>
      </c>
      <c r="D319">
        <v>12.6</v>
      </c>
      <c r="E319">
        <v>32.9</v>
      </c>
      <c r="F319">
        <v>0</v>
      </c>
      <c r="H319">
        <v>0</v>
      </c>
      <c r="I319">
        <v>0</v>
      </c>
      <c r="J319">
        <v>0</v>
      </c>
      <c r="K319">
        <v>163.36000000000001</v>
      </c>
      <c r="L319">
        <f t="shared" si="36"/>
        <v>6</v>
      </c>
      <c r="M319">
        <f t="shared" si="37"/>
        <v>117.5</v>
      </c>
      <c r="N319">
        <f t="shared" si="38"/>
        <v>0</v>
      </c>
      <c r="O319">
        <f>IFERROR(E319 / VLOOKUP(A319, Baselines!A:B, 2, FALSE) * 100, 0)</f>
        <v>108.32198001816529</v>
      </c>
      <c r="P319" s="6">
        <f t="shared" si="39"/>
        <v>0.59867248710671972</v>
      </c>
      <c r="Q319">
        <f t="shared" si="40"/>
        <v>98.825000000000003</v>
      </c>
      <c r="R319" s="6">
        <f t="shared" si="41"/>
        <v>0.98825000000000007</v>
      </c>
      <c r="S319">
        <f t="shared" si="42"/>
        <v>1</v>
      </c>
      <c r="T319">
        <f>COUNTIF($A$2:$A319,A319)-1</f>
        <v>5</v>
      </c>
      <c r="U319" s="6">
        <f t="shared" si="43"/>
        <v>0.59163808538321583</v>
      </c>
      <c r="V319" s="6" t="str">
        <f t="shared" si="44"/>
        <v>Needs Check</v>
      </c>
    </row>
    <row r="320" spans="1:22" x14ac:dyDescent="0.25">
      <c r="A320" t="s">
        <v>12</v>
      </c>
      <c r="B320" s="5">
        <v>44969</v>
      </c>
      <c r="C320">
        <v>4</v>
      </c>
      <c r="D320">
        <v>17.2</v>
      </c>
      <c r="E320">
        <v>15.6</v>
      </c>
      <c r="F320">
        <v>0</v>
      </c>
      <c r="H320">
        <v>0</v>
      </c>
      <c r="I320">
        <v>0</v>
      </c>
      <c r="J320">
        <v>0</v>
      </c>
      <c r="K320">
        <v>266.41000000000003</v>
      </c>
      <c r="L320">
        <f t="shared" si="36"/>
        <v>7</v>
      </c>
      <c r="M320">
        <f t="shared" si="37"/>
        <v>134.69999999999999</v>
      </c>
      <c r="N320">
        <f t="shared" si="38"/>
        <v>0</v>
      </c>
      <c r="O320">
        <f>IFERROR(E320 / VLOOKUP(A320, Baselines!A:B, 2, FALSE) * 100, 0)</f>
        <v>51.362397820163487</v>
      </c>
      <c r="P320" s="6">
        <f t="shared" si="39"/>
        <v>0.28386902124209207</v>
      </c>
      <c r="Q320">
        <f t="shared" si="40"/>
        <v>98.653000000000006</v>
      </c>
      <c r="R320" s="6">
        <f t="shared" si="41"/>
        <v>0.98653000000000002</v>
      </c>
      <c r="S320">
        <f t="shared" si="42"/>
        <v>1</v>
      </c>
      <c r="T320">
        <f>COUNTIF($A$2:$A320,A320)-1</f>
        <v>6</v>
      </c>
      <c r="U320" s="6">
        <f t="shared" si="43"/>
        <v>0.28004530552596107</v>
      </c>
      <c r="V320" s="6" t="str">
        <f t="shared" si="44"/>
        <v>Critical</v>
      </c>
    </row>
    <row r="321" spans="1:22" x14ac:dyDescent="0.25">
      <c r="A321" t="s">
        <v>12</v>
      </c>
      <c r="B321" s="5">
        <v>44976</v>
      </c>
      <c r="C321">
        <v>5</v>
      </c>
      <c r="D321">
        <v>29</v>
      </c>
      <c r="E321">
        <v>24.4</v>
      </c>
      <c r="F321">
        <v>0</v>
      </c>
      <c r="H321">
        <v>0</v>
      </c>
      <c r="I321">
        <v>0</v>
      </c>
      <c r="J321">
        <v>0</v>
      </c>
      <c r="K321">
        <v>238.44</v>
      </c>
      <c r="L321">
        <f t="shared" si="36"/>
        <v>8</v>
      </c>
      <c r="M321">
        <f t="shared" si="37"/>
        <v>163.69999999999999</v>
      </c>
      <c r="N321">
        <f t="shared" si="38"/>
        <v>0</v>
      </c>
      <c r="O321">
        <f>IFERROR(E321 / VLOOKUP(A321, Baselines!A:B, 2, FALSE) * 100, 0)</f>
        <v>80.336058128973647</v>
      </c>
      <c r="P321" s="6">
        <f t="shared" si="39"/>
        <v>0.44400026399404136</v>
      </c>
      <c r="Q321">
        <f t="shared" si="40"/>
        <v>98.363</v>
      </c>
      <c r="R321" s="6">
        <f t="shared" si="41"/>
        <v>0.98363</v>
      </c>
      <c r="S321">
        <f t="shared" si="42"/>
        <v>1</v>
      </c>
      <c r="T321">
        <f>COUNTIF($A$2:$A321,A321)-1</f>
        <v>7</v>
      </c>
      <c r="U321" s="6">
        <f t="shared" si="43"/>
        <v>0.43673197967245891</v>
      </c>
      <c r="V321" s="6" t="str">
        <f t="shared" si="44"/>
        <v>Needs Check</v>
      </c>
    </row>
    <row r="322" spans="1:22" x14ac:dyDescent="0.25">
      <c r="A322" t="s">
        <v>12</v>
      </c>
      <c r="B322" s="5">
        <v>44983</v>
      </c>
      <c r="C322">
        <v>5</v>
      </c>
      <c r="D322">
        <v>15.5</v>
      </c>
      <c r="E322">
        <v>28.4</v>
      </c>
      <c r="F322">
        <v>0</v>
      </c>
      <c r="H322">
        <v>0</v>
      </c>
      <c r="I322">
        <v>0</v>
      </c>
      <c r="J322">
        <v>0</v>
      </c>
      <c r="K322">
        <v>241.19</v>
      </c>
      <c r="L322">
        <f t="shared" ref="L322:L385" si="45">COUNTIFS($A$2:$A$2000,A322,$B$2:$B$2000,"&lt;="&amp;B322)</f>
        <v>9</v>
      </c>
      <c r="M322">
        <f t="shared" ref="M322:M385" si="46">SUMIFS($D$2:$D$1561, $A$2:$A$1561, A322, $B$2:$B$1561, "&lt;=" &amp; B322)</f>
        <v>179.2</v>
      </c>
      <c r="N322">
        <f t="shared" ref="N322:N385" si="47">SUMIFS($I$2:$I$1561, $A$2:$A$1561, A322, $B$2:$B$1561, "&lt;=" &amp; B322, $D$2:$D$1561, "&gt;" &amp; 0)</f>
        <v>0</v>
      </c>
      <c r="O322">
        <f>IFERROR(E322 / VLOOKUP(A322, Baselines!A:B, 2, FALSE) * 100, 0)</f>
        <v>93.505903723887357</v>
      </c>
      <c r="P322" s="6">
        <f t="shared" ref="P322:P385" si="48">O322 / MAX($O$2:$O$1561)</f>
        <v>0.5167871925176547</v>
      </c>
      <c r="Q322">
        <f t="shared" ref="Q322:Q385" si="49">MAX(0, MIN(100, 100*(1 - (M322/10000))))</f>
        <v>98.207999999999998</v>
      </c>
      <c r="R322" s="6">
        <f t="shared" ref="R322:R385" si="50">Q322/100</f>
        <v>0.98207999999999995</v>
      </c>
      <c r="S322">
        <f t="shared" ref="S322:S385" si="51">MAX(0, 1 - 0.03 * N322)</f>
        <v>1</v>
      </c>
      <c r="T322">
        <f>COUNTIF($A$2:$A322,A322)-1</f>
        <v>8</v>
      </c>
      <c r="U322" s="6">
        <f t="shared" ref="U322:U385" si="52">MAX(0, MIN(1, R322 * S322 * P322))</f>
        <v>0.50752636602773826</v>
      </c>
      <c r="V322" s="6" t="str">
        <f t="shared" ref="V322:V385" si="53">IF(U322&gt;0.7,"Good",IF(U322&gt;0.3,"Needs Check","Critical"))</f>
        <v>Needs Check</v>
      </c>
    </row>
    <row r="323" spans="1:22" x14ac:dyDescent="0.25">
      <c r="A323" t="s">
        <v>12</v>
      </c>
      <c r="B323" s="5">
        <v>44990</v>
      </c>
      <c r="C323">
        <v>4</v>
      </c>
      <c r="D323">
        <v>15.2</v>
      </c>
      <c r="E323">
        <v>47.3</v>
      </c>
      <c r="F323">
        <v>0</v>
      </c>
      <c r="H323">
        <v>0</v>
      </c>
      <c r="I323">
        <v>0</v>
      </c>
      <c r="J323">
        <v>0</v>
      </c>
      <c r="K323">
        <v>173.43</v>
      </c>
      <c r="L323">
        <f t="shared" si="45"/>
        <v>10</v>
      </c>
      <c r="M323">
        <f t="shared" si="46"/>
        <v>194.39999999999998</v>
      </c>
      <c r="N323">
        <f t="shared" si="47"/>
        <v>0</v>
      </c>
      <c r="O323">
        <f>IFERROR(E323 / VLOOKUP(A323, Baselines!A:B, 2, FALSE) * 100, 0)</f>
        <v>155.73342415985465</v>
      </c>
      <c r="P323" s="6">
        <f t="shared" si="48"/>
        <v>0.86070542979172771</v>
      </c>
      <c r="Q323">
        <f t="shared" si="49"/>
        <v>98.055999999999997</v>
      </c>
      <c r="R323" s="6">
        <f t="shared" si="50"/>
        <v>0.98055999999999999</v>
      </c>
      <c r="S323">
        <f t="shared" si="51"/>
        <v>1</v>
      </c>
      <c r="T323">
        <f>COUNTIF($A$2:$A323,A323)-1</f>
        <v>9</v>
      </c>
      <c r="U323" s="6">
        <f t="shared" si="52"/>
        <v>0.84397331623657645</v>
      </c>
      <c r="V323" s="6" t="str">
        <f t="shared" si="53"/>
        <v>Good</v>
      </c>
    </row>
    <row r="324" spans="1:22" x14ac:dyDescent="0.25">
      <c r="A324" t="s">
        <v>12</v>
      </c>
      <c r="B324" s="5">
        <v>44997</v>
      </c>
      <c r="C324">
        <v>7</v>
      </c>
      <c r="D324">
        <v>34.299999999999997</v>
      </c>
      <c r="E324">
        <v>43.3</v>
      </c>
      <c r="F324">
        <v>1</v>
      </c>
      <c r="G324" t="s">
        <v>24</v>
      </c>
      <c r="H324">
        <v>436.13</v>
      </c>
      <c r="I324">
        <v>0</v>
      </c>
      <c r="J324">
        <v>0</v>
      </c>
      <c r="K324">
        <v>683.76</v>
      </c>
      <c r="L324">
        <f t="shared" si="45"/>
        <v>11</v>
      </c>
      <c r="M324">
        <f t="shared" si="46"/>
        <v>228.7</v>
      </c>
      <c r="N324">
        <f t="shared" si="47"/>
        <v>0</v>
      </c>
      <c r="O324">
        <f>IFERROR(E324 / VLOOKUP(A324, Baselines!A:B, 2, FALSE) * 100, 0)</f>
        <v>142.56357856494094</v>
      </c>
      <c r="P324" s="6">
        <f t="shared" si="48"/>
        <v>0.78791850126811436</v>
      </c>
      <c r="Q324">
        <f t="shared" si="49"/>
        <v>97.713000000000008</v>
      </c>
      <c r="R324" s="6">
        <f t="shared" si="50"/>
        <v>0.97713000000000005</v>
      </c>
      <c r="S324">
        <f t="shared" si="51"/>
        <v>1</v>
      </c>
      <c r="T324">
        <f>COUNTIF($A$2:$A324,A324)-1</f>
        <v>10</v>
      </c>
      <c r="U324" s="6">
        <f t="shared" si="52"/>
        <v>0.76989880514411257</v>
      </c>
      <c r="V324" s="6" t="str">
        <f t="shared" si="53"/>
        <v>Good</v>
      </c>
    </row>
    <row r="325" spans="1:22" x14ac:dyDescent="0.25">
      <c r="A325" t="s">
        <v>12</v>
      </c>
      <c r="B325" s="5">
        <v>45004</v>
      </c>
      <c r="C325">
        <v>5</v>
      </c>
      <c r="D325">
        <v>24</v>
      </c>
      <c r="E325">
        <v>29.7</v>
      </c>
      <c r="F325">
        <v>0</v>
      </c>
      <c r="H325">
        <v>0</v>
      </c>
      <c r="I325">
        <v>0</v>
      </c>
      <c r="J325">
        <v>0</v>
      </c>
      <c r="K325">
        <v>384.4</v>
      </c>
      <c r="L325">
        <f t="shared" si="45"/>
        <v>12</v>
      </c>
      <c r="M325">
        <f t="shared" si="46"/>
        <v>252.7</v>
      </c>
      <c r="N325">
        <f t="shared" si="47"/>
        <v>0</v>
      </c>
      <c r="O325">
        <f>IFERROR(E325 / VLOOKUP(A325, Baselines!A:B, 2, FALSE) * 100, 0)</f>
        <v>97.786103542234315</v>
      </c>
      <c r="P325" s="6">
        <f t="shared" si="48"/>
        <v>0.54044294428782902</v>
      </c>
      <c r="Q325">
        <f t="shared" si="49"/>
        <v>97.472999999999999</v>
      </c>
      <c r="R325" s="6">
        <f t="shared" si="50"/>
        <v>0.97472999999999999</v>
      </c>
      <c r="S325">
        <f t="shared" si="51"/>
        <v>1</v>
      </c>
      <c r="T325">
        <f>COUNTIF($A$2:$A325,A325)-1</f>
        <v>11</v>
      </c>
      <c r="U325" s="6">
        <f t="shared" si="52"/>
        <v>0.52678595108567561</v>
      </c>
      <c r="V325" s="6" t="str">
        <f t="shared" si="53"/>
        <v>Needs Check</v>
      </c>
    </row>
    <row r="326" spans="1:22" x14ac:dyDescent="0.25">
      <c r="A326" t="s">
        <v>12</v>
      </c>
      <c r="B326" s="5">
        <v>45011</v>
      </c>
      <c r="C326">
        <v>1</v>
      </c>
      <c r="D326">
        <v>5.9</v>
      </c>
      <c r="E326">
        <v>41.2</v>
      </c>
      <c r="F326">
        <v>0</v>
      </c>
      <c r="H326">
        <v>0</v>
      </c>
      <c r="I326">
        <v>0</v>
      </c>
      <c r="J326">
        <v>0</v>
      </c>
      <c r="K326">
        <v>104.4</v>
      </c>
      <c r="L326">
        <f t="shared" si="45"/>
        <v>13</v>
      </c>
      <c r="M326">
        <f t="shared" si="46"/>
        <v>258.59999999999997</v>
      </c>
      <c r="N326">
        <f t="shared" si="47"/>
        <v>0</v>
      </c>
      <c r="O326">
        <f>IFERROR(E326 / VLOOKUP(A326, Baselines!A:B, 2, FALSE) * 100, 0)</f>
        <v>135.64940962761125</v>
      </c>
      <c r="P326" s="6">
        <f t="shared" si="48"/>
        <v>0.74970536379321739</v>
      </c>
      <c r="Q326">
        <f t="shared" si="49"/>
        <v>97.414000000000001</v>
      </c>
      <c r="R326" s="6">
        <f t="shared" si="50"/>
        <v>0.97414000000000001</v>
      </c>
      <c r="S326">
        <f t="shared" si="51"/>
        <v>1</v>
      </c>
      <c r="T326">
        <f>COUNTIF($A$2:$A326,A326)-1</f>
        <v>12</v>
      </c>
      <c r="U326" s="6">
        <f t="shared" si="52"/>
        <v>0.73031798308552476</v>
      </c>
      <c r="V326" s="6" t="str">
        <f t="shared" si="53"/>
        <v>Good</v>
      </c>
    </row>
    <row r="327" spans="1:22" x14ac:dyDescent="0.25">
      <c r="A327" t="s">
        <v>12</v>
      </c>
      <c r="B327" s="5">
        <v>45018</v>
      </c>
      <c r="C327">
        <v>1</v>
      </c>
      <c r="D327">
        <v>3.7</v>
      </c>
      <c r="E327">
        <v>28.7</v>
      </c>
      <c r="F327">
        <v>0</v>
      </c>
      <c r="H327">
        <v>0</v>
      </c>
      <c r="I327">
        <v>0</v>
      </c>
      <c r="J327">
        <v>0</v>
      </c>
      <c r="K327">
        <v>22.56</v>
      </c>
      <c r="L327">
        <f t="shared" si="45"/>
        <v>14</v>
      </c>
      <c r="M327">
        <f t="shared" si="46"/>
        <v>262.29999999999995</v>
      </c>
      <c r="N327">
        <f t="shared" si="47"/>
        <v>0</v>
      </c>
      <c r="O327">
        <f>IFERROR(E327 / VLOOKUP(A327, Baselines!A:B, 2, FALSE) * 100, 0)</f>
        <v>94.493642143505895</v>
      </c>
      <c r="P327" s="6">
        <f t="shared" si="48"/>
        <v>0.52224621215692568</v>
      </c>
      <c r="Q327">
        <f t="shared" si="49"/>
        <v>97.37700000000001</v>
      </c>
      <c r="R327" s="6">
        <f t="shared" si="50"/>
        <v>0.97377000000000014</v>
      </c>
      <c r="S327">
        <f t="shared" si="51"/>
        <v>1</v>
      </c>
      <c r="T327">
        <f>COUNTIF($A$2:$A327,A327)-1</f>
        <v>13</v>
      </c>
      <c r="U327" s="6">
        <f t="shared" si="52"/>
        <v>0.50854769401204958</v>
      </c>
      <c r="V327" s="6" t="str">
        <f t="shared" si="53"/>
        <v>Needs Check</v>
      </c>
    </row>
    <row r="328" spans="1:22" x14ac:dyDescent="0.25">
      <c r="A328" t="s">
        <v>12</v>
      </c>
      <c r="B328" s="5">
        <v>45025</v>
      </c>
      <c r="C328">
        <v>6</v>
      </c>
      <c r="D328">
        <v>30</v>
      </c>
      <c r="E328">
        <v>28.6</v>
      </c>
      <c r="F328">
        <v>0</v>
      </c>
      <c r="H328">
        <v>0</v>
      </c>
      <c r="I328">
        <v>0</v>
      </c>
      <c r="J328">
        <v>0</v>
      </c>
      <c r="K328">
        <v>218.49</v>
      </c>
      <c r="L328">
        <f t="shared" si="45"/>
        <v>15</v>
      </c>
      <c r="M328">
        <f t="shared" si="46"/>
        <v>292.29999999999995</v>
      </c>
      <c r="N328">
        <f t="shared" si="47"/>
        <v>0</v>
      </c>
      <c r="O328">
        <f>IFERROR(E328 / VLOOKUP(A328, Baselines!A:B, 2, FALSE) * 100, 0)</f>
        <v>94.164396003633058</v>
      </c>
      <c r="P328" s="6">
        <f t="shared" si="48"/>
        <v>0.52042653894383539</v>
      </c>
      <c r="Q328">
        <f t="shared" si="49"/>
        <v>97.076999999999998</v>
      </c>
      <c r="R328" s="6">
        <f t="shared" si="50"/>
        <v>0.97077000000000002</v>
      </c>
      <c r="S328">
        <f t="shared" si="51"/>
        <v>1</v>
      </c>
      <c r="T328">
        <f>COUNTIF($A$2:$A328,A328)-1</f>
        <v>14</v>
      </c>
      <c r="U328" s="6">
        <f t="shared" si="52"/>
        <v>0.50521447121050711</v>
      </c>
      <c r="V328" s="6" t="str">
        <f t="shared" si="53"/>
        <v>Needs Check</v>
      </c>
    </row>
    <row r="329" spans="1:22" x14ac:dyDescent="0.25">
      <c r="A329" t="s">
        <v>12</v>
      </c>
      <c r="B329" s="5">
        <v>45032</v>
      </c>
      <c r="C329">
        <v>5</v>
      </c>
      <c r="D329">
        <v>4.5</v>
      </c>
      <c r="E329">
        <v>35.9</v>
      </c>
      <c r="F329">
        <v>0</v>
      </c>
      <c r="H329">
        <v>0</v>
      </c>
      <c r="I329">
        <v>0</v>
      </c>
      <c r="J329">
        <v>0</v>
      </c>
      <c r="K329">
        <v>69.25</v>
      </c>
      <c r="L329">
        <f t="shared" si="45"/>
        <v>16</v>
      </c>
      <c r="M329">
        <f t="shared" si="46"/>
        <v>296.79999999999995</v>
      </c>
      <c r="N329">
        <f t="shared" si="47"/>
        <v>0</v>
      </c>
      <c r="O329">
        <f>IFERROR(E329 / VLOOKUP(A329, Baselines!A:B, 2, FALSE) * 100, 0)</f>
        <v>118.19936421435058</v>
      </c>
      <c r="P329" s="6">
        <f t="shared" si="48"/>
        <v>0.65326268349942973</v>
      </c>
      <c r="Q329">
        <f t="shared" si="49"/>
        <v>97.031999999999996</v>
      </c>
      <c r="R329" s="6">
        <f t="shared" si="50"/>
        <v>0.97031999999999996</v>
      </c>
      <c r="S329">
        <f t="shared" si="51"/>
        <v>1</v>
      </c>
      <c r="T329">
        <f>COUNTIF($A$2:$A329,A329)-1</f>
        <v>15</v>
      </c>
      <c r="U329" s="6">
        <f t="shared" si="52"/>
        <v>0.63387384705316663</v>
      </c>
      <c r="V329" s="6" t="str">
        <f t="shared" si="53"/>
        <v>Needs Check</v>
      </c>
    </row>
    <row r="330" spans="1:22" x14ac:dyDescent="0.25">
      <c r="A330" t="s">
        <v>12</v>
      </c>
      <c r="B330" s="5">
        <v>45039</v>
      </c>
      <c r="C330">
        <v>6</v>
      </c>
      <c r="D330">
        <v>32.400000000000013</v>
      </c>
      <c r="E330">
        <v>26.1</v>
      </c>
      <c r="F330">
        <v>0</v>
      </c>
      <c r="H330">
        <v>0</v>
      </c>
      <c r="I330">
        <v>0</v>
      </c>
      <c r="J330">
        <v>0</v>
      </c>
      <c r="K330">
        <v>351.51</v>
      </c>
      <c r="L330">
        <f t="shared" si="45"/>
        <v>17</v>
      </c>
      <c r="M330">
        <f t="shared" si="46"/>
        <v>329.2</v>
      </c>
      <c r="N330">
        <f t="shared" si="47"/>
        <v>0</v>
      </c>
      <c r="O330">
        <f>IFERROR(E330 / VLOOKUP(A330, Baselines!A:B, 2, FALSE) * 100, 0)</f>
        <v>85.933242506811979</v>
      </c>
      <c r="P330" s="6">
        <f t="shared" si="48"/>
        <v>0.47493470861657705</v>
      </c>
      <c r="Q330">
        <f t="shared" si="49"/>
        <v>96.707999999999998</v>
      </c>
      <c r="R330" s="6">
        <f t="shared" si="50"/>
        <v>0.96707999999999994</v>
      </c>
      <c r="S330">
        <f t="shared" si="51"/>
        <v>1</v>
      </c>
      <c r="T330">
        <f>COUNTIF($A$2:$A330,A330)-1</f>
        <v>16</v>
      </c>
      <c r="U330" s="6">
        <f t="shared" si="52"/>
        <v>0.45929985800891932</v>
      </c>
      <c r="V330" s="6" t="str">
        <f t="shared" si="53"/>
        <v>Needs Check</v>
      </c>
    </row>
    <row r="331" spans="1:22" x14ac:dyDescent="0.25">
      <c r="A331" t="s">
        <v>12</v>
      </c>
      <c r="B331" s="5">
        <v>45046</v>
      </c>
      <c r="C331">
        <v>0</v>
      </c>
      <c r="D331">
        <v>0</v>
      </c>
      <c r="E331">
        <v>0</v>
      </c>
      <c r="F331">
        <v>0</v>
      </c>
      <c r="H331">
        <v>0</v>
      </c>
      <c r="I331">
        <v>0</v>
      </c>
      <c r="J331">
        <v>0</v>
      </c>
      <c r="K331">
        <v>0</v>
      </c>
      <c r="L331">
        <f t="shared" si="45"/>
        <v>18</v>
      </c>
      <c r="M331">
        <f t="shared" si="46"/>
        <v>329.2</v>
      </c>
      <c r="N331">
        <f t="shared" si="47"/>
        <v>0</v>
      </c>
      <c r="O331">
        <f>IFERROR(E331 / VLOOKUP(A331, Baselines!A:B, 2, FALSE) * 100, 0)</f>
        <v>0</v>
      </c>
      <c r="P331" s="6">
        <f t="shared" si="48"/>
        <v>0</v>
      </c>
      <c r="Q331">
        <f t="shared" si="49"/>
        <v>96.707999999999998</v>
      </c>
      <c r="R331" s="6">
        <f t="shared" si="50"/>
        <v>0.96707999999999994</v>
      </c>
      <c r="S331">
        <f t="shared" si="51"/>
        <v>1</v>
      </c>
      <c r="T331">
        <f>COUNTIF($A$2:$A331,A331)-1</f>
        <v>17</v>
      </c>
      <c r="U331" s="6">
        <f t="shared" si="52"/>
        <v>0</v>
      </c>
      <c r="V331" s="6" t="str">
        <f t="shared" si="53"/>
        <v>Critical</v>
      </c>
    </row>
    <row r="332" spans="1:22" x14ac:dyDescent="0.25">
      <c r="A332" t="s">
        <v>12</v>
      </c>
      <c r="B332" s="5">
        <v>45053</v>
      </c>
      <c r="C332">
        <v>5</v>
      </c>
      <c r="D332">
        <v>17</v>
      </c>
      <c r="E332">
        <v>36.1</v>
      </c>
      <c r="F332">
        <v>0</v>
      </c>
      <c r="H332">
        <v>0</v>
      </c>
      <c r="I332">
        <v>0</v>
      </c>
      <c r="J332">
        <v>0</v>
      </c>
      <c r="K332">
        <v>320.97000000000003</v>
      </c>
      <c r="L332">
        <f t="shared" si="45"/>
        <v>19</v>
      </c>
      <c r="M332">
        <f t="shared" si="46"/>
        <v>346.2</v>
      </c>
      <c r="N332">
        <f t="shared" si="47"/>
        <v>0</v>
      </c>
      <c r="O332">
        <f>IFERROR(E332 / VLOOKUP(A332, Baselines!A:B, 2, FALSE) * 100, 0)</f>
        <v>118.85785649409625</v>
      </c>
      <c r="P332" s="6">
        <f t="shared" si="48"/>
        <v>0.65690202992561031</v>
      </c>
      <c r="Q332">
        <f t="shared" si="49"/>
        <v>96.537999999999997</v>
      </c>
      <c r="R332" s="6">
        <f t="shared" si="50"/>
        <v>0.96538000000000002</v>
      </c>
      <c r="S332">
        <f t="shared" si="51"/>
        <v>1</v>
      </c>
      <c r="T332">
        <f>COUNTIF($A$2:$A332,A332)-1</f>
        <v>18</v>
      </c>
      <c r="U332" s="6">
        <f t="shared" si="52"/>
        <v>0.63416008164958571</v>
      </c>
      <c r="V332" s="6" t="str">
        <f t="shared" si="53"/>
        <v>Needs Check</v>
      </c>
    </row>
    <row r="333" spans="1:22" x14ac:dyDescent="0.25">
      <c r="A333" t="s">
        <v>12</v>
      </c>
      <c r="B333" s="5">
        <v>45060</v>
      </c>
      <c r="C333">
        <v>2</v>
      </c>
      <c r="D333">
        <v>3</v>
      </c>
      <c r="E333">
        <v>15.9</v>
      </c>
      <c r="F333">
        <v>0</v>
      </c>
      <c r="H333">
        <v>0</v>
      </c>
      <c r="I333">
        <v>0</v>
      </c>
      <c r="J333">
        <v>0</v>
      </c>
      <c r="K333">
        <v>39</v>
      </c>
      <c r="L333">
        <f t="shared" si="45"/>
        <v>20</v>
      </c>
      <c r="M333">
        <f t="shared" si="46"/>
        <v>349.2</v>
      </c>
      <c r="N333">
        <f t="shared" si="47"/>
        <v>0</v>
      </c>
      <c r="O333">
        <f>IFERROR(E333 / VLOOKUP(A333, Baselines!A:B, 2, FALSE) * 100, 0)</f>
        <v>52.35013623978201</v>
      </c>
      <c r="P333" s="6">
        <f t="shared" si="48"/>
        <v>0.28932804088136305</v>
      </c>
      <c r="Q333">
        <f t="shared" si="49"/>
        <v>96.50800000000001</v>
      </c>
      <c r="R333" s="6">
        <f t="shared" si="50"/>
        <v>0.96508000000000005</v>
      </c>
      <c r="S333">
        <f t="shared" si="51"/>
        <v>1</v>
      </c>
      <c r="T333">
        <f>COUNTIF($A$2:$A333,A333)-1</f>
        <v>19</v>
      </c>
      <c r="U333" s="6">
        <f t="shared" si="52"/>
        <v>0.27922470569378588</v>
      </c>
      <c r="V333" s="6" t="str">
        <f t="shared" si="53"/>
        <v>Critical</v>
      </c>
    </row>
    <row r="334" spans="1:22" x14ac:dyDescent="0.25">
      <c r="A334" t="s">
        <v>12</v>
      </c>
      <c r="B334" s="5">
        <v>45067</v>
      </c>
      <c r="C334">
        <v>0</v>
      </c>
      <c r="D334">
        <v>0</v>
      </c>
      <c r="E334">
        <v>0</v>
      </c>
      <c r="F334">
        <v>0</v>
      </c>
      <c r="H334">
        <v>0</v>
      </c>
      <c r="I334">
        <v>0</v>
      </c>
      <c r="J334">
        <v>0</v>
      </c>
      <c r="K334">
        <v>0</v>
      </c>
      <c r="L334">
        <f t="shared" si="45"/>
        <v>21</v>
      </c>
      <c r="M334">
        <f t="shared" si="46"/>
        <v>349.2</v>
      </c>
      <c r="N334">
        <f t="shared" si="47"/>
        <v>0</v>
      </c>
      <c r="O334">
        <f>IFERROR(E334 / VLOOKUP(A334, Baselines!A:B, 2, FALSE) * 100, 0)</f>
        <v>0</v>
      </c>
      <c r="P334" s="6">
        <f t="shared" si="48"/>
        <v>0</v>
      </c>
      <c r="Q334">
        <f t="shared" si="49"/>
        <v>96.50800000000001</v>
      </c>
      <c r="R334" s="6">
        <f t="shared" si="50"/>
        <v>0.96508000000000005</v>
      </c>
      <c r="S334">
        <f t="shared" si="51"/>
        <v>1</v>
      </c>
      <c r="T334">
        <f>COUNTIF($A$2:$A334,A334)-1</f>
        <v>20</v>
      </c>
      <c r="U334" s="6">
        <f t="shared" si="52"/>
        <v>0</v>
      </c>
      <c r="V334" s="6" t="str">
        <f t="shared" si="53"/>
        <v>Critical</v>
      </c>
    </row>
    <row r="335" spans="1:22" x14ac:dyDescent="0.25">
      <c r="A335" t="s">
        <v>12</v>
      </c>
      <c r="B335" s="5">
        <v>45074</v>
      </c>
      <c r="C335">
        <v>3</v>
      </c>
      <c r="D335">
        <v>12.3</v>
      </c>
      <c r="E335">
        <v>18.100000000000001</v>
      </c>
      <c r="F335">
        <v>0</v>
      </c>
      <c r="H335">
        <v>0</v>
      </c>
      <c r="I335">
        <v>0</v>
      </c>
      <c r="J335">
        <v>0</v>
      </c>
      <c r="K335">
        <v>104.48</v>
      </c>
      <c r="L335">
        <f t="shared" si="45"/>
        <v>22</v>
      </c>
      <c r="M335">
        <f t="shared" si="46"/>
        <v>361.5</v>
      </c>
      <c r="N335">
        <f t="shared" si="47"/>
        <v>0</v>
      </c>
      <c r="O335">
        <f>IFERROR(E335 / VLOOKUP(A335, Baselines!A:B, 2, FALSE) * 100, 0)</f>
        <v>59.593551316984559</v>
      </c>
      <c r="P335" s="6">
        <f t="shared" si="48"/>
        <v>0.32936085156935041</v>
      </c>
      <c r="Q335">
        <f t="shared" si="49"/>
        <v>96.385000000000005</v>
      </c>
      <c r="R335" s="6">
        <f t="shared" si="50"/>
        <v>0.9638500000000001</v>
      </c>
      <c r="S335">
        <f t="shared" si="51"/>
        <v>1</v>
      </c>
      <c r="T335">
        <f>COUNTIF($A$2:$A335,A335)-1</f>
        <v>21</v>
      </c>
      <c r="U335" s="6">
        <f t="shared" si="52"/>
        <v>0.31745445678511841</v>
      </c>
      <c r="V335" s="6" t="str">
        <f t="shared" si="53"/>
        <v>Needs Check</v>
      </c>
    </row>
    <row r="336" spans="1:22" x14ac:dyDescent="0.25">
      <c r="A336" t="s">
        <v>12</v>
      </c>
      <c r="B336" s="5">
        <v>45081</v>
      </c>
      <c r="C336">
        <v>3</v>
      </c>
      <c r="D336">
        <v>14.1</v>
      </c>
      <c r="E336">
        <v>11.1</v>
      </c>
      <c r="F336">
        <v>0</v>
      </c>
      <c r="H336">
        <v>0</v>
      </c>
      <c r="I336">
        <v>0</v>
      </c>
      <c r="J336">
        <v>0</v>
      </c>
      <c r="K336">
        <v>96.54</v>
      </c>
      <c r="L336">
        <f t="shared" si="45"/>
        <v>23</v>
      </c>
      <c r="M336">
        <f t="shared" si="46"/>
        <v>375.6</v>
      </c>
      <c r="N336">
        <f t="shared" si="47"/>
        <v>0</v>
      </c>
      <c r="O336">
        <f>IFERROR(E336 / VLOOKUP(A336, Baselines!A:B, 2, FALSE) * 100, 0)</f>
        <v>36.546321525885553</v>
      </c>
      <c r="P336" s="6">
        <f t="shared" si="48"/>
        <v>0.20198372665302702</v>
      </c>
      <c r="Q336">
        <f t="shared" si="49"/>
        <v>96.244</v>
      </c>
      <c r="R336" s="6">
        <f t="shared" si="50"/>
        <v>0.96243999999999996</v>
      </c>
      <c r="S336">
        <f t="shared" si="51"/>
        <v>1</v>
      </c>
      <c r="T336">
        <f>COUNTIF($A$2:$A336,A336)-1</f>
        <v>22</v>
      </c>
      <c r="U336" s="6">
        <f t="shared" si="52"/>
        <v>0.19439721787993933</v>
      </c>
      <c r="V336" s="6" t="str">
        <f t="shared" si="53"/>
        <v>Critical</v>
      </c>
    </row>
    <row r="337" spans="1:22" x14ac:dyDescent="0.25">
      <c r="A337" t="s">
        <v>12</v>
      </c>
      <c r="B337" s="5">
        <v>45088</v>
      </c>
      <c r="C337">
        <v>6</v>
      </c>
      <c r="D337">
        <v>3.6</v>
      </c>
      <c r="E337">
        <v>44.7</v>
      </c>
      <c r="F337">
        <v>0</v>
      </c>
      <c r="H337">
        <v>0</v>
      </c>
      <c r="I337">
        <v>0</v>
      </c>
      <c r="J337">
        <v>0</v>
      </c>
      <c r="K337">
        <v>20.66</v>
      </c>
      <c r="L337">
        <f t="shared" si="45"/>
        <v>24</v>
      </c>
      <c r="M337">
        <f t="shared" si="46"/>
        <v>379.20000000000005</v>
      </c>
      <c r="N337">
        <f t="shared" si="47"/>
        <v>0</v>
      </c>
      <c r="O337">
        <f>IFERROR(E337 / VLOOKUP(A337, Baselines!A:B, 2, FALSE) * 100, 0)</f>
        <v>147.17302452316076</v>
      </c>
      <c r="P337" s="6">
        <f t="shared" si="48"/>
        <v>0.81339392625137918</v>
      </c>
      <c r="Q337">
        <f t="shared" si="49"/>
        <v>96.207999999999998</v>
      </c>
      <c r="R337" s="6">
        <f t="shared" si="50"/>
        <v>0.96207999999999994</v>
      </c>
      <c r="S337">
        <f t="shared" si="51"/>
        <v>1</v>
      </c>
      <c r="T337">
        <f>COUNTIF($A$2:$A337,A337)-1</f>
        <v>23</v>
      </c>
      <c r="U337" s="6">
        <f t="shared" si="52"/>
        <v>0.78255002856792688</v>
      </c>
      <c r="V337" s="6" t="str">
        <f t="shared" si="53"/>
        <v>Good</v>
      </c>
    </row>
    <row r="338" spans="1:22" x14ac:dyDescent="0.25">
      <c r="A338" t="s">
        <v>12</v>
      </c>
      <c r="B338" s="5">
        <v>45095</v>
      </c>
      <c r="C338">
        <v>7</v>
      </c>
      <c r="D338">
        <v>18.899999999999999</v>
      </c>
      <c r="E338">
        <v>18.2</v>
      </c>
      <c r="F338">
        <v>0</v>
      </c>
      <c r="H338">
        <v>0</v>
      </c>
      <c r="I338">
        <v>0</v>
      </c>
      <c r="J338">
        <v>0</v>
      </c>
      <c r="K338">
        <v>120.82</v>
      </c>
      <c r="L338">
        <f t="shared" si="45"/>
        <v>25</v>
      </c>
      <c r="M338">
        <f t="shared" si="46"/>
        <v>398.1</v>
      </c>
      <c r="N338">
        <f t="shared" si="47"/>
        <v>0</v>
      </c>
      <c r="O338">
        <f>IFERROR(E338 / VLOOKUP(A338, Baselines!A:B, 2, FALSE) * 100, 0)</f>
        <v>59.922797456857388</v>
      </c>
      <c r="P338" s="6">
        <f t="shared" si="48"/>
        <v>0.33118052478244064</v>
      </c>
      <c r="Q338">
        <f t="shared" si="49"/>
        <v>96.019000000000005</v>
      </c>
      <c r="R338" s="6">
        <f t="shared" si="50"/>
        <v>0.9601900000000001</v>
      </c>
      <c r="S338">
        <f t="shared" si="51"/>
        <v>1</v>
      </c>
      <c r="T338">
        <f>COUNTIF($A$2:$A338,A338)-1</f>
        <v>24</v>
      </c>
      <c r="U338" s="6">
        <f t="shared" si="52"/>
        <v>0.31799622809085171</v>
      </c>
      <c r="V338" s="6" t="str">
        <f t="shared" si="53"/>
        <v>Needs Check</v>
      </c>
    </row>
    <row r="339" spans="1:22" x14ac:dyDescent="0.25">
      <c r="A339" t="s">
        <v>12</v>
      </c>
      <c r="B339" s="5">
        <v>45102</v>
      </c>
      <c r="C339">
        <v>2</v>
      </c>
      <c r="D339">
        <v>6.6</v>
      </c>
      <c r="E339">
        <v>33.1</v>
      </c>
      <c r="F339">
        <v>0</v>
      </c>
      <c r="H339">
        <v>0</v>
      </c>
      <c r="I339">
        <v>0</v>
      </c>
      <c r="J339">
        <v>0</v>
      </c>
      <c r="K339">
        <v>53.75</v>
      </c>
      <c r="L339">
        <f t="shared" si="45"/>
        <v>26</v>
      </c>
      <c r="M339">
        <f t="shared" si="46"/>
        <v>404.70000000000005</v>
      </c>
      <c r="N339">
        <f t="shared" si="47"/>
        <v>0</v>
      </c>
      <c r="O339">
        <f>IFERROR(E339 / VLOOKUP(A339, Baselines!A:B, 2, FALSE) * 100, 0)</f>
        <v>108.98047229791099</v>
      </c>
      <c r="P339" s="6">
        <f t="shared" si="48"/>
        <v>0.60231183353290052</v>
      </c>
      <c r="Q339">
        <f t="shared" si="49"/>
        <v>95.953000000000003</v>
      </c>
      <c r="R339" s="6">
        <f t="shared" si="50"/>
        <v>0.95952999999999999</v>
      </c>
      <c r="S339">
        <f t="shared" si="51"/>
        <v>1</v>
      </c>
      <c r="T339">
        <f>COUNTIF($A$2:$A339,A339)-1</f>
        <v>25</v>
      </c>
      <c r="U339" s="6">
        <f t="shared" si="52"/>
        <v>0.57793627362982403</v>
      </c>
      <c r="V339" s="6" t="str">
        <f t="shared" si="53"/>
        <v>Needs Check</v>
      </c>
    </row>
    <row r="340" spans="1:22" x14ac:dyDescent="0.25">
      <c r="A340" t="s">
        <v>12</v>
      </c>
      <c r="B340" s="5">
        <v>45109</v>
      </c>
      <c r="C340">
        <v>7</v>
      </c>
      <c r="D340">
        <v>32.200000000000003</v>
      </c>
      <c r="E340">
        <v>24.3</v>
      </c>
      <c r="F340">
        <v>0</v>
      </c>
      <c r="H340">
        <v>0</v>
      </c>
      <c r="I340">
        <v>0</v>
      </c>
      <c r="J340">
        <v>0</v>
      </c>
      <c r="K340">
        <v>262.58999999999997</v>
      </c>
      <c r="L340">
        <f t="shared" si="45"/>
        <v>27</v>
      </c>
      <c r="M340">
        <f t="shared" si="46"/>
        <v>436.90000000000003</v>
      </c>
      <c r="N340">
        <f t="shared" si="47"/>
        <v>0</v>
      </c>
      <c r="O340">
        <f>IFERROR(E340 / VLOOKUP(A340, Baselines!A:B, 2, FALSE) * 100, 0)</f>
        <v>80.006811989100811</v>
      </c>
      <c r="P340" s="6">
        <f t="shared" si="48"/>
        <v>0.44218059078095107</v>
      </c>
      <c r="Q340">
        <f t="shared" si="49"/>
        <v>95.631</v>
      </c>
      <c r="R340" s="6">
        <f t="shared" si="50"/>
        <v>0.95630999999999999</v>
      </c>
      <c r="S340">
        <f t="shared" si="51"/>
        <v>1</v>
      </c>
      <c r="T340">
        <f>COUNTIF($A$2:$A340,A340)-1</f>
        <v>26</v>
      </c>
      <c r="U340" s="6">
        <f t="shared" si="52"/>
        <v>0.42286172076973133</v>
      </c>
      <c r="V340" s="6" t="str">
        <f t="shared" si="53"/>
        <v>Needs Check</v>
      </c>
    </row>
    <row r="341" spans="1:22" x14ac:dyDescent="0.25">
      <c r="A341" t="s">
        <v>12</v>
      </c>
      <c r="B341" s="5">
        <v>45116</v>
      </c>
      <c r="C341">
        <v>1</v>
      </c>
      <c r="D341">
        <v>4.9000000000000004</v>
      </c>
      <c r="E341">
        <v>24.4</v>
      </c>
      <c r="F341">
        <v>0</v>
      </c>
      <c r="H341">
        <v>0</v>
      </c>
      <c r="I341">
        <v>0</v>
      </c>
      <c r="J341">
        <v>0</v>
      </c>
      <c r="K341">
        <v>58.09</v>
      </c>
      <c r="L341">
        <f t="shared" si="45"/>
        <v>28</v>
      </c>
      <c r="M341">
        <f t="shared" si="46"/>
        <v>441.8</v>
      </c>
      <c r="N341">
        <f t="shared" si="47"/>
        <v>0</v>
      </c>
      <c r="O341">
        <f>IFERROR(E341 / VLOOKUP(A341, Baselines!A:B, 2, FALSE) * 100, 0)</f>
        <v>80.336058128973647</v>
      </c>
      <c r="P341" s="6">
        <f t="shared" si="48"/>
        <v>0.44400026399404136</v>
      </c>
      <c r="Q341">
        <f t="shared" si="49"/>
        <v>95.581999999999994</v>
      </c>
      <c r="R341" s="6">
        <f t="shared" si="50"/>
        <v>0.95581999999999989</v>
      </c>
      <c r="S341">
        <f t="shared" si="51"/>
        <v>1</v>
      </c>
      <c r="T341">
        <f>COUNTIF($A$2:$A341,A341)-1</f>
        <v>27</v>
      </c>
      <c r="U341" s="6">
        <f t="shared" si="52"/>
        <v>0.42438433233078454</v>
      </c>
      <c r="V341" s="6" t="str">
        <f t="shared" si="53"/>
        <v>Needs Check</v>
      </c>
    </row>
    <row r="342" spans="1:22" x14ac:dyDescent="0.25">
      <c r="A342" t="s">
        <v>12</v>
      </c>
      <c r="B342" s="5">
        <v>45123</v>
      </c>
      <c r="C342">
        <v>0</v>
      </c>
      <c r="D342">
        <v>0</v>
      </c>
      <c r="E342">
        <v>0</v>
      </c>
      <c r="F342">
        <v>0</v>
      </c>
      <c r="H342">
        <v>0</v>
      </c>
      <c r="I342">
        <v>0</v>
      </c>
      <c r="J342">
        <v>0</v>
      </c>
      <c r="K342">
        <v>0</v>
      </c>
      <c r="L342">
        <f t="shared" si="45"/>
        <v>29</v>
      </c>
      <c r="M342">
        <f t="shared" si="46"/>
        <v>441.8</v>
      </c>
      <c r="N342">
        <f t="shared" si="47"/>
        <v>0</v>
      </c>
      <c r="O342">
        <f>IFERROR(E342 / VLOOKUP(A342, Baselines!A:B, 2, FALSE) * 100, 0)</f>
        <v>0</v>
      </c>
      <c r="P342" s="6">
        <f t="shared" si="48"/>
        <v>0</v>
      </c>
      <c r="Q342">
        <f t="shared" si="49"/>
        <v>95.581999999999994</v>
      </c>
      <c r="R342" s="6">
        <f t="shared" si="50"/>
        <v>0.95581999999999989</v>
      </c>
      <c r="S342">
        <f t="shared" si="51"/>
        <v>1</v>
      </c>
      <c r="T342">
        <f>COUNTIF($A$2:$A342,A342)-1</f>
        <v>28</v>
      </c>
      <c r="U342" s="6">
        <f t="shared" si="52"/>
        <v>0</v>
      </c>
      <c r="V342" s="6" t="str">
        <f t="shared" si="53"/>
        <v>Critical</v>
      </c>
    </row>
    <row r="343" spans="1:22" x14ac:dyDescent="0.25">
      <c r="A343" t="s">
        <v>12</v>
      </c>
      <c r="B343" s="5">
        <v>45130</v>
      </c>
      <c r="C343">
        <v>4</v>
      </c>
      <c r="D343">
        <v>20.399999999999999</v>
      </c>
      <c r="E343">
        <v>27.4</v>
      </c>
      <c r="F343">
        <v>0</v>
      </c>
      <c r="H343">
        <v>0</v>
      </c>
      <c r="I343">
        <v>0</v>
      </c>
      <c r="J343">
        <v>0</v>
      </c>
      <c r="K343">
        <v>407.91</v>
      </c>
      <c r="L343">
        <f t="shared" si="45"/>
        <v>30</v>
      </c>
      <c r="M343">
        <f t="shared" si="46"/>
        <v>462.2</v>
      </c>
      <c r="N343">
        <f t="shared" si="47"/>
        <v>0</v>
      </c>
      <c r="O343">
        <f>IFERROR(E343 / VLOOKUP(A343, Baselines!A:B, 2, FALSE) * 100, 0)</f>
        <v>90.213442325158937</v>
      </c>
      <c r="P343" s="6">
        <f t="shared" si="48"/>
        <v>0.49859046038675137</v>
      </c>
      <c r="Q343">
        <f t="shared" si="49"/>
        <v>95.378</v>
      </c>
      <c r="R343" s="6">
        <f t="shared" si="50"/>
        <v>0.95377999999999996</v>
      </c>
      <c r="S343">
        <f t="shared" si="51"/>
        <v>1</v>
      </c>
      <c r="T343">
        <f>COUNTIF($A$2:$A343,A343)-1</f>
        <v>29</v>
      </c>
      <c r="U343" s="6">
        <f t="shared" si="52"/>
        <v>0.4755456093076757</v>
      </c>
      <c r="V343" s="6" t="str">
        <f t="shared" si="53"/>
        <v>Needs Check</v>
      </c>
    </row>
    <row r="344" spans="1:22" x14ac:dyDescent="0.25">
      <c r="A344" t="s">
        <v>12</v>
      </c>
      <c r="B344" s="5">
        <v>45137</v>
      </c>
      <c r="C344">
        <v>1</v>
      </c>
      <c r="D344">
        <v>4.0999999999999996</v>
      </c>
      <c r="E344">
        <v>42.4</v>
      </c>
      <c r="F344">
        <v>0</v>
      </c>
      <c r="H344">
        <v>0</v>
      </c>
      <c r="I344">
        <v>1</v>
      </c>
      <c r="J344">
        <v>3</v>
      </c>
      <c r="K344">
        <v>65.37</v>
      </c>
      <c r="L344">
        <f t="shared" si="45"/>
        <v>31</v>
      </c>
      <c r="M344">
        <f t="shared" si="46"/>
        <v>466.3</v>
      </c>
      <c r="N344">
        <f t="shared" si="47"/>
        <v>1</v>
      </c>
      <c r="O344">
        <f>IFERROR(E344 / VLOOKUP(A344, Baselines!A:B, 2, FALSE) * 100, 0)</f>
        <v>139.60036330608537</v>
      </c>
      <c r="P344" s="6">
        <f t="shared" si="48"/>
        <v>0.77154144235030142</v>
      </c>
      <c r="Q344">
        <f t="shared" si="49"/>
        <v>95.337000000000003</v>
      </c>
      <c r="R344" s="6">
        <f t="shared" si="50"/>
        <v>0.95337000000000005</v>
      </c>
      <c r="S344">
        <f t="shared" si="51"/>
        <v>0.97</v>
      </c>
      <c r="T344">
        <f>COUNTIF($A$2:$A344,A344)-1</f>
        <v>30</v>
      </c>
      <c r="U344" s="6">
        <f t="shared" si="52"/>
        <v>0.71349753094670165</v>
      </c>
      <c r="V344" s="6" t="str">
        <f t="shared" si="53"/>
        <v>Good</v>
      </c>
    </row>
    <row r="345" spans="1:22" x14ac:dyDescent="0.25">
      <c r="A345" t="s">
        <v>12</v>
      </c>
      <c r="B345" s="5">
        <v>45144</v>
      </c>
      <c r="C345">
        <v>5</v>
      </c>
      <c r="D345">
        <v>3.5</v>
      </c>
      <c r="E345">
        <v>43.9</v>
      </c>
      <c r="F345">
        <v>0</v>
      </c>
      <c r="H345">
        <v>0</v>
      </c>
      <c r="I345">
        <v>1</v>
      </c>
      <c r="J345">
        <v>5</v>
      </c>
      <c r="K345">
        <v>25.68</v>
      </c>
      <c r="L345">
        <f t="shared" si="45"/>
        <v>32</v>
      </c>
      <c r="M345">
        <f t="shared" si="46"/>
        <v>469.8</v>
      </c>
      <c r="N345">
        <f t="shared" si="47"/>
        <v>2</v>
      </c>
      <c r="O345">
        <f>IFERROR(E345 / VLOOKUP(A345, Baselines!A:B, 2, FALSE) * 100, 0)</f>
        <v>144.53905540417799</v>
      </c>
      <c r="P345" s="6">
        <f t="shared" si="48"/>
        <v>0.79883654054665632</v>
      </c>
      <c r="Q345">
        <f t="shared" si="49"/>
        <v>95.301999999999992</v>
      </c>
      <c r="R345" s="6">
        <f t="shared" si="50"/>
        <v>0.95301999999999998</v>
      </c>
      <c r="S345">
        <f t="shared" si="51"/>
        <v>0.94</v>
      </c>
      <c r="T345">
        <f>COUNTIF($A$2:$A345,A345)-1</f>
        <v>31</v>
      </c>
      <c r="U345" s="6">
        <f t="shared" si="52"/>
        <v>0.71562876787946783</v>
      </c>
      <c r="V345" s="6" t="str">
        <f t="shared" si="53"/>
        <v>Good</v>
      </c>
    </row>
    <row r="346" spans="1:22" x14ac:dyDescent="0.25">
      <c r="A346" t="s">
        <v>12</v>
      </c>
      <c r="B346" s="5">
        <v>45151</v>
      </c>
      <c r="C346">
        <v>7</v>
      </c>
      <c r="D346">
        <v>32.9</v>
      </c>
      <c r="E346">
        <v>12.4</v>
      </c>
      <c r="F346">
        <v>0</v>
      </c>
      <c r="H346">
        <v>0</v>
      </c>
      <c r="I346">
        <v>0</v>
      </c>
      <c r="J346">
        <v>0</v>
      </c>
      <c r="K346">
        <v>490.68</v>
      </c>
      <c r="L346">
        <f t="shared" si="45"/>
        <v>33</v>
      </c>
      <c r="M346">
        <f t="shared" si="46"/>
        <v>502.7</v>
      </c>
      <c r="N346">
        <f t="shared" si="47"/>
        <v>2</v>
      </c>
      <c r="O346">
        <f>IFERROR(E346 / VLOOKUP(A346, Baselines!A:B, 2, FALSE) * 100, 0)</f>
        <v>40.826521344232511</v>
      </c>
      <c r="P346" s="6">
        <f t="shared" si="48"/>
        <v>0.22563947842320134</v>
      </c>
      <c r="Q346">
        <f t="shared" si="49"/>
        <v>94.972999999999999</v>
      </c>
      <c r="R346" s="6">
        <f t="shared" si="50"/>
        <v>0.94972999999999996</v>
      </c>
      <c r="S346">
        <f t="shared" si="51"/>
        <v>0.94</v>
      </c>
      <c r="T346">
        <f>COUNTIF($A$2:$A346,A346)-1</f>
        <v>32</v>
      </c>
      <c r="U346" s="6">
        <f t="shared" si="52"/>
        <v>0.20143878693229497</v>
      </c>
      <c r="V346" s="6" t="str">
        <f t="shared" si="53"/>
        <v>Critical</v>
      </c>
    </row>
    <row r="347" spans="1:22" x14ac:dyDescent="0.25">
      <c r="A347" t="s">
        <v>12</v>
      </c>
      <c r="B347" s="5">
        <v>45158</v>
      </c>
      <c r="C347">
        <v>5</v>
      </c>
      <c r="D347">
        <v>19.5</v>
      </c>
      <c r="E347">
        <v>42.9</v>
      </c>
      <c r="F347">
        <v>0</v>
      </c>
      <c r="H347">
        <v>0</v>
      </c>
      <c r="I347">
        <v>0</v>
      </c>
      <c r="J347">
        <v>0</v>
      </c>
      <c r="K347">
        <v>249.19</v>
      </c>
      <c r="L347">
        <f t="shared" si="45"/>
        <v>34</v>
      </c>
      <c r="M347">
        <f t="shared" si="46"/>
        <v>522.20000000000005</v>
      </c>
      <c r="N347">
        <f t="shared" si="47"/>
        <v>2</v>
      </c>
      <c r="O347">
        <f>IFERROR(E347 / VLOOKUP(A347, Baselines!A:B, 2, FALSE) * 100, 0)</f>
        <v>141.24659400544957</v>
      </c>
      <c r="P347" s="6">
        <f t="shared" si="48"/>
        <v>0.78063980841575298</v>
      </c>
      <c r="Q347">
        <f t="shared" si="49"/>
        <v>94.777999999999992</v>
      </c>
      <c r="R347" s="6">
        <f t="shared" si="50"/>
        <v>0.94777999999999996</v>
      </c>
      <c r="S347">
        <f t="shared" si="51"/>
        <v>0.94</v>
      </c>
      <c r="T347">
        <f>COUNTIF($A$2:$A347,A347)-1</f>
        <v>33</v>
      </c>
      <c r="U347" s="6">
        <f t="shared" si="52"/>
        <v>0.69548230976306535</v>
      </c>
      <c r="V347" s="6" t="str">
        <f t="shared" si="53"/>
        <v>Needs Check</v>
      </c>
    </row>
    <row r="348" spans="1:22" x14ac:dyDescent="0.25">
      <c r="A348" t="s">
        <v>12</v>
      </c>
      <c r="B348" s="5">
        <v>45165</v>
      </c>
      <c r="C348">
        <v>2</v>
      </c>
      <c r="D348">
        <v>9.1999999999999993</v>
      </c>
      <c r="E348">
        <v>42.4</v>
      </c>
      <c r="F348">
        <v>0</v>
      </c>
      <c r="H348">
        <v>0</v>
      </c>
      <c r="I348">
        <v>0</v>
      </c>
      <c r="J348">
        <v>0</v>
      </c>
      <c r="K348">
        <v>61.1</v>
      </c>
      <c r="L348">
        <f t="shared" si="45"/>
        <v>35</v>
      </c>
      <c r="M348">
        <f t="shared" si="46"/>
        <v>531.40000000000009</v>
      </c>
      <c r="N348">
        <f t="shared" si="47"/>
        <v>2</v>
      </c>
      <c r="O348">
        <f>IFERROR(E348 / VLOOKUP(A348, Baselines!A:B, 2, FALSE) * 100, 0)</f>
        <v>139.60036330608537</v>
      </c>
      <c r="P348" s="6">
        <f t="shared" si="48"/>
        <v>0.77154144235030142</v>
      </c>
      <c r="Q348">
        <f t="shared" si="49"/>
        <v>94.686000000000007</v>
      </c>
      <c r="R348" s="6">
        <f t="shared" si="50"/>
        <v>0.94686000000000003</v>
      </c>
      <c r="S348">
        <f t="shared" si="51"/>
        <v>0.94</v>
      </c>
      <c r="T348">
        <f>COUNTIF($A$2:$A348,A348)-1</f>
        <v>34</v>
      </c>
      <c r="U348" s="6">
        <f t="shared" si="52"/>
        <v>0.68670922629757802</v>
      </c>
      <c r="V348" s="6" t="str">
        <f t="shared" si="53"/>
        <v>Needs Check</v>
      </c>
    </row>
    <row r="349" spans="1:22" x14ac:dyDescent="0.25">
      <c r="A349" t="s">
        <v>12</v>
      </c>
      <c r="B349" s="5">
        <v>45172</v>
      </c>
      <c r="C349">
        <v>2</v>
      </c>
      <c r="D349">
        <v>1.4</v>
      </c>
      <c r="E349">
        <v>18.2</v>
      </c>
      <c r="F349">
        <v>0</v>
      </c>
      <c r="H349">
        <v>0</v>
      </c>
      <c r="I349">
        <v>0</v>
      </c>
      <c r="J349">
        <v>0</v>
      </c>
      <c r="K349">
        <v>24.67</v>
      </c>
      <c r="L349">
        <f t="shared" si="45"/>
        <v>36</v>
      </c>
      <c r="M349">
        <f t="shared" si="46"/>
        <v>532.80000000000007</v>
      </c>
      <c r="N349">
        <f t="shared" si="47"/>
        <v>2</v>
      </c>
      <c r="O349">
        <f>IFERROR(E349 / VLOOKUP(A349, Baselines!A:B, 2, FALSE) * 100, 0)</f>
        <v>59.922797456857388</v>
      </c>
      <c r="P349" s="6">
        <f t="shared" si="48"/>
        <v>0.33118052478244064</v>
      </c>
      <c r="Q349">
        <f t="shared" si="49"/>
        <v>94.671999999999997</v>
      </c>
      <c r="R349" s="6">
        <f t="shared" si="50"/>
        <v>0.94672000000000001</v>
      </c>
      <c r="S349">
        <f t="shared" si="51"/>
        <v>0.94</v>
      </c>
      <c r="T349">
        <f>COUNTIF($A$2:$A349,A349)-1</f>
        <v>35</v>
      </c>
      <c r="U349" s="6">
        <f t="shared" si="52"/>
        <v>0.29472311283671027</v>
      </c>
      <c r="V349" s="6" t="str">
        <f t="shared" si="53"/>
        <v>Critical</v>
      </c>
    </row>
    <row r="350" spans="1:22" x14ac:dyDescent="0.25">
      <c r="A350" t="s">
        <v>12</v>
      </c>
      <c r="B350" s="5">
        <v>45179</v>
      </c>
      <c r="C350">
        <v>5</v>
      </c>
      <c r="D350">
        <v>3.5</v>
      </c>
      <c r="E350">
        <v>11</v>
      </c>
      <c r="F350">
        <v>1</v>
      </c>
      <c r="G350" t="s">
        <v>25</v>
      </c>
      <c r="H350">
        <v>130.80000000000001</v>
      </c>
      <c r="I350">
        <v>0</v>
      </c>
      <c r="J350">
        <v>0</v>
      </c>
      <c r="K350">
        <v>65.459999999999994</v>
      </c>
      <c r="L350">
        <f t="shared" si="45"/>
        <v>37</v>
      </c>
      <c r="M350">
        <f t="shared" si="46"/>
        <v>536.30000000000007</v>
      </c>
      <c r="N350">
        <f t="shared" si="47"/>
        <v>2</v>
      </c>
      <c r="O350">
        <f>IFERROR(E350 / VLOOKUP(A350, Baselines!A:B, 2, FALSE) * 100, 0)</f>
        <v>36.217075386012716</v>
      </c>
      <c r="P350" s="6">
        <f t="shared" si="48"/>
        <v>0.20016405343993671</v>
      </c>
      <c r="Q350">
        <f t="shared" si="49"/>
        <v>94.637</v>
      </c>
      <c r="R350" s="6">
        <f t="shared" si="50"/>
        <v>0.94637000000000004</v>
      </c>
      <c r="S350">
        <f t="shared" si="51"/>
        <v>0.94</v>
      </c>
      <c r="T350">
        <f>COUNTIF($A$2:$A350,A350)-1</f>
        <v>36</v>
      </c>
      <c r="U350" s="6">
        <f t="shared" si="52"/>
        <v>0.17806349993871573</v>
      </c>
      <c r="V350" s="6" t="str">
        <f t="shared" si="53"/>
        <v>Critical</v>
      </c>
    </row>
    <row r="351" spans="1:22" x14ac:dyDescent="0.25">
      <c r="A351" t="s">
        <v>12</v>
      </c>
      <c r="B351" s="5">
        <v>45186</v>
      </c>
      <c r="C351">
        <v>0</v>
      </c>
      <c r="D351">
        <v>0</v>
      </c>
      <c r="E351">
        <v>0</v>
      </c>
      <c r="F351">
        <v>0</v>
      </c>
      <c r="H351">
        <v>0</v>
      </c>
      <c r="I351">
        <v>0</v>
      </c>
      <c r="J351">
        <v>0</v>
      </c>
      <c r="K351">
        <v>0</v>
      </c>
      <c r="L351">
        <f t="shared" si="45"/>
        <v>38</v>
      </c>
      <c r="M351">
        <f t="shared" si="46"/>
        <v>536.30000000000007</v>
      </c>
      <c r="N351">
        <f t="shared" si="47"/>
        <v>2</v>
      </c>
      <c r="O351">
        <f>IFERROR(E351 / VLOOKUP(A351, Baselines!A:B, 2, FALSE) * 100, 0)</f>
        <v>0</v>
      </c>
      <c r="P351" s="6">
        <f t="shared" si="48"/>
        <v>0</v>
      </c>
      <c r="Q351">
        <f t="shared" si="49"/>
        <v>94.637</v>
      </c>
      <c r="R351" s="6">
        <f t="shared" si="50"/>
        <v>0.94637000000000004</v>
      </c>
      <c r="S351">
        <f t="shared" si="51"/>
        <v>0.94</v>
      </c>
      <c r="T351">
        <f>COUNTIF($A$2:$A351,A351)-1</f>
        <v>37</v>
      </c>
      <c r="U351" s="6">
        <f t="shared" si="52"/>
        <v>0</v>
      </c>
      <c r="V351" s="6" t="str">
        <f t="shared" si="53"/>
        <v>Critical</v>
      </c>
    </row>
    <row r="352" spans="1:22" x14ac:dyDescent="0.25">
      <c r="A352" t="s">
        <v>12</v>
      </c>
      <c r="B352" s="5">
        <v>45193</v>
      </c>
      <c r="C352">
        <v>5</v>
      </c>
      <c r="D352">
        <v>27</v>
      </c>
      <c r="E352">
        <v>13.7</v>
      </c>
      <c r="F352">
        <v>0</v>
      </c>
      <c r="H352">
        <v>0</v>
      </c>
      <c r="I352">
        <v>0</v>
      </c>
      <c r="J352">
        <v>0</v>
      </c>
      <c r="K352">
        <v>327.64999999999998</v>
      </c>
      <c r="L352">
        <f t="shared" si="45"/>
        <v>39</v>
      </c>
      <c r="M352">
        <f t="shared" si="46"/>
        <v>563.30000000000007</v>
      </c>
      <c r="N352">
        <f t="shared" si="47"/>
        <v>2</v>
      </c>
      <c r="O352">
        <f>IFERROR(E352 / VLOOKUP(A352, Baselines!A:B, 2, FALSE) * 100, 0)</f>
        <v>45.106721162579468</v>
      </c>
      <c r="P352" s="6">
        <f t="shared" si="48"/>
        <v>0.24929523019337568</v>
      </c>
      <c r="Q352">
        <f t="shared" si="49"/>
        <v>94.367000000000004</v>
      </c>
      <c r="R352" s="6">
        <f t="shared" si="50"/>
        <v>0.94367000000000001</v>
      </c>
      <c r="S352">
        <f t="shared" si="51"/>
        <v>0.94</v>
      </c>
      <c r="T352">
        <f>COUNTIF($A$2:$A352,A352)-1</f>
        <v>38</v>
      </c>
      <c r="U352" s="6">
        <f t="shared" si="52"/>
        <v>0.22113728408398786</v>
      </c>
      <c r="V352" s="6" t="str">
        <f t="shared" si="53"/>
        <v>Critical</v>
      </c>
    </row>
    <row r="353" spans="1:22" x14ac:dyDescent="0.25">
      <c r="A353" t="s">
        <v>12</v>
      </c>
      <c r="B353" s="5">
        <v>45200</v>
      </c>
      <c r="C353">
        <v>6</v>
      </c>
      <c r="D353">
        <v>31.2</v>
      </c>
      <c r="E353">
        <v>31.5</v>
      </c>
      <c r="F353">
        <v>0</v>
      </c>
      <c r="H353">
        <v>0</v>
      </c>
      <c r="I353">
        <v>0</v>
      </c>
      <c r="J353">
        <v>0</v>
      </c>
      <c r="K353">
        <v>454.05</v>
      </c>
      <c r="L353">
        <f t="shared" si="45"/>
        <v>40</v>
      </c>
      <c r="M353">
        <f t="shared" si="46"/>
        <v>594.50000000000011</v>
      </c>
      <c r="N353">
        <f t="shared" si="47"/>
        <v>2</v>
      </c>
      <c r="O353">
        <f>IFERROR(E353 / VLOOKUP(A353, Baselines!A:B, 2, FALSE) * 100, 0)</f>
        <v>103.7125340599455</v>
      </c>
      <c r="P353" s="6">
        <f t="shared" si="48"/>
        <v>0.57319706212345511</v>
      </c>
      <c r="Q353">
        <f t="shared" si="49"/>
        <v>94.055000000000007</v>
      </c>
      <c r="R353" s="6">
        <f t="shared" si="50"/>
        <v>0.94055000000000011</v>
      </c>
      <c r="S353">
        <f t="shared" si="51"/>
        <v>0.94</v>
      </c>
      <c r="T353">
        <f>COUNTIF($A$2:$A353,A353)-1</f>
        <v>39</v>
      </c>
      <c r="U353" s="6">
        <f t="shared" si="52"/>
        <v>0.50677326697340275</v>
      </c>
      <c r="V353" s="6" t="str">
        <f t="shared" si="53"/>
        <v>Needs Check</v>
      </c>
    </row>
    <row r="354" spans="1:22" x14ac:dyDescent="0.25">
      <c r="A354" t="s">
        <v>12</v>
      </c>
      <c r="B354" s="5">
        <v>45207</v>
      </c>
      <c r="C354">
        <v>4</v>
      </c>
      <c r="D354">
        <v>12.4</v>
      </c>
      <c r="E354">
        <v>46</v>
      </c>
      <c r="F354">
        <v>0</v>
      </c>
      <c r="H354">
        <v>0</v>
      </c>
      <c r="I354">
        <v>0</v>
      </c>
      <c r="J354">
        <v>0</v>
      </c>
      <c r="K354">
        <v>162.44</v>
      </c>
      <c r="L354">
        <f t="shared" si="45"/>
        <v>41</v>
      </c>
      <c r="M354">
        <f t="shared" si="46"/>
        <v>606.90000000000009</v>
      </c>
      <c r="N354">
        <f t="shared" si="47"/>
        <v>2</v>
      </c>
      <c r="O354">
        <f>IFERROR(E354 / VLOOKUP(A354, Baselines!A:B, 2, FALSE) * 100, 0)</f>
        <v>151.45322434150771</v>
      </c>
      <c r="P354" s="6">
        <f t="shared" si="48"/>
        <v>0.83704967802155339</v>
      </c>
      <c r="Q354">
        <f t="shared" si="49"/>
        <v>93.930999999999997</v>
      </c>
      <c r="R354" s="6">
        <f t="shared" si="50"/>
        <v>0.93930999999999998</v>
      </c>
      <c r="S354">
        <f t="shared" si="51"/>
        <v>0.94</v>
      </c>
      <c r="T354">
        <f>COUNTIF($A$2:$A354,A354)-1</f>
        <v>40</v>
      </c>
      <c r="U354" s="6">
        <f t="shared" si="52"/>
        <v>0.73907418507867972</v>
      </c>
      <c r="V354" s="6" t="str">
        <f t="shared" si="53"/>
        <v>Good</v>
      </c>
    </row>
    <row r="355" spans="1:22" x14ac:dyDescent="0.25">
      <c r="A355" t="s">
        <v>12</v>
      </c>
      <c r="B355" s="5">
        <v>45214</v>
      </c>
      <c r="C355">
        <v>1</v>
      </c>
      <c r="D355">
        <v>3.1</v>
      </c>
      <c r="E355">
        <v>39.9</v>
      </c>
      <c r="F355">
        <v>0</v>
      </c>
      <c r="H355">
        <v>0</v>
      </c>
      <c r="I355">
        <v>0</v>
      </c>
      <c r="J355">
        <v>0</v>
      </c>
      <c r="K355">
        <v>25.7</v>
      </c>
      <c r="L355">
        <f t="shared" si="45"/>
        <v>42</v>
      </c>
      <c r="M355">
        <f t="shared" si="46"/>
        <v>610.00000000000011</v>
      </c>
      <c r="N355">
        <f t="shared" si="47"/>
        <v>2</v>
      </c>
      <c r="O355">
        <f>IFERROR(E355 / VLOOKUP(A355, Baselines!A:B, 2, FALSE) * 100, 0)</f>
        <v>131.36920980926431</v>
      </c>
      <c r="P355" s="6">
        <f t="shared" si="48"/>
        <v>0.72604961202304319</v>
      </c>
      <c r="Q355">
        <f t="shared" si="49"/>
        <v>93.899999999999991</v>
      </c>
      <c r="R355" s="6">
        <f t="shared" si="50"/>
        <v>0.93899999999999995</v>
      </c>
      <c r="S355">
        <f t="shared" si="51"/>
        <v>0.94</v>
      </c>
      <c r="T355">
        <f>COUNTIF($A$2:$A355,A355)-1</f>
        <v>41</v>
      </c>
      <c r="U355" s="6">
        <f t="shared" si="52"/>
        <v>0.64085495054825925</v>
      </c>
      <c r="V355" s="6" t="str">
        <f t="shared" si="53"/>
        <v>Needs Check</v>
      </c>
    </row>
    <row r="356" spans="1:22" x14ac:dyDescent="0.25">
      <c r="A356" t="s">
        <v>12</v>
      </c>
      <c r="B356" s="5">
        <v>45221</v>
      </c>
      <c r="C356">
        <v>2</v>
      </c>
      <c r="D356">
        <v>9.8000000000000007</v>
      </c>
      <c r="E356">
        <v>15.7</v>
      </c>
      <c r="F356">
        <v>0</v>
      </c>
      <c r="H356">
        <v>0</v>
      </c>
      <c r="I356">
        <v>0</v>
      </c>
      <c r="J356">
        <v>0</v>
      </c>
      <c r="K356">
        <v>154.44</v>
      </c>
      <c r="L356">
        <f t="shared" si="45"/>
        <v>43</v>
      </c>
      <c r="M356">
        <f t="shared" si="46"/>
        <v>619.80000000000007</v>
      </c>
      <c r="N356">
        <f t="shared" si="47"/>
        <v>2</v>
      </c>
      <c r="O356">
        <f>IFERROR(E356 / VLOOKUP(A356, Baselines!A:B, 2, FALSE) * 100, 0)</f>
        <v>51.691643960036323</v>
      </c>
      <c r="P356" s="6">
        <f t="shared" si="48"/>
        <v>0.28568869445518236</v>
      </c>
      <c r="Q356">
        <f t="shared" si="49"/>
        <v>93.801999999999992</v>
      </c>
      <c r="R356" s="6">
        <f t="shared" si="50"/>
        <v>0.93801999999999996</v>
      </c>
      <c r="S356">
        <f t="shared" si="51"/>
        <v>0.94</v>
      </c>
      <c r="T356">
        <f>COUNTIF($A$2:$A356,A356)-1</f>
        <v>42</v>
      </c>
      <c r="U356" s="6">
        <f t="shared" si="52"/>
        <v>0.2519028066224791</v>
      </c>
      <c r="V356" s="6" t="str">
        <f t="shared" si="53"/>
        <v>Critical</v>
      </c>
    </row>
    <row r="357" spans="1:22" x14ac:dyDescent="0.25">
      <c r="A357" t="s">
        <v>12</v>
      </c>
      <c r="B357" s="5">
        <v>45228</v>
      </c>
      <c r="C357">
        <v>4</v>
      </c>
      <c r="D357">
        <v>21.6</v>
      </c>
      <c r="E357">
        <v>14.2</v>
      </c>
      <c r="F357">
        <v>0</v>
      </c>
      <c r="H357">
        <v>0</v>
      </c>
      <c r="I357">
        <v>0</v>
      </c>
      <c r="J357">
        <v>0</v>
      </c>
      <c r="K357">
        <v>321.64</v>
      </c>
      <c r="L357">
        <f t="shared" si="45"/>
        <v>44</v>
      </c>
      <c r="M357">
        <f t="shared" si="46"/>
        <v>641.40000000000009</v>
      </c>
      <c r="N357">
        <f t="shared" si="47"/>
        <v>2</v>
      </c>
      <c r="O357">
        <f>IFERROR(E357 / VLOOKUP(A357, Baselines!A:B, 2, FALSE) * 100, 0)</f>
        <v>46.752951861943679</v>
      </c>
      <c r="P357" s="6">
        <f t="shared" si="48"/>
        <v>0.25839359625882735</v>
      </c>
      <c r="Q357">
        <f t="shared" si="49"/>
        <v>93.585999999999999</v>
      </c>
      <c r="R357" s="6">
        <f t="shared" si="50"/>
        <v>0.93586000000000003</v>
      </c>
      <c r="S357">
        <f t="shared" si="51"/>
        <v>0.94</v>
      </c>
      <c r="T357">
        <f>COUNTIF($A$2:$A357,A357)-1</f>
        <v>43</v>
      </c>
      <c r="U357" s="6">
        <f t="shared" si="52"/>
        <v>0.22731101713509899</v>
      </c>
      <c r="V357" s="6" t="str">
        <f t="shared" si="53"/>
        <v>Critical</v>
      </c>
    </row>
    <row r="358" spans="1:22" x14ac:dyDescent="0.25">
      <c r="A358" t="s">
        <v>12</v>
      </c>
      <c r="B358" s="5">
        <v>45235</v>
      </c>
      <c r="C358">
        <v>5</v>
      </c>
      <c r="D358">
        <v>22</v>
      </c>
      <c r="E358">
        <v>28.5</v>
      </c>
      <c r="F358">
        <v>0</v>
      </c>
      <c r="H358">
        <v>0</v>
      </c>
      <c r="I358">
        <v>0</v>
      </c>
      <c r="J358">
        <v>0</v>
      </c>
      <c r="K358">
        <v>435.92</v>
      </c>
      <c r="L358">
        <f t="shared" si="45"/>
        <v>45</v>
      </c>
      <c r="M358">
        <f t="shared" si="46"/>
        <v>663.40000000000009</v>
      </c>
      <c r="N358">
        <f t="shared" si="47"/>
        <v>2</v>
      </c>
      <c r="O358">
        <f>IFERROR(E358 / VLOOKUP(A358, Baselines!A:B, 2, FALSE) * 100, 0)</f>
        <v>93.835149863760208</v>
      </c>
      <c r="P358" s="6">
        <f t="shared" si="48"/>
        <v>0.5186068657307451</v>
      </c>
      <c r="Q358">
        <f t="shared" si="49"/>
        <v>93.366</v>
      </c>
      <c r="R358" s="6">
        <f t="shared" si="50"/>
        <v>0.93366000000000005</v>
      </c>
      <c r="S358">
        <f t="shared" si="51"/>
        <v>0.94</v>
      </c>
      <c r="T358">
        <f>COUNTIF($A$2:$A358,A358)-1</f>
        <v>44</v>
      </c>
      <c r="U358" s="6">
        <f t="shared" si="52"/>
        <v>0.45515033708267744</v>
      </c>
      <c r="V358" s="6" t="str">
        <f t="shared" si="53"/>
        <v>Needs Check</v>
      </c>
    </row>
    <row r="359" spans="1:22" x14ac:dyDescent="0.25">
      <c r="A359" t="s">
        <v>12</v>
      </c>
      <c r="B359" s="5">
        <v>45242</v>
      </c>
      <c r="C359">
        <v>4</v>
      </c>
      <c r="D359">
        <v>18.8</v>
      </c>
      <c r="E359">
        <v>15.3</v>
      </c>
      <c r="F359">
        <v>0</v>
      </c>
      <c r="H359">
        <v>0</v>
      </c>
      <c r="I359">
        <v>0</v>
      </c>
      <c r="J359">
        <v>0</v>
      </c>
      <c r="K359">
        <v>257.38</v>
      </c>
      <c r="L359">
        <f t="shared" si="45"/>
        <v>46</v>
      </c>
      <c r="M359">
        <f t="shared" si="46"/>
        <v>682.2</v>
      </c>
      <c r="N359">
        <f t="shared" si="47"/>
        <v>2</v>
      </c>
      <c r="O359">
        <f>IFERROR(E359 / VLOOKUP(A359, Baselines!A:B, 2, FALSE) * 100, 0)</f>
        <v>50.37465940054495</v>
      </c>
      <c r="P359" s="6">
        <f t="shared" si="48"/>
        <v>0.27841000160282103</v>
      </c>
      <c r="Q359">
        <f t="shared" si="49"/>
        <v>93.178000000000011</v>
      </c>
      <c r="R359" s="6">
        <f t="shared" si="50"/>
        <v>0.93178000000000016</v>
      </c>
      <c r="S359">
        <f t="shared" si="51"/>
        <v>0.94</v>
      </c>
      <c r="T359">
        <f>COUNTIF($A$2:$A359,A359)-1</f>
        <v>45</v>
      </c>
      <c r="U359" s="6">
        <f t="shared" si="52"/>
        <v>0.24385185901586803</v>
      </c>
      <c r="V359" s="6" t="str">
        <f t="shared" si="53"/>
        <v>Critical</v>
      </c>
    </row>
    <row r="360" spans="1:22" x14ac:dyDescent="0.25">
      <c r="A360" t="s">
        <v>12</v>
      </c>
      <c r="B360" s="5">
        <v>45249</v>
      </c>
      <c r="C360">
        <v>0</v>
      </c>
      <c r="D360">
        <v>0</v>
      </c>
      <c r="E360">
        <v>0</v>
      </c>
      <c r="F360">
        <v>0</v>
      </c>
      <c r="H360">
        <v>0</v>
      </c>
      <c r="I360">
        <v>0</v>
      </c>
      <c r="J360">
        <v>0</v>
      </c>
      <c r="K360">
        <v>0</v>
      </c>
      <c r="L360">
        <f t="shared" si="45"/>
        <v>47</v>
      </c>
      <c r="M360">
        <f t="shared" si="46"/>
        <v>682.2</v>
      </c>
      <c r="N360">
        <f t="shared" si="47"/>
        <v>2</v>
      </c>
      <c r="O360">
        <f>IFERROR(E360 / VLOOKUP(A360, Baselines!A:B, 2, FALSE) * 100, 0)</f>
        <v>0</v>
      </c>
      <c r="P360" s="6">
        <f t="shared" si="48"/>
        <v>0</v>
      </c>
      <c r="Q360">
        <f t="shared" si="49"/>
        <v>93.178000000000011</v>
      </c>
      <c r="R360" s="6">
        <f t="shared" si="50"/>
        <v>0.93178000000000016</v>
      </c>
      <c r="S360">
        <f t="shared" si="51"/>
        <v>0.94</v>
      </c>
      <c r="T360">
        <f>COUNTIF($A$2:$A360,A360)-1</f>
        <v>46</v>
      </c>
      <c r="U360" s="6">
        <f t="shared" si="52"/>
        <v>0</v>
      </c>
      <c r="V360" s="6" t="str">
        <f t="shared" si="53"/>
        <v>Critical</v>
      </c>
    </row>
    <row r="361" spans="1:22" x14ac:dyDescent="0.25">
      <c r="A361" t="s">
        <v>12</v>
      </c>
      <c r="B361" s="5">
        <v>45256</v>
      </c>
      <c r="C361">
        <v>0</v>
      </c>
      <c r="D361">
        <v>0</v>
      </c>
      <c r="E361">
        <v>0</v>
      </c>
      <c r="F361">
        <v>0</v>
      </c>
      <c r="H361">
        <v>0</v>
      </c>
      <c r="I361">
        <v>0</v>
      </c>
      <c r="J361">
        <v>0</v>
      </c>
      <c r="K361">
        <v>0</v>
      </c>
      <c r="L361">
        <f t="shared" si="45"/>
        <v>48</v>
      </c>
      <c r="M361">
        <f t="shared" si="46"/>
        <v>682.2</v>
      </c>
      <c r="N361">
        <f t="shared" si="47"/>
        <v>2</v>
      </c>
      <c r="O361">
        <f>IFERROR(E361 / VLOOKUP(A361, Baselines!A:B, 2, FALSE) * 100, 0)</f>
        <v>0</v>
      </c>
      <c r="P361" s="6">
        <f t="shared" si="48"/>
        <v>0</v>
      </c>
      <c r="Q361">
        <f t="shared" si="49"/>
        <v>93.178000000000011</v>
      </c>
      <c r="R361" s="6">
        <f t="shared" si="50"/>
        <v>0.93178000000000016</v>
      </c>
      <c r="S361">
        <f t="shared" si="51"/>
        <v>0.94</v>
      </c>
      <c r="T361">
        <f>COUNTIF($A$2:$A361,A361)-1</f>
        <v>47</v>
      </c>
      <c r="U361" s="6">
        <f t="shared" si="52"/>
        <v>0</v>
      </c>
      <c r="V361" s="6" t="str">
        <f t="shared" si="53"/>
        <v>Critical</v>
      </c>
    </row>
    <row r="362" spans="1:22" x14ac:dyDescent="0.25">
      <c r="A362" t="s">
        <v>12</v>
      </c>
      <c r="B362" s="5">
        <v>45263</v>
      </c>
      <c r="C362">
        <v>7</v>
      </c>
      <c r="D362">
        <v>22.4</v>
      </c>
      <c r="E362">
        <v>23.8</v>
      </c>
      <c r="F362">
        <v>0</v>
      </c>
      <c r="H362">
        <v>0</v>
      </c>
      <c r="I362">
        <v>0</v>
      </c>
      <c r="J362">
        <v>0</v>
      </c>
      <c r="K362">
        <v>305.94</v>
      </c>
      <c r="L362">
        <f t="shared" si="45"/>
        <v>49</v>
      </c>
      <c r="M362">
        <f t="shared" si="46"/>
        <v>704.6</v>
      </c>
      <c r="N362">
        <f t="shared" si="47"/>
        <v>2</v>
      </c>
      <c r="O362">
        <f>IFERROR(E362 / VLOOKUP(A362, Baselines!A:B, 2, FALSE) * 100, 0)</f>
        <v>78.360581289736601</v>
      </c>
      <c r="P362" s="6">
        <f t="shared" si="48"/>
        <v>0.4330822247154994</v>
      </c>
      <c r="Q362">
        <f t="shared" si="49"/>
        <v>92.954000000000008</v>
      </c>
      <c r="R362" s="6">
        <f t="shared" si="50"/>
        <v>0.92954000000000003</v>
      </c>
      <c r="S362">
        <f t="shared" si="51"/>
        <v>0.94</v>
      </c>
      <c r="T362">
        <f>COUNTIF($A$2:$A362,A362)-1</f>
        <v>48</v>
      </c>
      <c r="U362" s="6">
        <f t="shared" si="52"/>
        <v>0.37841321609232259</v>
      </c>
      <c r="V362" s="6" t="str">
        <f t="shared" si="53"/>
        <v>Needs Check</v>
      </c>
    </row>
    <row r="363" spans="1:22" x14ac:dyDescent="0.25">
      <c r="A363" t="s">
        <v>12</v>
      </c>
      <c r="B363" s="5">
        <v>45270</v>
      </c>
      <c r="C363">
        <v>7</v>
      </c>
      <c r="D363">
        <v>42</v>
      </c>
      <c r="E363">
        <v>28.1</v>
      </c>
      <c r="F363">
        <v>0</v>
      </c>
      <c r="H363">
        <v>0</v>
      </c>
      <c r="I363">
        <v>0</v>
      </c>
      <c r="J363">
        <v>0</v>
      </c>
      <c r="K363">
        <v>679.33</v>
      </c>
      <c r="L363">
        <f t="shared" si="45"/>
        <v>50</v>
      </c>
      <c r="M363">
        <f t="shared" si="46"/>
        <v>746.6</v>
      </c>
      <c r="N363">
        <f t="shared" si="47"/>
        <v>2</v>
      </c>
      <c r="O363">
        <f>IFERROR(E363 / VLOOKUP(A363, Baselines!A:B, 2, FALSE) * 100, 0)</f>
        <v>92.518165304268834</v>
      </c>
      <c r="P363" s="6">
        <f t="shared" si="48"/>
        <v>0.51132817287838372</v>
      </c>
      <c r="Q363">
        <f t="shared" si="49"/>
        <v>92.534000000000006</v>
      </c>
      <c r="R363" s="6">
        <f t="shared" si="50"/>
        <v>0.92534000000000005</v>
      </c>
      <c r="S363">
        <f t="shared" si="51"/>
        <v>0.94</v>
      </c>
      <c r="T363">
        <f>COUNTIF($A$2:$A363,A363)-1</f>
        <v>49</v>
      </c>
      <c r="U363" s="6">
        <f t="shared" si="52"/>
        <v>0.44476326680180661</v>
      </c>
      <c r="V363" s="6" t="str">
        <f t="shared" si="53"/>
        <v>Needs Check</v>
      </c>
    </row>
    <row r="364" spans="1:22" x14ac:dyDescent="0.25">
      <c r="A364" t="s">
        <v>12</v>
      </c>
      <c r="B364" s="5">
        <v>45277</v>
      </c>
      <c r="C364">
        <v>5</v>
      </c>
      <c r="D364">
        <v>12</v>
      </c>
      <c r="E364">
        <v>45.7</v>
      </c>
      <c r="F364">
        <v>0</v>
      </c>
      <c r="H364">
        <v>0</v>
      </c>
      <c r="I364">
        <v>0</v>
      </c>
      <c r="J364">
        <v>0</v>
      </c>
      <c r="K364">
        <v>147.72</v>
      </c>
      <c r="L364">
        <f t="shared" si="45"/>
        <v>51</v>
      </c>
      <c r="M364">
        <f t="shared" si="46"/>
        <v>758.6</v>
      </c>
      <c r="N364">
        <f t="shared" si="47"/>
        <v>2</v>
      </c>
      <c r="O364">
        <f>IFERROR(E364 / VLOOKUP(A364, Baselines!A:B, 2, FALSE) * 100, 0)</f>
        <v>150.46548592188918</v>
      </c>
      <c r="P364" s="6">
        <f t="shared" si="48"/>
        <v>0.83159065838228241</v>
      </c>
      <c r="Q364">
        <f t="shared" si="49"/>
        <v>92.414000000000001</v>
      </c>
      <c r="R364" s="6">
        <f t="shared" si="50"/>
        <v>0.92413999999999996</v>
      </c>
      <c r="S364">
        <f t="shared" si="51"/>
        <v>0.94</v>
      </c>
      <c r="T364">
        <f>COUNTIF($A$2:$A364,A364)-1</f>
        <v>50</v>
      </c>
      <c r="U364" s="6">
        <f t="shared" si="52"/>
        <v>0.72239581957515819</v>
      </c>
      <c r="V364" s="6" t="str">
        <f t="shared" si="53"/>
        <v>Good</v>
      </c>
    </row>
    <row r="365" spans="1:22" x14ac:dyDescent="0.25">
      <c r="A365" t="s">
        <v>12</v>
      </c>
      <c r="B365" s="5">
        <v>45284</v>
      </c>
      <c r="C365">
        <v>7</v>
      </c>
      <c r="D365">
        <v>28.7</v>
      </c>
      <c r="E365">
        <v>36.700000000000003</v>
      </c>
      <c r="F365">
        <v>0</v>
      </c>
      <c r="H365">
        <v>0</v>
      </c>
      <c r="I365">
        <v>0</v>
      </c>
      <c r="J365">
        <v>0</v>
      </c>
      <c r="K365">
        <v>170.67</v>
      </c>
      <c r="L365">
        <f t="shared" si="45"/>
        <v>52</v>
      </c>
      <c r="M365">
        <f t="shared" si="46"/>
        <v>787.30000000000007</v>
      </c>
      <c r="N365">
        <f t="shared" si="47"/>
        <v>2</v>
      </c>
      <c r="O365">
        <f>IFERROR(E365 / VLOOKUP(A365, Baselines!A:B, 2, FALSE) * 100, 0)</f>
        <v>120.83333333333333</v>
      </c>
      <c r="P365" s="6">
        <f t="shared" si="48"/>
        <v>0.66782006920415249</v>
      </c>
      <c r="Q365">
        <f t="shared" si="49"/>
        <v>92.12700000000001</v>
      </c>
      <c r="R365" s="6">
        <f t="shared" si="50"/>
        <v>0.92127000000000014</v>
      </c>
      <c r="S365">
        <f t="shared" si="51"/>
        <v>0.94</v>
      </c>
      <c r="T365">
        <f>COUNTIF($A$2:$A365,A365)-1</f>
        <v>51</v>
      </c>
      <c r="U365" s="6">
        <f t="shared" si="52"/>
        <v>0.57832803944636701</v>
      </c>
      <c r="V365" s="6" t="str">
        <f t="shared" si="53"/>
        <v>Needs Check</v>
      </c>
    </row>
    <row r="366" spans="1:22" x14ac:dyDescent="0.25">
      <c r="A366" t="s">
        <v>12</v>
      </c>
      <c r="B366" s="5">
        <v>45291</v>
      </c>
      <c r="C366">
        <v>5</v>
      </c>
      <c r="D366">
        <v>14</v>
      </c>
      <c r="E366">
        <v>11</v>
      </c>
      <c r="F366">
        <v>0</v>
      </c>
      <c r="H366">
        <v>0</v>
      </c>
      <c r="I366">
        <v>0</v>
      </c>
      <c r="J366">
        <v>0</v>
      </c>
      <c r="K366">
        <v>274.77</v>
      </c>
      <c r="L366">
        <f t="shared" si="45"/>
        <v>53</v>
      </c>
      <c r="M366">
        <f t="shared" si="46"/>
        <v>801.30000000000007</v>
      </c>
      <c r="N366">
        <f t="shared" si="47"/>
        <v>2</v>
      </c>
      <c r="O366">
        <f>IFERROR(E366 / VLOOKUP(A366, Baselines!A:B, 2, FALSE) * 100, 0)</f>
        <v>36.217075386012716</v>
      </c>
      <c r="P366" s="6">
        <f t="shared" si="48"/>
        <v>0.20016405343993671</v>
      </c>
      <c r="Q366">
        <f t="shared" si="49"/>
        <v>91.986999999999995</v>
      </c>
      <c r="R366" s="6">
        <f t="shared" si="50"/>
        <v>0.91986999999999997</v>
      </c>
      <c r="S366">
        <f t="shared" si="51"/>
        <v>0.94</v>
      </c>
      <c r="T366">
        <f>COUNTIF($A$2:$A366,A366)-1</f>
        <v>52</v>
      </c>
      <c r="U366" s="6">
        <f t="shared" si="52"/>
        <v>0.17307741336752688</v>
      </c>
      <c r="V366" s="6" t="str">
        <f t="shared" si="53"/>
        <v>Critical</v>
      </c>
    </row>
    <row r="367" spans="1:22" x14ac:dyDescent="0.25">
      <c r="A367" t="s">
        <v>12</v>
      </c>
      <c r="B367" s="5">
        <v>45298</v>
      </c>
      <c r="C367">
        <v>1</v>
      </c>
      <c r="D367">
        <v>1.2</v>
      </c>
      <c r="E367">
        <v>38.5</v>
      </c>
      <c r="F367">
        <v>0</v>
      </c>
      <c r="H367">
        <v>0</v>
      </c>
      <c r="I367">
        <v>0</v>
      </c>
      <c r="J367">
        <v>0</v>
      </c>
      <c r="K367">
        <v>14.15</v>
      </c>
      <c r="L367">
        <f t="shared" si="45"/>
        <v>54</v>
      </c>
      <c r="M367">
        <f t="shared" si="46"/>
        <v>802.50000000000011</v>
      </c>
      <c r="N367">
        <f t="shared" si="47"/>
        <v>2</v>
      </c>
      <c r="O367">
        <f>IFERROR(E367 / VLOOKUP(A367, Baselines!A:B, 2, FALSE) * 100, 0)</f>
        <v>126.75976385104448</v>
      </c>
      <c r="P367" s="6">
        <f t="shared" si="48"/>
        <v>0.70057418703977836</v>
      </c>
      <c r="Q367">
        <f t="shared" si="49"/>
        <v>91.974999999999994</v>
      </c>
      <c r="R367" s="6">
        <f t="shared" si="50"/>
        <v>0.91974999999999996</v>
      </c>
      <c r="S367">
        <f t="shared" si="51"/>
        <v>0.94</v>
      </c>
      <c r="T367">
        <f>COUNTIF($A$2:$A367,A367)-1</f>
        <v>53</v>
      </c>
      <c r="U367" s="6">
        <f t="shared" si="52"/>
        <v>0.60569192201804589</v>
      </c>
      <c r="V367" s="6" t="str">
        <f t="shared" si="53"/>
        <v>Needs Check</v>
      </c>
    </row>
    <row r="368" spans="1:22" x14ac:dyDescent="0.25">
      <c r="A368" t="s">
        <v>12</v>
      </c>
      <c r="B368" s="5">
        <v>45305</v>
      </c>
      <c r="C368">
        <v>1</v>
      </c>
      <c r="D368">
        <v>5.8</v>
      </c>
      <c r="E368">
        <v>48.9</v>
      </c>
      <c r="F368">
        <v>0</v>
      </c>
      <c r="H368">
        <v>0</v>
      </c>
      <c r="I368">
        <v>0</v>
      </c>
      <c r="J368">
        <v>0</v>
      </c>
      <c r="K368">
        <v>106.05</v>
      </c>
      <c r="L368">
        <f t="shared" si="45"/>
        <v>55</v>
      </c>
      <c r="M368">
        <f t="shared" si="46"/>
        <v>808.30000000000007</v>
      </c>
      <c r="N368">
        <f t="shared" si="47"/>
        <v>2</v>
      </c>
      <c r="O368">
        <f>IFERROR(E368 / VLOOKUP(A368, Baselines!A:B, 2, FALSE) * 100, 0)</f>
        <v>161.00136239782015</v>
      </c>
      <c r="P368" s="6">
        <f t="shared" si="48"/>
        <v>0.88982020120117311</v>
      </c>
      <c r="Q368">
        <f t="shared" si="49"/>
        <v>91.917000000000002</v>
      </c>
      <c r="R368" s="6">
        <f t="shared" si="50"/>
        <v>0.91917000000000004</v>
      </c>
      <c r="S368">
        <f t="shared" si="51"/>
        <v>0.94</v>
      </c>
      <c r="T368">
        <f>COUNTIF($A$2:$A368,A368)-1</f>
        <v>54</v>
      </c>
      <c r="U368" s="6">
        <f t="shared" si="52"/>
        <v>0.76882227227779731</v>
      </c>
      <c r="V368" s="6" t="str">
        <f t="shared" si="53"/>
        <v>Good</v>
      </c>
    </row>
    <row r="369" spans="1:22" x14ac:dyDescent="0.25">
      <c r="A369" t="s">
        <v>12</v>
      </c>
      <c r="B369" s="5">
        <v>45312</v>
      </c>
      <c r="C369">
        <v>3</v>
      </c>
      <c r="D369">
        <v>3.9</v>
      </c>
      <c r="E369">
        <v>37.200000000000003</v>
      </c>
      <c r="F369">
        <v>0</v>
      </c>
      <c r="H369">
        <v>0</v>
      </c>
      <c r="I369">
        <v>0</v>
      </c>
      <c r="J369">
        <v>0</v>
      </c>
      <c r="K369">
        <v>63.06</v>
      </c>
      <c r="L369">
        <f t="shared" si="45"/>
        <v>56</v>
      </c>
      <c r="M369">
        <f t="shared" si="46"/>
        <v>812.2</v>
      </c>
      <c r="N369">
        <f t="shared" si="47"/>
        <v>2</v>
      </c>
      <c r="O369">
        <f>IFERROR(E369 / VLOOKUP(A369, Baselines!A:B, 2, FALSE) * 100, 0)</f>
        <v>122.47956403269755</v>
      </c>
      <c r="P369" s="6">
        <f t="shared" si="48"/>
        <v>0.67691843526960416</v>
      </c>
      <c r="Q369">
        <f t="shared" si="49"/>
        <v>91.878</v>
      </c>
      <c r="R369" s="6">
        <f t="shared" si="50"/>
        <v>0.91878000000000004</v>
      </c>
      <c r="S369">
        <f t="shared" si="51"/>
        <v>0.94</v>
      </c>
      <c r="T369">
        <f>COUNTIF($A$2:$A369,A369)-1</f>
        <v>55</v>
      </c>
      <c r="U369" s="6">
        <f t="shared" si="52"/>
        <v>0.58462277275958652</v>
      </c>
      <c r="V369" s="6" t="str">
        <f t="shared" si="53"/>
        <v>Needs Check</v>
      </c>
    </row>
    <row r="370" spans="1:22" x14ac:dyDescent="0.25">
      <c r="A370" t="s">
        <v>12</v>
      </c>
      <c r="B370" s="5">
        <v>45319</v>
      </c>
      <c r="C370">
        <v>2</v>
      </c>
      <c r="D370">
        <v>7.2</v>
      </c>
      <c r="E370">
        <v>31.2</v>
      </c>
      <c r="F370">
        <v>1</v>
      </c>
      <c r="G370" t="s">
        <v>24</v>
      </c>
      <c r="H370">
        <v>426.39</v>
      </c>
      <c r="I370">
        <v>0</v>
      </c>
      <c r="J370">
        <v>0</v>
      </c>
      <c r="K370">
        <v>138.29</v>
      </c>
      <c r="L370">
        <f t="shared" si="45"/>
        <v>57</v>
      </c>
      <c r="M370">
        <f t="shared" si="46"/>
        <v>819.40000000000009</v>
      </c>
      <c r="N370">
        <f t="shared" si="47"/>
        <v>2</v>
      </c>
      <c r="O370">
        <f>IFERROR(E370 / VLOOKUP(A370, Baselines!A:B, 2, FALSE) * 100, 0)</f>
        <v>102.72479564032697</v>
      </c>
      <c r="P370" s="6">
        <f t="shared" si="48"/>
        <v>0.56773804248418414</v>
      </c>
      <c r="Q370">
        <f t="shared" si="49"/>
        <v>91.805999999999997</v>
      </c>
      <c r="R370" s="6">
        <f t="shared" si="50"/>
        <v>0.91805999999999999</v>
      </c>
      <c r="S370">
        <f t="shared" si="51"/>
        <v>0.94</v>
      </c>
      <c r="T370">
        <f>COUNTIF($A$2:$A370,A370)-1</f>
        <v>56</v>
      </c>
      <c r="U370" s="6">
        <f t="shared" si="52"/>
        <v>0.48994453204604826</v>
      </c>
      <c r="V370" s="6" t="str">
        <f t="shared" si="53"/>
        <v>Needs Check</v>
      </c>
    </row>
    <row r="371" spans="1:22" x14ac:dyDescent="0.25">
      <c r="A371" t="s">
        <v>12</v>
      </c>
      <c r="B371" s="5">
        <v>45326</v>
      </c>
      <c r="C371">
        <v>2</v>
      </c>
      <c r="D371">
        <v>5.2</v>
      </c>
      <c r="E371">
        <v>14</v>
      </c>
      <c r="F371">
        <v>0</v>
      </c>
      <c r="H371">
        <v>0</v>
      </c>
      <c r="I371">
        <v>0</v>
      </c>
      <c r="J371">
        <v>0</v>
      </c>
      <c r="K371">
        <v>74.22</v>
      </c>
      <c r="L371">
        <f t="shared" si="45"/>
        <v>58</v>
      </c>
      <c r="M371">
        <f t="shared" si="46"/>
        <v>824.60000000000014</v>
      </c>
      <c r="N371">
        <f t="shared" si="47"/>
        <v>2</v>
      </c>
      <c r="O371">
        <f>IFERROR(E371 / VLOOKUP(A371, Baselines!A:B, 2, FALSE) * 100, 0)</f>
        <v>46.094459582197999</v>
      </c>
      <c r="P371" s="6">
        <f t="shared" si="48"/>
        <v>0.25475424983264672</v>
      </c>
      <c r="Q371">
        <f t="shared" si="49"/>
        <v>91.754000000000005</v>
      </c>
      <c r="R371" s="6">
        <f t="shared" si="50"/>
        <v>0.91754000000000002</v>
      </c>
      <c r="S371">
        <f t="shared" si="51"/>
        <v>0.94</v>
      </c>
      <c r="T371">
        <f>COUNTIF($A$2:$A371,A371)-1</f>
        <v>57</v>
      </c>
      <c r="U371" s="6">
        <f t="shared" si="52"/>
        <v>0.21972238152795986</v>
      </c>
      <c r="V371" s="6" t="str">
        <f t="shared" si="53"/>
        <v>Critical</v>
      </c>
    </row>
    <row r="372" spans="1:22" x14ac:dyDescent="0.25">
      <c r="A372" t="s">
        <v>12</v>
      </c>
      <c r="B372" s="5">
        <v>45333</v>
      </c>
      <c r="C372">
        <v>2</v>
      </c>
      <c r="D372">
        <v>7</v>
      </c>
      <c r="E372">
        <v>48.2</v>
      </c>
      <c r="F372">
        <v>0</v>
      </c>
      <c r="H372">
        <v>0</v>
      </c>
      <c r="I372">
        <v>0</v>
      </c>
      <c r="J372">
        <v>0</v>
      </c>
      <c r="K372">
        <v>40.14</v>
      </c>
      <c r="L372">
        <f t="shared" si="45"/>
        <v>59</v>
      </c>
      <c r="M372">
        <f t="shared" si="46"/>
        <v>831.60000000000014</v>
      </c>
      <c r="N372">
        <f t="shared" si="47"/>
        <v>2</v>
      </c>
      <c r="O372">
        <f>IFERROR(E372 / VLOOKUP(A372, Baselines!A:B, 2, FALSE) * 100, 0)</f>
        <v>158.69663941871025</v>
      </c>
      <c r="P372" s="6">
        <f t="shared" si="48"/>
        <v>0.87708248870954075</v>
      </c>
      <c r="Q372">
        <f t="shared" si="49"/>
        <v>91.683999999999997</v>
      </c>
      <c r="R372" s="6">
        <f t="shared" si="50"/>
        <v>0.91683999999999999</v>
      </c>
      <c r="S372">
        <f t="shared" si="51"/>
        <v>0.94</v>
      </c>
      <c r="T372">
        <f>COUNTIF($A$2:$A372,A372)-1</f>
        <v>58</v>
      </c>
      <c r="U372" s="6">
        <f t="shared" si="52"/>
        <v>0.75589565041154805</v>
      </c>
      <c r="V372" s="6" t="str">
        <f t="shared" si="53"/>
        <v>Good</v>
      </c>
    </row>
    <row r="373" spans="1:22" x14ac:dyDescent="0.25">
      <c r="A373" t="s">
        <v>12</v>
      </c>
      <c r="B373" s="5">
        <v>45340</v>
      </c>
      <c r="C373">
        <v>6</v>
      </c>
      <c r="D373">
        <v>12.6</v>
      </c>
      <c r="E373">
        <v>46</v>
      </c>
      <c r="F373">
        <v>0</v>
      </c>
      <c r="H373">
        <v>0</v>
      </c>
      <c r="I373">
        <v>0</v>
      </c>
      <c r="J373">
        <v>0</v>
      </c>
      <c r="K373">
        <v>151.44999999999999</v>
      </c>
      <c r="L373">
        <f t="shared" si="45"/>
        <v>60</v>
      </c>
      <c r="M373">
        <f t="shared" si="46"/>
        <v>844.20000000000016</v>
      </c>
      <c r="N373">
        <f t="shared" si="47"/>
        <v>2</v>
      </c>
      <c r="O373">
        <f>IFERROR(E373 / VLOOKUP(A373, Baselines!A:B, 2, FALSE) * 100, 0)</f>
        <v>151.45322434150771</v>
      </c>
      <c r="P373" s="6">
        <f t="shared" si="48"/>
        <v>0.83704967802155339</v>
      </c>
      <c r="Q373">
        <f t="shared" si="49"/>
        <v>91.557999999999993</v>
      </c>
      <c r="R373" s="6">
        <f t="shared" si="50"/>
        <v>0.91557999999999995</v>
      </c>
      <c r="S373">
        <f t="shared" si="51"/>
        <v>0.94</v>
      </c>
      <c r="T373">
        <f>COUNTIF($A$2:$A373,A373)-1</f>
        <v>59</v>
      </c>
      <c r="U373" s="6">
        <f t="shared" si="52"/>
        <v>0.72040278755079534</v>
      </c>
      <c r="V373" s="6" t="str">
        <f t="shared" si="53"/>
        <v>Good</v>
      </c>
    </row>
    <row r="374" spans="1:22" x14ac:dyDescent="0.25">
      <c r="A374" t="s">
        <v>12</v>
      </c>
      <c r="B374" s="5">
        <v>45347</v>
      </c>
      <c r="C374">
        <v>2</v>
      </c>
      <c r="D374">
        <v>9</v>
      </c>
      <c r="E374">
        <v>22</v>
      </c>
      <c r="F374">
        <v>1</v>
      </c>
      <c r="G374" t="s">
        <v>24</v>
      </c>
      <c r="H374">
        <v>600.17999999999995</v>
      </c>
      <c r="I374">
        <v>0</v>
      </c>
      <c r="J374">
        <v>0</v>
      </c>
      <c r="K374">
        <v>169.61</v>
      </c>
      <c r="L374">
        <f t="shared" si="45"/>
        <v>61</v>
      </c>
      <c r="M374">
        <f t="shared" si="46"/>
        <v>853.20000000000016</v>
      </c>
      <c r="N374">
        <f t="shared" si="47"/>
        <v>2</v>
      </c>
      <c r="O374">
        <f>IFERROR(E374 / VLOOKUP(A374, Baselines!A:B, 2, FALSE) * 100, 0)</f>
        <v>72.434150772025433</v>
      </c>
      <c r="P374" s="6">
        <f t="shared" si="48"/>
        <v>0.40032810687987341</v>
      </c>
      <c r="Q374">
        <f t="shared" si="49"/>
        <v>91.467999999999989</v>
      </c>
      <c r="R374" s="6">
        <f t="shared" si="50"/>
        <v>0.91467999999999994</v>
      </c>
      <c r="S374">
        <f t="shared" si="51"/>
        <v>0.94</v>
      </c>
      <c r="T374">
        <f>COUNTIF($A$2:$A374,A374)-1</f>
        <v>60</v>
      </c>
      <c r="U374" s="6">
        <f t="shared" si="52"/>
        <v>0.34420178603282958</v>
      </c>
      <c r="V374" s="6" t="str">
        <f t="shared" si="53"/>
        <v>Needs Check</v>
      </c>
    </row>
    <row r="375" spans="1:22" x14ac:dyDescent="0.25">
      <c r="A375" t="s">
        <v>12</v>
      </c>
      <c r="B375" s="5">
        <v>45354</v>
      </c>
      <c r="C375">
        <v>1</v>
      </c>
      <c r="D375">
        <v>0.8</v>
      </c>
      <c r="E375">
        <v>26.4</v>
      </c>
      <c r="F375">
        <v>0</v>
      </c>
      <c r="H375">
        <v>0</v>
      </c>
      <c r="I375">
        <v>0</v>
      </c>
      <c r="J375">
        <v>0</v>
      </c>
      <c r="K375">
        <v>13.18</v>
      </c>
      <c r="L375">
        <f t="shared" si="45"/>
        <v>62</v>
      </c>
      <c r="M375">
        <f t="shared" si="46"/>
        <v>854.00000000000011</v>
      </c>
      <c r="N375">
        <f t="shared" si="47"/>
        <v>2</v>
      </c>
      <c r="O375">
        <f>IFERROR(E375 / VLOOKUP(A375, Baselines!A:B, 2, FALSE) * 100, 0)</f>
        <v>86.920980926430502</v>
      </c>
      <c r="P375" s="6">
        <f t="shared" si="48"/>
        <v>0.48039372825584803</v>
      </c>
      <c r="Q375">
        <f t="shared" si="49"/>
        <v>91.46</v>
      </c>
      <c r="R375" s="6">
        <f t="shared" si="50"/>
        <v>0.91459999999999997</v>
      </c>
      <c r="S375">
        <f t="shared" si="51"/>
        <v>0.94</v>
      </c>
      <c r="T375">
        <f>COUNTIF($A$2:$A375,A375)-1</f>
        <v>61</v>
      </c>
      <c r="U375" s="6">
        <f t="shared" si="52"/>
        <v>0.41300601763103068</v>
      </c>
      <c r="V375" s="6" t="str">
        <f t="shared" si="53"/>
        <v>Needs Check</v>
      </c>
    </row>
    <row r="376" spans="1:22" x14ac:dyDescent="0.25">
      <c r="A376" t="s">
        <v>12</v>
      </c>
      <c r="B376" s="5">
        <v>45361</v>
      </c>
      <c r="C376">
        <v>3</v>
      </c>
      <c r="D376">
        <v>8.1000000000000014</v>
      </c>
      <c r="E376">
        <v>16.399999999999999</v>
      </c>
      <c r="F376">
        <v>0</v>
      </c>
      <c r="H376">
        <v>0</v>
      </c>
      <c r="I376">
        <v>0</v>
      </c>
      <c r="J376">
        <v>0</v>
      </c>
      <c r="K376">
        <v>70.7</v>
      </c>
      <c r="L376">
        <f t="shared" si="45"/>
        <v>63</v>
      </c>
      <c r="M376">
        <f t="shared" si="46"/>
        <v>862.10000000000014</v>
      </c>
      <c r="N376">
        <f t="shared" si="47"/>
        <v>2</v>
      </c>
      <c r="O376">
        <f>IFERROR(E376 / VLOOKUP(A376, Baselines!A:B, 2, FALSE) * 100, 0)</f>
        <v>53.99636693914622</v>
      </c>
      <c r="P376" s="6">
        <f t="shared" si="48"/>
        <v>0.29842640694681466</v>
      </c>
      <c r="Q376">
        <f t="shared" si="49"/>
        <v>91.379000000000005</v>
      </c>
      <c r="R376" s="6">
        <f t="shared" si="50"/>
        <v>0.9137900000000001</v>
      </c>
      <c r="S376">
        <f t="shared" si="51"/>
        <v>0.94</v>
      </c>
      <c r="T376">
        <f>COUNTIF($A$2:$A376,A376)-1</f>
        <v>62</v>
      </c>
      <c r="U376" s="6">
        <f t="shared" si="52"/>
        <v>0.25633712241969397</v>
      </c>
      <c r="V376" s="6" t="str">
        <f t="shared" si="53"/>
        <v>Critical</v>
      </c>
    </row>
    <row r="377" spans="1:22" x14ac:dyDescent="0.25">
      <c r="A377" t="s">
        <v>12</v>
      </c>
      <c r="B377" s="5">
        <v>45368</v>
      </c>
      <c r="C377">
        <v>5</v>
      </c>
      <c r="D377">
        <v>4.5</v>
      </c>
      <c r="E377">
        <v>48.5</v>
      </c>
      <c r="F377">
        <v>0</v>
      </c>
      <c r="H377">
        <v>0</v>
      </c>
      <c r="I377">
        <v>0</v>
      </c>
      <c r="J377">
        <v>0</v>
      </c>
      <c r="K377">
        <v>30.83</v>
      </c>
      <c r="L377">
        <f t="shared" si="45"/>
        <v>64</v>
      </c>
      <c r="M377">
        <f t="shared" si="46"/>
        <v>866.60000000000014</v>
      </c>
      <c r="N377">
        <f t="shared" si="47"/>
        <v>2</v>
      </c>
      <c r="O377">
        <f>IFERROR(E377 / VLOOKUP(A377, Baselines!A:B, 2, FALSE) * 100, 0)</f>
        <v>159.68437783832877</v>
      </c>
      <c r="P377" s="6">
        <f t="shared" si="48"/>
        <v>0.88254150834881173</v>
      </c>
      <c r="Q377">
        <f t="shared" si="49"/>
        <v>91.334000000000003</v>
      </c>
      <c r="R377" s="6">
        <f t="shared" si="50"/>
        <v>0.91334000000000004</v>
      </c>
      <c r="S377">
        <f t="shared" si="51"/>
        <v>0.94</v>
      </c>
      <c r="T377">
        <f>COUNTIF($A$2:$A377,A377)-1</f>
        <v>63</v>
      </c>
      <c r="U377" s="6">
        <f t="shared" si="52"/>
        <v>0.75769683356118545</v>
      </c>
      <c r="V377" s="6" t="str">
        <f t="shared" si="53"/>
        <v>Good</v>
      </c>
    </row>
    <row r="378" spans="1:22" x14ac:dyDescent="0.25">
      <c r="A378" t="s">
        <v>12</v>
      </c>
      <c r="B378" s="5">
        <v>45375</v>
      </c>
      <c r="C378">
        <v>2</v>
      </c>
      <c r="D378">
        <v>3.2</v>
      </c>
      <c r="E378">
        <v>15.7</v>
      </c>
      <c r="F378">
        <v>0</v>
      </c>
      <c r="H378">
        <v>0</v>
      </c>
      <c r="I378">
        <v>0</v>
      </c>
      <c r="J378">
        <v>0</v>
      </c>
      <c r="K378">
        <v>46.56</v>
      </c>
      <c r="L378">
        <f t="shared" si="45"/>
        <v>65</v>
      </c>
      <c r="M378">
        <f t="shared" si="46"/>
        <v>869.80000000000018</v>
      </c>
      <c r="N378">
        <f t="shared" si="47"/>
        <v>2</v>
      </c>
      <c r="O378">
        <f>IFERROR(E378 / VLOOKUP(A378, Baselines!A:B, 2, FALSE) * 100, 0)</f>
        <v>51.691643960036323</v>
      </c>
      <c r="P378" s="6">
        <f t="shared" si="48"/>
        <v>0.28568869445518236</v>
      </c>
      <c r="Q378">
        <f t="shared" si="49"/>
        <v>91.301999999999992</v>
      </c>
      <c r="R378" s="6">
        <f t="shared" si="50"/>
        <v>0.91301999999999994</v>
      </c>
      <c r="S378">
        <f t="shared" si="51"/>
        <v>0.94</v>
      </c>
      <c r="T378">
        <f>COUNTIF($A$2:$A378,A378)-1</f>
        <v>64</v>
      </c>
      <c r="U378" s="6">
        <f t="shared" si="52"/>
        <v>0.24518912230278231</v>
      </c>
      <c r="V378" s="6" t="str">
        <f t="shared" si="53"/>
        <v>Critical</v>
      </c>
    </row>
    <row r="379" spans="1:22" x14ac:dyDescent="0.25">
      <c r="A379" t="s">
        <v>12</v>
      </c>
      <c r="B379" s="5">
        <v>45382</v>
      </c>
      <c r="C379">
        <v>4</v>
      </c>
      <c r="D379">
        <v>13.6</v>
      </c>
      <c r="E379">
        <v>40.9</v>
      </c>
      <c r="F379">
        <v>0</v>
      </c>
      <c r="H379">
        <v>0</v>
      </c>
      <c r="I379">
        <v>0</v>
      </c>
      <c r="J379">
        <v>0</v>
      </c>
      <c r="K379">
        <v>157.41</v>
      </c>
      <c r="L379">
        <f t="shared" si="45"/>
        <v>66</v>
      </c>
      <c r="M379">
        <f t="shared" si="46"/>
        <v>883.4000000000002</v>
      </c>
      <c r="N379">
        <f t="shared" si="47"/>
        <v>2</v>
      </c>
      <c r="O379">
        <f>IFERROR(E379 / VLOOKUP(A379, Baselines!A:B, 2, FALSE) * 100, 0)</f>
        <v>134.6616712079927</v>
      </c>
      <c r="P379" s="6">
        <f t="shared" si="48"/>
        <v>0.7442463441539463</v>
      </c>
      <c r="Q379">
        <f t="shared" si="49"/>
        <v>91.165999999999997</v>
      </c>
      <c r="R379" s="6">
        <f t="shared" si="50"/>
        <v>0.91165999999999991</v>
      </c>
      <c r="S379">
        <f t="shared" si="51"/>
        <v>0.94</v>
      </c>
      <c r="T379">
        <f>COUNTIF($A$2:$A379,A379)-1</f>
        <v>65</v>
      </c>
      <c r="U379" s="6">
        <f t="shared" si="52"/>
        <v>0.63778964478470335</v>
      </c>
      <c r="V379" s="6" t="str">
        <f t="shared" si="53"/>
        <v>Needs Check</v>
      </c>
    </row>
    <row r="380" spans="1:22" x14ac:dyDescent="0.25">
      <c r="A380" t="s">
        <v>12</v>
      </c>
      <c r="B380" s="5">
        <v>45389</v>
      </c>
      <c r="C380">
        <v>1</v>
      </c>
      <c r="D380">
        <v>3.5</v>
      </c>
      <c r="E380">
        <v>34.4</v>
      </c>
      <c r="F380">
        <v>0</v>
      </c>
      <c r="H380">
        <v>0</v>
      </c>
      <c r="I380">
        <v>0</v>
      </c>
      <c r="J380">
        <v>0</v>
      </c>
      <c r="K380">
        <v>57.1</v>
      </c>
      <c r="L380">
        <f t="shared" si="45"/>
        <v>67</v>
      </c>
      <c r="M380">
        <f t="shared" si="46"/>
        <v>886.9000000000002</v>
      </c>
      <c r="N380">
        <f t="shared" si="47"/>
        <v>2</v>
      </c>
      <c r="O380">
        <f>IFERROR(E380 / VLOOKUP(A380, Baselines!A:B, 2, FALSE) * 100, 0)</f>
        <v>113.26067211625792</v>
      </c>
      <c r="P380" s="6">
        <f t="shared" si="48"/>
        <v>0.62596758530307461</v>
      </c>
      <c r="Q380">
        <f t="shared" si="49"/>
        <v>91.131</v>
      </c>
      <c r="R380" s="6">
        <f t="shared" si="50"/>
        <v>0.91130999999999995</v>
      </c>
      <c r="S380">
        <f t="shared" si="51"/>
        <v>0.94</v>
      </c>
      <c r="T380">
        <f>COUNTIF($A$2:$A380,A380)-1</f>
        <v>66</v>
      </c>
      <c r="U380" s="6">
        <f t="shared" si="52"/>
        <v>0.53622348895279215</v>
      </c>
      <c r="V380" s="6" t="str">
        <f t="shared" si="53"/>
        <v>Needs Check</v>
      </c>
    </row>
    <row r="381" spans="1:22" x14ac:dyDescent="0.25">
      <c r="A381" t="s">
        <v>12</v>
      </c>
      <c r="B381" s="5">
        <v>45396</v>
      </c>
      <c r="C381">
        <v>5</v>
      </c>
      <c r="D381">
        <v>26.5</v>
      </c>
      <c r="E381">
        <v>48</v>
      </c>
      <c r="F381">
        <v>1</v>
      </c>
      <c r="G381" t="s">
        <v>25</v>
      </c>
      <c r="H381">
        <v>201.55</v>
      </c>
      <c r="I381">
        <v>0</v>
      </c>
      <c r="J381">
        <v>0</v>
      </c>
      <c r="K381">
        <v>365.03</v>
      </c>
      <c r="L381">
        <f t="shared" si="45"/>
        <v>68</v>
      </c>
      <c r="M381">
        <f t="shared" si="46"/>
        <v>913.4000000000002</v>
      </c>
      <c r="N381">
        <f t="shared" si="47"/>
        <v>2</v>
      </c>
      <c r="O381">
        <f>IFERROR(E381 / VLOOKUP(A381, Baselines!A:B, 2, FALSE) * 100, 0)</f>
        <v>158.03814713896455</v>
      </c>
      <c r="P381" s="6">
        <f t="shared" si="48"/>
        <v>0.87344314228336006</v>
      </c>
      <c r="Q381">
        <f t="shared" si="49"/>
        <v>90.866</v>
      </c>
      <c r="R381" s="6">
        <f t="shared" si="50"/>
        <v>0.90866000000000002</v>
      </c>
      <c r="S381">
        <f t="shared" si="51"/>
        <v>0.94</v>
      </c>
      <c r="T381">
        <f>COUNTIF($A$2:$A381,A381)-1</f>
        <v>67</v>
      </c>
      <c r="U381" s="6">
        <f t="shared" si="52"/>
        <v>0.74604307492716615</v>
      </c>
      <c r="V381" s="6" t="str">
        <f t="shared" si="53"/>
        <v>Good</v>
      </c>
    </row>
    <row r="382" spans="1:22" x14ac:dyDescent="0.25">
      <c r="A382" t="s">
        <v>12</v>
      </c>
      <c r="B382" s="5">
        <v>45403</v>
      </c>
      <c r="C382">
        <v>7</v>
      </c>
      <c r="D382">
        <v>32.9</v>
      </c>
      <c r="E382">
        <v>19</v>
      </c>
      <c r="F382">
        <v>0</v>
      </c>
      <c r="H382">
        <v>0</v>
      </c>
      <c r="I382">
        <v>0</v>
      </c>
      <c r="J382">
        <v>0</v>
      </c>
      <c r="K382">
        <v>462.24</v>
      </c>
      <c r="L382">
        <f t="shared" si="45"/>
        <v>69</v>
      </c>
      <c r="M382">
        <f t="shared" si="46"/>
        <v>946.30000000000018</v>
      </c>
      <c r="N382">
        <f t="shared" si="47"/>
        <v>2</v>
      </c>
      <c r="O382">
        <f>IFERROR(E382 / VLOOKUP(A382, Baselines!A:B, 2, FALSE) * 100, 0)</f>
        <v>62.556766575840136</v>
      </c>
      <c r="P382" s="6">
        <f t="shared" si="48"/>
        <v>0.34573791048716335</v>
      </c>
      <c r="Q382">
        <f t="shared" si="49"/>
        <v>90.537000000000006</v>
      </c>
      <c r="R382" s="6">
        <f t="shared" si="50"/>
        <v>0.90537000000000001</v>
      </c>
      <c r="S382">
        <f t="shared" si="51"/>
        <v>0.94</v>
      </c>
      <c r="T382">
        <f>COUNTIF($A$2:$A382,A382)-1</f>
        <v>68</v>
      </c>
      <c r="U382" s="6">
        <f t="shared" si="52"/>
        <v>0.29423948809669725</v>
      </c>
      <c r="V382" s="6" t="str">
        <f t="shared" si="53"/>
        <v>Critical</v>
      </c>
    </row>
    <row r="383" spans="1:22" x14ac:dyDescent="0.25">
      <c r="A383" t="s">
        <v>12</v>
      </c>
      <c r="B383" s="5">
        <v>45410</v>
      </c>
      <c r="C383">
        <v>5</v>
      </c>
      <c r="D383">
        <v>9</v>
      </c>
      <c r="E383">
        <v>44</v>
      </c>
      <c r="F383">
        <v>0</v>
      </c>
      <c r="H383">
        <v>0</v>
      </c>
      <c r="I383">
        <v>0</v>
      </c>
      <c r="J383">
        <v>0</v>
      </c>
      <c r="K383">
        <v>103.38</v>
      </c>
      <c r="L383">
        <f t="shared" si="45"/>
        <v>70</v>
      </c>
      <c r="M383">
        <f t="shared" si="46"/>
        <v>955.30000000000018</v>
      </c>
      <c r="N383">
        <f t="shared" si="47"/>
        <v>2</v>
      </c>
      <c r="O383">
        <f>IFERROR(E383 / VLOOKUP(A383, Baselines!A:B, 2, FALSE) * 100, 0)</f>
        <v>144.86830154405087</v>
      </c>
      <c r="P383" s="6">
        <f t="shared" si="48"/>
        <v>0.80065621375974683</v>
      </c>
      <c r="Q383">
        <f t="shared" si="49"/>
        <v>90.447000000000003</v>
      </c>
      <c r="R383" s="6">
        <f t="shared" si="50"/>
        <v>0.90447</v>
      </c>
      <c r="S383">
        <f t="shared" si="51"/>
        <v>0.94</v>
      </c>
      <c r="T383">
        <f>COUNTIF($A$2:$A383,A383)-1</f>
        <v>69</v>
      </c>
      <c r="U383" s="6">
        <f t="shared" si="52"/>
        <v>0.6807193541197214</v>
      </c>
      <c r="V383" s="6" t="str">
        <f t="shared" si="53"/>
        <v>Needs Check</v>
      </c>
    </row>
    <row r="384" spans="1:22" x14ac:dyDescent="0.25">
      <c r="A384" t="s">
        <v>12</v>
      </c>
      <c r="B384" s="5">
        <v>45417</v>
      </c>
      <c r="C384">
        <v>0</v>
      </c>
      <c r="D384">
        <v>0</v>
      </c>
      <c r="E384">
        <v>0</v>
      </c>
      <c r="F384">
        <v>0</v>
      </c>
      <c r="H384">
        <v>0</v>
      </c>
      <c r="I384">
        <v>0</v>
      </c>
      <c r="J384">
        <v>0</v>
      </c>
      <c r="K384">
        <v>0</v>
      </c>
      <c r="L384">
        <f t="shared" si="45"/>
        <v>71</v>
      </c>
      <c r="M384">
        <f t="shared" si="46"/>
        <v>955.30000000000018</v>
      </c>
      <c r="N384">
        <f t="shared" si="47"/>
        <v>2</v>
      </c>
      <c r="O384">
        <f>IFERROR(E384 / VLOOKUP(A384, Baselines!A:B, 2, FALSE) * 100, 0)</f>
        <v>0</v>
      </c>
      <c r="P384" s="6">
        <f t="shared" si="48"/>
        <v>0</v>
      </c>
      <c r="Q384">
        <f t="shared" si="49"/>
        <v>90.447000000000003</v>
      </c>
      <c r="R384" s="6">
        <f t="shared" si="50"/>
        <v>0.90447</v>
      </c>
      <c r="S384">
        <f t="shared" si="51"/>
        <v>0.94</v>
      </c>
      <c r="T384">
        <f>COUNTIF($A$2:$A384,A384)-1</f>
        <v>70</v>
      </c>
      <c r="U384" s="6">
        <f t="shared" si="52"/>
        <v>0</v>
      </c>
      <c r="V384" s="6" t="str">
        <f t="shared" si="53"/>
        <v>Critical</v>
      </c>
    </row>
    <row r="385" spans="1:22" x14ac:dyDescent="0.25">
      <c r="A385" t="s">
        <v>12</v>
      </c>
      <c r="B385" s="5">
        <v>45424</v>
      </c>
      <c r="C385">
        <v>4</v>
      </c>
      <c r="D385">
        <v>16</v>
      </c>
      <c r="E385">
        <v>23.2</v>
      </c>
      <c r="F385">
        <v>0</v>
      </c>
      <c r="H385">
        <v>0</v>
      </c>
      <c r="I385">
        <v>0</v>
      </c>
      <c r="J385">
        <v>0</v>
      </c>
      <c r="K385">
        <v>165.6</v>
      </c>
      <c r="L385">
        <f t="shared" si="45"/>
        <v>72</v>
      </c>
      <c r="M385">
        <f t="shared" si="46"/>
        <v>971.30000000000018</v>
      </c>
      <c r="N385">
        <f t="shared" si="47"/>
        <v>2</v>
      </c>
      <c r="O385">
        <f>IFERROR(E385 / VLOOKUP(A385, Baselines!A:B, 2, FALSE) * 100, 0)</f>
        <v>76.38510445049954</v>
      </c>
      <c r="P385" s="6">
        <f t="shared" si="48"/>
        <v>0.42216418543695738</v>
      </c>
      <c r="Q385">
        <f t="shared" si="49"/>
        <v>90.286999999999992</v>
      </c>
      <c r="R385" s="6">
        <f t="shared" si="50"/>
        <v>0.90286999999999995</v>
      </c>
      <c r="S385">
        <f t="shared" si="51"/>
        <v>0.94</v>
      </c>
      <c r="T385">
        <f>COUNTIF($A$2:$A385,A385)-1</f>
        <v>71</v>
      </c>
      <c r="U385" s="6">
        <f t="shared" si="52"/>
        <v>0.35828981541913774</v>
      </c>
      <c r="V385" s="6" t="str">
        <f t="shared" si="53"/>
        <v>Needs Check</v>
      </c>
    </row>
    <row r="386" spans="1:22" x14ac:dyDescent="0.25">
      <c r="A386" t="s">
        <v>12</v>
      </c>
      <c r="B386" s="5">
        <v>45431</v>
      </c>
      <c r="C386">
        <v>0</v>
      </c>
      <c r="D386">
        <v>0</v>
      </c>
      <c r="E386">
        <v>0</v>
      </c>
      <c r="F386">
        <v>0</v>
      </c>
      <c r="H386">
        <v>0</v>
      </c>
      <c r="I386">
        <v>0</v>
      </c>
      <c r="J386">
        <v>0</v>
      </c>
      <c r="K386">
        <v>0</v>
      </c>
      <c r="L386">
        <f t="shared" ref="L386:L449" si="54">COUNTIFS($A$2:$A$2000,A386,$B$2:$B$2000,"&lt;="&amp;B386)</f>
        <v>73</v>
      </c>
      <c r="M386">
        <f t="shared" ref="M386:M449" si="55">SUMIFS($D$2:$D$1561, $A$2:$A$1561, A386, $B$2:$B$1561, "&lt;=" &amp; B386)</f>
        <v>971.30000000000018</v>
      </c>
      <c r="N386">
        <f t="shared" ref="N386:N449" si="56">SUMIFS($I$2:$I$1561, $A$2:$A$1561, A386, $B$2:$B$1561, "&lt;=" &amp; B386, $D$2:$D$1561, "&gt;" &amp; 0)</f>
        <v>2</v>
      </c>
      <c r="O386">
        <f>IFERROR(E386 / VLOOKUP(A386, Baselines!A:B, 2, FALSE) * 100, 0)</f>
        <v>0</v>
      </c>
      <c r="P386" s="6">
        <f t="shared" ref="P386:P449" si="57">O386 / MAX($O$2:$O$1561)</f>
        <v>0</v>
      </c>
      <c r="Q386">
        <f t="shared" ref="Q386:Q449" si="58">MAX(0, MIN(100, 100*(1 - (M386/10000))))</f>
        <v>90.286999999999992</v>
      </c>
      <c r="R386" s="6">
        <f t="shared" ref="R386:R449" si="59">Q386/100</f>
        <v>0.90286999999999995</v>
      </c>
      <c r="S386">
        <f t="shared" ref="S386:S449" si="60">MAX(0, 1 - 0.03 * N386)</f>
        <v>0.94</v>
      </c>
      <c r="T386">
        <f>COUNTIF($A$2:$A386,A386)-1</f>
        <v>72</v>
      </c>
      <c r="U386" s="6">
        <f t="shared" ref="U386:U449" si="61">MAX(0, MIN(1, R386 * S386 * P386))</f>
        <v>0</v>
      </c>
      <c r="V386" s="6" t="str">
        <f t="shared" ref="V386:V449" si="62">IF(U386&gt;0.7,"Good",IF(U386&gt;0.3,"Needs Check","Critical"))</f>
        <v>Critical</v>
      </c>
    </row>
    <row r="387" spans="1:22" x14ac:dyDescent="0.25">
      <c r="A387" t="s">
        <v>12</v>
      </c>
      <c r="B387" s="5">
        <v>45438</v>
      </c>
      <c r="C387">
        <v>4</v>
      </c>
      <c r="D387">
        <v>4.4000000000000004</v>
      </c>
      <c r="E387">
        <v>41.2</v>
      </c>
      <c r="F387">
        <v>0</v>
      </c>
      <c r="H387">
        <v>0</v>
      </c>
      <c r="I387">
        <v>0</v>
      </c>
      <c r="J387">
        <v>0</v>
      </c>
      <c r="K387">
        <v>77.27</v>
      </c>
      <c r="L387">
        <f t="shared" si="54"/>
        <v>74</v>
      </c>
      <c r="M387">
        <f t="shared" si="55"/>
        <v>975.70000000000016</v>
      </c>
      <c r="N387">
        <f t="shared" si="56"/>
        <v>2</v>
      </c>
      <c r="O387">
        <f>IFERROR(E387 / VLOOKUP(A387, Baselines!A:B, 2, FALSE) * 100, 0)</f>
        <v>135.64940962761125</v>
      </c>
      <c r="P387" s="6">
        <f t="shared" si="57"/>
        <v>0.74970536379321739</v>
      </c>
      <c r="Q387">
        <f t="shared" si="58"/>
        <v>90.242999999999995</v>
      </c>
      <c r="R387" s="6">
        <f t="shared" si="59"/>
        <v>0.90242999999999995</v>
      </c>
      <c r="S387">
        <f t="shared" si="60"/>
        <v>0.94</v>
      </c>
      <c r="T387">
        <f>COUNTIF($A$2:$A387,A387)-1</f>
        <v>73</v>
      </c>
      <c r="U387" s="6">
        <f t="shared" si="61"/>
        <v>0.63596321476103834</v>
      </c>
      <c r="V387" s="6" t="str">
        <f t="shared" si="62"/>
        <v>Needs Check</v>
      </c>
    </row>
    <row r="388" spans="1:22" x14ac:dyDescent="0.25">
      <c r="A388" t="s">
        <v>12</v>
      </c>
      <c r="B388" s="5">
        <v>45445</v>
      </c>
      <c r="C388">
        <v>6</v>
      </c>
      <c r="D388">
        <v>22.8</v>
      </c>
      <c r="E388">
        <v>44.8</v>
      </c>
      <c r="F388">
        <v>0</v>
      </c>
      <c r="H388">
        <v>0</v>
      </c>
      <c r="I388">
        <v>1</v>
      </c>
      <c r="J388">
        <v>1</v>
      </c>
      <c r="K388">
        <v>315.89999999999998</v>
      </c>
      <c r="L388">
        <f t="shared" si="54"/>
        <v>75</v>
      </c>
      <c r="M388">
        <f t="shared" si="55"/>
        <v>998.50000000000011</v>
      </c>
      <c r="N388">
        <f t="shared" si="56"/>
        <v>3</v>
      </c>
      <c r="O388">
        <f>IFERROR(E388 / VLOOKUP(A388, Baselines!A:B, 2, FALSE) * 100, 0)</f>
        <v>147.50227066303358</v>
      </c>
      <c r="P388" s="6">
        <f t="shared" si="57"/>
        <v>0.81521359946446936</v>
      </c>
      <c r="Q388">
        <f t="shared" si="58"/>
        <v>90.015000000000001</v>
      </c>
      <c r="R388" s="6">
        <f t="shared" si="59"/>
        <v>0.90015000000000001</v>
      </c>
      <c r="S388">
        <f t="shared" si="60"/>
        <v>0.91</v>
      </c>
      <c r="T388">
        <f>COUNTIF($A$2:$A388,A388)-1</f>
        <v>74</v>
      </c>
      <c r="U388" s="6">
        <f t="shared" si="61"/>
        <v>0.66777121461772737</v>
      </c>
      <c r="V388" s="6" t="str">
        <f t="shared" si="62"/>
        <v>Needs Check</v>
      </c>
    </row>
    <row r="389" spans="1:22" x14ac:dyDescent="0.25">
      <c r="A389" t="s">
        <v>12</v>
      </c>
      <c r="B389" s="5">
        <v>45452</v>
      </c>
      <c r="C389">
        <v>1</v>
      </c>
      <c r="D389">
        <v>3.7</v>
      </c>
      <c r="E389">
        <v>14.7</v>
      </c>
      <c r="F389">
        <v>0</v>
      </c>
      <c r="H389">
        <v>0</v>
      </c>
      <c r="I389">
        <v>0</v>
      </c>
      <c r="J389">
        <v>0</v>
      </c>
      <c r="K389">
        <v>55.83</v>
      </c>
      <c r="L389">
        <f t="shared" si="54"/>
        <v>76</v>
      </c>
      <c r="M389">
        <f t="shared" si="55"/>
        <v>1002.2000000000002</v>
      </c>
      <c r="N389">
        <f t="shared" si="56"/>
        <v>3</v>
      </c>
      <c r="O389">
        <f>IFERROR(E389 / VLOOKUP(A389, Baselines!A:B, 2, FALSE) * 100, 0)</f>
        <v>48.399182561307896</v>
      </c>
      <c r="P389" s="6">
        <f t="shared" si="57"/>
        <v>0.26749196232427902</v>
      </c>
      <c r="Q389">
        <f t="shared" si="58"/>
        <v>89.978000000000009</v>
      </c>
      <c r="R389" s="6">
        <f t="shared" si="59"/>
        <v>0.89978000000000014</v>
      </c>
      <c r="S389">
        <f t="shared" si="60"/>
        <v>0.91</v>
      </c>
      <c r="T389">
        <f>COUNTIF($A$2:$A389,A389)-1</f>
        <v>75</v>
      </c>
      <c r="U389" s="6">
        <f t="shared" si="61"/>
        <v>0.21902236525272725</v>
      </c>
      <c r="V389" s="6" t="str">
        <f t="shared" si="62"/>
        <v>Critical</v>
      </c>
    </row>
    <row r="390" spans="1:22" x14ac:dyDescent="0.25">
      <c r="A390" t="s">
        <v>12</v>
      </c>
      <c r="B390" s="5">
        <v>45459</v>
      </c>
      <c r="C390">
        <v>6</v>
      </c>
      <c r="D390">
        <v>30</v>
      </c>
      <c r="E390">
        <v>38.700000000000003</v>
      </c>
      <c r="F390">
        <v>1</v>
      </c>
      <c r="G390" t="s">
        <v>24</v>
      </c>
      <c r="H390">
        <v>809.32</v>
      </c>
      <c r="I390">
        <v>0</v>
      </c>
      <c r="J390">
        <v>0</v>
      </c>
      <c r="K390">
        <v>408.01</v>
      </c>
      <c r="L390">
        <f t="shared" si="54"/>
        <v>77</v>
      </c>
      <c r="M390">
        <f t="shared" si="55"/>
        <v>1032.2000000000003</v>
      </c>
      <c r="N390">
        <f t="shared" si="56"/>
        <v>3</v>
      </c>
      <c r="O390">
        <f>IFERROR(E390 / VLOOKUP(A390, Baselines!A:B, 2, FALSE) * 100, 0)</f>
        <v>127.41825613079018</v>
      </c>
      <c r="P390" s="6">
        <f t="shared" si="57"/>
        <v>0.70421353346595916</v>
      </c>
      <c r="Q390">
        <f t="shared" si="58"/>
        <v>89.677999999999997</v>
      </c>
      <c r="R390" s="6">
        <f t="shared" si="59"/>
        <v>0.89678000000000002</v>
      </c>
      <c r="S390">
        <f t="shared" si="60"/>
        <v>0.91</v>
      </c>
      <c r="T390">
        <f>COUNTIF($A$2:$A390,A390)-1</f>
        <v>76</v>
      </c>
      <c r="U390" s="6">
        <f t="shared" si="61"/>
        <v>0.57468739741285868</v>
      </c>
      <c r="V390" s="6" t="str">
        <f t="shared" si="62"/>
        <v>Needs Check</v>
      </c>
    </row>
    <row r="391" spans="1:22" x14ac:dyDescent="0.25">
      <c r="A391" t="s">
        <v>12</v>
      </c>
      <c r="B391" s="5">
        <v>45466</v>
      </c>
      <c r="C391">
        <v>0</v>
      </c>
      <c r="D391">
        <v>0</v>
      </c>
      <c r="E391">
        <v>0</v>
      </c>
      <c r="F391">
        <v>0</v>
      </c>
      <c r="H391">
        <v>0</v>
      </c>
      <c r="I391">
        <v>0</v>
      </c>
      <c r="J391">
        <v>0</v>
      </c>
      <c r="K391">
        <v>0</v>
      </c>
      <c r="L391">
        <f t="shared" si="54"/>
        <v>78</v>
      </c>
      <c r="M391">
        <f t="shared" si="55"/>
        <v>1032.2000000000003</v>
      </c>
      <c r="N391">
        <f t="shared" si="56"/>
        <v>3</v>
      </c>
      <c r="O391">
        <f>IFERROR(E391 / VLOOKUP(A391, Baselines!A:B, 2, FALSE) * 100, 0)</f>
        <v>0</v>
      </c>
      <c r="P391" s="6">
        <f t="shared" si="57"/>
        <v>0</v>
      </c>
      <c r="Q391">
        <f t="shared" si="58"/>
        <v>89.677999999999997</v>
      </c>
      <c r="R391" s="6">
        <f t="shared" si="59"/>
        <v>0.89678000000000002</v>
      </c>
      <c r="S391">
        <f t="shared" si="60"/>
        <v>0.91</v>
      </c>
      <c r="T391">
        <f>COUNTIF($A$2:$A391,A391)-1</f>
        <v>77</v>
      </c>
      <c r="U391" s="6">
        <f t="shared" si="61"/>
        <v>0</v>
      </c>
      <c r="V391" s="6" t="str">
        <f t="shared" si="62"/>
        <v>Critical</v>
      </c>
    </row>
    <row r="392" spans="1:22" x14ac:dyDescent="0.25">
      <c r="A392" t="s">
        <v>12</v>
      </c>
      <c r="B392" s="5">
        <v>45473</v>
      </c>
      <c r="C392">
        <v>0</v>
      </c>
      <c r="D392">
        <v>0</v>
      </c>
      <c r="E392">
        <v>0</v>
      </c>
      <c r="F392">
        <v>0</v>
      </c>
      <c r="H392">
        <v>0</v>
      </c>
      <c r="I392">
        <v>0</v>
      </c>
      <c r="J392">
        <v>0</v>
      </c>
      <c r="K392">
        <v>0</v>
      </c>
      <c r="L392">
        <f t="shared" si="54"/>
        <v>79</v>
      </c>
      <c r="M392">
        <f t="shared" si="55"/>
        <v>1032.2000000000003</v>
      </c>
      <c r="N392">
        <f t="shared" si="56"/>
        <v>3</v>
      </c>
      <c r="O392">
        <f>IFERROR(E392 / VLOOKUP(A392, Baselines!A:B, 2, FALSE) * 100, 0)</f>
        <v>0</v>
      </c>
      <c r="P392" s="6">
        <f t="shared" si="57"/>
        <v>0</v>
      </c>
      <c r="Q392">
        <f t="shared" si="58"/>
        <v>89.677999999999997</v>
      </c>
      <c r="R392" s="6">
        <f t="shared" si="59"/>
        <v>0.89678000000000002</v>
      </c>
      <c r="S392">
        <f t="shared" si="60"/>
        <v>0.91</v>
      </c>
      <c r="T392">
        <f>COUNTIF($A$2:$A392,A392)-1</f>
        <v>78</v>
      </c>
      <c r="U392" s="6">
        <f t="shared" si="61"/>
        <v>0</v>
      </c>
      <c r="V392" s="6" t="str">
        <f t="shared" si="62"/>
        <v>Critical</v>
      </c>
    </row>
    <row r="393" spans="1:22" x14ac:dyDescent="0.25">
      <c r="A393" t="s">
        <v>12</v>
      </c>
      <c r="B393" s="5">
        <v>45480</v>
      </c>
      <c r="C393">
        <v>6</v>
      </c>
      <c r="D393">
        <v>29.4</v>
      </c>
      <c r="E393">
        <v>39.200000000000003</v>
      </c>
      <c r="F393">
        <v>0</v>
      </c>
      <c r="H393">
        <v>0</v>
      </c>
      <c r="I393">
        <v>0</v>
      </c>
      <c r="J393">
        <v>0</v>
      </c>
      <c r="K393">
        <v>507.9</v>
      </c>
      <c r="L393">
        <f t="shared" si="54"/>
        <v>80</v>
      </c>
      <c r="M393">
        <f t="shared" si="55"/>
        <v>1061.6000000000004</v>
      </c>
      <c r="N393">
        <f t="shared" si="56"/>
        <v>3</v>
      </c>
      <c r="O393">
        <f>IFERROR(E393 / VLOOKUP(A393, Baselines!A:B, 2, FALSE) * 100, 0)</f>
        <v>129.06448683015441</v>
      </c>
      <c r="P393" s="6">
        <f t="shared" si="57"/>
        <v>0.71331189953141083</v>
      </c>
      <c r="Q393">
        <f t="shared" si="58"/>
        <v>89.384</v>
      </c>
      <c r="R393" s="6">
        <f t="shared" si="59"/>
        <v>0.89383999999999997</v>
      </c>
      <c r="S393">
        <f t="shared" si="60"/>
        <v>0.91</v>
      </c>
      <c r="T393">
        <f>COUNTIF($A$2:$A393,A393)-1</f>
        <v>79</v>
      </c>
      <c r="U393" s="6">
        <f t="shared" si="61"/>
        <v>0.58020390453221216</v>
      </c>
      <c r="V393" s="6" t="str">
        <f t="shared" si="62"/>
        <v>Needs Check</v>
      </c>
    </row>
    <row r="394" spans="1:22" x14ac:dyDescent="0.25">
      <c r="A394" t="s">
        <v>12</v>
      </c>
      <c r="B394" s="5">
        <v>45487</v>
      </c>
      <c r="C394">
        <v>5</v>
      </c>
      <c r="D394">
        <v>12</v>
      </c>
      <c r="E394">
        <v>48.6</v>
      </c>
      <c r="F394">
        <v>0</v>
      </c>
      <c r="H394">
        <v>0</v>
      </c>
      <c r="I394">
        <v>0</v>
      </c>
      <c r="J394">
        <v>0</v>
      </c>
      <c r="K394">
        <v>118.41</v>
      </c>
      <c r="L394">
        <f t="shared" si="54"/>
        <v>81</v>
      </c>
      <c r="M394">
        <f t="shared" si="55"/>
        <v>1073.6000000000004</v>
      </c>
      <c r="N394">
        <f t="shared" si="56"/>
        <v>3</v>
      </c>
      <c r="O394">
        <f>IFERROR(E394 / VLOOKUP(A394, Baselines!A:B, 2, FALSE) * 100, 0)</f>
        <v>160.01362397820162</v>
      </c>
      <c r="P394" s="6">
        <f t="shared" si="57"/>
        <v>0.88436118156190213</v>
      </c>
      <c r="Q394">
        <f t="shared" si="58"/>
        <v>89.263999999999996</v>
      </c>
      <c r="R394" s="6">
        <f t="shared" si="59"/>
        <v>0.89263999999999999</v>
      </c>
      <c r="S394">
        <f t="shared" si="60"/>
        <v>0.91</v>
      </c>
      <c r="T394">
        <f>COUNTIF($A$2:$A394,A394)-1</f>
        <v>80</v>
      </c>
      <c r="U394" s="6">
        <f t="shared" si="61"/>
        <v>0.71836871024956883</v>
      </c>
      <c r="V394" s="6" t="str">
        <f t="shared" si="62"/>
        <v>Good</v>
      </c>
    </row>
    <row r="395" spans="1:22" x14ac:dyDescent="0.25">
      <c r="A395" t="s">
        <v>12</v>
      </c>
      <c r="B395" s="5">
        <v>45494</v>
      </c>
      <c r="C395">
        <v>4</v>
      </c>
      <c r="D395">
        <v>18.8</v>
      </c>
      <c r="E395">
        <v>16.399999999999999</v>
      </c>
      <c r="F395">
        <v>0</v>
      </c>
      <c r="H395">
        <v>0</v>
      </c>
      <c r="I395">
        <v>0</v>
      </c>
      <c r="J395">
        <v>0</v>
      </c>
      <c r="K395">
        <v>276.82</v>
      </c>
      <c r="L395">
        <f t="shared" si="54"/>
        <v>82</v>
      </c>
      <c r="M395">
        <f t="shared" si="55"/>
        <v>1092.4000000000003</v>
      </c>
      <c r="N395">
        <f t="shared" si="56"/>
        <v>3</v>
      </c>
      <c r="O395">
        <f>IFERROR(E395 / VLOOKUP(A395, Baselines!A:B, 2, FALSE) * 100, 0)</f>
        <v>53.99636693914622</v>
      </c>
      <c r="P395" s="6">
        <f t="shared" si="57"/>
        <v>0.29842640694681466</v>
      </c>
      <c r="Q395">
        <f t="shared" si="58"/>
        <v>89.075999999999993</v>
      </c>
      <c r="R395" s="6">
        <f t="shared" si="59"/>
        <v>0.89075999999999989</v>
      </c>
      <c r="S395">
        <f t="shared" si="60"/>
        <v>0.91</v>
      </c>
      <c r="T395">
        <f>COUNTIF($A$2:$A395,A395)-1</f>
        <v>81</v>
      </c>
      <c r="U395" s="6">
        <f t="shared" si="61"/>
        <v>0.2419019386892696</v>
      </c>
      <c r="V395" s="6" t="str">
        <f t="shared" si="62"/>
        <v>Critical</v>
      </c>
    </row>
    <row r="396" spans="1:22" x14ac:dyDescent="0.25">
      <c r="A396" t="s">
        <v>12</v>
      </c>
      <c r="B396" s="5">
        <v>45501</v>
      </c>
      <c r="C396">
        <v>6</v>
      </c>
      <c r="D396">
        <v>27.6</v>
      </c>
      <c r="E396">
        <v>41.2</v>
      </c>
      <c r="F396">
        <v>0</v>
      </c>
      <c r="H396">
        <v>0</v>
      </c>
      <c r="I396">
        <v>0</v>
      </c>
      <c r="J396">
        <v>0</v>
      </c>
      <c r="K396">
        <v>174.79</v>
      </c>
      <c r="L396">
        <f t="shared" si="54"/>
        <v>83</v>
      </c>
      <c r="M396">
        <f t="shared" si="55"/>
        <v>1120.0000000000002</v>
      </c>
      <c r="N396">
        <f t="shared" si="56"/>
        <v>3</v>
      </c>
      <c r="O396">
        <f>IFERROR(E396 / VLOOKUP(A396, Baselines!A:B, 2, FALSE) * 100, 0)</f>
        <v>135.64940962761125</v>
      </c>
      <c r="P396" s="6">
        <f t="shared" si="57"/>
        <v>0.74970536379321739</v>
      </c>
      <c r="Q396">
        <f t="shared" si="58"/>
        <v>88.8</v>
      </c>
      <c r="R396" s="6">
        <f t="shared" si="59"/>
        <v>0.88800000000000001</v>
      </c>
      <c r="S396">
        <f t="shared" si="60"/>
        <v>0.91</v>
      </c>
      <c r="T396">
        <f>COUNTIF($A$2:$A396,A396)-1</f>
        <v>82</v>
      </c>
      <c r="U396" s="6">
        <f t="shared" si="61"/>
        <v>0.60582191037402311</v>
      </c>
      <c r="V396" s="6" t="str">
        <f t="shared" si="62"/>
        <v>Needs Check</v>
      </c>
    </row>
    <row r="397" spans="1:22" x14ac:dyDescent="0.25">
      <c r="A397" t="s">
        <v>12</v>
      </c>
      <c r="B397" s="5">
        <v>45508</v>
      </c>
      <c r="C397">
        <v>5</v>
      </c>
      <c r="D397">
        <v>19.5</v>
      </c>
      <c r="E397">
        <v>39.6</v>
      </c>
      <c r="F397">
        <v>0</v>
      </c>
      <c r="H397">
        <v>0</v>
      </c>
      <c r="I397">
        <v>0</v>
      </c>
      <c r="J397">
        <v>0</v>
      </c>
      <c r="K397">
        <v>339.89</v>
      </c>
      <c r="L397">
        <f t="shared" si="54"/>
        <v>84</v>
      </c>
      <c r="M397">
        <f t="shared" si="55"/>
        <v>1139.5000000000002</v>
      </c>
      <c r="N397">
        <f t="shared" si="56"/>
        <v>3</v>
      </c>
      <c r="O397">
        <f>IFERROR(E397 / VLOOKUP(A397, Baselines!A:B, 2, FALSE) * 100, 0)</f>
        <v>130.38147138964578</v>
      </c>
      <c r="P397" s="6">
        <f t="shared" si="57"/>
        <v>0.72059059238377221</v>
      </c>
      <c r="Q397">
        <f t="shared" si="58"/>
        <v>88.605000000000004</v>
      </c>
      <c r="R397" s="6">
        <f t="shared" si="59"/>
        <v>0.88605</v>
      </c>
      <c r="S397">
        <f t="shared" si="60"/>
        <v>0.91</v>
      </c>
      <c r="T397">
        <f>COUNTIF($A$2:$A397,A397)-1</f>
        <v>83</v>
      </c>
      <c r="U397" s="6">
        <f t="shared" si="61"/>
        <v>0.58101615788729366</v>
      </c>
      <c r="V397" s="6" t="str">
        <f t="shared" si="62"/>
        <v>Needs Check</v>
      </c>
    </row>
    <row r="398" spans="1:22" x14ac:dyDescent="0.25">
      <c r="A398" t="s">
        <v>12</v>
      </c>
      <c r="B398" s="5">
        <v>45515</v>
      </c>
      <c r="C398">
        <v>1</v>
      </c>
      <c r="D398">
        <v>5.5</v>
      </c>
      <c r="E398">
        <v>13.6</v>
      </c>
      <c r="F398">
        <v>0</v>
      </c>
      <c r="H398">
        <v>0</v>
      </c>
      <c r="I398">
        <v>0</v>
      </c>
      <c r="J398">
        <v>0</v>
      </c>
      <c r="K398">
        <v>80.260000000000005</v>
      </c>
      <c r="L398">
        <f t="shared" si="54"/>
        <v>85</v>
      </c>
      <c r="M398">
        <f t="shared" si="55"/>
        <v>1145.0000000000002</v>
      </c>
      <c r="N398">
        <f t="shared" si="56"/>
        <v>3</v>
      </c>
      <c r="O398">
        <f>IFERROR(E398 / VLOOKUP(A398, Baselines!A:B, 2, FALSE) * 100, 0)</f>
        <v>44.777475022706625</v>
      </c>
      <c r="P398" s="6">
        <f t="shared" si="57"/>
        <v>0.24747555698028537</v>
      </c>
      <c r="Q398">
        <f t="shared" si="58"/>
        <v>88.55</v>
      </c>
      <c r="R398" s="6">
        <f t="shared" si="59"/>
        <v>0.88549999999999995</v>
      </c>
      <c r="S398">
        <f t="shared" si="60"/>
        <v>0.91</v>
      </c>
      <c r="T398">
        <f>COUNTIF($A$2:$A398,A398)-1</f>
        <v>84</v>
      </c>
      <c r="U398" s="6">
        <f t="shared" si="61"/>
        <v>0.19941704119249884</v>
      </c>
      <c r="V398" s="6" t="str">
        <f t="shared" si="62"/>
        <v>Critical</v>
      </c>
    </row>
    <row r="399" spans="1:22" x14ac:dyDescent="0.25">
      <c r="A399" t="s">
        <v>12</v>
      </c>
      <c r="B399" s="5">
        <v>45522</v>
      </c>
      <c r="C399">
        <v>6</v>
      </c>
      <c r="D399">
        <v>9.6000000000000014</v>
      </c>
      <c r="E399">
        <v>44.2</v>
      </c>
      <c r="F399">
        <v>0</v>
      </c>
      <c r="H399">
        <v>0</v>
      </c>
      <c r="I399">
        <v>0</v>
      </c>
      <c r="J399">
        <v>0</v>
      </c>
      <c r="K399">
        <v>111.04</v>
      </c>
      <c r="L399">
        <f t="shared" si="54"/>
        <v>86</v>
      </c>
      <c r="M399">
        <f t="shared" si="55"/>
        <v>1154.6000000000001</v>
      </c>
      <c r="N399">
        <f t="shared" si="56"/>
        <v>3</v>
      </c>
      <c r="O399">
        <f>IFERROR(E399 / VLOOKUP(A399, Baselines!A:B, 2, FALSE) * 100, 0)</f>
        <v>145.52679382379654</v>
      </c>
      <c r="P399" s="6">
        <f t="shared" si="57"/>
        <v>0.80429556018592741</v>
      </c>
      <c r="Q399">
        <f t="shared" si="58"/>
        <v>88.453999999999994</v>
      </c>
      <c r="R399" s="6">
        <f t="shared" si="59"/>
        <v>0.88453999999999988</v>
      </c>
      <c r="S399">
        <f t="shared" si="60"/>
        <v>0.91</v>
      </c>
      <c r="T399">
        <f>COUNTIF($A$2:$A399,A399)-1</f>
        <v>85</v>
      </c>
      <c r="U399" s="6">
        <f t="shared" si="61"/>
        <v>0.64740275127424274</v>
      </c>
      <c r="V399" s="6" t="str">
        <f t="shared" si="62"/>
        <v>Needs Check</v>
      </c>
    </row>
    <row r="400" spans="1:22" x14ac:dyDescent="0.25">
      <c r="A400" t="s">
        <v>12</v>
      </c>
      <c r="B400" s="5">
        <v>45529</v>
      </c>
      <c r="C400">
        <v>5</v>
      </c>
      <c r="D400">
        <v>23.5</v>
      </c>
      <c r="E400">
        <v>48.4</v>
      </c>
      <c r="F400">
        <v>0</v>
      </c>
      <c r="H400">
        <v>0</v>
      </c>
      <c r="I400">
        <v>0</v>
      </c>
      <c r="J400">
        <v>0</v>
      </c>
      <c r="K400">
        <v>322.60000000000002</v>
      </c>
      <c r="L400">
        <f t="shared" si="54"/>
        <v>87</v>
      </c>
      <c r="M400">
        <f t="shared" si="55"/>
        <v>1178.1000000000001</v>
      </c>
      <c r="N400">
        <f t="shared" si="56"/>
        <v>3</v>
      </c>
      <c r="O400">
        <f>IFERROR(E400 / VLOOKUP(A400, Baselines!A:B, 2, FALSE) * 100, 0)</f>
        <v>159.35513169845592</v>
      </c>
      <c r="P400" s="6">
        <f t="shared" si="57"/>
        <v>0.88072183513572133</v>
      </c>
      <c r="Q400">
        <f t="shared" si="58"/>
        <v>88.219000000000008</v>
      </c>
      <c r="R400" s="6">
        <f t="shared" si="59"/>
        <v>0.88219000000000003</v>
      </c>
      <c r="S400">
        <f t="shared" si="60"/>
        <v>0.91</v>
      </c>
      <c r="T400">
        <f>COUNTIF($A$2:$A400,A400)-1</f>
        <v>86</v>
      </c>
      <c r="U400" s="6">
        <f t="shared" si="61"/>
        <v>0.7070372361219277</v>
      </c>
      <c r="V400" s="6" t="str">
        <f t="shared" si="62"/>
        <v>Good</v>
      </c>
    </row>
    <row r="401" spans="1:22" x14ac:dyDescent="0.25">
      <c r="A401" t="s">
        <v>12</v>
      </c>
      <c r="B401" s="5">
        <v>45536</v>
      </c>
      <c r="C401">
        <v>4</v>
      </c>
      <c r="D401">
        <v>18.8</v>
      </c>
      <c r="E401">
        <v>31.5</v>
      </c>
      <c r="F401">
        <v>0</v>
      </c>
      <c r="H401">
        <v>0</v>
      </c>
      <c r="I401">
        <v>0</v>
      </c>
      <c r="J401">
        <v>0</v>
      </c>
      <c r="K401">
        <v>150.01</v>
      </c>
      <c r="L401">
        <f t="shared" si="54"/>
        <v>88</v>
      </c>
      <c r="M401">
        <f t="shared" si="55"/>
        <v>1196.9000000000001</v>
      </c>
      <c r="N401">
        <f t="shared" si="56"/>
        <v>3</v>
      </c>
      <c r="O401">
        <f>IFERROR(E401 / VLOOKUP(A401, Baselines!A:B, 2, FALSE) * 100, 0)</f>
        <v>103.7125340599455</v>
      </c>
      <c r="P401" s="6">
        <f t="shared" si="57"/>
        <v>0.57319706212345511</v>
      </c>
      <c r="Q401">
        <f t="shared" si="58"/>
        <v>88.031000000000006</v>
      </c>
      <c r="R401" s="6">
        <f t="shared" si="59"/>
        <v>0.88031000000000004</v>
      </c>
      <c r="S401">
        <f t="shared" si="60"/>
        <v>0.91</v>
      </c>
      <c r="T401">
        <f>COUNTIF($A$2:$A401,A401)-1</f>
        <v>87</v>
      </c>
      <c r="U401" s="6">
        <f t="shared" si="61"/>
        <v>0.45917790623968791</v>
      </c>
      <c r="V401" s="6" t="str">
        <f t="shared" si="62"/>
        <v>Needs Check</v>
      </c>
    </row>
    <row r="402" spans="1:22" x14ac:dyDescent="0.25">
      <c r="A402" t="s">
        <v>12</v>
      </c>
      <c r="B402" s="5">
        <v>45543</v>
      </c>
      <c r="C402">
        <v>1</v>
      </c>
      <c r="D402">
        <v>4.4000000000000004</v>
      </c>
      <c r="E402">
        <v>46.6</v>
      </c>
      <c r="F402">
        <v>0</v>
      </c>
      <c r="H402">
        <v>0</v>
      </c>
      <c r="I402">
        <v>0</v>
      </c>
      <c r="J402">
        <v>0</v>
      </c>
      <c r="K402">
        <v>31.62</v>
      </c>
      <c r="L402">
        <f t="shared" si="54"/>
        <v>89</v>
      </c>
      <c r="M402">
        <f t="shared" si="55"/>
        <v>1201.3000000000002</v>
      </c>
      <c r="N402">
        <f t="shared" si="56"/>
        <v>3</v>
      </c>
      <c r="O402">
        <f>IFERROR(E402 / VLOOKUP(A402, Baselines!A:B, 2, FALSE) * 100, 0)</f>
        <v>153.42870118074475</v>
      </c>
      <c r="P402" s="6">
        <f t="shared" si="57"/>
        <v>0.84796771730009535</v>
      </c>
      <c r="Q402">
        <f t="shared" si="58"/>
        <v>87.986999999999995</v>
      </c>
      <c r="R402" s="6">
        <f t="shared" si="59"/>
        <v>0.87986999999999993</v>
      </c>
      <c r="S402">
        <f t="shared" si="60"/>
        <v>0.91</v>
      </c>
      <c r="T402">
        <f>COUNTIF($A$2:$A402,A402)-1</f>
        <v>88</v>
      </c>
      <c r="U402" s="6">
        <f t="shared" si="61"/>
        <v>0.67895223343295974</v>
      </c>
      <c r="V402" s="6" t="str">
        <f t="shared" si="62"/>
        <v>Needs Check</v>
      </c>
    </row>
    <row r="403" spans="1:22" x14ac:dyDescent="0.25">
      <c r="A403" t="s">
        <v>12</v>
      </c>
      <c r="B403" s="5">
        <v>45550</v>
      </c>
      <c r="C403">
        <v>5</v>
      </c>
      <c r="D403">
        <v>17</v>
      </c>
      <c r="E403">
        <v>25.9</v>
      </c>
      <c r="F403">
        <v>0</v>
      </c>
      <c r="H403">
        <v>0</v>
      </c>
      <c r="I403">
        <v>0</v>
      </c>
      <c r="J403">
        <v>0</v>
      </c>
      <c r="K403">
        <v>328.8</v>
      </c>
      <c r="L403">
        <f t="shared" si="54"/>
        <v>90</v>
      </c>
      <c r="M403">
        <f t="shared" si="55"/>
        <v>1218.3000000000002</v>
      </c>
      <c r="N403">
        <f t="shared" si="56"/>
        <v>3</v>
      </c>
      <c r="O403">
        <f>IFERROR(E403 / VLOOKUP(A403, Baselines!A:B, 2, FALSE) * 100, 0)</f>
        <v>85.274750227066292</v>
      </c>
      <c r="P403" s="6">
        <f t="shared" si="57"/>
        <v>0.47129536219039636</v>
      </c>
      <c r="Q403">
        <f t="shared" si="58"/>
        <v>87.817000000000007</v>
      </c>
      <c r="R403" s="6">
        <f t="shared" si="59"/>
        <v>0.87817000000000012</v>
      </c>
      <c r="S403">
        <f t="shared" si="60"/>
        <v>0.91</v>
      </c>
      <c r="T403">
        <f>COUNTIF($A$2:$A403,A403)-1</f>
        <v>89</v>
      </c>
      <c r="U403" s="6">
        <f t="shared" si="61"/>
        <v>0.37662847787541376</v>
      </c>
      <c r="V403" s="6" t="str">
        <f t="shared" si="62"/>
        <v>Needs Check</v>
      </c>
    </row>
    <row r="404" spans="1:22" x14ac:dyDescent="0.25">
      <c r="A404" t="s">
        <v>12</v>
      </c>
      <c r="B404" s="5">
        <v>45557</v>
      </c>
      <c r="C404">
        <v>4</v>
      </c>
      <c r="D404">
        <v>15.6</v>
      </c>
      <c r="E404">
        <v>48.8</v>
      </c>
      <c r="F404">
        <v>0</v>
      </c>
      <c r="H404">
        <v>0</v>
      </c>
      <c r="I404">
        <v>0</v>
      </c>
      <c r="J404">
        <v>0</v>
      </c>
      <c r="K404">
        <v>271.32</v>
      </c>
      <c r="L404">
        <f t="shared" si="54"/>
        <v>91</v>
      </c>
      <c r="M404">
        <f t="shared" si="55"/>
        <v>1233.9000000000001</v>
      </c>
      <c r="N404">
        <f t="shared" si="56"/>
        <v>3</v>
      </c>
      <c r="O404">
        <f>IFERROR(E404 / VLOOKUP(A404, Baselines!A:B, 2, FALSE) * 100, 0)</f>
        <v>160.67211625794729</v>
      </c>
      <c r="P404" s="6">
        <f t="shared" si="57"/>
        <v>0.88800052798808271</v>
      </c>
      <c r="Q404">
        <f t="shared" si="58"/>
        <v>87.661000000000001</v>
      </c>
      <c r="R404" s="6">
        <f t="shared" si="59"/>
        <v>0.87661</v>
      </c>
      <c r="S404">
        <f t="shared" si="60"/>
        <v>0.91</v>
      </c>
      <c r="T404">
        <f>COUNTIF($A$2:$A404,A404)-1</f>
        <v>90</v>
      </c>
      <c r="U404" s="6">
        <f t="shared" si="61"/>
        <v>0.70837142998406621</v>
      </c>
      <c r="V404" s="6" t="str">
        <f t="shared" si="62"/>
        <v>Good</v>
      </c>
    </row>
    <row r="405" spans="1:22" x14ac:dyDescent="0.25">
      <c r="A405" t="s">
        <v>12</v>
      </c>
      <c r="B405" s="5">
        <v>45564</v>
      </c>
      <c r="C405">
        <v>3</v>
      </c>
      <c r="D405">
        <v>10.5</v>
      </c>
      <c r="E405">
        <v>36.700000000000003</v>
      </c>
      <c r="F405">
        <v>0</v>
      </c>
      <c r="H405">
        <v>0</v>
      </c>
      <c r="I405">
        <v>0</v>
      </c>
      <c r="J405">
        <v>0</v>
      </c>
      <c r="K405">
        <v>183.74</v>
      </c>
      <c r="L405">
        <f t="shared" si="54"/>
        <v>92</v>
      </c>
      <c r="M405">
        <f t="shared" si="55"/>
        <v>1244.4000000000001</v>
      </c>
      <c r="N405">
        <f t="shared" si="56"/>
        <v>3</v>
      </c>
      <c r="O405">
        <f>IFERROR(E405 / VLOOKUP(A405, Baselines!A:B, 2, FALSE) * 100, 0)</f>
        <v>120.83333333333333</v>
      </c>
      <c r="P405" s="6">
        <f t="shared" si="57"/>
        <v>0.66782006920415249</v>
      </c>
      <c r="Q405">
        <f t="shared" si="58"/>
        <v>87.555999999999997</v>
      </c>
      <c r="R405" s="6">
        <f t="shared" si="59"/>
        <v>0.87556</v>
      </c>
      <c r="S405">
        <f t="shared" si="60"/>
        <v>0.91</v>
      </c>
      <c r="T405">
        <f>COUNTIF($A$2:$A405,A405)-1</f>
        <v>91</v>
      </c>
      <c r="U405" s="6">
        <f t="shared" si="61"/>
        <v>0.53209205121107284</v>
      </c>
      <c r="V405" s="6" t="str">
        <f t="shared" si="62"/>
        <v>Needs Check</v>
      </c>
    </row>
    <row r="406" spans="1:22" x14ac:dyDescent="0.25">
      <c r="A406" t="s">
        <v>12</v>
      </c>
      <c r="B406" s="5">
        <v>45571</v>
      </c>
      <c r="C406">
        <v>3</v>
      </c>
      <c r="D406">
        <v>5.4</v>
      </c>
      <c r="E406">
        <v>19</v>
      </c>
      <c r="F406">
        <v>0</v>
      </c>
      <c r="H406">
        <v>0</v>
      </c>
      <c r="I406">
        <v>0</v>
      </c>
      <c r="J406">
        <v>0</v>
      </c>
      <c r="K406">
        <v>28.01</v>
      </c>
      <c r="L406">
        <f t="shared" si="54"/>
        <v>93</v>
      </c>
      <c r="M406">
        <f t="shared" si="55"/>
        <v>1249.8000000000002</v>
      </c>
      <c r="N406">
        <f t="shared" si="56"/>
        <v>3</v>
      </c>
      <c r="O406">
        <f>IFERROR(E406 / VLOOKUP(A406, Baselines!A:B, 2, FALSE) * 100, 0)</f>
        <v>62.556766575840136</v>
      </c>
      <c r="P406" s="6">
        <f t="shared" si="57"/>
        <v>0.34573791048716335</v>
      </c>
      <c r="Q406">
        <f t="shared" si="58"/>
        <v>87.501999999999995</v>
      </c>
      <c r="R406" s="6">
        <f t="shared" si="59"/>
        <v>0.87501999999999991</v>
      </c>
      <c r="S406">
        <f t="shared" si="60"/>
        <v>0.91</v>
      </c>
      <c r="T406">
        <f>COUNTIF($A$2:$A406,A406)-1</f>
        <v>92</v>
      </c>
      <c r="U406" s="6">
        <f t="shared" si="61"/>
        <v>0.27530010365537466</v>
      </c>
      <c r="V406" s="6" t="str">
        <f t="shared" si="62"/>
        <v>Critical</v>
      </c>
    </row>
    <row r="407" spans="1:22" x14ac:dyDescent="0.25">
      <c r="A407" t="s">
        <v>12</v>
      </c>
      <c r="B407" s="5">
        <v>45578</v>
      </c>
      <c r="C407">
        <v>3</v>
      </c>
      <c r="D407">
        <v>17.399999999999999</v>
      </c>
      <c r="E407">
        <v>44.3</v>
      </c>
      <c r="F407">
        <v>0</v>
      </c>
      <c r="H407">
        <v>0</v>
      </c>
      <c r="I407">
        <v>0</v>
      </c>
      <c r="J407">
        <v>0</v>
      </c>
      <c r="K407">
        <v>232.2</v>
      </c>
      <c r="L407">
        <f t="shared" si="54"/>
        <v>94</v>
      </c>
      <c r="M407">
        <f t="shared" si="55"/>
        <v>1267.2000000000003</v>
      </c>
      <c r="N407">
        <f t="shared" si="56"/>
        <v>3</v>
      </c>
      <c r="O407">
        <f>IFERROR(E407 / VLOOKUP(A407, Baselines!A:B, 2, FALSE) * 100, 0)</f>
        <v>145.85603996366936</v>
      </c>
      <c r="P407" s="6">
        <f t="shared" si="57"/>
        <v>0.80611523339901769</v>
      </c>
      <c r="Q407">
        <f t="shared" si="58"/>
        <v>87.327999999999989</v>
      </c>
      <c r="R407" s="6">
        <f t="shared" si="59"/>
        <v>0.87327999999999983</v>
      </c>
      <c r="S407">
        <f t="shared" si="60"/>
        <v>0.91</v>
      </c>
      <c r="T407">
        <f>COUNTIF($A$2:$A407,A407)-1</f>
        <v>93</v>
      </c>
      <c r="U407" s="6">
        <f t="shared" si="61"/>
        <v>0.6406075230306516</v>
      </c>
      <c r="V407" s="6" t="str">
        <f t="shared" si="62"/>
        <v>Needs Check</v>
      </c>
    </row>
    <row r="408" spans="1:22" x14ac:dyDescent="0.25">
      <c r="A408" t="s">
        <v>12</v>
      </c>
      <c r="B408" s="5">
        <v>45585</v>
      </c>
      <c r="C408">
        <v>3</v>
      </c>
      <c r="D408">
        <v>8.3999999999999986</v>
      </c>
      <c r="E408">
        <v>43.9</v>
      </c>
      <c r="F408">
        <v>0</v>
      </c>
      <c r="H408">
        <v>0</v>
      </c>
      <c r="I408">
        <v>0</v>
      </c>
      <c r="J408">
        <v>0</v>
      </c>
      <c r="K408">
        <v>153.96</v>
      </c>
      <c r="L408">
        <f t="shared" si="54"/>
        <v>95</v>
      </c>
      <c r="M408">
        <f t="shared" si="55"/>
        <v>1275.6000000000004</v>
      </c>
      <c r="N408">
        <f t="shared" si="56"/>
        <v>3</v>
      </c>
      <c r="O408">
        <f>IFERROR(E408 / VLOOKUP(A408, Baselines!A:B, 2, FALSE) * 100, 0)</f>
        <v>144.53905540417799</v>
      </c>
      <c r="P408" s="6">
        <f t="shared" si="57"/>
        <v>0.79883654054665632</v>
      </c>
      <c r="Q408">
        <f t="shared" si="58"/>
        <v>87.244</v>
      </c>
      <c r="R408" s="6">
        <f t="shared" si="59"/>
        <v>0.87243999999999999</v>
      </c>
      <c r="S408">
        <f t="shared" si="60"/>
        <v>0.91</v>
      </c>
      <c r="T408">
        <f>COUNTIF($A$2:$A408,A408)-1</f>
        <v>94</v>
      </c>
      <c r="U408" s="6">
        <f t="shared" si="61"/>
        <v>0.6342126258054176</v>
      </c>
      <c r="V408" s="6" t="str">
        <f t="shared" si="62"/>
        <v>Needs Check</v>
      </c>
    </row>
    <row r="409" spans="1:22" x14ac:dyDescent="0.25">
      <c r="A409" t="s">
        <v>12</v>
      </c>
      <c r="B409" s="5">
        <v>45592</v>
      </c>
      <c r="C409">
        <v>6</v>
      </c>
      <c r="D409">
        <v>27.6</v>
      </c>
      <c r="E409">
        <v>38.299999999999997</v>
      </c>
      <c r="F409">
        <v>0</v>
      </c>
      <c r="H409">
        <v>0</v>
      </c>
      <c r="I409">
        <v>0</v>
      </c>
      <c r="J409">
        <v>0</v>
      </c>
      <c r="K409">
        <v>247.11</v>
      </c>
      <c r="L409">
        <f t="shared" si="54"/>
        <v>96</v>
      </c>
      <c r="M409">
        <f t="shared" si="55"/>
        <v>1303.2000000000003</v>
      </c>
      <c r="N409">
        <f t="shared" si="56"/>
        <v>3</v>
      </c>
      <c r="O409">
        <f>IFERROR(E409 / VLOOKUP(A409, Baselines!A:B, 2, FALSE) * 100, 0)</f>
        <v>126.1012715712988</v>
      </c>
      <c r="P409" s="6">
        <f t="shared" si="57"/>
        <v>0.69693484061359767</v>
      </c>
      <c r="Q409">
        <f t="shared" si="58"/>
        <v>86.968000000000004</v>
      </c>
      <c r="R409" s="6">
        <f t="shared" si="59"/>
        <v>0.86968000000000001</v>
      </c>
      <c r="S409">
        <f t="shared" si="60"/>
        <v>0.91</v>
      </c>
      <c r="T409">
        <f>COUNTIF($A$2:$A409,A409)-1</f>
        <v>95</v>
      </c>
      <c r="U409" s="6">
        <f t="shared" si="61"/>
        <v>0.55156036588819857</v>
      </c>
      <c r="V409" s="6" t="str">
        <f t="shared" si="62"/>
        <v>Needs Check</v>
      </c>
    </row>
    <row r="410" spans="1:22" x14ac:dyDescent="0.25">
      <c r="A410" t="s">
        <v>12</v>
      </c>
      <c r="B410" s="5">
        <v>45599</v>
      </c>
      <c r="C410">
        <v>5</v>
      </c>
      <c r="D410">
        <v>12.5</v>
      </c>
      <c r="E410">
        <v>47</v>
      </c>
      <c r="F410">
        <v>0</v>
      </c>
      <c r="H410">
        <v>0</v>
      </c>
      <c r="I410">
        <v>0</v>
      </c>
      <c r="J410">
        <v>0</v>
      </c>
      <c r="K410">
        <v>76.95</v>
      </c>
      <c r="L410">
        <f t="shared" si="54"/>
        <v>97</v>
      </c>
      <c r="M410">
        <f t="shared" si="55"/>
        <v>1315.7000000000003</v>
      </c>
      <c r="N410">
        <f t="shared" si="56"/>
        <v>3</v>
      </c>
      <c r="O410">
        <f>IFERROR(E410 / VLOOKUP(A410, Baselines!A:B, 2, FALSE) * 100, 0)</f>
        <v>154.74568574023613</v>
      </c>
      <c r="P410" s="6">
        <f t="shared" si="57"/>
        <v>0.85524641015245673</v>
      </c>
      <c r="Q410">
        <f t="shared" si="58"/>
        <v>86.843000000000004</v>
      </c>
      <c r="R410" s="6">
        <f t="shared" si="59"/>
        <v>0.86843000000000004</v>
      </c>
      <c r="S410">
        <f t="shared" si="60"/>
        <v>0.91</v>
      </c>
      <c r="T410">
        <f>COUNTIF($A$2:$A410,A410)-1</f>
        <v>96</v>
      </c>
      <c r="U410" s="6">
        <f t="shared" si="61"/>
        <v>0.67587669237151515</v>
      </c>
      <c r="V410" s="6" t="str">
        <f t="shared" si="62"/>
        <v>Needs Check</v>
      </c>
    </row>
    <row r="411" spans="1:22" x14ac:dyDescent="0.25">
      <c r="A411" t="s">
        <v>12</v>
      </c>
      <c r="B411" s="5">
        <v>45606</v>
      </c>
      <c r="C411">
        <v>2</v>
      </c>
      <c r="D411">
        <v>4.5999999999999996</v>
      </c>
      <c r="E411">
        <v>43.1</v>
      </c>
      <c r="F411">
        <v>0</v>
      </c>
      <c r="H411">
        <v>0</v>
      </c>
      <c r="I411">
        <v>0</v>
      </c>
      <c r="J411">
        <v>0</v>
      </c>
      <c r="K411">
        <v>62.95</v>
      </c>
      <c r="L411">
        <f t="shared" si="54"/>
        <v>98</v>
      </c>
      <c r="M411">
        <f t="shared" si="55"/>
        <v>1320.3000000000002</v>
      </c>
      <c r="N411">
        <f t="shared" si="56"/>
        <v>3</v>
      </c>
      <c r="O411">
        <f>IFERROR(E411 / VLOOKUP(A411, Baselines!A:B, 2, FALSE) * 100, 0)</f>
        <v>141.90508628519527</v>
      </c>
      <c r="P411" s="6">
        <f t="shared" si="57"/>
        <v>0.78427915484193378</v>
      </c>
      <c r="Q411">
        <f t="shared" si="58"/>
        <v>86.796999999999997</v>
      </c>
      <c r="R411" s="6">
        <f t="shared" si="59"/>
        <v>0.86797000000000002</v>
      </c>
      <c r="S411">
        <f t="shared" si="60"/>
        <v>0.91</v>
      </c>
      <c r="T411">
        <f>COUNTIF($A$2:$A411,A411)-1</f>
        <v>97</v>
      </c>
      <c r="U411" s="6">
        <f t="shared" si="61"/>
        <v>0.61946500800561954</v>
      </c>
      <c r="V411" s="6" t="str">
        <f t="shared" si="62"/>
        <v>Needs Check</v>
      </c>
    </row>
    <row r="412" spans="1:22" x14ac:dyDescent="0.25">
      <c r="A412" t="s">
        <v>12</v>
      </c>
      <c r="B412" s="5">
        <v>45613</v>
      </c>
      <c r="C412">
        <v>1</v>
      </c>
      <c r="D412">
        <v>5.9</v>
      </c>
      <c r="E412">
        <v>41.4</v>
      </c>
      <c r="F412">
        <v>0</v>
      </c>
      <c r="H412">
        <v>0</v>
      </c>
      <c r="I412">
        <v>0</v>
      </c>
      <c r="J412">
        <v>0</v>
      </c>
      <c r="K412">
        <v>57.24</v>
      </c>
      <c r="L412">
        <f t="shared" si="54"/>
        <v>99</v>
      </c>
      <c r="M412">
        <f t="shared" si="55"/>
        <v>1326.2000000000003</v>
      </c>
      <c r="N412">
        <f t="shared" si="56"/>
        <v>3</v>
      </c>
      <c r="O412">
        <f>IFERROR(E412 / VLOOKUP(A412, Baselines!A:B, 2, FALSE) * 100, 0)</f>
        <v>136.30790190735692</v>
      </c>
      <c r="P412" s="6">
        <f t="shared" si="57"/>
        <v>0.75334471021939797</v>
      </c>
      <c r="Q412">
        <f t="shared" si="58"/>
        <v>86.738</v>
      </c>
      <c r="R412" s="6">
        <f t="shared" si="59"/>
        <v>0.86738000000000004</v>
      </c>
      <c r="S412">
        <f t="shared" si="60"/>
        <v>0.91</v>
      </c>
      <c r="T412">
        <f>COUNTIF($A$2:$A412,A412)-1</f>
        <v>98</v>
      </c>
      <c r="U412" s="6">
        <f t="shared" si="61"/>
        <v>0.59462688262259233</v>
      </c>
      <c r="V412" s="6" t="str">
        <f t="shared" si="62"/>
        <v>Needs Check</v>
      </c>
    </row>
    <row r="413" spans="1:22" x14ac:dyDescent="0.25">
      <c r="A413" t="s">
        <v>12</v>
      </c>
      <c r="B413" s="5">
        <v>45620</v>
      </c>
      <c r="C413">
        <v>3</v>
      </c>
      <c r="D413">
        <v>13.5</v>
      </c>
      <c r="E413">
        <v>38.700000000000003</v>
      </c>
      <c r="F413">
        <v>0</v>
      </c>
      <c r="H413">
        <v>0</v>
      </c>
      <c r="I413">
        <v>0</v>
      </c>
      <c r="J413">
        <v>0</v>
      </c>
      <c r="K413">
        <v>266.98</v>
      </c>
      <c r="L413">
        <f t="shared" si="54"/>
        <v>100</v>
      </c>
      <c r="M413">
        <f t="shared" si="55"/>
        <v>1339.7000000000003</v>
      </c>
      <c r="N413">
        <f t="shared" si="56"/>
        <v>3</v>
      </c>
      <c r="O413">
        <f>IFERROR(E413 / VLOOKUP(A413, Baselines!A:B, 2, FALSE) * 100, 0)</f>
        <v>127.41825613079018</v>
      </c>
      <c r="P413" s="6">
        <f t="shared" si="57"/>
        <v>0.70421353346595916</v>
      </c>
      <c r="Q413">
        <f t="shared" si="58"/>
        <v>86.602999999999994</v>
      </c>
      <c r="R413" s="6">
        <f t="shared" si="59"/>
        <v>0.86602999999999997</v>
      </c>
      <c r="S413">
        <f t="shared" si="60"/>
        <v>0.91</v>
      </c>
      <c r="T413">
        <f>COUNTIF($A$2:$A413,A413)-1</f>
        <v>99</v>
      </c>
      <c r="U413" s="6">
        <f t="shared" si="61"/>
        <v>0.5549817422126474</v>
      </c>
      <c r="V413" s="6" t="str">
        <f t="shared" si="62"/>
        <v>Needs Check</v>
      </c>
    </row>
    <row r="414" spans="1:22" x14ac:dyDescent="0.25">
      <c r="A414" t="s">
        <v>12</v>
      </c>
      <c r="B414" s="5">
        <v>45627</v>
      </c>
      <c r="C414">
        <v>7</v>
      </c>
      <c r="D414">
        <v>14</v>
      </c>
      <c r="E414">
        <v>43.5</v>
      </c>
      <c r="F414">
        <v>0</v>
      </c>
      <c r="H414">
        <v>0</v>
      </c>
      <c r="I414">
        <v>0</v>
      </c>
      <c r="J414">
        <v>0</v>
      </c>
      <c r="K414">
        <v>194.12</v>
      </c>
      <c r="L414">
        <f t="shared" si="54"/>
        <v>101</v>
      </c>
      <c r="M414">
        <f t="shared" si="55"/>
        <v>1353.7000000000003</v>
      </c>
      <c r="N414">
        <f t="shared" si="56"/>
        <v>3</v>
      </c>
      <c r="O414">
        <f>IFERROR(E414 / VLOOKUP(A414, Baselines!A:B, 2, FALSE) * 100, 0)</f>
        <v>143.22207084468664</v>
      </c>
      <c r="P414" s="6">
        <f t="shared" si="57"/>
        <v>0.79155784769429516</v>
      </c>
      <c r="Q414">
        <f t="shared" si="58"/>
        <v>86.462999999999994</v>
      </c>
      <c r="R414" s="6">
        <f t="shared" si="59"/>
        <v>0.8646299999999999</v>
      </c>
      <c r="S414">
        <f t="shared" si="60"/>
        <v>0.91</v>
      </c>
      <c r="T414">
        <f>COUNTIF($A$2:$A414,A414)-1</f>
        <v>100</v>
      </c>
      <c r="U414" s="6">
        <f t="shared" si="61"/>
        <v>0.62280824228524567</v>
      </c>
      <c r="V414" s="6" t="str">
        <f t="shared" si="62"/>
        <v>Needs Check</v>
      </c>
    </row>
    <row r="415" spans="1:22" x14ac:dyDescent="0.25">
      <c r="A415" t="s">
        <v>12</v>
      </c>
      <c r="B415" s="5">
        <v>45634</v>
      </c>
      <c r="C415">
        <v>1</v>
      </c>
      <c r="D415">
        <v>5.7</v>
      </c>
      <c r="E415">
        <v>16.899999999999999</v>
      </c>
      <c r="F415">
        <v>0</v>
      </c>
      <c r="H415">
        <v>0</v>
      </c>
      <c r="I415">
        <v>0</v>
      </c>
      <c r="J415">
        <v>0</v>
      </c>
      <c r="K415">
        <v>33.42</v>
      </c>
      <c r="L415">
        <f t="shared" si="54"/>
        <v>102</v>
      </c>
      <c r="M415">
        <f t="shared" si="55"/>
        <v>1359.4000000000003</v>
      </c>
      <c r="N415">
        <f t="shared" si="56"/>
        <v>3</v>
      </c>
      <c r="O415">
        <f>IFERROR(E415 / VLOOKUP(A415, Baselines!A:B, 2, FALSE) * 100, 0)</f>
        <v>55.642597638510438</v>
      </c>
      <c r="P415" s="6">
        <f t="shared" si="57"/>
        <v>0.30752477301226638</v>
      </c>
      <c r="Q415">
        <f t="shared" si="58"/>
        <v>86.405999999999992</v>
      </c>
      <c r="R415" s="6">
        <f t="shared" si="59"/>
        <v>0.86405999999999994</v>
      </c>
      <c r="S415">
        <f t="shared" si="60"/>
        <v>0.91</v>
      </c>
      <c r="T415">
        <f>COUNTIF($A$2:$A415,A415)-1</f>
        <v>101</v>
      </c>
      <c r="U415" s="6">
        <f t="shared" si="61"/>
        <v>0.24180506838577079</v>
      </c>
      <c r="V415" s="6" t="str">
        <f t="shared" si="62"/>
        <v>Critical</v>
      </c>
    </row>
    <row r="416" spans="1:22" x14ac:dyDescent="0.25">
      <c r="A416" t="s">
        <v>12</v>
      </c>
      <c r="B416" s="5">
        <v>45641</v>
      </c>
      <c r="C416">
        <v>5</v>
      </c>
      <c r="D416">
        <v>15.5</v>
      </c>
      <c r="E416">
        <v>38.299999999999997</v>
      </c>
      <c r="F416">
        <v>1</v>
      </c>
      <c r="G416" t="s">
        <v>25</v>
      </c>
      <c r="H416">
        <v>158.87</v>
      </c>
      <c r="I416">
        <v>0</v>
      </c>
      <c r="J416">
        <v>0</v>
      </c>
      <c r="K416">
        <v>209.97</v>
      </c>
      <c r="L416">
        <f t="shared" si="54"/>
        <v>103</v>
      </c>
      <c r="M416">
        <f t="shared" si="55"/>
        <v>1374.9000000000003</v>
      </c>
      <c r="N416">
        <f t="shared" si="56"/>
        <v>3</v>
      </c>
      <c r="O416">
        <f>IFERROR(E416 / VLOOKUP(A416, Baselines!A:B, 2, FALSE) * 100, 0)</f>
        <v>126.1012715712988</v>
      </c>
      <c r="P416" s="6">
        <f t="shared" si="57"/>
        <v>0.69693484061359767</v>
      </c>
      <c r="Q416">
        <f t="shared" si="58"/>
        <v>86.251000000000005</v>
      </c>
      <c r="R416" s="6">
        <f t="shared" si="59"/>
        <v>0.86251</v>
      </c>
      <c r="S416">
        <f t="shared" si="60"/>
        <v>0.91</v>
      </c>
      <c r="T416">
        <f>COUNTIF($A$2:$A416,A416)-1</f>
        <v>102</v>
      </c>
      <c r="U416" s="6">
        <f t="shared" si="61"/>
        <v>0.54701307513364705</v>
      </c>
      <c r="V416" s="6" t="str">
        <f t="shared" si="62"/>
        <v>Needs Check</v>
      </c>
    </row>
    <row r="417" spans="1:22" x14ac:dyDescent="0.25">
      <c r="A417" t="s">
        <v>12</v>
      </c>
      <c r="B417" s="5">
        <v>45648</v>
      </c>
      <c r="C417">
        <v>0</v>
      </c>
      <c r="D417">
        <v>0</v>
      </c>
      <c r="E417">
        <v>0</v>
      </c>
      <c r="F417">
        <v>0</v>
      </c>
      <c r="H417">
        <v>0</v>
      </c>
      <c r="I417">
        <v>0</v>
      </c>
      <c r="J417">
        <v>0</v>
      </c>
      <c r="K417">
        <v>0</v>
      </c>
      <c r="L417">
        <f t="shared" si="54"/>
        <v>104</v>
      </c>
      <c r="M417">
        <f t="shared" si="55"/>
        <v>1374.9000000000003</v>
      </c>
      <c r="N417">
        <f t="shared" si="56"/>
        <v>3</v>
      </c>
      <c r="O417">
        <f>IFERROR(E417 / VLOOKUP(A417, Baselines!A:B, 2, FALSE) * 100, 0)</f>
        <v>0</v>
      </c>
      <c r="P417" s="6">
        <f t="shared" si="57"/>
        <v>0</v>
      </c>
      <c r="Q417">
        <f t="shared" si="58"/>
        <v>86.251000000000005</v>
      </c>
      <c r="R417" s="6">
        <f t="shared" si="59"/>
        <v>0.86251</v>
      </c>
      <c r="S417">
        <f t="shared" si="60"/>
        <v>0.91</v>
      </c>
      <c r="T417">
        <f>COUNTIF($A$2:$A417,A417)-1</f>
        <v>103</v>
      </c>
      <c r="U417" s="6">
        <f t="shared" si="61"/>
        <v>0</v>
      </c>
      <c r="V417" s="6" t="str">
        <f t="shared" si="62"/>
        <v>Critical</v>
      </c>
    </row>
    <row r="418" spans="1:22" x14ac:dyDescent="0.25">
      <c r="A418" t="s">
        <v>13</v>
      </c>
      <c r="B418" s="5">
        <v>44927</v>
      </c>
      <c r="C418">
        <v>3</v>
      </c>
      <c r="D418">
        <v>12.3</v>
      </c>
      <c r="E418">
        <v>22.4</v>
      </c>
      <c r="F418">
        <v>0</v>
      </c>
      <c r="H418">
        <v>0</v>
      </c>
      <c r="I418">
        <v>0</v>
      </c>
      <c r="J418">
        <v>0</v>
      </c>
      <c r="K418">
        <v>104.41</v>
      </c>
      <c r="L418">
        <f t="shared" si="54"/>
        <v>1</v>
      </c>
      <c r="M418">
        <f t="shared" si="55"/>
        <v>12.3</v>
      </c>
      <c r="N418">
        <f t="shared" si="56"/>
        <v>0</v>
      </c>
      <c r="O418">
        <f>IFERROR(E418 / VLOOKUP(A418, Baselines!A:B, 2, FALSE) * 100, 0)</f>
        <v>80.580452411438344</v>
      </c>
      <c r="P418" s="6">
        <f t="shared" si="57"/>
        <v>0.44535097908338211</v>
      </c>
      <c r="Q418">
        <f t="shared" si="58"/>
        <v>99.87700000000001</v>
      </c>
      <c r="R418" s="6">
        <f t="shared" si="59"/>
        <v>0.99877000000000005</v>
      </c>
      <c r="S418">
        <f t="shared" si="60"/>
        <v>1</v>
      </c>
      <c r="T418">
        <f>COUNTIF($A$2:$A418,A418)-1</f>
        <v>0</v>
      </c>
      <c r="U418" s="6">
        <f t="shared" si="61"/>
        <v>0.44480319737910956</v>
      </c>
      <c r="V418" s="6" t="str">
        <f t="shared" si="62"/>
        <v>Needs Check</v>
      </c>
    </row>
    <row r="419" spans="1:22" x14ac:dyDescent="0.25">
      <c r="A419" t="s">
        <v>13</v>
      </c>
      <c r="B419" s="5">
        <v>44934</v>
      </c>
      <c r="C419">
        <v>6</v>
      </c>
      <c r="D419">
        <v>7.8000000000000007</v>
      </c>
      <c r="E419">
        <v>31.6</v>
      </c>
      <c r="F419">
        <v>0</v>
      </c>
      <c r="H419">
        <v>0</v>
      </c>
      <c r="I419">
        <v>0</v>
      </c>
      <c r="J419">
        <v>0</v>
      </c>
      <c r="K419">
        <v>39.79</v>
      </c>
      <c r="L419">
        <f t="shared" si="54"/>
        <v>2</v>
      </c>
      <c r="M419">
        <f t="shared" si="55"/>
        <v>20.100000000000001</v>
      </c>
      <c r="N419">
        <f t="shared" si="56"/>
        <v>0</v>
      </c>
      <c r="O419">
        <f>IFERROR(E419 / VLOOKUP(A419, Baselines!A:B, 2, FALSE) * 100, 0)</f>
        <v>113.67599536613623</v>
      </c>
      <c r="P419" s="6">
        <f t="shared" si="57"/>
        <v>0.62826298834977112</v>
      </c>
      <c r="Q419">
        <f t="shared" si="58"/>
        <v>99.799000000000007</v>
      </c>
      <c r="R419" s="6">
        <f t="shared" si="59"/>
        <v>0.99799000000000004</v>
      </c>
      <c r="S419">
        <f t="shared" si="60"/>
        <v>1</v>
      </c>
      <c r="T419">
        <f>COUNTIF($A$2:$A419,A419)-1</f>
        <v>1</v>
      </c>
      <c r="U419" s="6">
        <f t="shared" si="61"/>
        <v>0.62700017974318811</v>
      </c>
      <c r="V419" s="6" t="str">
        <f t="shared" si="62"/>
        <v>Needs Check</v>
      </c>
    </row>
    <row r="420" spans="1:22" x14ac:dyDescent="0.25">
      <c r="A420" t="s">
        <v>13</v>
      </c>
      <c r="B420" s="5">
        <v>44941</v>
      </c>
      <c r="C420">
        <v>0</v>
      </c>
      <c r="D420">
        <v>0</v>
      </c>
      <c r="E420">
        <v>0</v>
      </c>
      <c r="F420">
        <v>0</v>
      </c>
      <c r="H420">
        <v>0</v>
      </c>
      <c r="I420">
        <v>0</v>
      </c>
      <c r="J420">
        <v>0</v>
      </c>
      <c r="K420">
        <v>0</v>
      </c>
      <c r="L420">
        <f t="shared" si="54"/>
        <v>3</v>
      </c>
      <c r="M420">
        <f t="shared" si="55"/>
        <v>20.100000000000001</v>
      </c>
      <c r="N420">
        <f t="shared" si="56"/>
        <v>0</v>
      </c>
      <c r="O420">
        <f>IFERROR(E420 / VLOOKUP(A420, Baselines!A:B, 2, FALSE) * 100, 0)</f>
        <v>0</v>
      </c>
      <c r="P420" s="6">
        <f t="shared" si="57"/>
        <v>0</v>
      </c>
      <c r="Q420">
        <f t="shared" si="58"/>
        <v>99.799000000000007</v>
      </c>
      <c r="R420" s="6">
        <f t="shared" si="59"/>
        <v>0.99799000000000004</v>
      </c>
      <c r="S420">
        <f t="shared" si="60"/>
        <v>1</v>
      </c>
      <c r="T420">
        <f>COUNTIF($A$2:$A420,A420)-1</f>
        <v>2</v>
      </c>
      <c r="U420" s="6">
        <f t="shared" si="61"/>
        <v>0</v>
      </c>
      <c r="V420" s="6" t="str">
        <f t="shared" si="62"/>
        <v>Critical</v>
      </c>
    </row>
    <row r="421" spans="1:22" x14ac:dyDescent="0.25">
      <c r="A421" t="s">
        <v>13</v>
      </c>
      <c r="B421" s="5">
        <v>44948</v>
      </c>
      <c r="C421">
        <v>6</v>
      </c>
      <c r="D421">
        <v>27</v>
      </c>
      <c r="E421">
        <v>39.299999999999997</v>
      </c>
      <c r="F421">
        <v>0</v>
      </c>
      <c r="H421">
        <v>0</v>
      </c>
      <c r="I421">
        <v>0</v>
      </c>
      <c r="J421">
        <v>0</v>
      </c>
      <c r="K421">
        <v>442.32</v>
      </c>
      <c r="L421">
        <f t="shared" si="54"/>
        <v>4</v>
      </c>
      <c r="M421">
        <f t="shared" si="55"/>
        <v>47.1</v>
      </c>
      <c r="N421">
        <f t="shared" si="56"/>
        <v>0</v>
      </c>
      <c r="O421">
        <f>IFERROR(E421 / VLOOKUP(A421, Baselines!A:B, 2, FALSE) * 100, 0)</f>
        <v>141.37552588256816</v>
      </c>
      <c r="P421" s="6">
        <f t="shared" si="57"/>
        <v>0.78135238740968371</v>
      </c>
      <c r="Q421">
        <f t="shared" si="58"/>
        <v>99.528999999999996</v>
      </c>
      <c r="R421" s="6">
        <f t="shared" si="59"/>
        <v>0.99529000000000001</v>
      </c>
      <c r="S421">
        <f t="shared" si="60"/>
        <v>1</v>
      </c>
      <c r="T421">
        <f>COUNTIF($A$2:$A421,A421)-1</f>
        <v>3</v>
      </c>
      <c r="U421" s="6">
        <f t="shared" si="61"/>
        <v>0.77767221766498407</v>
      </c>
      <c r="V421" s="6" t="str">
        <f t="shared" si="62"/>
        <v>Good</v>
      </c>
    </row>
    <row r="422" spans="1:22" x14ac:dyDescent="0.25">
      <c r="A422" t="s">
        <v>13</v>
      </c>
      <c r="B422" s="5">
        <v>44955</v>
      </c>
      <c r="C422">
        <v>2</v>
      </c>
      <c r="D422">
        <v>10.199999999999999</v>
      </c>
      <c r="E422">
        <v>11.2</v>
      </c>
      <c r="F422">
        <v>0</v>
      </c>
      <c r="H422">
        <v>0</v>
      </c>
      <c r="I422">
        <v>0</v>
      </c>
      <c r="J422">
        <v>0</v>
      </c>
      <c r="K422">
        <v>101.76</v>
      </c>
      <c r="L422">
        <f t="shared" si="54"/>
        <v>5</v>
      </c>
      <c r="M422">
        <f t="shared" si="55"/>
        <v>57.3</v>
      </c>
      <c r="N422">
        <f t="shared" si="56"/>
        <v>0</v>
      </c>
      <c r="O422">
        <f>IFERROR(E422 / VLOOKUP(A422, Baselines!A:B, 2, FALSE) * 100, 0)</f>
        <v>40.290226205719172</v>
      </c>
      <c r="P422" s="6">
        <f t="shared" si="57"/>
        <v>0.22267548954169106</v>
      </c>
      <c r="Q422">
        <f t="shared" si="58"/>
        <v>99.426999999999992</v>
      </c>
      <c r="R422" s="6">
        <f t="shared" si="59"/>
        <v>0.99426999999999988</v>
      </c>
      <c r="S422">
        <f t="shared" si="60"/>
        <v>1</v>
      </c>
      <c r="T422">
        <f>COUNTIF($A$2:$A422,A422)-1</f>
        <v>4</v>
      </c>
      <c r="U422" s="6">
        <f t="shared" si="61"/>
        <v>0.22139955898661715</v>
      </c>
      <c r="V422" s="6" t="str">
        <f t="shared" si="62"/>
        <v>Critical</v>
      </c>
    </row>
    <row r="423" spans="1:22" x14ac:dyDescent="0.25">
      <c r="A423" t="s">
        <v>13</v>
      </c>
      <c r="B423" s="5">
        <v>44962</v>
      </c>
      <c r="C423">
        <v>1</v>
      </c>
      <c r="D423">
        <v>5.7</v>
      </c>
      <c r="E423">
        <v>33</v>
      </c>
      <c r="F423">
        <v>0</v>
      </c>
      <c r="H423">
        <v>0</v>
      </c>
      <c r="I423">
        <v>0</v>
      </c>
      <c r="J423">
        <v>0</v>
      </c>
      <c r="K423">
        <v>63.35</v>
      </c>
      <c r="L423">
        <f t="shared" si="54"/>
        <v>6</v>
      </c>
      <c r="M423">
        <f t="shared" si="55"/>
        <v>63</v>
      </c>
      <c r="N423">
        <f t="shared" si="56"/>
        <v>0</v>
      </c>
      <c r="O423">
        <f>IFERROR(E423 / VLOOKUP(A423, Baselines!A:B, 2, FALSE) * 100, 0)</f>
        <v>118.71227364185113</v>
      </c>
      <c r="P423" s="6">
        <f t="shared" si="57"/>
        <v>0.65609742454248254</v>
      </c>
      <c r="Q423">
        <f t="shared" si="58"/>
        <v>99.37</v>
      </c>
      <c r="R423" s="6">
        <f t="shared" si="59"/>
        <v>0.99370000000000003</v>
      </c>
      <c r="S423">
        <f t="shared" si="60"/>
        <v>1</v>
      </c>
      <c r="T423">
        <f>COUNTIF($A$2:$A423,A423)-1</f>
        <v>5</v>
      </c>
      <c r="U423" s="6">
        <f t="shared" si="61"/>
        <v>0.65196401076786492</v>
      </c>
      <c r="V423" s="6" t="str">
        <f t="shared" si="62"/>
        <v>Needs Check</v>
      </c>
    </row>
    <row r="424" spans="1:22" x14ac:dyDescent="0.25">
      <c r="A424" t="s">
        <v>13</v>
      </c>
      <c r="B424" s="5">
        <v>44969</v>
      </c>
      <c r="C424">
        <v>7</v>
      </c>
      <c r="D424">
        <v>9.1</v>
      </c>
      <c r="E424">
        <v>23.7</v>
      </c>
      <c r="F424">
        <v>1</v>
      </c>
      <c r="G424" t="s">
        <v>25</v>
      </c>
      <c r="H424">
        <v>259.67</v>
      </c>
      <c r="I424">
        <v>0</v>
      </c>
      <c r="J424">
        <v>0</v>
      </c>
      <c r="K424">
        <v>79.900000000000006</v>
      </c>
      <c r="L424">
        <f t="shared" si="54"/>
        <v>7</v>
      </c>
      <c r="M424">
        <f t="shared" si="55"/>
        <v>72.099999999999994</v>
      </c>
      <c r="N424">
        <f t="shared" si="56"/>
        <v>0</v>
      </c>
      <c r="O424">
        <f>IFERROR(E424 / VLOOKUP(A424, Baselines!A:B, 2, FALSE) * 100, 0)</f>
        <v>85.256996524602187</v>
      </c>
      <c r="P424" s="6">
        <f t="shared" si="57"/>
        <v>0.47119724126232843</v>
      </c>
      <c r="Q424">
        <f t="shared" si="58"/>
        <v>99.278999999999996</v>
      </c>
      <c r="R424" s="6">
        <f t="shared" si="59"/>
        <v>0.99278999999999995</v>
      </c>
      <c r="S424">
        <f t="shared" si="60"/>
        <v>1</v>
      </c>
      <c r="T424">
        <f>COUNTIF($A$2:$A424,A424)-1</f>
        <v>6</v>
      </c>
      <c r="U424" s="6">
        <f t="shared" si="61"/>
        <v>0.46779990915282699</v>
      </c>
      <c r="V424" s="6" t="str">
        <f t="shared" si="62"/>
        <v>Needs Check</v>
      </c>
    </row>
    <row r="425" spans="1:22" x14ac:dyDescent="0.25">
      <c r="A425" t="s">
        <v>13</v>
      </c>
      <c r="B425" s="5">
        <v>44976</v>
      </c>
      <c r="C425">
        <v>1</v>
      </c>
      <c r="D425">
        <v>1.5</v>
      </c>
      <c r="E425">
        <v>26.1</v>
      </c>
      <c r="F425">
        <v>0</v>
      </c>
      <c r="H425">
        <v>0</v>
      </c>
      <c r="I425">
        <v>0</v>
      </c>
      <c r="J425">
        <v>0</v>
      </c>
      <c r="K425">
        <v>21.74</v>
      </c>
      <c r="L425">
        <f t="shared" si="54"/>
        <v>8</v>
      </c>
      <c r="M425">
        <f t="shared" si="55"/>
        <v>73.599999999999994</v>
      </c>
      <c r="N425">
        <f t="shared" si="56"/>
        <v>0</v>
      </c>
      <c r="O425">
        <f>IFERROR(E425 / VLOOKUP(A425, Baselines!A:B, 2, FALSE) * 100, 0)</f>
        <v>93.890616425827716</v>
      </c>
      <c r="P425" s="6">
        <f t="shared" si="57"/>
        <v>0.51891341759269072</v>
      </c>
      <c r="Q425">
        <f t="shared" si="58"/>
        <v>99.263999999999996</v>
      </c>
      <c r="R425" s="6">
        <f t="shared" si="59"/>
        <v>0.99263999999999997</v>
      </c>
      <c r="S425">
        <f t="shared" si="60"/>
        <v>1</v>
      </c>
      <c r="T425">
        <f>COUNTIF($A$2:$A425,A425)-1</f>
        <v>7</v>
      </c>
      <c r="U425" s="6">
        <f t="shared" si="61"/>
        <v>0.51509421483920848</v>
      </c>
      <c r="V425" s="6" t="str">
        <f t="shared" si="62"/>
        <v>Needs Check</v>
      </c>
    </row>
    <row r="426" spans="1:22" x14ac:dyDescent="0.25">
      <c r="A426" t="s">
        <v>13</v>
      </c>
      <c r="B426" s="5">
        <v>44983</v>
      </c>
      <c r="C426">
        <v>5</v>
      </c>
      <c r="D426">
        <v>15</v>
      </c>
      <c r="E426">
        <v>13.8</v>
      </c>
      <c r="F426">
        <v>0</v>
      </c>
      <c r="H426">
        <v>0</v>
      </c>
      <c r="I426">
        <v>0</v>
      </c>
      <c r="J426">
        <v>0</v>
      </c>
      <c r="K426">
        <v>88.7</v>
      </c>
      <c r="L426">
        <f t="shared" si="54"/>
        <v>9</v>
      </c>
      <c r="M426">
        <f t="shared" si="55"/>
        <v>88.6</v>
      </c>
      <c r="N426">
        <f t="shared" si="56"/>
        <v>0</v>
      </c>
      <c r="O426">
        <f>IFERROR(E426 / VLOOKUP(A426, Baselines!A:B, 2, FALSE) * 100, 0)</f>
        <v>49.643314432046843</v>
      </c>
      <c r="P426" s="6">
        <f t="shared" si="57"/>
        <v>0.27436801389958365</v>
      </c>
      <c r="Q426">
        <f t="shared" si="58"/>
        <v>99.114000000000004</v>
      </c>
      <c r="R426" s="6">
        <f t="shared" si="59"/>
        <v>0.99114000000000002</v>
      </c>
      <c r="S426">
        <f t="shared" si="60"/>
        <v>1</v>
      </c>
      <c r="T426">
        <f>COUNTIF($A$2:$A426,A426)-1</f>
        <v>8</v>
      </c>
      <c r="U426" s="6">
        <f t="shared" si="61"/>
        <v>0.27193711329643333</v>
      </c>
      <c r="V426" s="6" t="str">
        <f t="shared" si="62"/>
        <v>Critical</v>
      </c>
    </row>
    <row r="427" spans="1:22" x14ac:dyDescent="0.25">
      <c r="A427" t="s">
        <v>13</v>
      </c>
      <c r="B427" s="5">
        <v>44990</v>
      </c>
      <c r="C427">
        <v>0</v>
      </c>
      <c r="D427">
        <v>0</v>
      </c>
      <c r="E427">
        <v>0</v>
      </c>
      <c r="F427">
        <v>1</v>
      </c>
      <c r="G427" t="s">
        <v>24</v>
      </c>
      <c r="H427">
        <v>111.32</v>
      </c>
      <c r="I427">
        <v>0</v>
      </c>
      <c r="J427">
        <v>0</v>
      </c>
      <c r="K427">
        <v>0</v>
      </c>
      <c r="L427">
        <f t="shared" si="54"/>
        <v>10</v>
      </c>
      <c r="M427">
        <f t="shared" si="55"/>
        <v>88.6</v>
      </c>
      <c r="N427">
        <f t="shared" si="56"/>
        <v>0</v>
      </c>
      <c r="O427">
        <f>IFERROR(E427 / VLOOKUP(A427, Baselines!A:B, 2, FALSE) * 100, 0)</f>
        <v>0</v>
      </c>
      <c r="P427" s="6">
        <f t="shared" si="57"/>
        <v>0</v>
      </c>
      <c r="Q427">
        <f t="shared" si="58"/>
        <v>99.114000000000004</v>
      </c>
      <c r="R427" s="6">
        <f t="shared" si="59"/>
        <v>0.99114000000000002</v>
      </c>
      <c r="S427">
        <f t="shared" si="60"/>
        <v>1</v>
      </c>
      <c r="T427">
        <f>COUNTIF($A$2:$A427,A427)-1</f>
        <v>9</v>
      </c>
      <c r="U427" s="6">
        <f t="shared" si="61"/>
        <v>0</v>
      </c>
      <c r="V427" s="6" t="str">
        <f t="shared" si="62"/>
        <v>Critical</v>
      </c>
    </row>
    <row r="428" spans="1:22" x14ac:dyDescent="0.25">
      <c r="A428" t="s">
        <v>13</v>
      </c>
      <c r="B428" s="5">
        <v>44997</v>
      </c>
      <c r="C428">
        <v>5</v>
      </c>
      <c r="D428">
        <v>26</v>
      </c>
      <c r="E428">
        <v>48.2</v>
      </c>
      <c r="F428">
        <v>0</v>
      </c>
      <c r="H428">
        <v>0</v>
      </c>
      <c r="I428">
        <v>0</v>
      </c>
      <c r="J428">
        <v>0</v>
      </c>
      <c r="K428">
        <v>200.9</v>
      </c>
      <c r="L428">
        <f t="shared" si="54"/>
        <v>11</v>
      </c>
      <c r="M428">
        <f t="shared" si="55"/>
        <v>114.6</v>
      </c>
      <c r="N428">
        <f t="shared" si="56"/>
        <v>0</v>
      </c>
      <c r="O428">
        <f>IFERROR(E428 / VLOOKUP(A428, Baselines!A:B, 2, FALSE) * 100, 0)</f>
        <v>173.39186634961288</v>
      </c>
      <c r="P428" s="6">
        <f t="shared" si="57"/>
        <v>0.95829987463477762</v>
      </c>
      <c r="Q428">
        <f t="shared" si="58"/>
        <v>98.853999999999999</v>
      </c>
      <c r="R428" s="6">
        <f t="shared" si="59"/>
        <v>0.98853999999999997</v>
      </c>
      <c r="S428">
        <f t="shared" si="60"/>
        <v>1</v>
      </c>
      <c r="T428">
        <f>COUNTIF($A$2:$A428,A428)-1</f>
        <v>10</v>
      </c>
      <c r="U428" s="6">
        <f t="shared" si="61"/>
        <v>0.94731775807146301</v>
      </c>
      <c r="V428" s="6" t="str">
        <f t="shared" si="62"/>
        <v>Good</v>
      </c>
    </row>
    <row r="429" spans="1:22" x14ac:dyDescent="0.25">
      <c r="A429" t="s">
        <v>13</v>
      </c>
      <c r="B429" s="5">
        <v>45004</v>
      </c>
      <c r="C429">
        <v>3</v>
      </c>
      <c r="D429">
        <v>17.7</v>
      </c>
      <c r="E429">
        <v>13.9</v>
      </c>
      <c r="F429">
        <v>0</v>
      </c>
      <c r="H429">
        <v>0</v>
      </c>
      <c r="I429">
        <v>0</v>
      </c>
      <c r="J429">
        <v>0</v>
      </c>
      <c r="K429">
        <v>187.84</v>
      </c>
      <c r="L429">
        <f t="shared" si="54"/>
        <v>12</v>
      </c>
      <c r="M429">
        <f t="shared" si="55"/>
        <v>132.29999999999998</v>
      </c>
      <c r="N429">
        <f t="shared" si="56"/>
        <v>0</v>
      </c>
      <c r="O429">
        <f>IFERROR(E429 / VLOOKUP(A429, Baselines!A:B, 2, FALSE) * 100, 0)</f>
        <v>50.0030485945979</v>
      </c>
      <c r="P429" s="6">
        <f t="shared" si="57"/>
        <v>0.27635618791334871</v>
      </c>
      <c r="Q429">
        <f t="shared" si="58"/>
        <v>98.677000000000007</v>
      </c>
      <c r="R429" s="6">
        <f t="shared" si="59"/>
        <v>0.98677000000000004</v>
      </c>
      <c r="S429">
        <f t="shared" si="60"/>
        <v>1</v>
      </c>
      <c r="T429">
        <f>COUNTIF($A$2:$A429,A429)-1</f>
        <v>11</v>
      </c>
      <c r="U429" s="6">
        <f t="shared" si="61"/>
        <v>0.2726999955472551</v>
      </c>
      <c r="V429" s="6" t="str">
        <f t="shared" si="62"/>
        <v>Critical</v>
      </c>
    </row>
    <row r="430" spans="1:22" x14ac:dyDescent="0.25">
      <c r="A430" t="s">
        <v>13</v>
      </c>
      <c r="B430" s="5">
        <v>45011</v>
      </c>
      <c r="C430">
        <v>2</v>
      </c>
      <c r="D430">
        <v>10.8</v>
      </c>
      <c r="E430">
        <v>38.299999999999997</v>
      </c>
      <c r="F430">
        <v>0</v>
      </c>
      <c r="H430">
        <v>0</v>
      </c>
      <c r="I430">
        <v>0</v>
      </c>
      <c r="J430">
        <v>0</v>
      </c>
      <c r="K430">
        <v>78.11</v>
      </c>
      <c r="L430">
        <f t="shared" si="54"/>
        <v>13</v>
      </c>
      <c r="M430">
        <f t="shared" si="55"/>
        <v>143.1</v>
      </c>
      <c r="N430">
        <f t="shared" si="56"/>
        <v>0</v>
      </c>
      <c r="O430">
        <f>IFERROR(E430 / VLOOKUP(A430, Baselines!A:B, 2, FALSE) * 100, 0)</f>
        <v>137.77818425705752</v>
      </c>
      <c r="P430" s="6">
        <f t="shared" si="57"/>
        <v>0.76147064727203273</v>
      </c>
      <c r="Q430">
        <f t="shared" si="58"/>
        <v>98.568999999999988</v>
      </c>
      <c r="R430" s="6">
        <f t="shared" si="59"/>
        <v>0.98568999999999984</v>
      </c>
      <c r="S430">
        <f t="shared" si="60"/>
        <v>1</v>
      </c>
      <c r="T430">
        <f>COUNTIF($A$2:$A430,A430)-1</f>
        <v>12</v>
      </c>
      <c r="U430" s="6">
        <f t="shared" si="61"/>
        <v>0.75057400230956983</v>
      </c>
      <c r="V430" s="6" t="str">
        <f t="shared" si="62"/>
        <v>Good</v>
      </c>
    </row>
    <row r="431" spans="1:22" x14ac:dyDescent="0.25">
      <c r="A431" t="s">
        <v>13</v>
      </c>
      <c r="B431" s="5">
        <v>45018</v>
      </c>
      <c r="C431">
        <v>7</v>
      </c>
      <c r="D431">
        <v>4.8999999999999986</v>
      </c>
      <c r="E431">
        <v>11.6</v>
      </c>
      <c r="F431">
        <v>0</v>
      </c>
      <c r="H431">
        <v>0</v>
      </c>
      <c r="I431">
        <v>0</v>
      </c>
      <c r="J431">
        <v>0</v>
      </c>
      <c r="K431">
        <v>93.64</v>
      </c>
      <c r="L431">
        <f t="shared" si="54"/>
        <v>14</v>
      </c>
      <c r="M431">
        <f t="shared" si="55"/>
        <v>148</v>
      </c>
      <c r="N431">
        <f t="shared" si="56"/>
        <v>0</v>
      </c>
      <c r="O431">
        <f>IFERROR(E431 / VLOOKUP(A431, Baselines!A:B, 2, FALSE) * 100, 0)</f>
        <v>41.729162855923427</v>
      </c>
      <c r="P431" s="6">
        <f t="shared" si="57"/>
        <v>0.23062818559675144</v>
      </c>
      <c r="Q431">
        <f t="shared" si="58"/>
        <v>98.52</v>
      </c>
      <c r="R431" s="6">
        <f t="shared" si="59"/>
        <v>0.98519999999999996</v>
      </c>
      <c r="S431">
        <f t="shared" si="60"/>
        <v>1</v>
      </c>
      <c r="T431">
        <f>COUNTIF($A$2:$A431,A431)-1</f>
        <v>13</v>
      </c>
      <c r="U431" s="6">
        <f t="shared" si="61"/>
        <v>0.22721488844991952</v>
      </c>
      <c r="V431" s="6" t="str">
        <f t="shared" si="62"/>
        <v>Critical</v>
      </c>
    </row>
    <row r="432" spans="1:22" x14ac:dyDescent="0.25">
      <c r="A432" t="s">
        <v>13</v>
      </c>
      <c r="B432" s="5">
        <v>45025</v>
      </c>
      <c r="C432">
        <v>4</v>
      </c>
      <c r="D432">
        <v>22.4</v>
      </c>
      <c r="E432">
        <v>14.3</v>
      </c>
      <c r="F432">
        <v>0</v>
      </c>
      <c r="H432">
        <v>0</v>
      </c>
      <c r="I432">
        <v>0</v>
      </c>
      <c r="J432">
        <v>0</v>
      </c>
      <c r="K432">
        <v>168.24</v>
      </c>
      <c r="L432">
        <f t="shared" si="54"/>
        <v>15</v>
      </c>
      <c r="M432">
        <f t="shared" si="55"/>
        <v>170.4</v>
      </c>
      <c r="N432">
        <f t="shared" si="56"/>
        <v>0</v>
      </c>
      <c r="O432">
        <f>IFERROR(E432 / VLOOKUP(A432, Baselines!A:B, 2, FALSE) * 100, 0)</f>
        <v>51.441985244802154</v>
      </c>
      <c r="P432" s="6">
        <f t="shared" si="57"/>
        <v>0.28430888396840909</v>
      </c>
      <c r="Q432">
        <f t="shared" si="58"/>
        <v>98.296000000000006</v>
      </c>
      <c r="R432" s="6">
        <f t="shared" si="59"/>
        <v>0.98296000000000006</v>
      </c>
      <c r="S432">
        <f t="shared" si="60"/>
        <v>1</v>
      </c>
      <c r="T432">
        <f>COUNTIF($A$2:$A432,A432)-1</f>
        <v>14</v>
      </c>
      <c r="U432" s="6">
        <f t="shared" si="61"/>
        <v>0.27946426058558743</v>
      </c>
      <c r="V432" s="6" t="str">
        <f t="shared" si="62"/>
        <v>Critical</v>
      </c>
    </row>
    <row r="433" spans="1:22" x14ac:dyDescent="0.25">
      <c r="A433" t="s">
        <v>13</v>
      </c>
      <c r="B433" s="5">
        <v>45032</v>
      </c>
      <c r="C433">
        <v>1</v>
      </c>
      <c r="D433">
        <v>3.2</v>
      </c>
      <c r="E433">
        <v>34.1</v>
      </c>
      <c r="F433">
        <v>0</v>
      </c>
      <c r="H433">
        <v>0</v>
      </c>
      <c r="I433">
        <v>0</v>
      </c>
      <c r="J433">
        <v>0</v>
      </c>
      <c r="K433">
        <v>61.02</v>
      </c>
      <c r="L433">
        <f t="shared" si="54"/>
        <v>16</v>
      </c>
      <c r="M433">
        <f t="shared" si="55"/>
        <v>173.6</v>
      </c>
      <c r="N433">
        <f t="shared" si="56"/>
        <v>0</v>
      </c>
      <c r="O433">
        <f>IFERROR(E433 / VLOOKUP(A433, Baselines!A:B, 2, FALSE) * 100, 0)</f>
        <v>122.66934942991283</v>
      </c>
      <c r="P433" s="6">
        <f t="shared" si="57"/>
        <v>0.67796733869389858</v>
      </c>
      <c r="Q433">
        <f t="shared" si="58"/>
        <v>98.263999999999996</v>
      </c>
      <c r="R433" s="6">
        <f t="shared" si="59"/>
        <v>0.98263999999999996</v>
      </c>
      <c r="S433">
        <f t="shared" si="60"/>
        <v>1</v>
      </c>
      <c r="T433">
        <f>COUNTIF($A$2:$A433,A433)-1</f>
        <v>15</v>
      </c>
      <c r="U433" s="6">
        <f t="shared" si="61"/>
        <v>0.66619782569417252</v>
      </c>
      <c r="V433" s="6" t="str">
        <f t="shared" si="62"/>
        <v>Needs Check</v>
      </c>
    </row>
    <row r="434" spans="1:22" x14ac:dyDescent="0.25">
      <c r="A434" t="s">
        <v>13</v>
      </c>
      <c r="B434" s="5">
        <v>45039</v>
      </c>
      <c r="C434">
        <v>6</v>
      </c>
      <c r="D434">
        <v>28.8</v>
      </c>
      <c r="E434">
        <v>47.8</v>
      </c>
      <c r="F434">
        <v>0</v>
      </c>
      <c r="H434">
        <v>0</v>
      </c>
      <c r="I434">
        <v>0</v>
      </c>
      <c r="J434">
        <v>0</v>
      </c>
      <c r="K434">
        <v>250.37</v>
      </c>
      <c r="L434">
        <f t="shared" si="54"/>
        <v>17</v>
      </c>
      <c r="M434">
        <f t="shared" si="55"/>
        <v>202.4</v>
      </c>
      <c r="N434">
        <f t="shared" si="56"/>
        <v>0</v>
      </c>
      <c r="O434">
        <f>IFERROR(E434 / VLOOKUP(A434, Baselines!A:B, 2, FALSE) * 100, 0)</f>
        <v>171.9529296994086</v>
      </c>
      <c r="P434" s="6">
        <f t="shared" si="57"/>
        <v>0.95034717857971707</v>
      </c>
      <c r="Q434">
        <f t="shared" si="58"/>
        <v>97.975999999999999</v>
      </c>
      <c r="R434" s="6">
        <f t="shared" si="59"/>
        <v>0.97975999999999996</v>
      </c>
      <c r="S434">
        <f t="shared" si="60"/>
        <v>1</v>
      </c>
      <c r="T434">
        <f>COUNTIF($A$2:$A434,A434)-1</f>
        <v>16</v>
      </c>
      <c r="U434" s="6">
        <f t="shared" si="61"/>
        <v>0.93111215168526351</v>
      </c>
      <c r="V434" s="6" t="str">
        <f t="shared" si="62"/>
        <v>Good</v>
      </c>
    </row>
    <row r="435" spans="1:22" x14ac:dyDescent="0.25">
      <c r="A435" t="s">
        <v>13</v>
      </c>
      <c r="B435" s="5">
        <v>45046</v>
      </c>
      <c r="C435">
        <v>2</v>
      </c>
      <c r="D435">
        <v>3.6</v>
      </c>
      <c r="E435">
        <v>42.7</v>
      </c>
      <c r="F435">
        <v>0</v>
      </c>
      <c r="H435">
        <v>0</v>
      </c>
      <c r="I435">
        <v>0</v>
      </c>
      <c r="J435">
        <v>0</v>
      </c>
      <c r="K435">
        <v>37.35</v>
      </c>
      <c r="L435">
        <f t="shared" si="54"/>
        <v>18</v>
      </c>
      <c r="M435">
        <f t="shared" si="55"/>
        <v>206</v>
      </c>
      <c r="N435">
        <f t="shared" si="56"/>
        <v>0</v>
      </c>
      <c r="O435">
        <f>IFERROR(E435 / VLOOKUP(A435, Baselines!A:B, 2, FALSE) * 100, 0)</f>
        <v>153.60648740930435</v>
      </c>
      <c r="P435" s="6">
        <f t="shared" si="57"/>
        <v>0.84895030387769721</v>
      </c>
      <c r="Q435">
        <f t="shared" si="58"/>
        <v>97.94</v>
      </c>
      <c r="R435" s="6">
        <f t="shared" si="59"/>
        <v>0.97939999999999994</v>
      </c>
      <c r="S435">
        <f t="shared" si="60"/>
        <v>1</v>
      </c>
      <c r="T435">
        <f>COUNTIF($A$2:$A435,A435)-1</f>
        <v>17</v>
      </c>
      <c r="U435" s="6">
        <f t="shared" si="61"/>
        <v>0.83146192761781657</v>
      </c>
      <c r="V435" s="6" t="str">
        <f t="shared" si="62"/>
        <v>Good</v>
      </c>
    </row>
    <row r="436" spans="1:22" x14ac:dyDescent="0.25">
      <c r="A436" t="s">
        <v>13</v>
      </c>
      <c r="B436" s="5">
        <v>45053</v>
      </c>
      <c r="C436">
        <v>7</v>
      </c>
      <c r="D436">
        <v>35</v>
      </c>
      <c r="E436">
        <v>46.4</v>
      </c>
      <c r="F436">
        <v>0</v>
      </c>
      <c r="H436">
        <v>0</v>
      </c>
      <c r="I436">
        <v>0</v>
      </c>
      <c r="J436">
        <v>0</v>
      </c>
      <c r="K436">
        <v>226.86</v>
      </c>
      <c r="L436">
        <f t="shared" si="54"/>
        <v>19</v>
      </c>
      <c r="M436">
        <f t="shared" si="55"/>
        <v>241</v>
      </c>
      <c r="N436">
        <f t="shared" si="56"/>
        <v>0</v>
      </c>
      <c r="O436">
        <f>IFERROR(E436 / VLOOKUP(A436, Baselines!A:B, 2, FALSE) * 100, 0)</f>
        <v>166.91665142369371</v>
      </c>
      <c r="P436" s="6">
        <f t="shared" si="57"/>
        <v>0.92251274238700576</v>
      </c>
      <c r="Q436">
        <f t="shared" si="58"/>
        <v>97.59</v>
      </c>
      <c r="R436" s="6">
        <f t="shared" si="59"/>
        <v>0.97589999999999999</v>
      </c>
      <c r="S436">
        <f t="shared" si="60"/>
        <v>1</v>
      </c>
      <c r="T436">
        <f>COUNTIF($A$2:$A436,A436)-1</f>
        <v>18</v>
      </c>
      <c r="U436" s="6">
        <f t="shared" si="61"/>
        <v>0.90028018529547893</v>
      </c>
      <c r="V436" s="6" t="str">
        <f t="shared" si="62"/>
        <v>Good</v>
      </c>
    </row>
    <row r="437" spans="1:22" x14ac:dyDescent="0.25">
      <c r="A437" t="s">
        <v>13</v>
      </c>
      <c r="B437" s="5">
        <v>45060</v>
      </c>
      <c r="C437">
        <v>1</v>
      </c>
      <c r="D437">
        <v>4.0999999999999996</v>
      </c>
      <c r="E437">
        <v>22.8</v>
      </c>
      <c r="F437">
        <v>0</v>
      </c>
      <c r="H437">
        <v>0</v>
      </c>
      <c r="I437">
        <v>0</v>
      </c>
      <c r="J437">
        <v>0</v>
      </c>
      <c r="K437">
        <v>53.21</v>
      </c>
      <c r="L437">
        <f t="shared" si="54"/>
        <v>20</v>
      </c>
      <c r="M437">
        <f t="shared" si="55"/>
        <v>245.1</v>
      </c>
      <c r="N437">
        <f t="shared" si="56"/>
        <v>0</v>
      </c>
      <c r="O437">
        <f>IFERROR(E437 / VLOOKUP(A437, Baselines!A:B, 2, FALSE) * 100, 0)</f>
        <v>82.019389061642599</v>
      </c>
      <c r="P437" s="6">
        <f t="shared" si="57"/>
        <v>0.4533036751384425</v>
      </c>
      <c r="Q437">
        <f t="shared" si="58"/>
        <v>97.548999999999992</v>
      </c>
      <c r="R437" s="6">
        <f t="shared" si="59"/>
        <v>0.97548999999999997</v>
      </c>
      <c r="S437">
        <f t="shared" si="60"/>
        <v>1</v>
      </c>
      <c r="T437">
        <f>COUNTIF($A$2:$A437,A437)-1</f>
        <v>19</v>
      </c>
      <c r="U437" s="6">
        <f t="shared" si="61"/>
        <v>0.44219320206079926</v>
      </c>
      <c r="V437" s="6" t="str">
        <f t="shared" si="62"/>
        <v>Needs Check</v>
      </c>
    </row>
    <row r="438" spans="1:22" x14ac:dyDescent="0.25">
      <c r="A438" t="s">
        <v>13</v>
      </c>
      <c r="B438" s="5">
        <v>45067</v>
      </c>
      <c r="C438">
        <v>6</v>
      </c>
      <c r="D438">
        <v>28.2</v>
      </c>
      <c r="E438">
        <v>35.700000000000003</v>
      </c>
      <c r="F438">
        <v>0</v>
      </c>
      <c r="H438">
        <v>0</v>
      </c>
      <c r="I438">
        <v>0</v>
      </c>
      <c r="J438">
        <v>0</v>
      </c>
      <c r="K438">
        <v>463.97</v>
      </c>
      <c r="L438">
        <f t="shared" si="54"/>
        <v>21</v>
      </c>
      <c r="M438">
        <f t="shared" si="55"/>
        <v>273.3</v>
      </c>
      <c r="N438">
        <f t="shared" si="56"/>
        <v>0</v>
      </c>
      <c r="O438">
        <f>IFERROR(E438 / VLOOKUP(A438, Baselines!A:B, 2, FALSE) * 100, 0)</f>
        <v>128.42509603072986</v>
      </c>
      <c r="P438" s="6">
        <f t="shared" si="57"/>
        <v>0.70977812291414022</v>
      </c>
      <c r="Q438">
        <f t="shared" si="58"/>
        <v>97.26700000000001</v>
      </c>
      <c r="R438" s="6">
        <f t="shared" si="59"/>
        <v>0.97267000000000015</v>
      </c>
      <c r="S438">
        <f t="shared" si="60"/>
        <v>1</v>
      </c>
      <c r="T438">
        <f>COUNTIF($A$2:$A438,A438)-1</f>
        <v>20</v>
      </c>
      <c r="U438" s="6">
        <f t="shared" si="61"/>
        <v>0.69037988681489693</v>
      </c>
      <c r="V438" s="6" t="str">
        <f t="shared" si="62"/>
        <v>Needs Check</v>
      </c>
    </row>
    <row r="439" spans="1:22" x14ac:dyDescent="0.25">
      <c r="A439" t="s">
        <v>13</v>
      </c>
      <c r="B439" s="5">
        <v>45074</v>
      </c>
      <c r="C439">
        <v>4</v>
      </c>
      <c r="D439">
        <v>22.8</v>
      </c>
      <c r="E439">
        <v>27.1</v>
      </c>
      <c r="F439">
        <v>0</v>
      </c>
      <c r="H439">
        <v>0</v>
      </c>
      <c r="I439">
        <v>0</v>
      </c>
      <c r="J439">
        <v>0</v>
      </c>
      <c r="K439">
        <v>122.15</v>
      </c>
      <c r="L439">
        <f t="shared" si="54"/>
        <v>22</v>
      </c>
      <c r="M439">
        <f t="shared" si="55"/>
        <v>296.10000000000002</v>
      </c>
      <c r="N439">
        <f t="shared" si="56"/>
        <v>0</v>
      </c>
      <c r="O439">
        <f>IFERROR(E439 / VLOOKUP(A439, Baselines!A:B, 2, FALSE) * 100, 0)</f>
        <v>97.487958051338367</v>
      </c>
      <c r="P439" s="6">
        <f t="shared" si="57"/>
        <v>0.53879515773034181</v>
      </c>
      <c r="Q439">
        <f t="shared" si="58"/>
        <v>97.039000000000001</v>
      </c>
      <c r="R439" s="6">
        <f t="shared" si="59"/>
        <v>0.97038999999999997</v>
      </c>
      <c r="S439">
        <f t="shared" si="60"/>
        <v>1</v>
      </c>
      <c r="T439">
        <f>COUNTIF($A$2:$A439,A439)-1</f>
        <v>21</v>
      </c>
      <c r="U439" s="6">
        <f t="shared" si="61"/>
        <v>0.52284143310994635</v>
      </c>
      <c r="V439" s="6" t="str">
        <f t="shared" si="62"/>
        <v>Needs Check</v>
      </c>
    </row>
    <row r="440" spans="1:22" x14ac:dyDescent="0.25">
      <c r="A440" t="s">
        <v>13</v>
      </c>
      <c r="B440" s="5">
        <v>45081</v>
      </c>
      <c r="C440">
        <v>1</v>
      </c>
      <c r="D440">
        <v>2.2999999999999998</v>
      </c>
      <c r="E440">
        <v>29.4</v>
      </c>
      <c r="F440">
        <v>0</v>
      </c>
      <c r="H440">
        <v>0</v>
      </c>
      <c r="I440">
        <v>0</v>
      </c>
      <c r="J440">
        <v>0</v>
      </c>
      <c r="K440">
        <v>38.630000000000003</v>
      </c>
      <c r="L440">
        <f t="shared" si="54"/>
        <v>23</v>
      </c>
      <c r="M440">
        <f t="shared" si="55"/>
        <v>298.40000000000003</v>
      </c>
      <c r="N440">
        <f t="shared" si="56"/>
        <v>0</v>
      </c>
      <c r="O440">
        <f>IFERROR(E440 / VLOOKUP(A440, Baselines!A:B, 2, FALSE) * 100, 0)</f>
        <v>105.76184379001283</v>
      </c>
      <c r="P440" s="6">
        <f t="shared" si="57"/>
        <v>0.58452316004693905</v>
      </c>
      <c r="Q440">
        <f t="shared" si="58"/>
        <v>97.016000000000005</v>
      </c>
      <c r="R440" s="6">
        <f t="shared" si="59"/>
        <v>0.97016000000000002</v>
      </c>
      <c r="S440">
        <f t="shared" si="60"/>
        <v>1</v>
      </c>
      <c r="T440">
        <f>COUNTIF($A$2:$A440,A440)-1</f>
        <v>22</v>
      </c>
      <c r="U440" s="6">
        <f t="shared" si="61"/>
        <v>0.56708098895113845</v>
      </c>
      <c r="V440" s="6" t="str">
        <f t="shared" si="62"/>
        <v>Needs Check</v>
      </c>
    </row>
    <row r="441" spans="1:22" x14ac:dyDescent="0.25">
      <c r="A441" t="s">
        <v>13</v>
      </c>
      <c r="B441" s="5">
        <v>45088</v>
      </c>
      <c r="C441">
        <v>4</v>
      </c>
      <c r="D441">
        <v>18.8</v>
      </c>
      <c r="E441">
        <v>38</v>
      </c>
      <c r="F441">
        <v>0</v>
      </c>
      <c r="H441">
        <v>0</v>
      </c>
      <c r="I441">
        <v>1</v>
      </c>
      <c r="J441">
        <v>1</v>
      </c>
      <c r="K441">
        <v>180.61</v>
      </c>
      <c r="L441">
        <f t="shared" si="54"/>
        <v>24</v>
      </c>
      <c r="M441">
        <f t="shared" si="55"/>
        <v>317.20000000000005</v>
      </c>
      <c r="N441">
        <f t="shared" si="56"/>
        <v>1</v>
      </c>
      <c r="O441">
        <f>IFERROR(E441 / VLOOKUP(A441, Baselines!A:B, 2, FALSE) * 100, 0)</f>
        <v>136.69898176940433</v>
      </c>
      <c r="P441" s="6">
        <f t="shared" si="57"/>
        <v>0.75550612523073746</v>
      </c>
      <c r="Q441">
        <f t="shared" si="58"/>
        <v>96.828000000000003</v>
      </c>
      <c r="R441" s="6">
        <f t="shared" si="59"/>
        <v>0.96828000000000003</v>
      </c>
      <c r="S441">
        <f t="shared" si="60"/>
        <v>0.97</v>
      </c>
      <c r="T441">
        <f>COUNTIF($A$2:$A441,A441)-1</f>
        <v>23</v>
      </c>
      <c r="U441" s="6">
        <f t="shared" si="61"/>
        <v>0.70959522681026599</v>
      </c>
      <c r="V441" s="6" t="str">
        <f t="shared" si="62"/>
        <v>Good</v>
      </c>
    </row>
    <row r="442" spans="1:22" x14ac:dyDescent="0.25">
      <c r="A442" t="s">
        <v>13</v>
      </c>
      <c r="B442" s="5">
        <v>45095</v>
      </c>
      <c r="C442">
        <v>2</v>
      </c>
      <c r="D442">
        <v>8</v>
      </c>
      <c r="E442">
        <v>39.6</v>
      </c>
      <c r="F442">
        <v>0</v>
      </c>
      <c r="H442">
        <v>0</v>
      </c>
      <c r="I442">
        <v>1</v>
      </c>
      <c r="J442">
        <v>3</v>
      </c>
      <c r="K442">
        <v>86.19</v>
      </c>
      <c r="L442">
        <f t="shared" si="54"/>
        <v>25</v>
      </c>
      <c r="M442">
        <f t="shared" si="55"/>
        <v>325.20000000000005</v>
      </c>
      <c r="N442">
        <f t="shared" si="56"/>
        <v>2</v>
      </c>
      <c r="O442">
        <f>IFERROR(E442 / VLOOKUP(A442, Baselines!A:B, 2, FALSE) * 100, 0)</f>
        <v>142.45472837022137</v>
      </c>
      <c r="P442" s="6">
        <f t="shared" si="57"/>
        <v>0.78731690945097921</v>
      </c>
      <c r="Q442">
        <f t="shared" si="58"/>
        <v>96.748000000000005</v>
      </c>
      <c r="R442" s="6">
        <f t="shared" si="59"/>
        <v>0.96748000000000001</v>
      </c>
      <c r="S442">
        <f t="shared" si="60"/>
        <v>0.94</v>
      </c>
      <c r="T442">
        <f>COUNTIF($A$2:$A442,A442)-1</f>
        <v>24</v>
      </c>
      <c r="U442" s="6">
        <f t="shared" si="61"/>
        <v>0.71601056174229538</v>
      </c>
      <c r="V442" s="6" t="str">
        <f t="shared" si="62"/>
        <v>Good</v>
      </c>
    </row>
    <row r="443" spans="1:22" x14ac:dyDescent="0.25">
      <c r="A443" t="s">
        <v>13</v>
      </c>
      <c r="B443" s="5">
        <v>45102</v>
      </c>
      <c r="C443">
        <v>5</v>
      </c>
      <c r="D443">
        <v>29</v>
      </c>
      <c r="E443">
        <v>12.1</v>
      </c>
      <c r="F443">
        <v>0</v>
      </c>
      <c r="H443">
        <v>0</v>
      </c>
      <c r="I443">
        <v>0</v>
      </c>
      <c r="J443">
        <v>0</v>
      </c>
      <c r="K443">
        <v>466.26</v>
      </c>
      <c r="L443">
        <f t="shared" si="54"/>
        <v>26</v>
      </c>
      <c r="M443">
        <f t="shared" si="55"/>
        <v>354.20000000000005</v>
      </c>
      <c r="N443">
        <f t="shared" si="56"/>
        <v>2</v>
      </c>
      <c r="O443">
        <f>IFERROR(E443 / VLOOKUP(A443, Baselines!A:B, 2, FALSE) * 100, 0)</f>
        <v>43.527833668678753</v>
      </c>
      <c r="P443" s="6">
        <f t="shared" si="57"/>
        <v>0.24056905566557696</v>
      </c>
      <c r="Q443">
        <f t="shared" si="58"/>
        <v>96.457999999999998</v>
      </c>
      <c r="R443" s="6">
        <f t="shared" si="59"/>
        <v>0.96457999999999999</v>
      </c>
      <c r="S443">
        <f t="shared" si="60"/>
        <v>0.94</v>
      </c>
      <c r="T443">
        <f>COUNTIF($A$2:$A443,A443)-1</f>
        <v>25</v>
      </c>
      <c r="U443" s="6">
        <f t="shared" si="61"/>
        <v>0.21812521373106808</v>
      </c>
      <c r="V443" s="6" t="str">
        <f t="shared" si="62"/>
        <v>Critical</v>
      </c>
    </row>
    <row r="444" spans="1:22" x14ac:dyDescent="0.25">
      <c r="A444" t="s">
        <v>13</v>
      </c>
      <c r="B444" s="5">
        <v>45109</v>
      </c>
      <c r="C444">
        <v>2</v>
      </c>
      <c r="D444">
        <v>6.6</v>
      </c>
      <c r="E444">
        <v>37.200000000000003</v>
      </c>
      <c r="F444">
        <v>1</v>
      </c>
      <c r="G444" t="s">
        <v>26</v>
      </c>
      <c r="H444">
        <v>188.79</v>
      </c>
      <c r="I444">
        <v>0</v>
      </c>
      <c r="J444">
        <v>0</v>
      </c>
      <c r="K444">
        <v>121.34</v>
      </c>
      <c r="L444">
        <f t="shared" si="54"/>
        <v>27</v>
      </c>
      <c r="M444">
        <f t="shared" si="55"/>
        <v>360.80000000000007</v>
      </c>
      <c r="N444">
        <f t="shared" si="56"/>
        <v>2</v>
      </c>
      <c r="O444">
        <f>IFERROR(E444 / VLOOKUP(A444, Baselines!A:B, 2, FALSE) * 100, 0)</f>
        <v>133.82110846899585</v>
      </c>
      <c r="P444" s="6">
        <f t="shared" si="57"/>
        <v>0.7396007331206168</v>
      </c>
      <c r="Q444">
        <f t="shared" si="58"/>
        <v>96.391999999999996</v>
      </c>
      <c r="R444" s="6">
        <f t="shared" si="59"/>
        <v>0.96392</v>
      </c>
      <c r="S444">
        <f t="shared" si="60"/>
        <v>0.94</v>
      </c>
      <c r="T444">
        <f>COUNTIF($A$2:$A444,A444)-1</f>
        <v>26</v>
      </c>
      <c r="U444" s="6">
        <f t="shared" si="61"/>
        <v>0.67014098234944741</v>
      </c>
      <c r="V444" s="6" t="str">
        <f t="shared" si="62"/>
        <v>Needs Check</v>
      </c>
    </row>
    <row r="445" spans="1:22" x14ac:dyDescent="0.25">
      <c r="A445" t="s">
        <v>13</v>
      </c>
      <c r="B445" s="5">
        <v>45116</v>
      </c>
      <c r="C445">
        <v>5</v>
      </c>
      <c r="D445">
        <v>4.5</v>
      </c>
      <c r="E445">
        <v>18.100000000000001</v>
      </c>
      <c r="F445">
        <v>0</v>
      </c>
      <c r="H445">
        <v>0</v>
      </c>
      <c r="I445">
        <v>0</v>
      </c>
      <c r="J445">
        <v>0</v>
      </c>
      <c r="K445">
        <v>23.55</v>
      </c>
      <c r="L445">
        <f t="shared" si="54"/>
        <v>28</v>
      </c>
      <c r="M445">
        <f t="shared" si="55"/>
        <v>365.30000000000007</v>
      </c>
      <c r="N445">
        <f t="shared" si="56"/>
        <v>2</v>
      </c>
      <c r="O445">
        <f>IFERROR(E445 / VLOOKUP(A445, Baselines!A:B, 2, FALSE) * 100, 0)</f>
        <v>65.111883421742604</v>
      </c>
      <c r="P445" s="6">
        <f t="shared" si="57"/>
        <v>0.35985949649148291</v>
      </c>
      <c r="Q445">
        <f t="shared" si="58"/>
        <v>96.347000000000008</v>
      </c>
      <c r="R445" s="6">
        <f t="shared" si="59"/>
        <v>0.96347000000000005</v>
      </c>
      <c r="S445">
        <f t="shared" si="60"/>
        <v>0.94</v>
      </c>
      <c r="T445">
        <f>COUNTIF($A$2:$A445,A445)-1</f>
        <v>27</v>
      </c>
      <c r="U445" s="6">
        <f t="shared" si="61"/>
        <v>0.32591099933957007</v>
      </c>
      <c r="V445" s="6" t="str">
        <f t="shared" si="62"/>
        <v>Needs Check</v>
      </c>
    </row>
    <row r="446" spans="1:22" x14ac:dyDescent="0.25">
      <c r="A446" t="s">
        <v>13</v>
      </c>
      <c r="B446" s="5">
        <v>45123</v>
      </c>
      <c r="C446">
        <v>6</v>
      </c>
      <c r="D446">
        <v>9.6000000000000014</v>
      </c>
      <c r="E446">
        <v>37.6</v>
      </c>
      <c r="F446">
        <v>0</v>
      </c>
      <c r="H446">
        <v>0</v>
      </c>
      <c r="I446">
        <v>1</v>
      </c>
      <c r="J446">
        <v>2</v>
      </c>
      <c r="K446">
        <v>142.97999999999999</v>
      </c>
      <c r="L446">
        <f t="shared" si="54"/>
        <v>29</v>
      </c>
      <c r="M446">
        <f t="shared" si="55"/>
        <v>374.90000000000009</v>
      </c>
      <c r="N446">
        <f t="shared" si="56"/>
        <v>3</v>
      </c>
      <c r="O446">
        <f>IFERROR(E446 / VLOOKUP(A446, Baselines!A:B, 2, FALSE) * 100, 0)</f>
        <v>135.2600451192001</v>
      </c>
      <c r="P446" s="6">
        <f t="shared" si="57"/>
        <v>0.74755342917567724</v>
      </c>
      <c r="Q446">
        <f t="shared" si="58"/>
        <v>96.251000000000005</v>
      </c>
      <c r="R446" s="6">
        <f t="shared" si="59"/>
        <v>0.96251000000000009</v>
      </c>
      <c r="S446">
        <f t="shared" si="60"/>
        <v>0.91</v>
      </c>
      <c r="T446">
        <f>COUNTIF($A$2:$A446,A446)-1</f>
        <v>28</v>
      </c>
      <c r="U446" s="6">
        <f t="shared" si="61"/>
        <v>0.65477016251545184</v>
      </c>
      <c r="V446" s="6" t="str">
        <f t="shared" si="62"/>
        <v>Needs Check</v>
      </c>
    </row>
    <row r="447" spans="1:22" x14ac:dyDescent="0.25">
      <c r="A447" t="s">
        <v>13</v>
      </c>
      <c r="B447" s="5">
        <v>45130</v>
      </c>
      <c r="C447">
        <v>5</v>
      </c>
      <c r="D447">
        <v>29.5</v>
      </c>
      <c r="E447">
        <v>49.5</v>
      </c>
      <c r="F447">
        <v>0</v>
      </c>
      <c r="H447">
        <v>0</v>
      </c>
      <c r="I447">
        <v>0</v>
      </c>
      <c r="J447">
        <v>0</v>
      </c>
      <c r="K447">
        <v>518.22</v>
      </c>
      <c r="L447">
        <f t="shared" si="54"/>
        <v>30</v>
      </c>
      <c r="M447">
        <f t="shared" si="55"/>
        <v>404.40000000000009</v>
      </c>
      <c r="N447">
        <f t="shared" si="56"/>
        <v>3</v>
      </c>
      <c r="O447">
        <f>IFERROR(E447 / VLOOKUP(A447, Baselines!A:B, 2, FALSE) * 100, 0)</f>
        <v>178.06841046277671</v>
      </c>
      <c r="P447" s="6">
        <f t="shared" si="57"/>
        <v>0.98414613681372387</v>
      </c>
      <c r="Q447">
        <f t="shared" si="58"/>
        <v>95.956000000000003</v>
      </c>
      <c r="R447" s="6">
        <f t="shared" si="59"/>
        <v>0.95956000000000008</v>
      </c>
      <c r="S447">
        <f t="shared" si="60"/>
        <v>0.91</v>
      </c>
      <c r="T447">
        <f>COUNTIF($A$2:$A447,A447)-1</f>
        <v>29</v>
      </c>
      <c r="U447" s="6">
        <f t="shared" si="61"/>
        <v>0.85935601300728903</v>
      </c>
      <c r="V447" s="6" t="str">
        <f t="shared" si="62"/>
        <v>Good</v>
      </c>
    </row>
    <row r="448" spans="1:22" x14ac:dyDescent="0.25">
      <c r="A448" t="s">
        <v>13</v>
      </c>
      <c r="B448" s="5">
        <v>45137</v>
      </c>
      <c r="C448">
        <v>0</v>
      </c>
      <c r="D448">
        <v>0</v>
      </c>
      <c r="E448">
        <v>0</v>
      </c>
      <c r="F448">
        <v>0</v>
      </c>
      <c r="H448">
        <v>0</v>
      </c>
      <c r="I448">
        <v>0</v>
      </c>
      <c r="J448">
        <v>0</v>
      </c>
      <c r="K448">
        <v>0</v>
      </c>
      <c r="L448">
        <f t="shared" si="54"/>
        <v>31</v>
      </c>
      <c r="M448">
        <f t="shared" si="55"/>
        <v>404.40000000000009</v>
      </c>
      <c r="N448">
        <f t="shared" si="56"/>
        <v>3</v>
      </c>
      <c r="O448">
        <f>IFERROR(E448 / VLOOKUP(A448, Baselines!A:B, 2, FALSE) * 100, 0)</f>
        <v>0</v>
      </c>
      <c r="P448" s="6">
        <f t="shared" si="57"/>
        <v>0</v>
      </c>
      <c r="Q448">
        <f t="shared" si="58"/>
        <v>95.956000000000003</v>
      </c>
      <c r="R448" s="6">
        <f t="shared" si="59"/>
        <v>0.95956000000000008</v>
      </c>
      <c r="S448">
        <f t="shared" si="60"/>
        <v>0.91</v>
      </c>
      <c r="T448">
        <f>COUNTIF($A$2:$A448,A448)-1</f>
        <v>30</v>
      </c>
      <c r="U448" s="6">
        <f t="shared" si="61"/>
        <v>0</v>
      </c>
      <c r="V448" s="6" t="str">
        <f t="shared" si="62"/>
        <v>Critical</v>
      </c>
    </row>
    <row r="449" spans="1:22" x14ac:dyDescent="0.25">
      <c r="A449" t="s">
        <v>13</v>
      </c>
      <c r="B449" s="5">
        <v>45144</v>
      </c>
      <c r="C449">
        <v>4</v>
      </c>
      <c r="D449">
        <v>6.4</v>
      </c>
      <c r="E449">
        <v>45.1</v>
      </c>
      <c r="F449">
        <v>0</v>
      </c>
      <c r="H449">
        <v>0</v>
      </c>
      <c r="I449">
        <v>0</v>
      </c>
      <c r="J449">
        <v>0</v>
      </c>
      <c r="K449">
        <v>98.27</v>
      </c>
      <c r="L449">
        <f t="shared" si="54"/>
        <v>32</v>
      </c>
      <c r="M449">
        <f t="shared" si="55"/>
        <v>410.80000000000007</v>
      </c>
      <c r="N449">
        <f t="shared" si="56"/>
        <v>3</v>
      </c>
      <c r="O449">
        <f>IFERROR(E449 / VLOOKUP(A449, Baselines!A:B, 2, FALSE) * 100, 0)</f>
        <v>162.24010731052988</v>
      </c>
      <c r="P449" s="6">
        <f t="shared" si="57"/>
        <v>0.8966664802080595</v>
      </c>
      <c r="Q449">
        <f t="shared" si="58"/>
        <v>95.891999999999996</v>
      </c>
      <c r="R449" s="6">
        <f t="shared" si="59"/>
        <v>0.95891999999999999</v>
      </c>
      <c r="S449">
        <f t="shared" si="60"/>
        <v>0.91</v>
      </c>
      <c r="T449">
        <f>COUNTIF($A$2:$A449,A449)-1</f>
        <v>31</v>
      </c>
      <c r="U449" s="6">
        <f t="shared" si="61"/>
        <v>0.78244659329301225</v>
      </c>
      <c r="V449" s="6" t="str">
        <f t="shared" si="62"/>
        <v>Good</v>
      </c>
    </row>
    <row r="450" spans="1:22" x14ac:dyDescent="0.25">
      <c r="A450" t="s">
        <v>13</v>
      </c>
      <c r="B450" s="5">
        <v>45151</v>
      </c>
      <c r="C450">
        <v>6</v>
      </c>
      <c r="D450">
        <v>30</v>
      </c>
      <c r="E450">
        <v>25.1</v>
      </c>
      <c r="F450">
        <v>0</v>
      </c>
      <c r="H450">
        <v>0</v>
      </c>
      <c r="I450">
        <v>0</v>
      </c>
      <c r="J450">
        <v>0</v>
      </c>
      <c r="K450">
        <v>500.65</v>
      </c>
      <c r="L450">
        <f t="shared" ref="L450:L513" si="63">COUNTIFS($A$2:$A$2000,A450,$B$2:$B$2000,"&lt;="&amp;B450)</f>
        <v>33</v>
      </c>
      <c r="M450">
        <f t="shared" ref="M450:M513" si="64">SUMIFS($D$2:$D$1561, $A$2:$A$1561, A450, $B$2:$B$1561, "&lt;=" &amp; B450)</f>
        <v>440.80000000000007</v>
      </c>
      <c r="N450">
        <f t="shared" ref="N450:N513" si="65">SUMIFS($I$2:$I$1561, $A$2:$A$1561, A450, $B$2:$B$1561, "&lt;=" &amp; B450, $D$2:$D$1561, "&gt;" &amp; 0)</f>
        <v>3</v>
      </c>
      <c r="O450">
        <f>IFERROR(E450 / VLOOKUP(A450, Baselines!A:B, 2, FALSE) * 100, 0)</f>
        <v>90.293274800317079</v>
      </c>
      <c r="P450" s="6">
        <f t="shared" ref="P450:P513" si="66">O450 / MAX($O$2:$O$1561)</f>
        <v>0.49903167745503979</v>
      </c>
      <c r="Q450">
        <f t="shared" ref="Q450:Q513" si="67">MAX(0, MIN(100, 100*(1 - (M450/10000))))</f>
        <v>95.591999999999999</v>
      </c>
      <c r="R450" s="6">
        <f t="shared" ref="R450:R513" si="68">Q450/100</f>
        <v>0.95591999999999999</v>
      </c>
      <c r="S450">
        <f t="shared" ref="S450:S513" si="69">MAX(0, 1 - 0.03 * N450)</f>
        <v>0.91</v>
      </c>
      <c r="T450">
        <f>COUNTIF($A$2:$A450,A450)-1</f>
        <v>32</v>
      </c>
      <c r="U450" s="6">
        <f t="shared" ref="U450:U513" si="70">MAX(0, MIN(1, R450 * S450 * P450))</f>
        <v>0.43410126861266768</v>
      </c>
      <c r="V450" s="6" t="str">
        <f t="shared" ref="V450:V513" si="71">IF(U450&gt;0.7,"Good",IF(U450&gt;0.3,"Needs Check","Critical"))</f>
        <v>Needs Check</v>
      </c>
    </row>
    <row r="451" spans="1:22" x14ac:dyDescent="0.25">
      <c r="A451" t="s">
        <v>13</v>
      </c>
      <c r="B451" s="5">
        <v>45158</v>
      </c>
      <c r="C451">
        <v>4</v>
      </c>
      <c r="D451">
        <v>15.2</v>
      </c>
      <c r="E451">
        <v>35.1</v>
      </c>
      <c r="F451">
        <v>0</v>
      </c>
      <c r="H451">
        <v>0</v>
      </c>
      <c r="I451">
        <v>0</v>
      </c>
      <c r="J451">
        <v>0</v>
      </c>
      <c r="K451">
        <v>178.4</v>
      </c>
      <c r="L451">
        <f t="shared" si="63"/>
        <v>34</v>
      </c>
      <c r="M451">
        <f t="shared" si="64"/>
        <v>456.00000000000006</v>
      </c>
      <c r="N451">
        <f t="shared" si="65"/>
        <v>3</v>
      </c>
      <c r="O451">
        <f>IFERROR(E451 / VLOOKUP(A451, Baselines!A:B, 2, FALSE) * 100, 0)</f>
        <v>126.26669105542348</v>
      </c>
      <c r="P451" s="6">
        <f t="shared" si="66"/>
        <v>0.69784907883154967</v>
      </c>
      <c r="Q451">
        <f t="shared" si="67"/>
        <v>95.44</v>
      </c>
      <c r="R451" s="6">
        <f t="shared" si="68"/>
        <v>0.95440000000000003</v>
      </c>
      <c r="S451">
        <f t="shared" si="69"/>
        <v>0.91</v>
      </c>
      <c r="T451">
        <f>COUNTIF($A$2:$A451,A451)-1</f>
        <v>33</v>
      </c>
      <c r="U451" s="6">
        <f t="shared" si="70"/>
        <v>0.60608471636151628</v>
      </c>
      <c r="V451" s="6" t="str">
        <f t="shared" si="71"/>
        <v>Needs Check</v>
      </c>
    </row>
    <row r="452" spans="1:22" x14ac:dyDescent="0.25">
      <c r="A452" t="s">
        <v>13</v>
      </c>
      <c r="B452" s="5">
        <v>45165</v>
      </c>
      <c r="C452">
        <v>3</v>
      </c>
      <c r="D452">
        <v>2.7</v>
      </c>
      <c r="E452">
        <v>14.6</v>
      </c>
      <c r="F452">
        <v>0</v>
      </c>
      <c r="H452">
        <v>0</v>
      </c>
      <c r="I452">
        <v>0</v>
      </c>
      <c r="J452">
        <v>0</v>
      </c>
      <c r="K452">
        <v>16.190000000000001</v>
      </c>
      <c r="L452">
        <f t="shared" si="63"/>
        <v>35</v>
      </c>
      <c r="M452">
        <f t="shared" si="64"/>
        <v>458.70000000000005</v>
      </c>
      <c r="N452">
        <f t="shared" si="65"/>
        <v>3</v>
      </c>
      <c r="O452">
        <f>IFERROR(E452 / VLOOKUP(A452, Baselines!A:B, 2, FALSE) * 100, 0)</f>
        <v>52.521187732455353</v>
      </c>
      <c r="P452" s="6">
        <f t="shared" si="66"/>
        <v>0.29027340600970442</v>
      </c>
      <c r="Q452">
        <f t="shared" si="67"/>
        <v>95.412999999999997</v>
      </c>
      <c r="R452" s="6">
        <f t="shared" si="68"/>
        <v>0.95412999999999992</v>
      </c>
      <c r="S452">
        <f t="shared" si="69"/>
        <v>0.91</v>
      </c>
      <c r="T452">
        <f>COUNTIF($A$2:$A452,A452)-1</f>
        <v>34</v>
      </c>
      <c r="U452" s="6">
        <f t="shared" si="70"/>
        <v>0.25203229403719574</v>
      </c>
      <c r="V452" s="6" t="str">
        <f t="shared" si="71"/>
        <v>Critical</v>
      </c>
    </row>
    <row r="453" spans="1:22" x14ac:dyDescent="0.25">
      <c r="A453" t="s">
        <v>13</v>
      </c>
      <c r="B453" s="5">
        <v>45172</v>
      </c>
      <c r="C453">
        <v>5</v>
      </c>
      <c r="D453">
        <v>7</v>
      </c>
      <c r="E453">
        <v>39.6</v>
      </c>
      <c r="F453">
        <v>0</v>
      </c>
      <c r="H453">
        <v>0</v>
      </c>
      <c r="I453">
        <v>0</v>
      </c>
      <c r="J453">
        <v>0</v>
      </c>
      <c r="K453">
        <v>107.98</v>
      </c>
      <c r="L453">
        <f t="shared" si="63"/>
        <v>36</v>
      </c>
      <c r="M453">
        <f t="shared" si="64"/>
        <v>465.70000000000005</v>
      </c>
      <c r="N453">
        <f t="shared" si="65"/>
        <v>3</v>
      </c>
      <c r="O453">
        <f>IFERROR(E453 / VLOOKUP(A453, Baselines!A:B, 2, FALSE) * 100, 0)</f>
        <v>142.45472837022137</v>
      </c>
      <c r="P453" s="6">
        <f t="shared" si="66"/>
        <v>0.78731690945097921</v>
      </c>
      <c r="Q453">
        <f t="shared" si="67"/>
        <v>95.343000000000004</v>
      </c>
      <c r="R453" s="6">
        <f t="shared" si="68"/>
        <v>0.95343</v>
      </c>
      <c r="S453">
        <f t="shared" si="69"/>
        <v>0.91</v>
      </c>
      <c r="T453">
        <f>COUNTIF($A$2:$A453,A453)-1</f>
        <v>35</v>
      </c>
      <c r="U453" s="6">
        <f t="shared" si="70"/>
        <v>0.68309292048984094</v>
      </c>
      <c r="V453" s="6" t="str">
        <f t="shared" si="71"/>
        <v>Needs Check</v>
      </c>
    </row>
    <row r="454" spans="1:22" x14ac:dyDescent="0.25">
      <c r="A454" t="s">
        <v>13</v>
      </c>
      <c r="B454" s="5">
        <v>45179</v>
      </c>
      <c r="C454">
        <v>4</v>
      </c>
      <c r="D454">
        <v>13.6</v>
      </c>
      <c r="E454">
        <v>21.4</v>
      </c>
      <c r="F454">
        <v>0</v>
      </c>
      <c r="H454">
        <v>0</v>
      </c>
      <c r="I454">
        <v>0</v>
      </c>
      <c r="J454">
        <v>0</v>
      </c>
      <c r="K454">
        <v>92.36</v>
      </c>
      <c r="L454">
        <f t="shared" si="63"/>
        <v>37</v>
      </c>
      <c r="M454">
        <f t="shared" si="64"/>
        <v>479.30000000000007</v>
      </c>
      <c r="N454">
        <f t="shared" si="65"/>
        <v>3</v>
      </c>
      <c r="O454">
        <f>IFERROR(E454 / VLOOKUP(A454, Baselines!A:B, 2, FALSE) * 100, 0)</f>
        <v>76.983110785927693</v>
      </c>
      <c r="P454" s="6">
        <f t="shared" si="66"/>
        <v>0.42546923894573108</v>
      </c>
      <c r="Q454">
        <f t="shared" si="67"/>
        <v>95.206999999999994</v>
      </c>
      <c r="R454" s="6">
        <f t="shared" si="68"/>
        <v>0.95206999999999997</v>
      </c>
      <c r="S454">
        <f t="shared" si="69"/>
        <v>0.91</v>
      </c>
      <c r="T454">
        <f>COUNTIF($A$2:$A454,A454)-1</f>
        <v>36</v>
      </c>
      <c r="U454" s="6">
        <f t="shared" si="70"/>
        <v>0.36861961347398658</v>
      </c>
      <c r="V454" s="6" t="str">
        <f t="shared" si="71"/>
        <v>Needs Check</v>
      </c>
    </row>
    <row r="455" spans="1:22" x14ac:dyDescent="0.25">
      <c r="A455" t="s">
        <v>13</v>
      </c>
      <c r="B455" s="5">
        <v>45186</v>
      </c>
      <c r="C455">
        <v>3</v>
      </c>
      <c r="D455">
        <v>17.100000000000001</v>
      </c>
      <c r="E455">
        <v>32.200000000000003</v>
      </c>
      <c r="F455">
        <v>0</v>
      </c>
      <c r="H455">
        <v>0</v>
      </c>
      <c r="I455">
        <v>0</v>
      </c>
      <c r="J455">
        <v>0</v>
      </c>
      <c r="K455">
        <v>340.86</v>
      </c>
      <c r="L455">
        <f t="shared" si="63"/>
        <v>38</v>
      </c>
      <c r="M455">
        <f t="shared" si="64"/>
        <v>496.40000000000009</v>
      </c>
      <c r="N455">
        <f t="shared" si="65"/>
        <v>3</v>
      </c>
      <c r="O455">
        <f>IFERROR(E455 / VLOOKUP(A455, Baselines!A:B, 2, FALSE) * 100, 0)</f>
        <v>115.83440034144263</v>
      </c>
      <c r="P455" s="6">
        <f t="shared" si="66"/>
        <v>0.64019203243236178</v>
      </c>
      <c r="Q455">
        <f t="shared" si="67"/>
        <v>95.036000000000001</v>
      </c>
      <c r="R455" s="6">
        <f t="shared" si="68"/>
        <v>0.95035999999999998</v>
      </c>
      <c r="S455">
        <f t="shared" si="69"/>
        <v>0.91</v>
      </c>
      <c r="T455">
        <f>COUNTIF($A$2:$A455,A455)-1</f>
        <v>37</v>
      </c>
      <c r="U455" s="6">
        <f t="shared" si="70"/>
        <v>0.55365573894760167</v>
      </c>
      <c r="V455" s="6" t="str">
        <f t="shared" si="71"/>
        <v>Needs Check</v>
      </c>
    </row>
    <row r="456" spans="1:22" x14ac:dyDescent="0.25">
      <c r="A456" t="s">
        <v>13</v>
      </c>
      <c r="B456" s="5">
        <v>45193</v>
      </c>
      <c r="C456">
        <v>7</v>
      </c>
      <c r="D456">
        <v>21.7</v>
      </c>
      <c r="E456">
        <v>14.5</v>
      </c>
      <c r="F456">
        <v>1</v>
      </c>
      <c r="G456" t="s">
        <v>25</v>
      </c>
      <c r="H456">
        <v>266.02999999999997</v>
      </c>
      <c r="I456">
        <v>0</v>
      </c>
      <c r="J456">
        <v>0</v>
      </c>
      <c r="K456">
        <v>370.99</v>
      </c>
      <c r="L456">
        <f t="shared" si="63"/>
        <v>39</v>
      </c>
      <c r="M456">
        <f t="shared" si="64"/>
        <v>518.10000000000014</v>
      </c>
      <c r="N456">
        <f t="shared" si="65"/>
        <v>3</v>
      </c>
      <c r="O456">
        <f>IFERROR(E456 / VLOOKUP(A456, Baselines!A:B, 2, FALSE) * 100, 0)</f>
        <v>52.161453569904282</v>
      </c>
      <c r="P456" s="6">
        <f t="shared" si="66"/>
        <v>0.28828523199593931</v>
      </c>
      <c r="Q456">
        <f t="shared" si="67"/>
        <v>94.819000000000003</v>
      </c>
      <c r="R456" s="6">
        <f t="shared" si="68"/>
        <v>0.94818999999999998</v>
      </c>
      <c r="S456">
        <f t="shared" si="69"/>
        <v>0.91</v>
      </c>
      <c r="T456">
        <f>COUNTIF($A$2:$A456,A456)-1</f>
        <v>38</v>
      </c>
      <c r="U456" s="6">
        <f t="shared" si="70"/>
        <v>0.24874774845486902</v>
      </c>
      <c r="V456" s="6" t="str">
        <f t="shared" si="71"/>
        <v>Critical</v>
      </c>
    </row>
    <row r="457" spans="1:22" x14ac:dyDescent="0.25">
      <c r="A457" t="s">
        <v>13</v>
      </c>
      <c r="B457" s="5">
        <v>45200</v>
      </c>
      <c r="C457">
        <v>3</v>
      </c>
      <c r="D457">
        <v>8.6999999999999993</v>
      </c>
      <c r="E457">
        <v>24.8</v>
      </c>
      <c r="F457">
        <v>0</v>
      </c>
      <c r="H457">
        <v>0</v>
      </c>
      <c r="I457">
        <v>0</v>
      </c>
      <c r="J457">
        <v>0</v>
      </c>
      <c r="K457">
        <v>143.87</v>
      </c>
      <c r="L457">
        <f t="shared" si="63"/>
        <v>40</v>
      </c>
      <c r="M457">
        <f t="shared" si="64"/>
        <v>526.80000000000018</v>
      </c>
      <c r="N457">
        <f t="shared" si="65"/>
        <v>3</v>
      </c>
      <c r="O457">
        <f>IFERROR(E457 / VLOOKUP(A457, Baselines!A:B, 2, FALSE) * 100, 0)</f>
        <v>89.214072312663887</v>
      </c>
      <c r="P457" s="6">
        <f t="shared" si="66"/>
        <v>0.49306715541374452</v>
      </c>
      <c r="Q457">
        <f t="shared" si="67"/>
        <v>94.731999999999999</v>
      </c>
      <c r="R457" s="6">
        <f t="shared" si="68"/>
        <v>0.94731999999999994</v>
      </c>
      <c r="S457">
        <f t="shared" si="69"/>
        <v>0.91</v>
      </c>
      <c r="T457">
        <f>COUNTIF($A$2:$A457,A457)-1</f>
        <v>39</v>
      </c>
      <c r="U457" s="6">
        <f t="shared" si="70"/>
        <v>0.42505406367655907</v>
      </c>
      <c r="V457" s="6" t="str">
        <f t="shared" si="71"/>
        <v>Needs Check</v>
      </c>
    </row>
    <row r="458" spans="1:22" x14ac:dyDescent="0.25">
      <c r="A458" t="s">
        <v>13</v>
      </c>
      <c r="B458" s="5">
        <v>45207</v>
      </c>
      <c r="C458">
        <v>3</v>
      </c>
      <c r="D458">
        <v>14.1</v>
      </c>
      <c r="E458">
        <v>39</v>
      </c>
      <c r="F458">
        <v>1</v>
      </c>
      <c r="G458" t="s">
        <v>26</v>
      </c>
      <c r="H458">
        <v>953.73</v>
      </c>
      <c r="I458">
        <v>0</v>
      </c>
      <c r="J458">
        <v>0</v>
      </c>
      <c r="K458">
        <v>271.51</v>
      </c>
      <c r="L458">
        <f t="shared" si="63"/>
        <v>41</v>
      </c>
      <c r="M458">
        <f t="shared" si="64"/>
        <v>540.9000000000002</v>
      </c>
      <c r="N458">
        <f t="shared" si="65"/>
        <v>3</v>
      </c>
      <c r="O458">
        <f>IFERROR(E458 / VLOOKUP(A458, Baselines!A:B, 2, FALSE) * 100, 0)</f>
        <v>140.29632339491499</v>
      </c>
      <c r="P458" s="6">
        <f t="shared" si="66"/>
        <v>0.77538786536838855</v>
      </c>
      <c r="Q458">
        <f t="shared" si="67"/>
        <v>94.591000000000008</v>
      </c>
      <c r="R458" s="6">
        <f t="shared" si="68"/>
        <v>0.94591000000000003</v>
      </c>
      <c r="S458">
        <f t="shared" si="69"/>
        <v>0.91</v>
      </c>
      <c r="T458">
        <f>COUNTIF($A$2:$A458,A458)-1</f>
        <v>40</v>
      </c>
      <c r="U458" s="6">
        <f t="shared" si="70"/>
        <v>0.66743689351485735</v>
      </c>
      <c r="V458" s="6" t="str">
        <f t="shared" si="71"/>
        <v>Needs Check</v>
      </c>
    </row>
    <row r="459" spans="1:22" x14ac:dyDescent="0.25">
      <c r="A459" t="s">
        <v>13</v>
      </c>
      <c r="B459" s="5">
        <v>45214</v>
      </c>
      <c r="C459">
        <v>2</v>
      </c>
      <c r="D459">
        <v>4.8</v>
      </c>
      <c r="E459">
        <v>18</v>
      </c>
      <c r="F459">
        <v>0</v>
      </c>
      <c r="H459">
        <v>0</v>
      </c>
      <c r="I459">
        <v>0</v>
      </c>
      <c r="J459">
        <v>0</v>
      </c>
      <c r="K459">
        <v>35.020000000000003</v>
      </c>
      <c r="L459">
        <f t="shared" si="63"/>
        <v>42</v>
      </c>
      <c r="M459">
        <f t="shared" si="64"/>
        <v>545.70000000000016</v>
      </c>
      <c r="N459">
        <f t="shared" si="65"/>
        <v>3</v>
      </c>
      <c r="O459">
        <f>IFERROR(E459 / VLOOKUP(A459, Baselines!A:B, 2, FALSE) * 100, 0)</f>
        <v>64.752149259191526</v>
      </c>
      <c r="P459" s="6">
        <f t="shared" si="66"/>
        <v>0.35787132247771775</v>
      </c>
      <c r="Q459">
        <f t="shared" si="67"/>
        <v>94.543000000000006</v>
      </c>
      <c r="R459" s="6">
        <f t="shared" si="68"/>
        <v>0.9454300000000001</v>
      </c>
      <c r="S459">
        <f t="shared" si="69"/>
        <v>0.91</v>
      </c>
      <c r="T459">
        <f>COUNTIF($A$2:$A459,A459)-1</f>
        <v>41</v>
      </c>
      <c r="U459" s="6">
        <f t="shared" si="70"/>
        <v>0.30789147881319895</v>
      </c>
      <c r="V459" s="6" t="str">
        <f t="shared" si="71"/>
        <v>Needs Check</v>
      </c>
    </row>
    <row r="460" spans="1:22" x14ac:dyDescent="0.25">
      <c r="A460" t="s">
        <v>13</v>
      </c>
      <c r="B460" s="5">
        <v>45221</v>
      </c>
      <c r="C460">
        <v>4</v>
      </c>
      <c r="D460">
        <v>13.2</v>
      </c>
      <c r="E460">
        <v>19</v>
      </c>
      <c r="F460">
        <v>0</v>
      </c>
      <c r="H460">
        <v>0</v>
      </c>
      <c r="I460">
        <v>0</v>
      </c>
      <c r="J460">
        <v>0</v>
      </c>
      <c r="K460">
        <v>208.79</v>
      </c>
      <c r="L460">
        <f t="shared" si="63"/>
        <v>43</v>
      </c>
      <c r="M460">
        <f t="shared" si="64"/>
        <v>558.9000000000002</v>
      </c>
      <c r="N460">
        <f t="shared" si="65"/>
        <v>3</v>
      </c>
      <c r="O460">
        <f>IFERROR(E460 / VLOOKUP(A460, Baselines!A:B, 2, FALSE) * 100, 0)</f>
        <v>68.349490884702163</v>
      </c>
      <c r="P460" s="6">
        <f t="shared" si="66"/>
        <v>0.37775306261536873</v>
      </c>
      <c r="Q460">
        <f t="shared" si="67"/>
        <v>94.411000000000001</v>
      </c>
      <c r="R460" s="6">
        <f t="shared" si="68"/>
        <v>0.94411</v>
      </c>
      <c r="S460">
        <f t="shared" si="69"/>
        <v>0.91</v>
      </c>
      <c r="T460">
        <f>COUNTIF($A$2:$A460,A460)-1</f>
        <v>42</v>
      </c>
      <c r="U460" s="6">
        <f t="shared" si="70"/>
        <v>0.3245428039906742</v>
      </c>
      <c r="V460" s="6" t="str">
        <f t="shared" si="71"/>
        <v>Needs Check</v>
      </c>
    </row>
    <row r="461" spans="1:22" x14ac:dyDescent="0.25">
      <c r="A461" t="s">
        <v>13</v>
      </c>
      <c r="B461" s="5">
        <v>45228</v>
      </c>
      <c r="C461">
        <v>0</v>
      </c>
      <c r="D461">
        <v>0</v>
      </c>
      <c r="E461">
        <v>0</v>
      </c>
      <c r="F461">
        <v>0</v>
      </c>
      <c r="H461">
        <v>0</v>
      </c>
      <c r="I461">
        <v>0</v>
      </c>
      <c r="J461">
        <v>0</v>
      </c>
      <c r="K461">
        <v>0</v>
      </c>
      <c r="L461">
        <f t="shared" si="63"/>
        <v>44</v>
      </c>
      <c r="M461">
        <f t="shared" si="64"/>
        <v>558.9000000000002</v>
      </c>
      <c r="N461">
        <f t="shared" si="65"/>
        <v>3</v>
      </c>
      <c r="O461">
        <f>IFERROR(E461 / VLOOKUP(A461, Baselines!A:B, 2, FALSE) * 100, 0)</f>
        <v>0</v>
      </c>
      <c r="P461" s="6">
        <f t="shared" si="66"/>
        <v>0</v>
      </c>
      <c r="Q461">
        <f t="shared" si="67"/>
        <v>94.411000000000001</v>
      </c>
      <c r="R461" s="6">
        <f t="shared" si="68"/>
        <v>0.94411</v>
      </c>
      <c r="S461">
        <f t="shared" si="69"/>
        <v>0.91</v>
      </c>
      <c r="T461">
        <f>COUNTIF($A$2:$A461,A461)-1</f>
        <v>43</v>
      </c>
      <c r="U461" s="6">
        <f t="shared" si="70"/>
        <v>0</v>
      </c>
      <c r="V461" s="6" t="str">
        <f t="shared" si="71"/>
        <v>Critical</v>
      </c>
    </row>
    <row r="462" spans="1:22" x14ac:dyDescent="0.25">
      <c r="A462" t="s">
        <v>13</v>
      </c>
      <c r="B462" s="5">
        <v>45235</v>
      </c>
      <c r="C462">
        <v>2</v>
      </c>
      <c r="D462">
        <v>7</v>
      </c>
      <c r="E462">
        <v>22.7</v>
      </c>
      <c r="F462">
        <v>0</v>
      </c>
      <c r="H462">
        <v>0</v>
      </c>
      <c r="I462">
        <v>0</v>
      </c>
      <c r="J462">
        <v>0</v>
      </c>
      <c r="K462">
        <v>89.39</v>
      </c>
      <c r="L462">
        <f t="shared" si="63"/>
        <v>45</v>
      </c>
      <c r="M462">
        <f t="shared" si="64"/>
        <v>565.9000000000002</v>
      </c>
      <c r="N462">
        <f t="shared" si="65"/>
        <v>3</v>
      </c>
      <c r="O462">
        <f>IFERROR(E462 / VLOOKUP(A462, Baselines!A:B, 2, FALSE) * 100, 0)</f>
        <v>81.659654899091535</v>
      </c>
      <c r="P462" s="6">
        <f t="shared" si="66"/>
        <v>0.45131550112467739</v>
      </c>
      <c r="Q462">
        <f t="shared" si="67"/>
        <v>94.340999999999994</v>
      </c>
      <c r="R462" s="6">
        <f t="shared" si="68"/>
        <v>0.94340999999999997</v>
      </c>
      <c r="S462">
        <f t="shared" si="69"/>
        <v>0.91</v>
      </c>
      <c r="T462">
        <f>COUNTIF($A$2:$A462,A462)-1</f>
        <v>44</v>
      </c>
      <c r="U462" s="6">
        <f t="shared" si="70"/>
        <v>0.38745575679358901</v>
      </c>
      <c r="V462" s="6" t="str">
        <f t="shared" si="71"/>
        <v>Needs Check</v>
      </c>
    </row>
    <row r="463" spans="1:22" x14ac:dyDescent="0.25">
      <c r="A463" t="s">
        <v>13</v>
      </c>
      <c r="B463" s="5">
        <v>45242</v>
      </c>
      <c r="C463">
        <v>0</v>
      </c>
      <c r="D463">
        <v>0</v>
      </c>
      <c r="E463">
        <v>0</v>
      </c>
      <c r="F463">
        <v>0</v>
      </c>
      <c r="H463">
        <v>0</v>
      </c>
      <c r="I463">
        <v>0</v>
      </c>
      <c r="J463">
        <v>0</v>
      </c>
      <c r="K463">
        <v>0</v>
      </c>
      <c r="L463">
        <f t="shared" si="63"/>
        <v>46</v>
      </c>
      <c r="M463">
        <f t="shared" si="64"/>
        <v>565.9000000000002</v>
      </c>
      <c r="N463">
        <f t="shared" si="65"/>
        <v>3</v>
      </c>
      <c r="O463">
        <f>IFERROR(E463 / VLOOKUP(A463, Baselines!A:B, 2, FALSE) * 100, 0)</f>
        <v>0</v>
      </c>
      <c r="P463" s="6">
        <f t="shared" si="66"/>
        <v>0</v>
      </c>
      <c r="Q463">
        <f t="shared" si="67"/>
        <v>94.340999999999994</v>
      </c>
      <c r="R463" s="6">
        <f t="shared" si="68"/>
        <v>0.94340999999999997</v>
      </c>
      <c r="S463">
        <f t="shared" si="69"/>
        <v>0.91</v>
      </c>
      <c r="T463">
        <f>COUNTIF($A$2:$A463,A463)-1</f>
        <v>45</v>
      </c>
      <c r="U463" s="6">
        <f t="shared" si="70"/>
        <v>0</v>
      </c>
      <c r="V463" s="6" t="str">
        <f t="shared" si="71"/>
        <v>Critical</v>
      </c>
    </row>
    <row r="464" spans="1:22" x14ac:dyDescent="0.25">
      <c r="A464" t="s">
        <v>13</v>
      </c>
      <c r="B464" s="5">
        <v>45249</v>
      </c>
      <c r="C464">
        <v>1</v>
      </c>
      <c r="D464">
        <v>4.3</v>
      </c>
      <c r="E464">
        <v>10.199999999999999</v>
      </c>
      <c r="F464">
        <v>1</v>
      </c>
      <c r="G464" t="s">
        <v>26</v>
      </c>
      <c r="H464">
        <v>832.34</v>
      </c>
      <c r="I464">
        <v>0</v>
      </c>
      <c r="J464">
        <v>0</v>
      </c>
      <c r="K464">
        <v>29.22</v>
      </c>
      <c r="L464">
        <f t="shared" si="63"/>
        <v>47</v>
      </c>
      <c r="M464">
        <f t="shared" si="64"/>
        <v>570.20000000000016</v>
      </c>
      <c r="N464">
        <f t="shared" si="65"/>
        <v>3</v>
      </c>
      <c r="O464">
        <f>IFERROR(E464 / VLOOKUP(A464, Baselines!A:B, 2, FALSE) * 100, 0)</f>
        <v>36.692884580208528</v>
      </c>
      <c r="P464" s="6">
        <f t="shared" si="66"/>
        <v>0.20279374940404005</v>
      </c>
      <c r="Q464">
        <f t="shared" si="67"/>
        <v>94.297999999999988</v>
      </c>
      <c r="R464" s="6">
        <f t="shared" si="68"/>
        <v>0.94297999999999993</v>
      </c>
      <c r="S464">
        <f t="shared" si="69"/>
        <v>0.91</v>
      </c>
      <c r="T464">
        <f>COUNTIF($A$2:$A464,A464)-1</f>
        <v>46</v>
      </c>
      <c r="U464" s="6">
        <f t="shared" si="70"/>
        <v>0.17401970932984973</v>
      </c>
      <c r="V464" s="6" t="str">
        <f t="shared" si="71"/>
        <v>Critical</v>
      </c>
    </row>
    <row r="465" spans="1:22" x14ac:dyDescent="0.25">
      <c r="A465" t="s">
        <v>13</v>
      </c>
      <c r="B465" s="5">
        <v>45256</v>
      </c>
      <c r="C465">
        <v>3</v>
      </c>
      <c r="D465">
        <v>14.1</v>
      </c>
      <c r="E465">
        <v>11.4</v>
      </c>
      <c r="F465">
        <v>0</v>
      </c>
      <c r="H465">
        <v>0</v>
      </c>
      <c r="I465">
        <v>1</v>
      </c>
      <c r="J465">
        <v>7</v>
      </c>
      <c r="K465">
        <v>263.14</v>
      </c>
      <c r="L465">
        <f t="shared" si="63"/>
        <v>48</v>
      </c>
      <c r="M465">
        <f t="shared" si="64"/>
        <v>584.30000000000018</v>
      </c>
      <c r="N465">
        <f t="shared" si="65"/>
        <v>4</v>
      </c>
      <c r="O465">
        <f>IFERROR(E465 / VLOOKUP(A465, Baselines!A:B, 2, FALSE) * 100, 0)</f>
        <v>41.009694530821299</v>
      </c>
      <c r="P465" s="6">
        <f t="shared" si="66"/>
        <v>0.22665183756922125</v>
      </c>
      <c r="Q465">
        <f t="shared" si="67"/>
        <v>94.156999999999996</v>
      </c>
      <c r="R465" s="6">
        <f t="shared" si="68"/>
        <v>0.94157000000000002</v>
      </c>
      <c r="S465">
        <f t="shared" si="69"/>
        <v>0.88</v>
      </c>
      <c r="T465">
        <f>COUNTIF($A$2:$A465,A465)-1</f>
        <v>47</v>
      </c>
      <c r="U465" s="6">
        <f t="shared" si="70"/>
        <v>0.18779954221604547</v>
      </c>
      <c r="V465" s="6" t="str">
        <f t="shared" si="71"/>
        <v>Critical</v>
      </c>
    </row>
    <row r="466" spans="1:22" x14ac:dyDescent="0.25">
      <c r="A466" t="s">
        <v>13</v>
      </c>
      <c r="B466" s="5">
        <v>45263</v>
      </c>
      <c r="C466">
        <v>6</v>
      </c>
      <c r="D466">
        <v>12.6</v>
      </c>
      <c r="E466">
        <v>34.6</v>
      </c>
      <c r="F466">
        <v>0</v>
      </c>
      <c r="H466">
        <v>0</v>
      </c>
      <c r="I466">
        <v>0</v>
      </c>
      <c r="J466">
        <v>0</v>
      </c>
      <c r="K466">
        <v>192.06</v>
      </c>
      <c r="L466">
        <f t="shared" si="63"/>
        <v>49</v>
      </c>
      <c r="M466">
        <f t="shared" si="64"/>
        <v>596.9000000000002</v>
      </c>
      <c r="N466">
        <f t="shared" si="65"/>
        <v>4</v>
      </c>
      <c r="O466">
        <f>IFERROR(E466 / VLOOKUP(A466, Baselines!A:B, 2, FALSE) * 100, 0)</f>
        <v>124.46802024266816</v>
      </c>
      <c r="P466" s="6">
        <f t="shared" si="66"/>
        <v>0.68790820876272418</v>
      </c>
      <c r="Q466">
        <f t="shared" si="67"/>
        <v>94.030999999999992</v>
      </c>
      <c r="R466" s="6">
        <f t="shared" si="68"/>
        <v>0.94030999999999987</v>
      </c>
      <c r="S466">
        <f t="shared" si="69"/>
        <v>0.88</v>
      </c>
      <c r="T466">
        <f>COUNTIF($A$2:$A466,A466)-1</f>
        <v>48</v>
      </c>
      <c r="U466" s="6">
        <f t="shared" si="70"/>
        <v>0.56922533164787581</v>
      </c>
      <c r="V466" s="6" t="str">
        <f t="shared" si="71"/>
        <v>Needs Check</v>
      </c>
    </row>
    <row r="467" spans="1:22" x14ac:dyDescent="0.25">
      <c r="A467" t="s">
        <v>13</v>
      </c>
      <c r="B467" s="5">
        <v>45270</v>
      </c>
      <c r="C467">
        <v>4</v>
      </c>
      <c r="D467">
        <v>9.6</v>
      </c>
      <c r="E467">
        <v>49.5</v>
      </c>
      <c r="F467">
        <v>0</v>
      </c>
      <c r="H467">
        <v>0</v>
      </c>
      <c r="I467">
        <v>0</v>
      </c>
      <c r="J467">
        <v>0</v>
      </c>
      <c r="K467">
        <v>70.05</v>
      </c>
      <c r="L467">
        <f t="shared" si="63"/>
        <v>50</v>
      </c>
      <c r="M467">
        <f t="shared" si="64"/>
        <v>606.50000000000023</v>
      </c>
      <c r="N467">
        <f t="shared" si="65"/>
        <v>4</v>
      </c>
      <c r="O467">
        <f>IFERROR(E467 / VLOOKUP(A467, Baselines!A:B, 2, FALSE) * 100, 0)</f>
        <v>178.06841046277671</v>
      </c>
      <c r="P467" s="6">
        <f t="shared" si="66"/>
        <v>0.98414613681372387</v>
      </c>
      <c r="Q467">
        <f t="shared" si="67"/>
        <v>93.935000000000002</v>
      </c>
      <c r="R467" s="6">
        <f t="shared" si="68"/>
        <v>0.93935000000000002</v>
      </c>
      <c r="S467">
        <f t="shared" si="69"/>
        <v>0.88</v>
      </c>
      <c r="T467">
        <f>COUNTIF($A$2:$A467,A467)-1</f>
        <v>49</v>
      </c>
      <c r="U467" s="6">
        <f t="shared" si="70"/>
        <v>0.81352275278205499</v>
      </c>
      <c r="V467" s="6" t="str">
        <f t="shared" si="71"/>
        <v>Good</v>
      </c>
    </row>
    <row r="468" spans="1:22" x14ac:dyDescent="0.25">
      <c r="A468" t="s">
        <v>13</v>
      </c>
      <c r="B468" s="5">
        <v>45277</v>
      </c>
      <c r="C468">
        <v>5</v>
      </c>
      <c r="D468">
        <v>8.5</v>
      </c>
      <c r="E468">
        <v>21.5</v>
      </c>
      <c r="F468">
        <v>0</v>
      </c>
      <c r="H468">
        <v>0</v>
      </c>
      <c r="I468">
        <v>0</v>
      </c>
      <c r="J468">
        <v>0</v>
      </c>
      <c r="K468">
        <v>92.03</v>
      </c>
      <c r="L468">
        <f t="shared" si="63"/>
        <v>51</v>
      </c>
      <c r="M468">
        <f t="shared" si="64"/>
        <v>615.00000000000023</v>
      </c>
      <c r="N468">
        <f t="shared" si="65"/>
        <v>4</v>
      </c>
      <c r="O468">
        <f>IFERROR(E468 / VLOOKUP(A468, Baselines!A:B, 2, FALSE) * 100, 0)</f>
        <v>77.342844948478771</v>
      </c>
      <c r="P468" s="6">
        <f t="shared" si="66"/>
        <v>0.42745741295949624</v>
      </c>
      <c r="Q468">
        <f t="shared" si="67"/>
        <v>93.85</v>
      </c>
      <c r="R468" s="6">
        <f t="shared" si="68"/>
        <v>0.93849999999999989</v>
      </c>
      <c r="S468">
        <f t="shared" si="69"/>
        <v>0.88</v>
      </c>
      <c r="T468">
        <f>COUNTIF($A$2:$A468,A468)-1</f>
        <v>50</v>
      </c>
      <c r="U468" s="6">
        <f t="shared" si="70"/>
        <v>0.35302852821498876</v>
      </c>
      <c r="V468" s="6" t="str">
        <f t="shared" si="71"/>
        <v>Needs Check</v>
      </c>
    </row>
    <row r="469" spans="1:22" x14ac:dyDescent="0.25">
      <c r="A469" t="s">
        <v>13</v>
      </c>
      <c r="B469" s="5">
        <v>45284</v>
      </c>
      <c r="C469">
        <v>4</v>
      </c>
      <c r="D469">
        <v>21.6</v>
      </c>
      <c r="E469">
        <v>24.7</v>
      </c>
      <c r="F469">
        <v>1</v>
      </c>
      <c r="G469" t="s">
        <v>25</v>
      </c>
      <c r="H469">
        <v>229.59</v>
      </c>
      <c r="I469">
        <v>0</v>
      </c>
      <c r="J469">
        <v>0</v>
      </c>
      <c r="K469">
        <v>338.26</v>
      </c>
      <c r="L469">
        <f t="shared" si="63"/>
        <v>52</v>
      </c>
      <c r="M469">
        <f t="shared" si="64"/>
        <v>636.60000000000025</v>
      </c>
      <c r="N469">
        <f t="shared" si="65"/>
        <v>4</v>
      </c>
      <c r="O469">
        <f>IFERROR(E469 / VLOOKUP(A469, Baselines!A:B, 2, FALSE) * 100, 0)</f>
        <v>88.854338150112824</v>
      </c>
      <c r="P469" s="6">
        <f t="shared" si="66"/>
        <v>0.49107898139997941</v>
      </c>
      <c r="Q469">
        <f t="shared" si="67"/>
        <v>93.634</v>
      </c>
      <c r="R469" s="6">
        <f t="shared" si="68"/>
        <v>0.93633999999999995</v>
      </c>
      <c r="S469">
        <f t="shared" si="69"/>
        <v>0.88</v>
      </c>
      <c r="T469">
        <f>COUNTIF($A$2:$A469,A469)-1</f>
        <v>51</v>
      </c>
      <c r="U469" s="6">
        <f t="shared" si="70"/>
        <v>0.40463886623076989</v>
      </c>
      <c r="V469" s="6" t="str">
        <f t="shared" si="71"/>
        <v>Needs Check</v>
      </c>
    </row>
    <row r="470" spans="1:22" x14ac:dyDescent="0.25">
      <c r="A470" t="s">
        <v>13</v>
      </c>
      <c r="B470" s="5">
        <v>45291</v>
      </c>
      <c r="C470">
        <v>3</v>
      </c>
      <c r="D470">
        <v>17.7</v>
      </c>
      <c r="E470">
        <v>15</v>
      </c>
      <c r="F470">
        <v>0</v>
      </c>
      <c r="H470">
        <v>0</v>
      </c>
      <c r="I470">
        <v>0</v>
      </c>
      <c r="J470">
        <v>0</v>
      </c>
      <c r="K470">
        <v>196.24</v>
      </c>
      <c r="L470">
        <f t="shared" si="63"/>
        <v>53</v>
      </c>
      <c r="M470">
        <f t="shared" si="64"/>
        <v>654.3000000000003</v>
      </c>
      <c r="N470">
        <f t="shared" si="65"/>
        <v>4</v>
      </c>
      <c r="O470">
        <f>IFERROR(E470 / VLOOKUP(A470, Baselines!A:B, 2, FALSE) * 100, 0)</f>
        <v>53.9601243826596</v>
      </c>
      <c r="P470" s="6">
        <f t="shared" si="66"/>
        <v>0.2982261020647648</v>
      </c>
      <c r="Q470">
        <f t="shared" si="67"/>
        <v>93.457000000000008</v>
      </c>
      <c r="R470" s="6">
        <f t="shared" si="68"/>
        <v>0.93457000000000012</v>
      </c>
      <c r="S470">
        <f t="shared" si="69"/>
        <v>0.88</v>
      </c>
      <c r="T470">
        <f>COUNTIF($A$2:$A470,A470)-1</f>
        <v>52</v>
      </c>
      <c r="U470" s="6">
        <f t="shared" si="70"/>
        <v>0.24526758802186718</v>
      </c>
      <c r="V470" s="6" t="str">
        <f t="shared" si="71"/>
        <v>Critical</v>
      </c>
    </row>
    <row r="471" spans="1:22" x14ac:dyDescent="0.25">
      <c r="A471" t="s">
        <v>13</v>
      </c>
      <c r="B471" s="5">
        <v>45298</v>
      </c>
      <c r="C471">
        <v>6</v>
      </c>
      <c r="D471">
        <v>18</v>
      </c>
      <c r="E471">
        <v>28.1</v>
      </c>
      <c r="F471">
        <v>0</v>
      </c>
      <c r="H471">
        <v>0</v>
      </c>
      <c r="I471">
        <v>0</v>
      </c>
      <c r="J471">
        <v>0</v>
      </c>
      <c r="K471">
        <v>181.21</v>
      </c>
      <c r="L471">
        <f t="shared" si="63"/>
        <v>54</v>
      </c>
      <c r="M471">
        <f t="shared" si="64"/>
        <v>672.3000000000003</v>
      </c>
      <c r="N471">
        <f t="shared" si="65"/>
        <v>4</v>
      </c>
      <c r="O471">
        <f>IFERROR(E471 / VLOOKUP(A471, Baselines!A:B, 2, FALSE) * 100, 0)</f>
        <v>101.085299676849</v>
      </c>
      <c r="P471" s="6">
        <f t="shared" si="66"/>
        <v>0.55867689786799279</v>
      </c>
      <c r="Q471">
        <f t="shared" si="67"/>
        <v>93.277000000000001</v>
      </c>
      <c r="R471" s="6">
        <f t="shared" si="68"/>
        <v>0.93276999999999999</v>
      </c>
      <c r="S471">
        <f t="shared" si="69"/>
        <v>0.88</v>
      </c>
      <c r="T471">
        <f>COUNTIF($A$2:$A471,A471)-1</f>
        <v>53</v>
      </c>
      <c r="U471" s="6">
        <f t="shared" si="70"/>
        <v>0.45858300402140828</v>
      </c>
      <c r="V471" s="6" t="str">
        <f t="shared" si="71"/>
        <v>Needs Check</v>
      </c>
    </row>
    <row r="472" spans="1:22" x14ac:dyDescent="0.25">
      <c r="A472" t="s">
        <v>13</v>
      </c>
      <c r="B472" s="5">
        <v>45305</v>
      </c>
      <c r="C472">
        <v>6</v>
      </c>
      <c r="D472">
        <v>7.1999999999999993</v>
      </c>
      <c r="E472">
        <v>31.2</v>
      </c>
      <c r="F472">
        <v>0</v>
      </c>
      <c r="H472">
        <v>0</v>
      </c>
      <c r="I472">
        <v>0</v>
      </c>
      <c r="J472">
        <v>0</v>
      </c>
      <c r="K472">
        <v>97.39</v>
      </c>
      <c r="L472">
        <f t="shared" si="63"/>
        <v>55</v>
      </c>
      <c r="M472">
        <f t="shared" si="64"/>
        <v>679.50000000000034</v>
      </c>
      <c r="N472">
        <f t="shared" si="65"/>
        <v>4</v>
      </c>
      <c r="O472">
        <f>IFERROR(E472 / VLOOKUP(A472, Baselines!A:B, 2, FALSE) * 100, 0)</f>
        <v>112.23705871593197</v>
      </c>
      <c r="P472" s="6">
        <f t="shared" si="66"/>
        <v>0.62031029229471069</v>
      </c>
      <c r="Q472">
        <f t="shared" si="67"/>
        <v>93.204999999999998</v>
      </c>
      <c r="R472" s="6">
        <f t="shared" si="68"/>
        <v>0.93204999999999993</v>
      </c>
      <c r="S472">
        <f t="shared" si="69"/>
        <v>0.88</v>
      </c>
      <c r="T472">
        <f>COUNTIF($A$2:$A472,A472)-1</f>
        <v>54</v>
      </c>
      <c r="U472" s="6">
        <f t="shared" si="70"/>
        <v>0.50878098298129082</v>
      </c>
      <c r="V472" s="6" t="str">
        <f t="shared" si="71"/>
        <v>Needs Check</v>
      </c>
    </row>
    <row r="473" spans="1:22" x14ac:dyDescent="0.25">
      <c r="A473" t="s">
        <v>13</v>
      </c>
      <c r="B473" s="5">
        <v>45312</v>
      </c>
      <c r="C473">
        <v>5</v>
      </c>
      <c r="D473">
        <v>27.5</v>
      </c>
      <c r="E473">
        <v>31.9</v>
      </c>
      <c r="F473">
        <v>0</v>
      </c>
      <c r="H473">
        <v>0</v>
      </c>
      <c r="I473">
        <v>0</v>
      </c>
      <c r="J473">
        <v>0</v>
      </c>
      <c r="K473">
        <v>403.15</v>
      </c>
      <c r="L473">
        <f t="shared" si="63"/>
        <v>56</v>
      </c>
      <c r="M473">
        <f t="shared" si="64"/>
        <v>707.00000000000034</v>
      </c>
      <c r="N473">
        <f t="shared" si="65"/>
        <v>4</v>
      </c>
      <c r="O473">
        <f>IFERROR(E473 / VLOOKUP(A473, Baselines!A:B, 2, FALSE) * 100, 0)</f>
        <v>114.75519785378943</v>
      </c>
      <c r="P473" s="6">
        <f t="shared" si="66"/>
        <v>0.63422751039106651</v>
      </c>
      <c r="Q473">
        <f t="shared" si="67"/>
        <v>92.93</v>
      </c>
      <c r="R473" s="6">
        <f t="shared" si="68"/>
        <v>0.92930000000000001</v>
      </c>
      <c r="S473">
        <f t="shared" si="69"/>
        <v>0.88</v>
      </c>
      <c r="T473">
        <f>COUNTIF($A$2:$A473,A473)-1</f>
        <v>55</v>
      </c>
      <c r="U473" s="6">
        <f t="shared" si="70"/>
        <v>0.51866111035764795</v>
      </c>
      <c r="V473" s="6" t="str">
        <f t="shared" si="71"/>
        <v>Needs Check</v>
      </c>
    </row>
    <row r="474" spans="1:22" x14ac:dyDescent="0.25">
      <c r="A474" t="s">
        <v>13</v>
      </c>
      <c r="B474" s="5">
        <v>45319</v>
      </c>
      <c r="C474">
        <v>3</v>
      </c>
      <c r="D474">
        <v>8.1000000000000014</v>
      </c>
      <c r="E474">
        <v>28.8</v>
      </c>
      <c r="F474">
        <v>0</v>
      </c>
      <c r="H474">
        <v>0</v>
      </c>
      <c r="I474">
        <v>0</v>
      </c>
      <c r="J474">
        <v>0</v>
      </c>
      <c r="K474">
        <v>150.41999999999999</v>
      </c>
      <c r="L474">
        <f t="shared" si="63"/>
        <v>57</v>
      </c>
      <c r="M474">
        <f t="shared" si="64"/>
        <v>715.10000000000036</v>
      </c>
      <c r="N474">
        <f t="shared" si="65"/>
        <v>4</v>
      </c>
      <c r="O474">
        <f>IFERROR(E474 / VLOOKUP(A474, Baselines!A:B, 2, FALSE) * 100, 0)</f>
        <v>103.60343881470644</v>
      </c>
      <c r="P474" s="6">
        <f t="shared" si="66"/>
        <v>0.57259411596434839</v>
      </c>
      <c r="Q474">
        <f t="shared" si="67"/>
        <v>92.84899999999999</v>
      </c>
      <c r="R474" s="6">
        <f t="shared" si="68"/>
        <v>0.92848999999999993</v>
      </c>
      <c r="S474">
        <f t="shared" si="69"/>
        <v>0.88</v>
      </c>
      <c r="T474">
        <f>COUNTIF($A$2:$A474,A474)-1</f>
        <v>56</v>
      </c>
      <c r="U474" s="6">
        <f t="shared" si="70"/>
        <v>0.46785016144392921</v>
      </c>
      <c r="V474" s="6" t="str">
        <f t="shared" si="71"/>
        <v>Needs Check</v>
      </c>
    </row>
    <row r="475" spans="1:22" x14ac:dyDescent="0.25">
      <c r="A475" t="s">
        <v>13</v>
      </c>
      <c r="B475" s="5">
        <v>45326</v>
      </c>
      <c r="C475">
        <v>6</v>
      </c>
      <c r="D475">
        <v>4.8000000000000007</v>
      </c>
      <c r="E475">
        <v>18.7</v>
      </c>
      <c r="F475">
        <v>0</v>
      </c>
      <c r="H475">
        <v>0</v>
      </c>
      <c r="I475">
        <v>0</v>
      </c>
      <c r="J475">
        <v>0</v>
      </c>
      <c r="K475">
        <v>51.67</v>
      </c>
      <c r="L475">
        <f t="shared" si="63"/>
        <v>58</v>
      </c>
      <c r="M475">
        <f t="shared" si="64"/>
        <v>719.90000000000032</v>
      </c>
      <c r="N475">
        <f t="shared" si="65"/>
        <v>4</v>
      </c>
      <c r="O475">
        <f>IFERROR(E475 / VLOOKUP(A475, Baselines!A:B, 2, FALSE) * 100, 0)</f>
        <v>67.270288397048972</v>
      </c>
      <c r="P475" s="6">
        <f t="shared" si="66"/>
        <v>0.37178854057407346</v>
      </c>
      <c r="Q475">
        <f t="shared" si="67"/>
        <v>92.801000000000002</v>
      </c>
      <c r="R475" s="6">
        <f t="shared" si="68"/>
        <v>0.92801</v>
      </c>
      <c r="S475">
        <f t="shared" si="69"/>
        <v>0.88</v>
      </c>
      <c r="T475">
        <f>COUNTIF($A$2:$A475,A475)-1</f>
        <v>57</v>
      </c>
      <c r="U475" s="6">
        <f t="shared" si="70"/>
        <v>0.30362066551356837</v>
      </c>
      <c r="V475" s="6" t="str">
        <f t="shared" si="71"/>
        <v>Needs Check</v>
      </c>
    </row>
    <row r="476" spans="1:22" x14ac:dyDescent="0.25">
      <c r="A476" t="s">
        <v>13</v>
      </c>
      <c r="B476" s="5">
        <v>45333</v>
      </c>
      <c r="C476">
        <v>6</v>
      </c>
      <c r="D476">
        <v>9</v>
      </c>
      <c r="E476">
        <v>27.7</v>
      </c>
      <c r="F476">
        <v>0</v>
      </c>
      <c r="H476">
        <v>0</v>
      </c>
      <c r="I476">
        <v>0</v>
      </c>
      <c r="J476">
        <v>0</v>
      </c>
      <c r="K476">
        <v>135.04</v>
      </c>
      <c r="L476">
        <f t="shared" si="63"/>
        <v>59</v>
      </c>
      <c r="M476">
        <f t="shared" si="64"/>
        <v>728.90000000000032</v>
      </c>
      <c r="N476">
        <f t="shared" si="65"/>
        <v>4</v>
      </c>
      <c r="O476">
        <f>IFERROR(E476 / VLOOKUP(A476, Baselines!A:B, 2, FALSE) * 100, 0)</f>
        <v>99.646363026644735</v>
      </c>
      <c r="P476" s="6">
        <f t="shared" si="66"/>
        <v>0.55072420181293236</v>
      </c>
      <c r="Q476">
        <f t="shared" si="67"/>
        <v>92.710999999999999</v>
      </c>
      <c r="R476" s="6">
        <f t="shared" si="68"/>
        <v>0.92710999999999999</v>
      </c>
      <c r="S476">
        <f t="shared" si="69"/>
        <v>0.88</v>
      </c>
      <c r="T476">
        <f>COUNTIF($A$2:$A476,A476)-1</f>
        <v>58</v>
      </c>
      <c r="U476" s="6">
        <f t="shared" si="70"/>
        <v>0.44931208497365321</v>
      </c>
      <c r="V476" s="6" t="str">
        <f t="shared" si="71"/>
        <v>Needs Check</v>
      </c>
    </row>
    <row r="477" spans="1:22" x14ac:dyDescent="0.25">
      <c r="A477" t="s">
        <v>13</v>
      </c>
      <c r="B477" s="5">
        <v>45340</v>
      </c>
      <c r="C477">
        <v>4</v>
      </c>
      <c r="D477">
        <v>23.6</v>
      </c>
      <c r="E477">
        <v>37.200000000000003</v>
      </c>
      <c r="F477">
        <v>0</v>
      </c>
      <c r="H477">
        <v>0</v>
      </c>
      <c r="I477">
        <v>0</v>
      </c>
      <c r="J477">
        <v>0</v>
      </c>
      <c r="K477">
        <v>321.57</v>
      </c>
      <c r="L477">
        <f t="shared" si="63"/>
        <v>60</v>
      </c>
      <c r="M477">
        <f t="shared" si="64"/>
        <v>752.50000000000034</v>
      </c>
      <c r="N477">
        <f t="shared" si="65"/>
        <v>4</v>
      </c>
      <c r="O477">
        <f>IFERROR(E477 / VLOOKUP(A477, Baselines!A:B, 2, FALSE) * 100, 0)</f>
        <v>133.82110846899585</v>
      </c>
      <c r="P477" s="6">
        <f t="shared" si="66"/>
        <v>0.7396007331206168</v>
      </c>
      <c r="Q477">
        <f t="shared" si="67"/>
        <v>92.474999999999994</v>
      </c>
      <c r="R477" s="6">
        <f t="shared" si="68"/>
        <v>0.92474999999999996</v>
      </c>
      <c r="S477">
        <f t="shared" si="69"/>
        <v>0.88</v>
      </c>
      <c r="T477">
        <f>COUNTIF($A$2:$A477,A477)-1</f>
        <v>59</v>
      </c>
      <c r="U477" s="6">
        <f t="shared" si="70"/>
        <v>0.60187228459889552</v>
      </c>
      <c r="V477" s="6" t="str">
        <f t="shared" si="71"/>
        <v>Needs Check</v>
      </c>
    </row>
    <row r="478" spans="1:22" x14ac:dyDescent="0.25">
      <c r="A478" t="s">
        <v>13</v>
      </c>
      <c r="B478" s="5">
        <v>45347</v>
      </c>
      <c r="C478">
        <v>3</v>
      </c>
      <c r="D478">
        <v>3.9</v>
      </c>
      <c r="E478">
        <v>22.7</v>
      </c>
      <c r="F478">
        <v>0</v>
      </c>
      <c r="H478">
        <v>0</v>
      </c>
      <c r="I478">
        <v>0</v>
      </c>
      <c r="J478">
        <v>0</v>
      </c>
      <c r="K478">
        <v>64.11</v>
      </c>
      <c r="L478">
        <f t="shared" si="63"/>
        <v>61</v>
      </c>
      <c r="M478">
        <f t="shared" si="64"/>
        <v>756.40000000000032</v>
      </c>
      <c r="N478">
        <f t="shared" si="65"/>
        <v>4</v>
      </c>
      <c r="O478">
        <f>IFERROR(E478 / VLOOKUP(A478, Baselines!A:B, 2, FALSE) * 100, 0)</f>
        <v>81.659654899091535</v>
      </c>
      <c r="P478" s="6">
        <f t="shared" si="66"/>
        <v>0.45131550112467739</v>
      </c>
      <c r="Q478">
        <f t="shared" si="67"/>
        <v>92.435999999999993</v>
      </c>
      <c r="R478" s="6">
        <f t="shared" si="68"/>
        <v>0.92435999999999996</v>
      </c>
      <c r="S478">
        <f t="shared" si="69"/>
        <v>0.88</v>
      </c>
      <c r="T478">
        <f>COUNTIF($A$2:$A478,A478)-1</f>
        <v>60</v>
      </c>
      <c r="U478" s="6">
        <f t="shared" si="70"/>
        <v>0.36711663702525393</v>
      </c>
      <c r="V478" s="6" t="str">
        <f t="shared" si="71"/>
        <v>Needs Check</v>
      </c>
    </row>
    <row r="479" spans="1:22" x14ac:dyDescent="0.25">
      <c r="A479" t="s">
        <v>13</v>
      </c>
      <c r="B479" s="5">
        <v>45354</v>
      </c>
      <c r="C479">
        <v>7</v>
      </c>
      <c r="D479">
        <v>15.4</v>
      </c>
      <c r="E479">
        <v>47.3</v>
      </c>
      <c r="F479">
        <v>0</v>
      </c>
      <c r="H479">
        <v>0</v>
      </c>
      <c r="I479">
        <v>0</v>
      </c>
      <c r="J479">
        <v>0</v>
      </c>
      <c r="K479">
        <v>279.33999999999997</v>
      </c>
      <c r="L479">
        <f t="shared" si="63"/>
        <v>62</v>
      </c>
      <c r="M479">
        <f t="shared" si="64"/>
        <v>771.8000000000003</v>
      </c>
      <c r="N479">
        <f t="shared" si="65"/>
        <v>4</v>
      </c>
      <c r="O479">
        <f>IFERROR(E479 / VLOOKUP(A479, Baselines!A:B, 2, FALSE) * 100, 0)</f>
        <v>170.15425888665328</v>
      </c>
      <c r="P479" s="6">
        <f t="shared" si="66"/>
        <v>0.94040630851089158</v>
      </c>
      <c r="Q479">
        <f t="shared" si="67"/>
        <v>92.281999999999996</v>
      </c>
      <c r="R479" s="6">
        <f t="shared" si="68"/>
        <v>0.92281999999999997</v>
      </c>
      <c r="S479">
        <f t="shared" si="69"/>
        <v>0.88</v>
      </c>
      <c r="T479">
        <f>COUNTIF($A$2:$A479,A479)-1</f>
        <v>61</v>
      </c>
      <c r="U479" s="6">
        <f t="shared" si="70"/>
        <v>0.76368665966561844</v>
      </c>
      <c r="V479" s="6" t="str">
        <f t="shared" si="71"/>
        <v>Good</v>
      </c>
    </row>
    <row r="480" spans="1:22" x14ac:dyDescent="0.25">
      <c r="A480" t="s">
        <v>13</v>
      </c>
      <c r="B480" s="5">
        <v>45361</v>
      </c>
      <c r="C480">
        <v>1</v>
      </c>
      <c r="D480">
        <v>4.8</v>
      </c>
      <c r="E480">
        <v>13.4</v>
      </c>
      <c r="F480">
        <v>1</v>
      </c>
      <c r="G480" t="s">
        <v>26</v>
      </c>
      <c r="H480">
        <v>398.36</v>
      </c>
      <c r="I480">
        <v>0</v>
      </c>
      <c r="J480">
        <v>0</v>
      </c>
      <c r="K480">
        <v>91.07</v>
      </c>
      <c r="L480">
        <f t="shared" si="63"/>
        <v>63</v>
      </c>
      <c r="M480">
        <f t="shared" si="64"/>
        <v>776.60000000000025</v>
      </c>
      <c r="N480">
        <f t="shared" si="65"/>
        <v>4</v>
      </c>
      <c r="O480">
        <f>IFERROR(E480 / VLOOKUP(A480, Baselines!A:B, 2, FALSE) * 100, 0)</f>
        <v>48.204377781842581</v>
      </c>
      <c r="P480" s="6">
        <f t="shared" si="66"/>
        <v>0.26641531784452321</v>
      </c>
      <c r="Q480">
        <f t="shared" si="67"/>
        <v>92.233999999999995</v>
      </c>
      <c r="R480" s="6">
        <f t="shared" si="68"/>
        <v>0.92233999999999994</v>
      </c>
      <c r="S480">
        <f t="shared" si="69"/>
        <v>0.88</v>
      </c>
      <c r="T480">
        <f>COUNTIF($A$2:$A480,A480)-1</f>
        <v>62</v>
      </c>
      <c r="U480" s="6">
        <f t="shared" si="70"/>
        <v>0.21623844374943141</v>
      </c>
      <c r="V480" s="6" t="str">
        <f t="shared" si="71"/>
        <v>Critical</v>
      </c>
    </row>
    <row r="481" spans="1:22" x14ac:dyDescent="0.25">
      <c r="A481" t="s">
        <v>13</v>
      </c>
      <c r="B481" s="5">
        <v>45368</v>
      </c>
      <c r="C481">
        <v>5</v>
      </c>
      <c r="D481">
        <v>8</v>
      </c>
      <c r="E481">
        <v>16</v>
      </c>
      <c r="F481">
        <v>0</v>
      </c>
      <c r="H481">
        <v>0</v>
      </c>
      <c r="I481">
        <v>0</v>
      </c>
      <c r="J481">
        <v>0</v>
      </c>
      <c r="K481">
        <v>83.55</v>
      </c>
      <c r="L481">
        <f t="shared" si="63"/>
        <v>64</v>
      </c>
      <c r="M481">
        <f t="shared" si="64"/>
        <v>784.60000000000025</v>
      </c>
      <c r="N481">
        <f t="shared" si="65"/>
        <v>4</v>
      </c>
      <c r="O481">
        <f>IFERROR(E481 / VLOOKUP(A481, Baselines!A:B, 2, FALSE) * 100, 0)</f>
        <v>57.557466008170245</v>
      </c>
      <c r="P481" s="6">
        <f t="shared" si="66"/>
        <v>0.31810784220241578</v>
      </c>
      <c r="Q481">
        <f t="shared" si="67"/>
        <v>92.153999999999996</v>
      </c>
      <c r="R481" s="6">
        <f t="shared" si="68"/>
        <v>0.92153999999999991</v>
      </c>
      <c r="S481">
        <f t="shared" si="69"/>
        <v>0.88</v>
      </c>
      <c r="T481">
        <f>COUNTIF($A$2:$A481,A481)-1</f>
        <v>63</v>
      </c>
      <c r="U481" s="6">
        <f t="shared" si="70"/>
        <v>0.25797120879482849</v>
      </c>
      <c r="V481" s="6" t="str">
        <f t="shared" si="71"/>
        <v>Critical</v>
      </c>
    </row>
    <row r="482" spans="1:22" x14ac:dyDescent="0.25">
      <c r="A482" t="s">
        <v>13</v>
      </c>
      <c r="B482" s="5">
        <v>45375</v>
      </c>
      <c r="C482">
        <v>5</v>
      </c>
      <c r="D482">
        <v>18.5</v>
      </c>
      <c r="E482">
        <v>43.1</v>
      </c>
      <c r="F482">
        <v>0</v>
      </c>
      <c r="H482">
        <v>0</v>
      </c>
      <c r="I482">
        <v>0</v>
      </c>
      <c r="J482">
        <v>0</v>
      </c>
      <c r="K482">
        <v>172.9</v>
      </c>
      <c r="L482">
        <f t="shared" si="63"/>
        <v>65</v>
      </c>
      <c r="M482">
        <f t="shared" si="64"/>
        <v>803.10000000000025</v>
      </c>
      <c r="N482">
        <f t="shared" si="65"/>
        <v>4</v>
      </c>
      <c r="O482">
        <f>IFERROR(E482 / VLOOKUP(A482, Baselines!A:B, 2, FALSE) * 100, 0)</f>
        <v>155.0454240595086</v>
      </c>
      <c r="P482" s="6">
        <f t="shared" si="66"/>
        <v>0.85690299993275754</v>
      </c>
      <c r="Q482">
        <f t="shared" si="67"/>
        <v>91.968999999999994</v>
      </c>
      <c r="R482" s="6">
        <f t="shared" si="68"/>
        <v>0.9196899999999999</v>
      </c>
      <c r="S482">
        <f t="shared" si="69"/>
        <v>0.88</v>
      </c>
      <c r="T482">
        <f>COUNTIF($A$2:$A482,A482)-1</f>
        <v>64</v>
      </c>
      <c r="U482" s="6">
        <f t="shared" si="70"/>
        <v>0.69351490560717877</v>
      </c>
      <c r="V482" s="6" t="str">
        <f t="shared" si="71"/>
        <v>Needs Check</v>
      </c>
    </row>
    <row r="483" spans="1:22" x14ac:dyDescent="0.25">
      <c r="A483" t="s">
        <v>13</v>
      </c>
      <c r="B483" s="5">
        <v>45382</v>
      </c>
      <c r="C483">
        <v>1</v>
      </c>
      <c r="D483">
        <v>4.9000000000000004</v>
      </c>
      <c r="E483">
        <v>16.399999999999999</v>
      </c>
      <c r="F483">
        <v>0</v>
      </c>
      <c r="H483">
        <v>0</v>
      </c>
      <c r="I483">
        <v>0</v>
      </c>
      <c r="J483">
        <v>0</v>
      </c>
      <c r="K483">
        <v>33.21</v>
      </c>
      <c r="L483">
        <f t="shared" si="63"/>
        <v>66</v>
      </c>
      <c r="M483">
        <f t="shared" si="64"/>
        <v>808.00000000000023</v>
      </c>
      <c r="N483">
        <f t="shared" si="65"/>
        <v>4</v>
      </c>
      <c r="O483">
        <f>IFERROR(E483 / VLOOKUP(A483, Baselines!A:B, 2, FALSE) * 100, 0)</f>
        <v>58.9964026583745</v>
      </c>
      <c r="P483" s="6">
        <f t="shared" si="66"/>
        <v>0.32606053825747616</v>
      </c>
      <c r="Q483">
        <f t="shared" si="67"/>
        <v>91.92</v>
      </c>
      <c r="R483" s="6">
        <f t="shared" si="68"/>
        <v>0.91920000000000002</v>
      </c>
      <c r="S483">
        <f t="shared" si="69"/>
        <v>0.88</v>
      </c>
      <c r="T483">
        <f>COUNTIF($A$2:$A483,A483)-1</f>
        <v>65</v>
      </c>
      <c r="U483" s="6">
        <f t="shared" si="70"/>
        <v>0.26374906515431945</v>
      </c>
      <c r="V483" s="6" t="str">
        <f t="shared" si="71"/>
        <v>Critical</v>
      </c>
    </row>
    <row r="484" spans="1:22" x14ac:dyDescent="0.25">
      <c r="A484" t="s">
        <v>13</v>
      </c>
      <c r="B484" s="5">
        <v>45389</v>
      </c>
      <c r="C484">
        <v>6</v>
      </c>
      <c r="D484">
        <v>8.3999999999999986</v>
      </c>
      <c r="E484">
        <v>32.1</v>
      </c>
      <c r="F484">
        <v>0</v>
      </c>
      <c r="H484">
        <v>0</v>
      </c>
      <c r="I484">
        <v>0</v>
      </c>
      <c r="J484">
        <v>0</v>
      </c>
      <c r="K484">
        <v>128.94</v>
      </c>
      <c r="L484">
        <f t="shared" si="63"/>
        <v>67</v>
      </c>
      <c r="M484">
        <f t="shared" si="64"/>
        <v>816.4000000000002</v>
      </c>
      <c r="N484">
        <f t="shared" si="65"/>
        <v>4</v>
      </c>
      <c r="O484">
        <f>IFERROR(E484 / VLOOKUP(A484, Baselines!A:B, 2, FALSE) * 100, 0)</f>
        <v>115.47466617889157</v>
      </c>
      <c r="P484" s="6">
        <f t="shared" si="66"/>
        <v>0.63820385841859673</v>
      </c>
      <c r="Q484">
        <f t="shared" si="67"/>
        <v>91.835999999999999</v>
      </c>
      <c r="R484" s="6">
        <f t="shared" si="68"/>
        <v>0.91835999999999995</v>
      </c>
      <c r="S484">
        <f t="shared" si="69"/>
        <v>0.88</v>
      </c>
      <c r="T484">
        <f>COUNTIF($A$2:$A484,A484)-1</f>
        <v>66</v>
      </c>
      <c r="U484" s="6">
        <f t="shared" si="70"/>
        <v>0.51576878796722625</v>
      </c>
      <c r="V484" s="6" t="str">
        <f t="shared" si="71"/>
        <v>Needs Check</v>
      </c>
    </row>
    <row r="485" spans="1:22" x14ac:dyDescent="0.25">
      <c r="A485" t="s">
        <v>13</v>
      </c>
      <c r="B485" s="5">
        <v>45396</v>
      </c>
      <c r="C485">
        <v>3</v>
      </c>
      <c r="D485">
        <v>17.7</v>
      </c>
      <c r="E485">
        <v>36.6</v>
      </c>
      <c r="F485">
        <v>0</v>
      </c>
      <c r="H485">
        <v>0</v>
      </c>
      <c r="I485">
        <v>0</v>
      </c>
      <c r="J485">
        <v>0</v>
      </c>
      <c r="K485">
        <v>289.13</v>
      </c>
      <c r="L485">
        <f t="shared" si="63"/>
        <v>68</v>
      </c>
      <c r="M485">
        <f t="shared" si="64"/>
        <v>834.10000000000025</v>
      </c>
      <c r="N485">
        <f t="shared" si="65"/>
        <v>4</v>
      </c>
      <c r="O485">
        <f>IFERROR(E485 / VLOOKUP(A485, Baselines!A:B, 2, FALSE) * 100, 0)</f>
        <v>131.66270349368943</v>
      </c>
      <c r="P485" s="6">
        <f t="shared" si="66"/>
        <v>0.72767168903802604</v>
      </c>
      <c r="Q485">
        <f t="shared" si="67"/>
        <v>91.659000000000006</v>
      </c>
      <c r="R485" s="6">
        <f t="shared" si="68"/>
        <v>0.91659000000000002</v>
      </c>
      <c r="S485">
        <f t="shared" si="69"/>
        <v>0.88</v>
      </c>
      <c r="T485">
        <f>COUNTIF($A$2:$A485,A485)-1</f>
        <v>67</v>
      </c>
      <c r="U485" s="6">
        <f t="shared" si="70"/>
        <v>0.58693940224072061</v>
      </c>
      <c r="V485" s="6" t="str">
        <f t="shared" si="71"/>
        <v>Needs Check</v>
      </c>
    </row>
    <row r="486" spans="1:22" x14ac:dyDescent="0.25">
      <c r="A486" t="s">
        <v>13</v>
      </c>
      <c r="B486" s="5">
        <v>45403</v>
      </c>
      <c r="C486">
        <v>2</v>
      </c>
      <c r="D486">
        <v>10.6</v>
      </c>
      <c r="E486">
        <v>28.9</v>
      </c>
      <c r="F486">
        <v>0</v>
      </c>
      <c r="H486">
        <v>0</v>
      </c>
      <c r="I486">
        <v>0</v>
      </c>
      <c r="J486">
        <v>0</v>
      </c>
      <c r="K486">
        <v>146.19999999999999</v>
      </c>
      <c r="L486">
        <f t="shared" si="63"/>
        <v>69</v>
      </c>
      <c r="M486">
        <f t="shared" si="64"/>
        <v>844.70000000000027</v>
      </c>
      <c r="N486">
        <f t="shared" si="65"/>
        <v>4</v>
      </c>
      <c r="O486">
        <f>IFERROR(E486 / VLOOKUP(A486, Baselines!A:B, 2, FALSE) * 100, 0)</f>
        <v>103.9631729772575</v>
      </c>
      <c r="P486" s="6">
        <f t="shared" si="66"/>
        <v>0.57458228997811345</v>
      </c>
      <c r="Q486">
        <f t="shared" si="67"/>
        <v>91.552999999999997</v>
      </c>
      <c r="R486" s="6">
        <f t="shared" si="68"/>
        <v>0.91552999999999995</v>
      </c>
      <c r="S486">
        <f t="shared" si="69"/>
        <v>0.88</v>
      </c>
      <c r="T486">
        <f>COUNTIF($A$2:$A486,A486)-1</f>
        <v>68</v>
      </c>
      <c r="U486" s="6">
        <f t="shared" si="70"/>
        <v>0.46292164507042272</v>
      </c>
      <c r="V486" s="6" t="str">
        <f t="shared" si="71"/>
        <v>Needs Check</v>
      </c>
    </row>
    <row r="487" spans="1:22" x14ac:dyDescent="0.25">
      <c r="A487" t="s">
        <v>13</v>
      </c>
      <c r="B487" s="5">
        <v>45410</v>
      </c>
      <c r="C487">
        <v>5</v>
      </c>
      <c r="D487">
        <v>28</v>
      </c>
      <c r="E487">
        <v>33.4</v>
      </c>
      <c r="F487">
        <v>0</v>
      </c>
      <c r="H487">
        <v>0</v>
      </c>
      <c r="I487">
        <v>0</v>
      </c>
      <c r="J487">
        <v>0</v>
      </c>
      <c r="K487">
        <v>547.52</v>
      </c>
      <c r="L487">
        <f t="shared" si="63"/>
        <v>70</v>
      </c>
      <c r="M487">
        <f t="shared" si="64"/>
        <v>872.70000000000027</v>
      </c>
      <c r="N487">
        <f t="shared" si="65"/>
        <v>4</v>
      </c>
      <c r="O487">
        <f>IFERROR(E487 / VLOOKUP(A487, Baselines!A:B, 2, FALSE) * 100, 0)</f>
        <v>120.15121029205538</v>
      </c>
      <c r="P487" s="6">
        <f t="shared" si="66"/>
        <v>0.66405012059754287</v>
      </c>
      <c r="Q487">
        <f t="shared" si="67"/>
        <v>91.272999999999996</v>
      </c>
      <c r="R487" s="6">
        <f t="shared" si="68"/>
        <v>0.91272999999999993</v>
      </c>
      <c r="S487">
        <f t="shared" si="69"/>
        <v>0.88</v>
      </c>
      <c r="T487">
        <f>COUNTIF($A$2:$A487,A487)-1</f>
        <v>69</v>
      </c>
      <c r="U487" s="6">
        <f t="shared" si="70"/>
        <v>0.53336665058423582</v>
      </c>
      <c r="V487" s="6" t="str">
        <f t="shared" si="71"/>
        <v>Needs Check</v>
      </c>
    </row>
    <row r="488" spans="1:22" x14ac:dyDescent="0.25">
      <c r="A488" t="s">
        <v>13</v>
      </c>
      <c r="B488" s="5">
        <v>45417</v>
      </c>
      <c r="C488">
        <v>5</v>
      </c>
      <c r="D488">
        <v>27</v>
      </c>
      <c r="E488">
        <v>49.5</v>
      </c>
      <c r="F488">
        <v>0</v>
      </c>
      <c r="H488">
        <v>0</v>
      </c>
      <c r="I488">
        <v>0</v>
      </c>
      <c r="J488">
        <v>0</v>
      </c>
      <c r="K488">
        <v>189.65</v>
      </c>
      <c r="L488">
        <f t="shared" si="63"/>
        <v>71</v>
      </c>
      <c r="M488">
        <f t="shared" si="64"/>
        <v>899.70000000000027</v>
      </c>
      <c r="N488">
        <f t="shared" si="65"/>
        <v>4</v>
      </c>
      <c r="O488">
        <f>IFERROR(E488 / VLOOKUP(A488, Baselines!A:B, 2, FALSE) * 100, 0)</f>
        <v>178.06841046277671</v>
      </c>
      <c r="P488" s="6">
        <f t="shared" si="66"/>
        <v>0.98414613681372387</v>
      </c>
      <c r="Q488">
        <f t="shared" si="67"/>
        <v>91.003</v>
      </c>
      <c r="R488" s="6">
        <f t="shared" si="68"/>
        <v>0.91003000000000001</v>
      </c>
      <c r="S488">
        <f t="shared" si="69"/>
        <v>0.88</v>
      </c>
      <c r="T488">
        <f>COUNTIF($A$2:$A488,A488)-1</f>
        <v>70</v>
      </c>
      <c r="U488" s="6">
        <f t="shared" si="70"/>
        <v>0.78813020781844201</v>
      </c>
      <c r="V488" s="6" t="str">
        <f t="shared" si="71"/>
        <v>Good</v>
      </c>
    </row>
    <row r="489" spans="1:22" x14ac:dyDescent="0.25">
      <c r="A489" t="s">
        <v>13</v>
      </c>
      <c r="B489" s="5">
        <v>45424</v>
      </c>
      <c r="C489">
        <v>4</v>
      </c>
      <c r="D489">
        <v>16.8</v>
      </c>
      <c r="E489">
        <v>46.7</v>
      </c>
      <c r="F489">
        <v>0</v>
      </c>
      <c r="H489">
        <v>0</v>
      </c>
      <c r="I489">
        <v>0</v>
      </c>
      <c r="J489">
        <v>0</v>
      </c>
      <c r="K489">
        <v>326.02</v>
      </c>
      <c r="L489">
        <f t="shared" si="63"/>
        <v>72</v>
      </c>
      <c r="M489">
        <f t="shared" si="64"/>
        <v>916.50000000000023</v>
      </c>
      <c r="N489">
        <f t="shared" si="65"/>
        <v>4</v>
      </c>
      <c r="O489">
        <f>IFERROR(E489 / VLOOKUP(A489, Baselines!A:B, 2, FALSE) * 100, 0)</f>
        <v>167.99585391134693</v>
      </c>
      <c r="P489" s="6">
        <f t="shared" si="66"/>
        <v>0.92847726442830114</v>
      </c>
      <c r="Q489">
        <f t="shared" si="67"/>
        <v>90.834999999999994</v>
      </c>
      <c r="R489" s="6">
        <f t="shared" si="68"/>
        <v>0.90834999999999999</v>
      </c>
      <c r="S489">
        <f t="shared" si="69"/>
        <v>0.88</v>
      </c>
      <c r="T489">
        <f>COUNTIF($A$2:$A489,A489)-1</f>
        <v>71</v>
      </c>
      <c r="U489" s="6">
        <f t="shared" si="70"/>
        <v>0.74217644436623365</v>
      </c>
      <c r="V489" s="6" t="str">
        <f t="shared" si="71"/>
        <v>Good</v>
      </c>
    </row>
    <row r="490" spans="1:22" x14ac:dyDescent="0.25">
      <c r="A490" t="s">
        <v>13</v>
      </c>
      <c r="B490" s="5">
        <v>45431</v>
      </c>
      <c r="C490">
        <v>3</v>
      </c>
      <c r="D490">
        <v>17.399999999999999</v>
      </c>
      <c r="E490">
        <v>22.8</v>
      </c>
      <c r="F490">
        <v>0</v>
      </c>
      <c r="H490">
        <v>0</v>
      </c>
      <c r="I490">
        <v>0</v>
      </c>
      <c r="J490">
        <v>0</v>
      </c>
      <c r="K490">
        <v>108.68</v>
      </c>
      <c r="L490">
        <f t="shared" si="63"/>
        <v>73</v>
      </c>
      <c r="M490">
        <f t="shared" si="64"/>
        <v>933.9000000000002</v>
      </c>
      <c r="N490">
        <f t="shared" si="65"/>
        <v>4</v>
      </c>
      <c r="O490">
        <f>IFERROR(E490 / VLOOKUP(A490, Baselines!A:B, 2, FALSE) * 100, 0)</f>
        <v>82.019389061642599</v>
      </c>
      <c r="P490" s="6">
        <f t="shared" si="66"/>
        <v>0.4533036751384425</v>
      </c>
      <c r="Q490">
        <f t="shared" si="67"/>
        <v>90.661000000000001</v>
      </c>
      <c r="R490" s="6">
        <f t="shared" si="68"/>
        <v>0.90661000000000003</v>
      </c>
      <c r="S490">
        <f t="shared" si="69"/>
        <v>0.88</v>
      </c>
      <c r="T490">
        <f>COUNTIF($A$2:$A490,A490)-1</f>
        <v>72</v>
      </c>
      <c r="U490" s="6">
        <f t="shared" si="70"/>
        <v>0.36165328752719172</v>
      </c>
      <c r="V490" s="6" t="str">
        <f t="shared" si="71"/>
        <v>Needs Check</v>
      </c>
    </row>
    <row r="491" spans="1:22" x14ac:dyDescent="0.25">
      <c r="A491" t="s">
        <v>13</v>
      </c>
      <c r="B491" s="5">
        <v>45438</v>
      </c>
      <c r="C491">
        <v>7</v>
      </c>
      <c r="D491">
        <v>4.2</v>
      </c>
      <c r="E491">
        <v>45.6</v>
      </c>
      <c r="F491">
        <v>0</v>
      </c>
      <c r="H491">
        <v>0</v>
      </c>
      <c r="I491">
        <v>0</v>
      </c>
      <c r="J491">
        <v>0</v>
      </c>
      <c r="K491">
        <v>74.63</v>
      </c>
      <c r="L491">
        <f t="shared" si="63"/>
        <v>74</v>
      </c>
      <c r="M491">
        <f t="shared" si="64"/>
        <v>938.10000000000025</v>
      </c>
      <c r="N491">
        <f t="shared" si="65"/>
        <v>4</v>
      </c>
      <c r="O491">
        <f>IFERROR(E491 / VLOOKUP(A491, Baselines!A:B, 2, FALSE) * 100, 0)</f>
        <v>164.0387781232852</v>
      </c>
      <c r="P491" s="6">
        <f t="shared" si="66"/>
        <v>0.90660735027688499</v>
      </c>
      <c r="Q491">
        <f t="shared" si="67"/>
        <v>90.619</v>
      </c>
      <c r="R491" s="6">
        <f t="shared" si="68"/>
        <v>0.90619000000000005</v>
      </c>
      <c r="S491">
        <f t="shared" si="69"/>
        <v>0.88</v>
      </c>
      <c r="T491">
        <f>COUNTIF($A$2:$A491,A491)-1</f>
        <v>73</v>
      </c>
      <c r="U491" s="6">
        <f t="shared" si="70"/>
        <v>0.72297149297772123</v>
      </c>
      <c r="V491" s="6" t="str">
        <f t="shared" si="71"/>
        <v>Good</v>
      </c>
    </row>
    <row r="492" spans="1:22" x14ac:dyDescent="0.25">
      <c r="A492" t="s">
        <v>13</v>
      </c>
      <c r="B492" s="5">
        <v>45445</v>
      </c>
      <c r="C492">
        <v>3</v>
      </c>
      <c r="D492">
        <v>9.8999999999999986</v>
      </c>
      <c r="E492">
        <v>49.3</v>
      </c>
      <c r="F492">
        <v>0</v>
      </c>
      <c r="H492">
        <v>0</v>
      </c>
      <c r="I492">
        <v>1</v>
      </c>
      <c r="J492">
        <v>3</v>
      </c>
      <c r="K492">
        <v>184.01</v>
      </c>
      <c r="L492">
        <f t="shared" si="63"/>
        <v>75</v>
      </c>
      <c r="M492">
        <f t="shared" si="64"/>
        <v>948.00000000000023</v>
      </c>
      <c r="N492">
        <f t="shared" si="65"/>
        <v>5</v>
      </c>
      <c r="O492">
        <f>IFERROR(E492 / VLOOKUP(A492, Baselines!A:B, 2, FALSE) * 100, 0)</f>
        <v>177.34894213767456</v>
      </c>
      <c r="P492" s="6">
        <f t="shared" si="66"/>
        <v>0.98016978878619354</v>
      </c>
      <c r="Q492">
        <f t="shared" si="67"/>
        <v>90.52</v>
      </c>
      <c r="R492" s="6">
        <f t="shared" si="68"/>
        <v>0.9052</v>
      </c>
      <c r="S492">
        <f t="shared" si="69"/>
        <v>0.85</v>
      </c>
      <c r="T492">
        <f>COUNTIF($A$2:$A492,A492)-1</f>
        <v>74</v>
      </c>
      <c r="U492" s="6">
        <f t="shared" si="70"/>
        <v>0.75416223888787304</v>
      </c>
      <c r="V492" s="6" t="str">
        <f t="shared" si="71"/>
        <v>Good</v>
      </c>
    </row>
    <row r="493" spans="1:22" x14ac:dyDescent="0.25">
      <c r="A493" t="s">
        <v>13</v>
      </c>
      <c r="B493" s="5">
        <v>45452</v>
      </c>
      <c r="C493">
        <v>0</v>
      </c>
      <c r="D493">
        <v>0</v>
      </c>
      <c r="E493">
        <v>0</v>
      </c>
      <c r="F493">
        <v>0</v>
      </c>
      <c r="H493">
        <v>0</v>
      </c>
      <c r="I493">
        <v>0</v>
      </c>
      <c r="J493">
        <v>0</v>
      </c>
      <c r="K493">
        <v>0</v>
      </c>
      <c r="L493">
        <f t="shared" si="63"/>
        <v>76</v>
      </c>
      <c r="M493">
        <f t="shared" si="64"/>
        <v>948.00000000000023</v>
      </c>
      <c r="N493">
        <f t="shared" si="65"/>
        <v>5</v>
      </c>
      <c r="O493">
        <f>IFERROR(E493 / VLOOKUP(A493, Baselines!A:B, 2, FALSE) * 100, 0)</f>
        <v>0</v>
      </c>
      <c r="P493" s="6">
        <f t="shared" si="66"/>
        <v>0</v>
      </c>
      <c r="Q493">
        <f t="shared" si="67"/>
        <v>90.52</v>
      </c>
      <c r="R493" s="6">
        <f t="shared" si="68"/>
        <v>0.9052</v>
      </c>
      <c r="S493">
        <f t="shared" si="69"/>
        <v>0.85</v>
      </c>
      <c r="T493">
        <f>COUNTIF($A$2:$A493,A493)-1</f>
        <v>75</v>
      </c>
      <c r="U493" s="6">
        <f t="shared" si="70"/>
        <v>0</v>
      </c>
      <c r="V493" s="6" t="str">
        <f t="shared" si="71"/>
        <v>Critical</v>
      </c>
    </row>
    <row r="494" spans="1:22" x14ac:dyDescent="0.25">
      <c r="A494" t="s">
        <v>13</v>
      </c>
      <c r="B494" s="5">
        <v>45459</v>
      </c>
      <c r="C494">
        <v>4</v>
      </c>
      <c r="D494">
        <v>18.399999999999999</v>
      </c>
      <c r="E494">
        <v>40.4</v>
      </c>
      <c r="F494">
        <v>0</v>
      </c>
      <c r="H494">
        <v>0</v>
      </c>
      <c r="I494">
        <v>0</v>
      </c>
      <c r="J494">
        <v>0</v>
      </c>
      <c r="K494">
        <v>244.15</v>
      </c>
      <c r="L494">
        <f t="shared" si="63"/>
        <v>77</v>
      </c>
      <c r="M494">
        <f t="shared" si="64"/>
        <v>966.4000000000002</v>
      </c>
      <c r="N494">
        <f t="shared" si="65"/>
        <v>5</v>
      </c>
      <c r="O494">
        <f>IFERROR(E494 / VLOOKUP(A494, Baselines!A:B, 2, FALSE) * 100, 0)</f>
        <v>145.33260167062986</v>
      </c>
      <c r="P494" s="6">
        <f t="shared" si="66"/>
        <v>0.80322230156109975</v>
      </c>
      <c r="Q494">
        <f t="shared" si="67"/>
        <v>90.335999999999999</v>
      </c>
      <c r="R494" s="6">
        <f t="shared" si="68"/>
        <v>0.90335999999999994</v>
      </c>
      <c r="S494">
        <f t="shared" si="69"/>
        <v>0.85</v>
      </c>
      <c r="T494">
        <f>COUNTIF($A$2:$A494,A494)-1</f>
        <v>76</v>
      </c>
      <c r="U494" s="6">
        <f t="shared" si="70"/>
        <v>0.61675906358749977</v>
      </c>
      <c r="V494" s="6" t="str">
        <f t="shared" si="71"/>
        <v>Needs Check</v>
      </c>
    </row>
    <row r="495" spans="1:22" x14ac:dyDescent="0.25">
      <c r="A495" t="s">
        <v>13</v>
      </c>
      <c r="B495" s="5">
        <v>45466</v>
      </c>
      <c r="C495">
        <v>2</v>
      </c>
      <c r="D495">
        <v>10.6</v>
      </c>
      <c r="E495">
        <v>47.1</v>
      </c>
      <c r="F495">
        <v>1</v>
      </c>
      <c r="G495" t="s">
        <v>24</v>
      </c>
      <c r="H495">
        <v>117.29</v>
      </c>
      <c r="I495">
        <v>0</v>
      </c>
      <c r="J495">
        <v>0</v>
      </c>
      <c r="K495">
        <v>196.82</v>
      </c>
      <c r="L495">
        <f t="shared" si="63"/>
        <v>78</v>
      </c>
      <c r="M495">
        <f t="shared" si="64"/>
        <v>977.00000000000023</v>
      </c>
      <c r="N495">
        <f t="shared" si="65"/>
        <v>5</v>
      </c>
      <c r="O495">
        <f>IFERROR(E495 / VLOOKUP(A495, Baselines!A:B, 2, FALSE) * 100, 0)</f>
        <v>169.43479056155118</v>
      </c>
      <c r="P495" s="6">
        <f t="shared" si="66"/>
        <v>0.93642996048336158</v>
      </c>
      <c r="Q495">
        <f t="shared" si="67"/>
        <v>90.23</v>
      </c>
      <c r="R495" s="6">
        <f t="shared" si="68"/>
        <v>0.90229999999999999</v>
      </c>
      <c r="S495">
        <f t="shared" si="69"/>
        <v>0.85</v>
      </c>
      <c r="T495">
        <f>COUNTIF($A$2:$A495,A495)-1</f>
        <v>77</v>
      </c>
      <c r="U495" s="6">
        <f t="shared" si="70"/>
        <v>0.71819964034251649</v>
      </c>
      <c r="V495" s="6" t="str">
        <f t="shared" si="71"/>
        <v>Good</v>
      </c>
    </row>
    <row r="496" spans="1:22" x14ac:dyDescent="0.25">
      <c r="A496" t="s">
        <v>13</v>
      </c>
      <c r="B496" s="5">
        <v>45473</v>
      </c>
      <c r="C496">
        <v>6</v>
      </c>
      <c r="D496">
        <v>15.6</v>
      </c>
      <c r="E496">
        <v>37.799999999999997</v>
      </c>
      <c r="F496">
        <v>0</v>
      </c>
      <c r="H496">
        <v>0</v>
      </c>
      <c r="I496">
        <v>0</v>
      </c>
      <c r="J496">
        <v>0</v>
      </c>
      <c r="K496">
        <v>163.83000000000001</v>
      </c>
      <c r="L496">
        <f t="shared" si="63"/>
        <v>79</v>
      </c>
      <c r="M496">
        <f t="shared" si="64"/>
        <v>992.60000000000025</v>
      </c>
      <c r="N496">
        <f t="shared" si="65"/>
        <v>5</v>
      </c>
      <c r="O496">
        <f>IFERROR(E496 / VLOOKUP(A496, Baselines!A:B, 2, FALSE) * 100, 0)</f>
        <v>135.9795134443022</v>
      </c>
      <c r="P496" s="6">
        <f t="shared" si="66"/>
        <v>0.75152977720320724</v>
      </c>
      <c r="Q496">
        <f t="shared" si="67"/>
        <v>90.073999999999998</v>
      </c>
      <c r="R496" s="6">
        <f t="shared" si="68"/>
        <v>0.90073999999999999</v>
      </c>
      <c r="S496">
        <f t="shared" si="69"/>
        <v>0.85</v>
      </c>
      <c r="T496">
        <f>COUNTIF($A$2:$A496,A496)-1</f>
        <v>78</v>
      </c>
      <c r="U496" s="6">
        <f t="shared" si="70"/>
        <v>0.57539299179031433</v>
      </c>
      <c r="V496" s="6" t="str">
        <f t="shared" si="71"/>
        <v>Needs Check</v>
      </c>
    </row>
    <row r="497" spans="1:22" x14ac:dyDescent="0.25">
      <c r="A497" t="s">
        <v>13</v>
      </c>
      <c r="B497" s="5">
        <v>45480</v>
      </c>
      <c r="C497">
        <v>6</v>
      </c>
      <c r="D497">
        <v>16.2</v>
      </c>
      <c r="E497">
        <v>23.7</v>
      </c>
      <c r="F497">
        <v>0</v>
      </c>
      <c r="H497">
        <v>0</v>
      </c>
      <c r="I497">
        <v>0</v>
      </c>
      <c r="J497">
        <v>0</v>
      </c>
      <c r="K497">
        <v>215.23</v>
      </c>
      <c r="L497">
        <f t="shared" si="63"/>
        <v>80</v>
      </c>
      <c r="M497">
        <f t="shared" si="64"/>
        <v>1008.8000000000003</v>
      </c>
      <c r="N497">
        <f t="shared" si="65"/>
        <v>5</v>
      </c>
      <c r="O497">
        <f>IFERROR(E497 / VLOOKUP(A497, Baselines!A:B, 2, FALSE) * 100, 0)</f>
        <v>85.256996524602187</v>
      </c>
      <c r="P497" s="6">
        <f t="shared" si="66"/>
        <v>0.47119724126232843</v>
      </c>
      <c r="Q497">
        <f t="shared" si="67"/>
        <v>89.911999999999992</v>
      </c>
      <c r="R497" s="6">
        <f t="shared" si="68"/>
        <v>0.89911999999999992</v>
      </c>
      <c r="S497">
        <f t="shared" si="69"/>
        <v>0.85</v>
      </c>
      <c r="T497">
        <f>COUNTIF($A$2:$A497,A497)-1</f>
        <v>79</v>
      </c>
      <c r="U497" s="6">
        <f t="shared" si="70"/>
        <v>0.36011343402921697</v>
      </c>
      <c r="V497" s="6" t="str">
        <f t="shared" si="71"/>
        <v>Needs Check</v>
      </c>
    </row>
    <row r="498" spans="1:22" x14ac:dyDescent="0.25">
      <c r="A498" t="s">
        <v>13</v>
      </c>
      <c r="B498" s="5">
        <v>45487</v>
      </c>
      <c r="C498">
        <v>7</v>
      </c>
      <c r="D498">
        <v>14</v>
      </c>
      <c r="E498">
        <v>13.3</v>
      </c>
      <c r="F498">
        <v>0</v>
      </c>
      <c r="H498">
        <v>0</v>
      </c>
      <c r="I498">
        <v>0</v>
      </c>
      <c r="J498">
        <v>0</v>
      </c>
      <c r="K498">
        <v>239.15</v>
      </c>
      <c r="L498">
        <f t="shared" si="63"/>
        <v>81</v>
      </c>
      <c r="M498">
        <f t="shared" si="64"/>
        <v>1022.8000000000003</v>
      </c>
      <c r="N498">
        <f t="shared" si="65"/>
        <v>5</v>
      </c>
      <c r="O498">
        <f>IFERROR(E498 / VLOOKUP(A498, Baselines!A:B, 2, FALSE) * 100, 0)</f>
        <v>47.844643619291524</v>
      </c>
      <c r="P498" s="6">
        <f t="shared" si="66"/>
        <v>0.26442714383075816</v>
      </c>
      <c r="Q498">
        <f t="shared" si="67"/>
        <v>89.771999999999991</v>
      </c>
      <c r="R498" s="6">
        <f t="shared" si="68"/>
        <v>0.89771999999999996</v>
      </c>
      <c r="S498">
        <f t="shared" si="69"/>
        <v>0.85</v>
      </c>
      <c r="T498">
        <f>COUNTIF($A$2:$A498,A498)-1</f>
        <v>80</v>
      </c>
      <c r="U498" s="6">
        <f t="shared" si="70"/>
        <v>0.20177430522578596</v>
      </c>
      <c r="V498" s="6" t="str">
        <f t="shared" si="71"/>
        <v>Critical</v>
      </c>
    </row>
    <row r="499" spans="1:22" x14ac:dyDescent="0.25">
      <c r="A499" t="s">
        <v>13</v>
      </c>
      <c r="B499" s="5">
        <v>45494</v>
      </c>
      <c r="C499">
        <v>5</v>
      </c>
      <c r="D499">
        <v>26</v>
      </c>
      <c r="E499">
        <v>45.8</v>
      </c>
      <c r="F499">
        <v>1</v>
      </c>
      <c r="G499" t="s">
        <v>26</v>
      </c>
      <c r="H499">
        <v>825.6</v>
      </c>
      <c r="I499">
        <v>0</v>
      </c>
      <c r="J499">
        <v>0</v>
      </c>
      <c r="K499">
        <v>159.02000000000001</v>
      </c>
      <c r="L499">
        <f t="shared" si="63"/>
        <v>82</v>
      </c>
      <c r="M499">
        <f t="shared" si="64"/>
        <v>1048.8000000000002</v>
      </c>
      <c r="N499">
        <f t="shared" si="65"/>
        <v>5</v>
      </c>
      <c r="O499">
        <f>IFERROR(E499 / VLOOKUP(A499, Baselines!A:B, 2, FALSE) * 100, 0)</f>
        <v>164.75824644838733</v>
      </c>
      <c r="P499" s="6">
        <f t="shared" si="66"/>
        <v>0.91058369830441521</v>
      </c>
      <c r="Q499">
        <f t="shared" si="67"/>
        <v>89.512</v>
      </c>
      <c r="R499" s="6">
        <f t="shared" si="68"/>
        <v>0.89512000000000003</v>
      </c>
      <c r="S499">
        <f t="shared" si="69"/>
        <v>0.85</v>
      </c>
      <c r="T499">
        <f>COUNTIF($A$2:$A499,A499)-1</f>
        <v>81</v>
      </c>
      <c r="U499" s="6">
        <f t="shared" si="70"/>
        <v>0.69281942802231089</v>
      </c>
      <c r="V499" s="6" t="str">
        <f t="shared" si="71"/>
        <v>Needs Check</v>
      </c>
    </row>
    <row r="500" spans="1:22" x14ac:dyDescent="0.25">
      <c r="A500" t="s">
        <v>13</v>
      </c>
      <c r="B500" s="5">
        <v>45501</v>
      </c>
      <c r="C500">
        <v>5</v>
      </c>
      <c r="D500">
        <v>4.5</v>
      </c>
      <c r="E500">
        <v>32.9</v>
      </c>
      <c r="F500">
        <v>0</v>
      </c>
      <c r="H500">
        <v>0</v>
      </c>
      <c r="I500">
        <v>0</v>
      </c>
      <c r="J500">
        <v>0</v>
      </c>
      <c r="K500">
        <v>27.59</v>
      </c>
      <c r="L500">
        <f t="shared" si="63"/>
        <v>83</v>
      </c>
      <c r="M500">
        <f t="shared" si="64"/>
        <v>1053.3000000000002</v>
      </c>
      <c r="N500">
        <f t="shared" si="65"/>
        <v>5</v>
      </c>
      <c r="O500">
        <f>IFERROR(E500 / VLOOKUP(A500, Baselines!A:B, 2, FALSE) * 100, 0)</f>
        <v>118.35253947930006</v>
      </c>
      <c r="P500" s="6">
        <f t="shared" si="66"/>
        <v>0.65410925052871738</v>
      </c>
      <c r="Q500">
        <f t="shared" si="67"/>
        <v>89.466999999999999</v>
      </c>
      <c r="R500" s="6">
        <f t="shared" si="68"/>
        <v>0.89466999999999997</v>
      </c>
      <c r="S500">
        <f t="shared" si="69"/>
        <v>0.85</v>
      </c>
      <c r="T500">
        <f>COUNTIF($A$2:$A500,A500)-1</f>
        <v>82</v>
      </c>
      <c r="U500" s="6">
        <f t="shared" si="70"/>
        <v>0.4974301346949484</v>
      </c>
      <c r="V500" s="6" t="str">
        <f t="shared" si="71"/>
        <v>Needs Check</v>
      </c>
    </row>
    <row r="501" spans="1:22" x14ac:dyDescent="0.25">
      <c r="A501" t="s">
        <v>13</v>
      </c>
      <c r="B501" s="5">
        <v>45508</v>
      </c>
      <c r="C501">
        <v>0</v>
      </c>
      <c r="D501">
        <v>0</v>
      </c>
      <c r="E501">
        <v>0</v>
      </c>
      <c r="F501">
        <v>0</v>
      </c>
      <c r="H501">
        <v>0</v>
      </c>
      <c r="I501">
        <v>0</v>
      </c>
      <c r="J501">
        <v>0</v>
      </c>
      <c r="K501">
        <v>0</v>
      </c>
      <c r="L501">
        <f t="shared" si="63"/>
        <v>84</v>
      </c>
      <c r="M501">
        <f t="shared" si="64"/>
        <v>1053.3000000000002</v>
      </c>
      <c r="N501">
        <f t="shared" si="65"/>
        <v>5</v>
      </c>
      <c r="O501">
        <f>IFERROR(E501 / VLOOKUP(A501, Baselines!A:B, 2, FALSE) * 100, 0)</f>
        <v>0</v>
      </c>
      <c r="P501" s="6">
        <f t="shared" si="66"/>
        <v>0</v>
      </c>
      <c r="Q501">
        <f t="shared" si="67"/>
        <v>89.466999999999999</v>
      </c>
      <c r="R501" s="6">
        <f t="shared" si="68"/>
        <v>0.89466999999999997</v>
      </c>
      <c r="S501">
        <f t="shared" si="69"/>
        <v>0.85</v>
      </c>
      <c r="T501">
        <f>COUNTIF($A$2:$A501,A501)-1</f>
        <v>83</v>
      </c>
      <c r="U501" s="6">
        <f t="shared" si="70"/>
        <v>0</v>
      </c>
      <c r="V501" s="6" t="str">
        <f t="shared" si="71"/>
        <v>Critical</v>
      </c>
    </row>
    <row r="502" spans="1:22" x14ac:dyDescent="0.25">
      <c r="A502" t="s">
        <v>13</v>
      </c>
      <c r="B502" s="5">
        <v>45515</v>
      </c>
      <c r="C502">
        <v>7</v>
      </c>
      <c r="D502">
        <v>28</v>
      </c>
      <c r="E502">
        <v>23.2</v>
      </c>
      <c r="F502">
        <v>0</v>
      </c>
      <c r="H502">
        <v>0</v>
      </c>
      <c r="I502">
        <v>0</v>
      </c>
      <c r="J502">
        <v>0</v>
      </c>
      <c r="K502">
        <v>163.59</v>
      </c>
      <c r="L502">
        <f t="shared" si="63"/>
        <v>85</v>
      </c>
      <c r="M502">
        <f t="shared" si="64"/>
        <v>1081.3000000000002</v>
      </c>
      <c r="N502">
        <f t="shared" si="65"/>
        <v>5</v>
      </c>
      <c r="O502">
        <f>IFERROR(E502 / VLOOKUP(A502, Baselines!A:B, 2, FALSE) * 100, 0)</f>
        <v>83.458325711846854</v>
      </c>
      <c r="P502" s="6">
        <f t="shared" si="66"/>
        <v>0.46125637119350288</v>
      </c>
      <c r="Q502">
        <f t="shared" si="67"/>
        <v>89.186999999999998</v>
      </c>
      <c r="R502" s="6">
        <f t="shared" si="68"/>
        <v>0.89186999999999994</v>
      </c>
      <c r="S502">
        <f t="shared" si="69"/>
        <v>0.85</v>
      </c>
      <c r="T502">
        <f>COUNTIF($A$2:$A502,A502)-1</f>
        <v>84</v>
      </c>
      <c r="U502" s="6">
        <f t="shared" si="70"/>
        <v>0.34967361180989698</v>
      </c>
      <c r="V502" s="6" t="str">
        <f t="shared" si="71"/>
        <v>Needs Check</v>
      </c>
    </row>
    <row r="503" spans="1:22" x14ac:dyDescent="0.25">
      <c r="A503" t="s">
        <v>13</v>
      </c>
      <c r="B503" s="5">
        <v>45522</v>
      </c>
      <c r="C503">
        <v>2</v>
      </c>
      <c r="D503">
        <v>3.2</v>
      </c>
      <c r="E503">
        <v>39.799999999999997</v>
      </c>
      <c r="F503">
        <v>1</v>
      </c>
      <c r="G503" t="s">
        <v>26</v>
      </c>
      <c r="H503">
        <v>746.43</v>
      </c>
      <c r="I503">
        <v>0</v>
      </c>
      <c r="J503">
        <v>0</v>
      </c>
      <c r="K503">
        <v>36.78</v>
      </c>
      <c r="L503">
        <f t="shared" si="63"/>
        <v>86</v>
      </c>
      <c r="M503">
        <f t="shared" si="64"/>
        <v>1084.5000000000002</v>
      </c>
      <c r="N503">
        <f t="shared" si="65"/>
        <v>5</v>
      </c>
      <c r="O503">
        <f>IFERROR(E503 / VLOOKUP(A503, Baselines!A:B, 2, FALSE) * 100, 0)</f>
        <v>143.17419669532347</v>
      </c>
      <c r="P503" s="6">
        <f t="shared" si="66"/>
        <v>0.7912932574785092</v>
      </c>
      <c r="Q503">
        <f t="shared" si="67"/>
        <v>89.155000000000001</v>
      </c>
      <c r="R503" s="6">
        <f t="shared" si="68"/>
        <v>0.89155000000000006</v>
      </c>
      <c r="S503">
        <f t="shared" si="69"/>
        <v>0.85</v>
      </c>
      <c r="T503">
        <f>COUNTIF($A$2:$A503,A503)-1</f>
        <v>85</v>
      </c>
      <c r="U503" s="6">
        <f t="shared" si="70"/>
        <v>0.59965587814922017</v>
      </c>
      <c r="V503" s="6" t="str">
        <f t="shared" si="71"/>
        <v>Needs Check</v>
      </c>
    </row>
    <row r="504" spans="1:22" x14ac:dyDescent="0.25">
      <c r="A504" t="s">
        <v>13</v>
      </c>
      <c r="B504" s="5">
        <v>45529</v>
      </c>
      <c r="C504">
        <v>3</v>
      </c>
      <c r="D504">
        <v>5.0999999999999996</v>
      </c>
      <c r="E504">
        <v>38.700000000000003</v>
      </c>
      <c r="F504">
        <v>0</v>
      </c>
      <c r="H504">
        <v>0</v>
      </c>
      <c r="I504">
        <v>0</v>
      </c>
      <c r="J504">
        <v>0</v>
      </c>
      <c r="K504">
        <v>40.24</v>
      </c>
      <c r="L504">
        <f t="shared" si="63"/>
        <v>87</v>
      </c>
      <c r="M504">
        <f t="shared" si="64"/>
        <v>1089.6000000000001</v>
      </c>
      <c r="N504">
        <f t="shared" si="65"/>
        <v>5</v>
      </c>
      <c r="O504">
        <f>IFERROR(E504 / VLOOKUP(A504, Baselines!A:B, 2, FALSE) * 100, 0)</f>
        <v>139.2171209072618</v>
      </c>
      <c r="P504" s="6">
        <f t="shared" si="66"/>
        <v>0.76942334332709328</v>
      </c>
      <c r="Q504">
        <f t="shared" si="67"/>
        <v>89.103999999999999</v>
      </c>
      <c r="R504" s="6">
        <f t="shared" si="68"/>
        <v>0.89103999999999994</v>
      </c>
      <c r="S504">
        <f t="shared" si="69"/>
        <v>0.85</v>
      </c>
      <c r="T504">
        <f>COUNTIF($A$2:$A504,A504)-1</f>
        <v>86</v>
      </c>
      <c r="U504" s="6">
        <f t="shared" si="70"/>
        <v>0.58274892946244716</v>
      </c>
      <c r="V504" s="6" t="str">
        <f t="shared" si="71"/>
        <v>Needs Check</v>
      </c>
    </row>
    <row r="505" spans="1:22" x14ac:dyDescent="0.25">
      <c r="A505" t="s">
        <v>13</v>
      </c>
      <c r="B505" s="5">
        <v>45536</v>
      </c>
      <c r="C505">
        <v>3</v>
      </c>
      <c r="D505">
        <v>13.2</v>
      </c>
      <c r="E505">
        <v>29.8</v>
      </c>
      <c r="F505">
        <v>0</v>
      </c>
      <c r="H505">
        <v>0</v>
      </c>
      <c r="I505">
        <v>0</v>
      </c>
      <c r="J505">
        <v>0</v>
      </c>
      <c r="K505">
        <v>210.85</v>
      </c>
      <c r="L505">
        <f t="shared" si="63"/>
        <v>88</v>
      </c>
      <c r="M505">
        <f t="shared" si="64"/>
        <v>1102.8000000000002</v>
      </c>
      <c r="N505">
        <f t="shared" si="65"/>
        <v>5</v>
      </c>
      <c r="O505">
        <f>IFERROR(E505 / VLOOKUP(A505, Baselines!A:B, 2, FALSE) * 100, 0)</f>
        <v>107.20078044021707</v>
      </c>
      <c r="P505" s="6">
        <f t="shared" si="66"/>
        <v>0.59247585610199938</v>
      </c>
      <c r="Q505">
        <f t="shared" si="67"/>
        <v>88.971999999999994</v>
      </c>
      <c r="R505" s="6">
        <f t="shared" si="68"/>
        <v>0.88971999999999996</v>
      </c>
      <c r="S505">
        <f t="shared" si="69"/>
        <v>0.85</v>
      </c>
      <c r="T505">
        <f>COUNTIF($A$2:$A505,A505)-1</f>
        <v>87</v>
      </c>
      <c r="U505" s="6">
        <f t="shared" si="70"/>
        <v>0.44806697588741023</v>
      </c>
      <c r="V505" s="6" t="str">
        <f t="shared" si="71"/>
        <v>Needs Check</v>
      </c>
    </row>
    <row r="506" spans="1:22" x14ac:dyDescent="0.25">
      <c r="A506" t="s">
        <v>13</v>
      </c>
      <c r="B506" s="5">
        <v>45543</v>
      </c>
      <c r="C506">
        <v>0</v>
      </c>
      <c r="D506">
        <v>0</v>
      </c>
      <c r="E506">
        <v>0</v>
      </c>
      <c r="F506">
        <v>1</v>
      </c>
      <c r="G506" t="s">
        <v>26</v>
      </c>
      <c r="H506">
        <v>336.94</v>
      </c>
      <c r="I506">
        <v>0</v>
      </c>
      <c r="J506">
        <v>0</v>
      </c>
      <c r="K506">
        <v>0</v>
      </c>
      <c r="L506">
        <f t="shared" si="63"/>
        <v>89</v>
      </c>
      <c r="M506">
        <f t="shared" si="64"/>
        <v>1102.8000000000002</v>
      </c>
      <c r="N506">
        <f t="shared" si="65"/>
        <v>5</v>
      </c>
      <c r="O506">
        <f>IFERROR(E506 / VLOOKUP(A506, Baselines!A:B, 2, FALSE) * 100, 0)</f>
        <v>0</v>
      </c>
      <c r="P506" s="6">
        <f t="shared" si="66"/>
        <v>0</v>
      </c>
      <c r="Q506">
        <f t="shared" si="67"/>
        <v>88.971999999999994</v>
      </c>
      <c r="R506" s="6">
        <f t="shared" si="68"/>
        <v>0.88971999999999996</v>
      </c>
      <c r="S506">
        <f t="shared" si="69"/>
        <v>0.85</v>
      </c>
      <c r="T506">
        <f>COUNTIF($A$2:$A506,A506)-1</f>
        <v>88</v>
      </c>
      <c r="U506" s="6">
        <f t="shared" si="70"/>
        <v>0</v>
      </c>
      <c r="V506" s="6" t="str">
        <f t="shared" si="71"/>
        <v>Critical</v>
      </c>
    </row>
    <row r="507" spans="1:22" x14ac:dyDescent="0.25">
      <c r="A507" t="s">
        <v>13</v>
      </c>
      <c r="B507" s="5">
        <v>45550</v>
      </c>
      <c r="C507">
        <v>3</v>
      </c>
      <c r="D507">
        <v>12.9</v>
      </c>
      <c r="E507">
        <v>38.1</v>
      </c>
      <c r="F507">
        <v>1</v>
      </c>
      <c r="G507" t="s">
        <v>26</v>
      </c>
      <c r="H507">
        <v>863.75</v>
      </c>
      <c r="I507">
        <v>0</v>
      </c>
      <c r="J507">
        <v>0</v>
      </c>
      <c r="K507">
        <v>108.56</v>
      </c>
      <c r="L507">
        <f t="shared" si="63"/>
        <v>90</v>
      </c>
      <c r="M507">
        <f t="shared" si="64"/>
        <v>1115.7000000000003</v>
      </c>
      <c r="N507">
        <f t="shared" si="65"/>
        <v>5</v>
      </c>
      <c r="O507">
        <f>IFERROR(E507 / VLOOKUP(A507, Baselines!A:B, 2, FALSE) * 100, 0)</f>
        <v>137.05871593195539</v>
      </c>
      <c r="P507" s="6">
        <f t="shared" si="66"/>
        <v>0.75749429924450251</v>
      </c>
      <c r="Q507">
        <f t="shared" si="67"/>
        <v>88.842999999999989</v>
      </c>
      <c r="R507" s="6">
        <f t="shared" si="68"/>
        <v>0.88842999999999994</v>
      </c>
      <c r="S507">
        <f t="shared" si="69"/>
        <v>0.85</v>
      </c>
      <c r="T507">
        <f>COUNTIF($A$2:$A507,A507)-1</f>
        <v>89</v>
      </c>
      <c r="U507" s="6">
        <f t="shared" si="70"/>
        <v>0.57203356123612437</v>
      </c>
      <c r="V507" s="6" t="str">
        <f t="shared" si="71"/>
        <v>Needs Check</v>
      </c>
    </row>
    <row r="508" spans="1:22" x14ac:dyDescent="0.25">
      <c r="A508" t="s">
        <v>13</v>
      </c>
      <c r="B508" s="5">
        <v>45557</v>
      </c>
      <c r="C508">
        <v>6</v>
      </c>
      <c r="D508">
        <v>24</v>
      </c>
      <c r="E508">
        <v>33.700000000000003</v>
      </c>
      <c r="F508">
        <v>0</v>
      </c>
      <c r="H508">
        <v>0</v>
      </c>
      <c r="I508">
        <v>0</v>
      </c>
      <c r="J508">
        <v>0</v>
      </c>
      <c r="K508">
        <v>222.75</v>
      </c>
      <c r="L508">
        <f t="shared" si="63"/>
        <v>91</v>
      </c>
      <c r="M508">
        <f t="shared" si="64"/>
        <v>1139.7000000000003</v>
      </c>
      <c r="N508">
        <f t="shared" si="65"/>
        <v>5</v>
      </c>
      <c r="O508">
        <f>IFERROR(E508 / VLOOKUP(A508, Baselines!A:B, 2, FALSE) * 100, 0)</f>
        <v>121.23041277970859</v>
      </c>
      <c r="P508" s="6">
        <f t="shared" si="66"/>
        <v>0.67001464263883825</v>
      </c>
      <c r="Q508">
        <f t="shared" si="67"/>
        <v>88.602999999999994</v>
      </c>
      <c r="R508" s="6">
        <f t="shared" si="68"/>
        <v>0.88602999999999998</v>
      </c>
      <c r="S508">
        <f t="shared" si="69"/>
        <v>0.85</v>
      </c>
      <c r="T508">
        <f>COUNTIF($A$2:$A508,A508)-1</f>
        <v>90</v>
      </c>
      <c r="U508" s="6">
        <f t="shared" si="70"/>
        <v>0.50460511274469633</v>
      </c>
      <c r="V508" s="6" t="str">
        <f t="shared" si="71"/>
        <v>Needs Check</v>
      </c>
    </row>
    <row r="509" spans="1:22" x14ac:dyDescent="0.25">
      <c r="A509" t="s">
        <v>13</v>
      </c>
      <c r="B509" s="5">
        <v>45564</v>
      </c>
      <c r="C509">
        <v>6</v>
      </c>
      <c r="D509">
        <v>11.4</v>
      </c>
      <c r="E509">
        <v>23.8</v>
      </c>
      <c r="F509">
        <v>0</v>
      </c>
      <c r="H509">
        <v>0</v>
      </c>
      <c r="I509">
        <v>1</v>
      </c>
      <c r="J509">
        <v>6</v>
      </c>
      <c r="K509">
        <v>100.04</v>
      </c>
      <c r="L509">
        <f t="shared" si="63"/>
        <v>92</v>
      </c>
      <c r="M509">
        <f t="shared" si="64"/>
        <v>1151.1000000000004</v>
      </c>
      <c r="N509">
        <f t="shared" si="65"/>
        <v>6</v>
      </c>
      <c r="O509">
        <f>IFERROR(E509 / VLOOKUP(A509, Baselines!A:B, 2, FALSE) * 100, 0)</f>
        <v>85.616730687153236</v>
      </c>
      <c r="P509" s="6">
        <f t="shared" si="66"/>
        <v>0.47318541527609348</v>
      </c>
      <c r="Q509">
        <f t="shared" si="67"/>
        <v>88.48899999999999</v>
      </c>
      <c r="R509" s="6">
        <f t="shared" si="68"/>
        <v>0.88488999999999995</v>
      </c>
      <c r="S509">
        <f t="shared" si="69"/>
        <v>0.82000000000000006</v>
      </c>
      <c r="T509">
        <f>COUNTIF($A$2:$A509,A509)-1</f>
        <v>91</v>
      </c>
      <c r="U509" s="6">
        <f t="shared" si="70"/>
        <v>0.34334797454140314</v>
      </c>
      <c r="V509" s="6" t="str">
        <f t="shared" si="71"/>
        <v>Needs Check</v>
      </c>
    </row>
    <row r="510" spans="1:22" x14ac:dyDescent="0.25">
      <c r="A510" t="s">
        <v>13</v>
      </c>
      <c r="B510" s="5">
        <v>45571</v>
      </c>
      <c r="C510">
        <v>2</v>
      </c>
      <c r="D510">
        <v>1.8</v>
      </c>
      <c r="E510">
        <v>12.5</v>
      </c>
      <c r="F510">
        <v>0</v>
      </c>
      <c r="H510">
        <v>0</v>
      </c>
      <c r="I510">
        <v>0</v>
      </c>
      <c r="J510">
        <v>0</v>
      </c>
      <c r="K510">
        <v>25.74</v>
      </c>
      <c r="L510">
        <f t="shared" si="63"/>
        <v>93</v>
      </c>
      <c r="M510">
        <f t="shared" si="64"/>
        <v>1152.9000000000003</v>
      </c>
      <c r="N510">
        <f t="shared" si="65"/>
        <v>6</v>
      </c>
      <c r="O510">
        <f>IFERROR(E510 / VLOOKUP(A510, Baselines!A:B, 2, FALSE) * 100, 0)</f>
        <v>44.966770318883</v>
      </c>
      <c r="P510" s="6">
        <f t="shared" si="66"/>
        <v>0.24852175172063731</v>
      </c>
      <c r="Q510">
        <f t="shared" si="67"/>
        <v>88.471000000000004</v>
      </c>
      <c r="R510" s="6">
        <f t="shared" si="68"/>
        <v>0.88471</v>
      </c>
      <c r="S510">
        <f t="shared" si="69"/>
        <v>0.82000000000000006</v>
      </c>
      <c r="T510">
        <f>COUNTIF($A$2:$A510,A510)-1</f>
        <v>92</v>
      </c>
      <c r="U510" s="6">
        <f t="shared" si="70"/>
        <v>0.18029313675110734</v>
      </c>
      <c r="V510" s="6" t="str">
        <f t="shared" si="71"/>
        <v>Critical</v>
      </c>
    </row>
    <row r="511" spans="1:22" x14ac:dyDescent="0.25">
      <c r="A511" t="s">
        <v>13</v>
      </c>
      <c r="B511" s="5">
        <v>45578</v>
      </c>
      <c r="C511">
        <v>6</v>
      </c>
      <c r="D511">
        <v>5.4</v>
      </c>
      <c r="E511">
        <v>40.6</v>
      </c>
      <c r="F511">
        <v>0</v>
      </c>
      <c r="H511">
        <v>0</v>
      </c>
      <c r="I511">
        <v>1</v>
      </c>
      <c r="J511">
        <v>6</v>
      </c>
      <c r="K511">
        <v>81.63</v>
      </c>
      <c r="L511">
        <f t="shared" si="63"/>
        <v>94</v>
      </c>
      <c r="M511">
        <f t="shared" si="64"/>
        <v>1158.3000000000004</v>
      </c>
      <c r="N511">
        <f t="shared" si="65"/>
        <v>7</v>
      </c>
      <c r="O511">
        <f>IFERROR(E511 / VLOOKUP(A511, Baselines!A:B, 2, FALSE) * 100, 0)</f>
        <v>146.05206999573201</v>
      </c>
      <c r="P511" s="6">
        <f t="shared" si="66"/>
        <v>0.80719864958863008</v>
      </c>
      <c r="Q511">
        <f t="shared" si="67"/>
        <v>88.416999999999987</v>
      </c>
      <c r="R511" s="6">
        <f t="shared" si="68"/>
        <v>0.8841699999999999</v>
      </c>
      <c r="S511">
        <f t="shared" si="69"/>
        <v>0.79</v>
      </c>
      <c r="T511">
        <f>COUNTIF($A$2:$A511,A511)-1</f>
        <v>93</v>
      </c>
      <c r="U511" s="6">
        <f t="shared" si="70"/>
        <v>0.56382365570535542</v>
      </c>
      <c r="V511" s="6" t="str">
        <f t="shared" si="71"/>
        <v>Needs Check</v>
      </c>
    </row>
    <row r="512" spans="1:22" x14ac:dyDescent="0.25">
      <c r="A512" t="s">
        <v>13</v>
      </c>
      <c r="B512" s="5">
        <v>45585</v>
      </c>
      <c r="C512">
        <v>5</v>
      </c>
      <c r="D512">
        <v>18.5</v>
      </c>
      <c r="E512">
        <v>46.7</v>
      </c>
      <c r="F512">
        <v>0</v>
      </c>
      <c r="H512">
        <v>0</v>
      </c>
      <c r="I512">
        <v>0</v>
      </c>
      <c r="J512">
        <v>0</v>
      </c>
      <c r="K512">
        <v>280.7</v>
      </c>
      <c r="L512">
        <f t="shared" si="63"/>
        <v>95</v>
      </c>
      <c r="M512">
        <f t="shared" si="64"/>
        <v>1176.8000000000004</v>
      </c>
      <c r="N512">
        <f t="shared" si="65"/>
        <v>7</v>
      </c>
      <c r="O512">
        <f>IFERROR(E512 / VLOOKUP(A512, Baselines!A:B, 2, FALSE) * 100, 0)</f>
        <v>167.99585391134693</v>
      </c>
      <c r="P512" s="6">
        <f t="shared" si="66"/>
        <v>0.92847726442830114</v>
      </c>
      <c r="Q512">
        <f t="shared" si="67"/>
        <v>88.231999999999999</v>
      </c>
      <c r="R512" s="6">
        <f t="shared" si="68"/>
        <v>0.88231999999999999</v>
      </c>
      <c r="S512">
        <f t="shared" si="69"/>
        <v>0.79</v>
      </c>
      <c r="T512">
        <f>COUNTIF($A$2:$A512,A512)-1</f>
        <v>94</v>
      </c>
      <c r="U512" s="6">
        <f t="shared" si="70"/>
        <v>0.6471791073607992</v>
      </c>
      <c r="V512" s="6" t="str">
        <f t="shared" si="71"/>
        <v>Needs Check</v>
      </c>
    </row>
    <row r="513" spans="1:22" x14ac:dyDescent="0.25">
      <c r="A513" t="s">
        <v>13</v>
      </c>
      <c r="B513" s="5">
        <v>45592</v>
      </c>
      <c r="C513">
        <v>1</v>
      </c>
      <c r="D513">
        <v>3.6</v>
      </c>
      <c r="E513">
        <v>39.1</v>
      </c>
      <c r="F513">
        <v>0</v>
      </c>
      <c r="H513">
        <v>0</v>
      </c>
      <c r="I513">
        <v>0</v>
      </c>
      <c r="J513">
        <v>0</v>
      </c>
      <c r="K513">
        <v>61.79</v>
      </c>
      <c r="L513">
        <f t="shared" si="63"/>
        <v>96</v>
      </c>
      <c r="M513">
        <f t="shared" si="64"/>
        <v>1180.4000000000003</v>
      </c>
      <c r="N513">
        <f t="shared" si="65"/>
        <v>7</v>
      </c>
      <c r="O513">
        <f>IFERROR(E513 / VLOOKUP(A513, Baselines!A:B, 2, FALSE) * 100, 0)</f>
        <v>140.65605755746603</v>
      </c>
      <c r="P513" s="6">
        <f t="shared" si="66"/>
        <v>0.77737603938215349</v>
      </c>
      <c r="Q513">
        <f t="shared" si="67"/>
        <v>88.195999999999998</v>
      </c>
      <c r="R513" s="6">
        <f t="shared" si="68"/>
        <v>0.88195999999999997</v>
      </c>
      <c r="S513">
        <f t="shared" si="69"/>
        <v>0.79</v>
      </c>
      <c r="T513">
        <f>COUNTIF($A$2:$A513,A513)-1</f>
        <v>95</v>
      </c>
      <c r="U513" s="6">
        <f t="shared" si="70"/>
        <v>0.54163551163785251</v>
      </c>
      <c r="V513" s="6" t="str">
        <f t="shared" si="71"/>
        <v>Needs Check</v>
      </c>
    </row>
    <row r="514" spans="1:22" x14ac:dyDescent="0.25">
      <c r="A514" t="s">
        <v>13</v>
      </c>
      <c r="B514" s="5">
        <v>45599</v>
      </c>
      <c r="C514">
        <v>5</v>
      </c>
      <c r="D514">
        <v>16</v>
      </c>
      <c r="E514">
        <v>40.5</v>
      </c>
      <c r="F514">
        <v>0</v>
      </c>
      <c r="H514">
        <v>0</v>
      </c>
      <c r="I514">
        <v>0</v>
      </c>
      <c r="J514">
        <v>0</v>
      </c>
      <c r="K514">
        <v>125.67</v>
      </c>
      <c r="L514">
        <f t="shared" ref="L514:L577" si="72">COUNTIFS($A$2:$A$2000,A514,$B$2:$B$2000,"&lt;="&amp;B514)</f>
        <v>97</v>
      </c>
      <c r="M514">
        <f t="shared" ref="M514:M577" si="73">SUMIFS($D$2:$D$1561, $A$2:$A$1561, A514, $B$2:$B$1561, "&lt;=" &amp; B514)</f>
        <v>1196.4000000000003</v>
      </c>
      <c r="N514">
        <f t="shared" ref="N514:N577" si="74">SUMIFS($I$2:$I$1561, $A$2:$A$1561, A514, $B$2:$B$1561, "&lt;=" &amp; B514, $D$2:$D$1561, "&gt;" &amp; 0)</f>
        <v>7</v>
      </c>
      <c r="O514">
        <f>IFERROR(E514 / VLOOKUP(A514, Baselines!A:B, 2, FALSE) * 100, 0)</f>
        <v>145.69233583318092</v>
      </c>
      <c r="P514" s="6">
        <f t="shared" ref="P514:P577" si="75">O514 / MAX($O$2:$O$1561)</f>
        <v>0.80521047557486491</v>
      </c>
      <c r="Q514">
        <f t="shared" ref="Q514:Q577" si="76">MAX(0, MIN(100, 100*(1 - (M514/10000))))</f>
        <v>88.035999999999987</v>
      </c>
      <c r="R514" s="6">
        <f t="shared" ref="R514:R577" si="77">Q514/100</f>
        <v>0.88035999999999992</v>
      </c>
      <c r="S514">
        <f t="shared" ref="S514:S577" si="78">MAX(0, 1 - 0.03 * N514)</f>
        <v>0.79</v>
      </c>
      <c r="T514">
        <f>COUNTIF($A$2:$A514,A514)-1</f>
        <v>96</v>
      </c>
      <c r="U514" s="6">
        <f t="shared" ref="U514:U577" si="79">MAX(0, MIN(1, R514 * S514 * P514))</f>
        <v>0.56001132447889956</v>
      </c>
      <c r="V514" s="6" t="str">
        <f t="shared" ref="V514:V577" si="80">IF(U514&gt;0.7,"Good",IF(U514&gt;0.3,"Needs Check","Critical"))</f>
        <v>Needs Check</v>
      </c>
    </row>
    <row r="515" spans="1:22" x14ac:dyDescent="0.25">
      <c r="A515" t="s">
        <v>13</v>
      </c>
      <c r="B515" s="5">
        <v>45606</v>
      </c>
      <c r="C515">
        <v>2</v>
      </c>
      <c r="D515">
        <v>1.4</v>
      </c>
      <c r="E515">
        <v>24.1</v>
      </c>
      <c r="F515">
        <v>0</v>
      </c>
      <c r="H515">
        <v>0</v>
      </c>
      <c r="I515">
        <v>0</v>
      </c>
      <c r="J515">
        <v>0</v>
      </c>
      <c r="K515">
        <v>26.39</v>
      </c>
      <c r="L515">
        <f t="shared" si="72"/>
        <v>98</v>
      </c>
      <c r="M515">
        <f t="shared" si="73"/>
        <v>1197.8000000000004</v>
      </c>
      <c r="N515">
        <f t="shared" si="74"/>
        <v>7</v>
      </c>
      <c r="O515">
        <f>IFERROR(E515 / VLOOKUP(A515, Baselines!A:B, 2, FALSE) * 100, 0)</f>
        <v>86.695933174806441</v>
      </c>
      <c r="P515" s="6">
        <f t="shared" si="75"/>
        <v>0.47914993731738881</v>
      </c>
      <c r="Q515">
        <f t="shared" si="76"/>
        <v>88.022000000000006</v>
      </c>
      <c r="R515" s="6">
        <f t="shared" si="77"/>
        <v>0.88022</v>
      </c>
      <c r="S515">
        <f t="shared" si="78"/>
        <v>0.79</v>
      </c>
      <c r="T515">
        <f>COUNTIF($A$2:$A515,A515)-1</f>
        <v>97</v>
      </c>
      <c r="U515" s="6">
        <f t="shared" si="79"/>
        <v>0.33318831268215449</v>
      </c>
      <c r="V515" s="6" t="str">
        <f t="shared" si="80"/>
        <v>Needs Check</v>
      </c>
    </row>
    <row r="516" spans="1:22" x14ac:dyDescent="0.25">
      <c r="A516" t="s">
        <v>13</v>
      </c>
      <c r="B516" s="5">
        <v>45613</v>
      </c>
      <c r="C516">
        <v>6</v>
      </c>
      <c r="D516">
        <v>18</v>
      </c>
      <c r="E516">
        <v>46</v>
      </c>
      <c r="F516">
        <v>0</v>
      </c>
      <c r="H516">
        <v>0</v>
      </c>
      <c r="I516">
        <v>0</v>
      </c>
      <c r="J516">
        <v>0</v>
      </c>
      <c r="K516">
        <v>292.64999999999998</v>
      </c>
      <c r="L516">
        <f t="shared" si="72"/>
        <v>99</v>
      </c>
      <c r="M516">
        <f t="shared" si="73"/>
        <v>1215.8000000000004</v>
      </c>
      <c r="N516">
        <f t="shared" si="74"/>
        <v>7</v>
      </c>
      <c r="O516">
        <f>IFERROR(E516 / VLOOKUP(A516, Baselines!A:B, 2, FALSE) * 100, 0)</f>
        <v>165.47771477348948</v>
      </c>
      <c r="P516" s="6">
        <f t="shared" si="75"/>
        <v>0.91456004633194554</v>
      </c>
      <c r="Q516">
        <f t="shared" si="76"/>
        <v>87.841999999999999</v>
      </c>
      <c r="R516" s="6">
        <f t="shared" si="77"/>
        <v>0.87841999999999998</v>
      </c>
      <c r="S516">
        <f t="shared" si="78"/>
        <v>0.79</v>
      </c>
      <c r="T516">
        <f>COUNTIF($A$2:$A516,A516)-1</f>
        <v>98</v>
      </c>
      <c r="U516" s="6">
        <f t="shared" si="79"/>
        <v>0.634660590360137</v>
      </c>
      <c r="V516" s="6" t="str">
        <f t="shared" si="80"/>
        <v>Needs Check</v>
      </c>
    </row>
    <row r="517" spans="1:22" x14ac:dyDescent="0.25">
      <c r="A517" t="s">
        <v>13</v>
      </c>
      <c r="B517" s="5">
        <v>45620</v>
      </c>
      <c r="C517">
        <v>6</v>
      </c>
      <c r="D517">
        <v>34.200000000000003</v>
      </c>
      <c r="E517">
        <v>44.9</v>
      </c>
      <c r="F517">
        <v>0</v>
      </c>
      <c r="H517">
        <v>0</v>
      </c>
      <c r="I517">
        <v>0</v>
      </c>
      <c r="J517">
        <v>0</v>
      </c>
      <c r="K517">
        <v>617.44000000000005</v>
      </c>
      <c r="L517">
        <f t="shared" si="72"/>
        <v>100</v>
      </c>
      <c r="M517">
        <f t="shared" si="73"/>
        <v>1250.0000000000005</v>
      </c>
      <c r="N517">
        <f t="shared" si="74"/>
        <v>7</v>
      </c>
      <c r="O517">
        <f>IFERROR(E517 / VLOOKUP(A517, Baselines!A:B, 2, FALSE) * 100, 0)</f>
        <v>161.52063898542775</v>
      </c>
      <c r="P517" s="6">
        <f t="shared" si="75"/>
        <v>0.89269013218052928</v>
      </c>
      <c r="Q517">
        <f t="shared" si="76"/>
        <v>87.5</v>
      </c>
      <c r="R517" s="6">
        <f t="shared" si="77"/>
        <v>0.875</v>
      </c>
      <c r="S517">
        <f t="shared" si="78"/>
        <v>0.79</v>
      </c>
      <c r="T517">
        <f>COUNTIF($A$2:$A517,A517)-1</f>
        <v>99</v>
      </c>
      <c r="U517" s="6">
        <f t="shared" si="79"/>
        <v>0.61707205386979092</v>
      </c>
      <c r="V517" s="6" t="str">
        <f t="shared" si="80"/>
        <v>Needs Check</v>
      </c>
    </row>
    <row r="518" spans="1:22" x14ac:dyDescent="0.25">
      <c r="A518" t="s">
        <v>13</v>
      </c>
      <c r="B518" s="5">
        <v>45627</v>
      </c>
      <c r="C518">
        <v>2</v>
      </c>
      <c r="D518">
        <v>5.4</v>
      </c>
      <c r="E518">
        <v>10.6</v>
      </c>
      <c r="F518">
        <v>0</v>
      </c>
      <c r="H518">
        <v>0</v>
      </c>
      <c r="I518">
        <v>0</v>
      </c>
      <c r="J518">
        <v>0</v>
      </c>
      <c r="K518">
        <v>41</v>
      </c>
      <c r="L518">
        <f t="shared" si="72"/>
        <v>101</v>
      </c>
      <c r="M518">
        <f t="shared" si="73"/>
        <v>1255.4000000000005</v>
      </c>
      <c r="N518">
        <f t="shared" si="74"/>
        <v>7</v>
      </c>
      <c r="O518">
        <f>IFERROR(E518 / VLOOKUP(A518, Baselines!A:B, 2, FALSE) * 100, 0)</f>
        <v>38.13182123041279</v>
      </c>
      <c r="P518" s="6">
        <f t="shared" si="75"/>
        <v>0.21074644545910046</v>
      </c>
      <c r="Q518">
        <f t="shared" si="76"/>
        <v>87.445999999999984</v>
      </c>
      <c r="R518" s="6">
        <f t="shared" si="77"/>
        <v>0.87445999999999979</v>
      </c>
      <c r="S518">
        <f t="shared" si="78"/>
        <v>0.79</v>
      </c>
      <c r="T518">
        <f>COUNTIF($A$2:$A518,A518)-1</f>
        <v>100</v>
      </c>
      <c r="U518" s="6">
        <f t="shared" si="79"/>
        <v>0.1455885759899703</v>
      </c>
      <c r="V518" s="6" t="str">
        <f t="shared" si="80"/>
        <v>Critical</v>
      </c>
    </row>
    <row r="519" spans="1:22" x14ac:dyDescent="0.25">
      <c r="A519" t="s">
        <v>13</v>
      </c>
      <c r="B519" s="5">
        <v>45634</v>
      </c>
      <c r="C519">
        <v>2</v>
      </c>
      <c r="D519">
        <v>3.4</v>
      </c>
      <c r="E519">
        <v>10.7</v>
      </c>
      <c r="F519">
        <v>0</v>
      </c>
      <c r="H519">
        <v>0</v>
      </c>
      <c r="I519">
        <v>0</v>
      </c>
      <c r="J519">
        <v>0</v>
      </c>
      <c r="K519">
        <v>27.09</v>
      </c>
      <c r="L519">
        <f t="shared" si="72"/>
        <v>102</v>
      </c>
      <c r="M519">
        <f t="shared" si="73"/>
        <v>1258.8000000000006</v>
      </c>
      <c r="N519">
        <f t="shared" si="74"/>
        <v>7</v>
      </c>
      <c r="O519">
        <f>IFERROR(E519 / VLOOKUP(A519, Baselines!A:B, 2, FALSE) * 100, 0)</f>
        <v>38.491555392963846</v>
      </c>
      <c r="P519" s="6">
        <f t="shared" si="75"/>
        <v>0.21273461947286554</v>
      </c>
      <c r="Q519">
        <f t="shared" si="76"/>
        <v>87.411999999999992</v>
      </c>
      <c r="R519" s="6">
        <f t="shared" si="77"/>
        <v>0.8741199999999999</v>
      </c>
      <c r="S519">
        <f t="shared" si="78"/>
        <v>0.79</v>
      </c>
      <c r="T519">
        <f>COUNTIF($A$2:$A519,A519)-1</f>
        <v>101</v>
      </c>
      <c r="U519" s="6">
        <f t="shared" si="79"/>
        <v>0.14690491260316074</v>
      </c>
      <c r="V519" s="6" t="str">
        <f t="shared" si="80"/>
        <v>Critical</v>
      </c>
    </row>
    <row r="520" spans="1:22" x14ac:dyDescent="0.25">
      <c r="A520" t="s">
        <v>13</v>
      </c>
      <c r="B520" s="5">
        <v>45641</v>
      </c>
      <c r="C520">
        <v>7</v>
      </c>
      <c r="D520">
        <v>18.899999999999999</v>
      </c>
      <c r="E520">
        <v>22.1</v>
      </c>
      <c r="F520">
        <v>0</v>
      </c>
      <c r="H520">
        <v>0</v>
      </c>
      <c r="I520">
        <v>0</v>
      </c>
      <c r="J520">
        <v>0</v>
      </c>
      <c r="K520">
        <v>159.06</v>
      </c>
      <c r="L520">
        <f t="shared" si="72"/>
        <v>103</v>
      </c>
      <c r="M520">
        <f t="shared" si="73"/>
        <v>1277.7000000000007</v>
      </c>
      <c r="N520">
        <f t="shared" si="74"/>
        <v>7</v>
      </c>
      <c r="O520">
        <f>IFERROR(E520 / VLOOKUP(A520, Baselines!A:B, 2, FALSE) * 100, 0)</f>
        <v>79.501249923785153</v>
      </c>
      <c r="P520" s="6">
        <f t="shared" si="75"/>
        <v>0.43938645704208679</v>
      </c>
      <c r="Q520">
        <f t="shared" si="76"/>
        <v>87.222999999999999</v>
      </c>
      <c r="R520" s="6">
        <f t="shared" si="77"/>
        <v>0.87222999999999995</v>
      </c>
      <c r="S520">
        <f t="shared" si="78"/>
        <v>0.79</v>
      </c>
      <c r="T520">
        <f>COUNTIF($A$2:$A520,A520)-1</f>
        <v>102</v>
      </c>
      <c r="U520" s="6">
        <f t="shared" si="79"/>
        <v>0.3027643790463973</v>
      </c>
      <c r="V520" s="6" t="str">
        <f t="shared" si="80"/>
        <v>Needs Check</v>
      </c>
    </row>
    <row r="521" spans="1:22" x14ac:dyDescent="0.25">
      <c r="A521" t="s">
        <v>13</v>
      </c>
      <c r="B521" s="5">
        <v>45648</v>
      </c>
      <c r="C521">
        <v>7</v>
      </c>
      <c r="D521">
        <v>26.6</v>
      </c>
      <c r="E521">
        <v>30</v>
      </c>
      <c r="F521">
        <v>0</v>
      </c>
      <c r="H521">
        <v>0</v>
      </c>
      <c r="I521">
        <v>0</v>
      </c>
      <c r="J521">
        <v>0</v>
      </c>
      <c r="K521">
        <v>327.45</v>
      </c>
      <c r="L521">
        <f t="shared" si="72"/>
        <v>104</v>
      </c>
      <c r="M521">
        <f t="shared" si="73"/>
        <v>1304.3000000000006</v>
      </c>
      <c r="N521">
        <f t="shared" si="74"/>
        <v>7</v>
      </c>
      <c r="O521">
        <f>IFERROR(E521 / VLOOKUP(A521, Baselines!A:B, 2, FALSE) * 100, 0)</f>
        <v>107.9202487653192</v>
      </c>
      <c r="P521" s="6">
        <f t="shared" si="75"/>
        <v>0.5964522041295296</v>
      </c>
      <c r="Q521">
        <f t="shared" si="76"/>
        <v>86.956999999999994</v>
      </c>
      <c r="R521" s="6">
        <f t="shared" si="77"/>
        <v>0.86956999999999995</v>
      </c>
      <c r="S521">
        <f t="shared" si="78"/>
        <v>0.79</v>
      </c>
      <c r="T521">
        <f>COUNTIF($A$2:$A521,A521)-1</f>
        <v>103</v>
      </c>
      <c r="U521" s="6">
        <f t="shared" si="79"/>
        <v>0.40973898508448287</v>
      </c>
      <c r="V521" s="6" t="str">
        <f t="shared" si="80"/>
        <v>Needs Check</v>
      </c>
    </row>
    <row r="522" spans="1:22" x14ac:dyDescent="0.25">
      <c r="A522" t="s">
        <v>14</v>
      </c>
      <c r="B522" s="5">
        <v>44927</v>
      </c>
      <c r="C522">
        <v>0</v>
      </c>
      <c r="D522">
        <v>0</v>
      </c>
      <c r="E522">
        <v>0</v>
      </c>
      <c r="F522">
        <v>0</v>
      </c>
      <c r="H522">
        <v>0</v>
      </c>
      <c r="I522">
        <v>0</v>
      </c>
      <c r="J522">
        <v>0</v>
      </c>
      <c r="K522">
        <v>0</v>
      </c>
      <c r="L522">
        <f t="shared" si="72"/>
        <v>1</v>
      </c>
      <c r="M522">
        <f t="shared" si="73"/>
        <v>0</v>
      </c>
      <c r="N522">
        <f t="shared" si="74"/>
        <v>0</v>
      </c>
      <c r="O522">
        <f>IFERROR(E522 / VLOOKUP(A522, Baselines!A:B, 2, FALSE) * 100, 0)</f>
        <v>0</v>
      </c>
      <c r="P522" s="6">
        <f t="shared" si="75"/>
        <v>0</v>
      </c>
      <c r="Q522">
        <f t="shared" si="76"/>
        <v>100</v>
      </c>
      <c r="R522" s="6">
        <f t="shared" si="77"/>
        <v>1</v>
      </c>
      <c r="S522">
        <f t="shared" si="78"/>
        <v>1</v>
      </c>
      <c r="T522">
        <f>COUNTIF($A$2:$A522,A522)-1</f>
        <v>0</v>
      </c>
      <c r="U522" s="6">
        <f t="shared" si="79"/>
        <v>0</v>
      </c>
      <c r="V522" s="6" t="str">
        <f t="shared" si="80"/>
        <v>Critical</v>
      </c>
    </row>
    <row r="523" spans="1:22" x14ac:dyDescent="0.25">
      <c r="A523" t="s">
        <v>14</v>
      </c>
      <c r="B523" s="5">
        <v>44934</v>
      </c>
      <c r="C523">
        <v>2</v>
      </c>
      <c r="D523">
        <v>3.6</v>
      </c>
      <c r="E523">
        <v>47.7</v>
      </c>
      <c r="F523">
        <v>0</v>
      </c>
      <c r="H523">
        <v>0</v>
      </c>
      <c r="I523">
        <v>0</v>
      </c>
      <c r="J523">
        <v>0</v>
      </c>
      <c r="K523">
        <v>18.7</v>
      </c>
      <c r="L523">
        <f t="shared" si="72"/>
        <v>2</v>
      </c>
      <c r="M523">
        <f t="shared" si="73"/>
        <v>3.6</v>
      </c>
      <c r="N523">
        <f t="shared" si="74"/>
        <v>0</v>
      </c>
      <c r="O523">
        <f>IFERROR(E523 / VLOOKUP(A523, Baselines!A:B, 2, FALSE) * 100, 0)</f>
        <v>164.33052241875771</v>
      </c>
      <c r="P523" s="6">
        <f t="shared" si="75"/>
        <v>0.90821975879213213</v>
      </c>
      <c r="Q523">
        <f t="shared" si="76"/>
        <v>99.963999999999999</v>
      </c>
      <c r="R523" s="6">
        <f t="shared" si="77"/>
        <v>0.99963999999999997</v>
      </c>
      <c r="S523">
        <f t="shared" si="78"/>
        <v>1</v>
      </c>
      <c r="T523">
        <f>COUNTIF($A$2:$A523,A523)-1</f>
        <v>1</v>
      </c>
      <c r="U523" s="6">
        <f t="shared" si="79"/>
        <v>0.90789279967896697</v>
      </c>
      <c r="V523" s="6" t="str">
        <f t="shared" si="80"/>
        <v>Good</v>
      </c>
    </row>
    <row r="524" spans="1:22" x14ac:dyDescent="0.25">
      <c r="A524" t="s">
        <v>14</v>
      </c>
      <c r="B524" s="5">
        <v>44941</v>
      </c>
      <c r="C524">
        <v>4</v>
      </c>
      <c r="D524">
        <v>16</v>
      </c>
      <c r="E524">
        <v>23.5</v>
      </c>
      <c r="F524">
        <v>0</v>
      </c>
      <c r="H524">
        <v>0</v>
      </c>
      <c r="I524">
        <v>0</v>
      </c>
      <c r="J524">
        <v>0</v>
      </c>
      <c r="K524">
        <v>226.79</v>
      </c>
      <c r="L524">
        <f t="shared" si="72"/>
        <v>3</v>
      </c>
      <c r="M524">
        <f t="shared" si="73"/>
        <v>19.600000000000001</v>
      </c>
      <c r="N524">
        <f t="shared" si="74"/>
        <v>0</v>
      </c>
      <c r="O524">
        <f>IFERROR(E524 / VLOOKUP(A524, Baselines!A:B, 2, FALSE) * 100, 0)</f>
        <v>80.959481694775818</v>
      </c>
      <c r="P524" s="6">
        <f t="shared" si="75"/>
        <v>0.44744579311562072</v>
      </c>
      <c r="Q524">
        <f t="shared" si="76"/>
        <v>99.804000000000002</v>
      </c>
      <c r="R524" s="6">
        <f t="shared" si="77"/>
        <v>0.99804000000000004</v>
      </c>
      <c r="S524">
        <f t="shared" si="78"/>
        <v>1</v>
      </c>
      <c r="T524">
        <f>COUNTIF($A$2:$A524,A524)-1</f>
        <v>2</v>
      </c>
      <c r="U524" s="6">
        <f t="shared" si="79"/>
        <v>0.4465687993611141</v>
      </c>
      <c r="V524" s="6" t="str">
        <f t="shared" si="80"/>
        <v>Needs Check</v>
      </c>
    </row>
    <row r="525" spans="1:22" x14ac:dyDescent="0.25">
      <c r="A525" t="s">
        <v>14</v>
      </c>
      <c r="B525" s="5">
        <v>44948</v>
      </c>
      <c r="C525">
        <v>2</v>
      </c>
      <c r="D525">
        <v>6.8</v>
      </c>
      <c r="E525">
        <v>23.6</v>
      </c>
      <c r="F525">
        <v>0</v>
      </c>
      <c r="H525">
        <v>0</v>
      </c>
      <c r="I525">
        <v>0</v>
      </c>
      <c r="J525">
        <v>0</v>
      </c>
      <c r="K525">
        <v>47.07</v>
      </c>
      <c r="L525">
        <f t="shared" si="72"/>
        <v>4</v>
      </c>
      <c r="M525">
        <f t="shared" si="73"/>
        <v>26.400000000000002</v>
      </c>
      <c r="N525">
        <f t="shared" si="74"/>
        <v>0</v>
      </c>
      <c r="O525">
        <f>IFERROR(E525 / VLOOKUP(A525, Baselines!A:B, 2, FALSE) * 100, 0)</f>
        <v>81.30399012751954</v>
      </c>
      <c r="P525" s="6">
        <f t="shared" si="75"/>
        <v>0.44934981776717653</v>
      </c>
      <c r="Q525">
        <f t="shared" si="76"/>
        <v>99.736000000000004</v>
      </c>
      <c r="R525" s="6">
        <f t="shared" si="77"/>
        <v>0.99736000000000002</v>
      </c>
      <c r="S525">
        <f t="shared" si="78"/>
        <v>1</v>
      </c>
      <c r="T525">
        <f>COUNTIF($A$2:$A525,A525)-1</f>
        <v>3</v>
      </c>
      <c r="U525" s="6">
        <f t="shared" si="79"/>
        <v>0.44816353424827121</v>
      </c>
      <c r="V525" s="6" t="str">
        <f t="shared" si="80"/>
        <v>Needs Check</v>
      </c>
    </row>
    <row r="526" spans="1:22" x14ac:dyDescent="0.25">
      <c r="A526" t="s">
        <v>14</v>
      </c>
      <c r="B526" s="5">
        <v>44955</v>
      </c>
      <c r="C526">
        <v>7</v>
      </c>
      <c r="D526">
        <v>5.6000000000000014</v>
      </c>
      <c r="E526">
        <v>27.9</v>
      </c>
      <c r="F526">
        <v>0</v>
      </c>
      <c r="H526">
        <v>0</v>
      </c>
      <c r="I526">
        <v>0</v>
      </c>
      <c r="J526">
        <v>0</v>
      </c>
      <c r="K526">
        <v>55.4</v>
      </c>
      <c r="L526">
        <f t="shared" si="72"/>
        <v>5</v>
      </c>
      <c r="M526">
        <f t="shared" si="73"/>
        <v>32</v>
      </c>
      <c r="N526">
        <f t="shared" si="74"/>
        <v>0</v>
      </c>
      <c r="O526">
        <f>IFERROR(E526 / VLOOKUP(A526, Baselines!A:B, 2, FALSE) * 100, 0)</f>
        <v>96.117852735499795</v>
      </c>
      <c r="P526" s="6">
        <f t="shared" si="75"/>
        <v>0.53122287778407729</v>
      </c>
      <c r="Q526">
        <f t="shared" si="76"/>
        <v>99.68</v>
      </c>
      <c r="R526" s="6">
        <f t="shared" si="77"/>
        <v>0.99680000000000002</v>
      </c>
      <c r="S526">
        <f t="shared" si="78"/>
        <v>1</v>
      </c>
      <c r="T526">
        <f>COUNTIF($A$2:$A526,A526)-1</f>
        <v>4</v>
      </c>
      <c r="U526" s="6">
        <f t="shared" si="79"/>
        <v>0.52952296457516823</v>
      </c>
      <c r="V526" s="6" t="str">
        <f t="shared" si="80"/>
        <v>Needs Check</v>
      </c>
    </row>
    <row r="527" spans="1:22" x14ac:dyDescent="0.25">
      <c r="A527" t="s">
        <v>14</v>
      </c>
      <c r="B527" s="5">
        <v>44962</v>
      </c>
      <c r="C527">
        <v>3</v>
      </c>
      <c r="D527">
        <v>16.5</v>
      </c>
      <c r="E527">
        <v>46.1</v>
      </c>
      <c r="F527">
        <v>0</v>
      </c>
      <c r="H527">
        <v>0</v>
      </c>
      <c r="I527">
        <v>0</v>
      </c>
      <c r="J527">
        <v>0</v>
      </c>
      <c r="K527">
        <v>200.36</v>
      </c>
      <c r="L527">
        <f t="shared" si="72"/>
        <v>6</v>
      </c>
      <c r="M527">
        <f t="shared" si="73"/>
        <v>48.5</v>
      </c>
      <c r="N527">
        <f t="shared" si="74"/>
        <v>0</v>
      </c>
      <c r="O527">
        <f>IFERROR(E527 / VLOOKUP(A527, Baselines!A:B, 2, FALSE) * 100, 0)</f>
        <v>158.81838749485811</v>
      </c>
      <c r="P527" s="6">
        <f t="shared" si="75"/>
        <v>0.877755364367239</v>
      </c>
      <c r="Q527">
        <f t="shared" si="76"/>
        <v>99.515000000000001</v>
      </c>
      <c r="R527" s="6">
        <f t="shared" si="77"/>
        <v>0.99514999999999998</v>
      </c>
      <c r="S527">
        <f t="shared" si="78"/>
        <v>1</v>
      </c>
      <c r="T527">
        <f>COUNTIF($A$2:$A527,A527)-1</f>
        <v>5</v>
      </c>
      <c r="U527" s="6">
        <f t="shared" si="79"/>
        <v>0.87349825085005783</v>
      </c>
      <c r="V527" s="6" t="str">
        <f t="shared" si="80"/>
        <v>Good</v>
      </c>
    </row>
    <row r="528" spans="1:22" x14ac:dyDescent="0.25">
      <c r="A528" t="s">
        <v>14</v>
      </c>
      <c r="B528" s="5">
        <v>44969</v>
      </c>
      <c r="C528">
        <v>4</v>
      </c>
      <c r="D528">
        <v>14.4</v>
      </c>
      <c r="E528">
        <v>33.1</v>
      </c>
      <c r="F528">
        <v>0</v>
      </c>
      <c r="H528">
        <v>0</v>
      </c>
      <c r="I528">
        <v>0</v>
      </c>
      <c r="J528">
        <v>0</v>
      </c>
      <c r="K528">
        <v>99.46</v>
      </c>
      <c r="L528">
        <f t="shared" si="72"/>
        <v>7</v>
      </c>
      <c r="M528">
        <f t="shared" si="73"/>
        <v>62.9</v>
      </c>
      <c r="N528">
        <f t="shared" si="74"/>
        <v>0</v>
      </c>
      <c r="O528">
        <f>IFERROR(E528 / VLOOKUP(A528, Baselines!A:B, 2, FALSE) * 100, 0)</f>
        <v>114.0322912381736</v>
      </c>
      <c r="P528" s="6">
        <f t="shared" si="75"/>
        <v>0.6302321596649807</v>
      </c>
      <c r="Q528">
        <f t="shared" si="76"/>
        <v>99.370999999999995</v>
      </c>
      <c r="R528" s="6">
        <f t="shared" si="77"/>
        <v>0.99370999999999998</v>
      </c>
      <c r="S528">
        <f t="shared" si="78"/>
        <v>1</v>
      </c>
      <c r="T528">
        <f>COUNTIF($A$2:$A528,A528)-1</f>
        <v>6</v>
      </c>
      <c r="U528" s="6">
        <f t="shared" si="79"/>
        <v>0.626267999380688</v>
      </c>
      <c r="V528" s="6" t="str">
        <f t="shared" si="80"/>
        <v>Needs Check</v>
      </c>
    </row>
    <row r="529" spans="1:22" x14ac:dyDescent="0.25">
      <c r="A529" t="s">
        <v>14</v>
      </c>
      <c r="B529" s="5">
        <v>44976</v>
      </c>
      <c r="C529">
        <v>5</v>
      </c>
      <c r="D529">
        <v>24</v>
      </c>
      <c r="E529">
        <v>32.9</v>
      </c>
      <c r="F529">
        <v>0</v>
      </c>
      <c r="H529">
        <v>0</v>
      </c>
      <c r="I529">
        <v>0</v>
      </c>
      <c r="J529">
        <v>0</v>
      </c>
      <c r="K529">
        <v>339.38</v>
      </c>
      <c r="L529">
        <f t="shared" si="72"/>
        <v>8</v>
      </c>
      <c r="M529">
        <f t="shared" si="73"/>
        <v>86.9</v>
      </c>
      <c r="N529">
        <f t="shared" si="74"/>
        <v>0</v>
      </c>
      <c r="O529">
        <f>IFERROR(E529 / VLOOKUP(A529, Baselines!A:B, 2, FALSE) * 100, 0)</f>
        <v>113.34327437268614</v>
      </c>
      <c r="P529" s="6">
        <f t="shared" si="75"/>
        <v>0.62642411036186896</v>
      </c>
      <c r="Q529">
        <f t="shared" si="76"/>
        <v>99.131</v>
      </c>
      <c r="R529" s="6">
        <f t="shared" si="77"/>
        <v>0.99131000000000002</v>
      </c>
      <c r="S529">
        <f t="shared" si="78"/>
        <v>1</v>
      </c>
      <c r="T529">
        <f>COUNTIF($A$2:$A529,A529)-1</f>
        <v>7</v>
      </c>
      <c r="U529" s="6">
        <f t="shared" si="79"/>
        <v>0.62098048484282431</v>
      </c>
      <c r="V529" s="6" t="str">
        <f t="shared" si="80"/>
        <v>Needs Check</v>
      </c>
    </row>
    <row r="530" spans="1:22" x14ac:dyDescent="0.25">
      <c r="A530" t="s">
        <v>14</v>
      </c>
      <c r="B530" s="5">
        <v>44983</v>
      </c>
      <c r="C530">
        <v>3</v>
      </c>
      <c r="D530">
        <v>9.6000000000000014</v>
      </c>
      <c r="E530">
        <v>28.8</v>
      </c>
      <c r="F530">
        <v>1</v>
      </c>
      <c r="G530" t="s">
        <v>24</v>
      </c>
      <c r="H530">
        <v>892.66</v>
      </c>
      <c r="I530">
        <v>0</v>
      </c>
      <c r="J530">
        <v>0</v>
      </c>
      <c r="K530">
        <v>69.36</v>
      </c>
      <c r="L530">
        <f t="shared" si="72"/>
        <v>9</v>
      </c>
      <c r="M530">
        <f t="shared" si="73"/>
        <v>96.5</v>
      </c>
      <c r="N530">
        <f t="shared" si="74"/>
        <v>0</v>
      </c>
      <c r="O530">
        <f>IFERROR(E530 / VLOOKUP(A530, Baselines!A:B, 2, FALSE) * 100, 0)</f>
        <v>99.218428630193344</v>
      </c>
      <c r="P530" s="6">
        <f t="shared" si="75"/>
        <v>0.54835909964807983</v>
      </c>
      <c r="Q530">
        <f t="shared" si="76"/>
        <v>99.034999999999997</v>
      </c>
      <c r="R530" s="6">
        <f t="shared" si="77"/>
        <v>0.99034999999999995</v>
      </c>
      <c r="S530">
        <f t="shared" si="78"/>
        <v>1</v>
      </c>
      <c r="T530">
        <f>COUNTIF($A$2:$A530,A530)-1</f>
        <v>8</v>
      </c>
      <c r="U530" s="6">
        <f t="shared" si="79"/>
        <v>0.54306743433647586</v>
      </c>
      <c r="V530" s="6" t="str">
        <f t="shared" si="80"/>
        <v>Needs Check</v>
      </c>
    </row>
    <row r="531" spans="1:22" x14ac:dyDescent="0.25">
      <c r="A531" t="s">
        <v>14</v>
      </c>
      <c r="B531" s="5">
        <v>44990</v>
      </c>
      <c r="C531">
        <v>5</v>
      </c>
      <c r="D531">
        <v>4.5</v>
      </c>
      <c r="E531">
        <v>29.6</v>
      </c>
      <c r="F531">
        <v>0</v>
      </c>
      <c r="H531">
        <v>0</v>
      </c>
      <c r="I531">
        <v>0</v>
      </c>
      <c r="J531">
        <v>0</v>
      </c>
      <c r="K531">
        <v>87.18</v>
      </c>
      <c r="L531">
        <f t="shared" si="72"/>
        <v>10</v>
      </c>
      <c r="M531">
        <f t="shared" si="73"/>
        <v>101</v>
      </c>
      <c r="N531">
        <f t="shared" si="74"/>
        <v>0</v>
      </c>
      <c r="O531">
        <f>IFERROR(E531 / VLOOKUP(A531, Baselines!A:B, 2, FALSE) * 100, 0)</f>
        <v>101.97449609214316</v>
      </c>
      <c r="P531" s="6">
        <f t="shared" si="75"/>
        <v>0.56359129686052645</v>
      </c>
      <c r="Q531">
        <f t="shared" si="76"/>
        <v>98.99</v>
      </c>
      <c r="R531" s="6">
        <f t="shared" si="77"/>
        <v>0.9899</v>
      </c>
      <c r="S531">
        <f t="shared" si="78"/>
        <v>1</v>
      </c>
      <c r="T531">
        <f>COUNTIF($A$2:$A531,A531)-1</f>
        <v>9</v>
      </c>
      <c r="U531" s="6">
        <f t="shared" si="79"/>
        <v>0.55789902476223519</v>
      </c>
      <c r="V531" s="6" t="str">
        <f t="shared" si="80"/>
        <v>Needs Check</v>
      </c>
    </row>
    <row r="532" spans="1:22" x14ac:dyDescent="0.25">
      <c r="A532" t="s">
        <v>14</v>
      </c>
      <c r="B532" s="5">
        <v>44997</v>
      </c>
      <c r="C532">
        <v>4</v>
      </c>
      <c r="D532">
        <v>3.6</v>
      </c>
      <c r="E532">
        <v>25.6</v>
      </c>
      <c r="F532">
        <v>0</v>
      </c>
      <c r="H532">
        <v>0</v>
      </c>
      <c r="I532">
        <v>0</v>
      </c>
      <c r="J532">
        <v>0</v>
      </c>
      <c r="K532">
        <v>56.44</v>
      </c>
      <c r="L532">
        <f t="shared" si="72"/>
        <v>11</v>
      </c>
      <c r="M532">
        <f t="shared" si="73"/>
        <v>104.6</v>
      </c>
      <c r="N532">
        <f t="shared" si="74"/>
        <v>0</v>
      </c>
      <c r="O532">
        <f>IFERROR(E532 / VLOOKUP(A532, Baselines!A:B, 2, FALSE) * 100, 0)</f>
        <v>88.194158782394084</v>
      </c>
      <c r="P532" s="6">
        <f t="shared" si="75"/>
        <v>0.48743031079829319</v>
      </c>
      <c r="Q532">
        <f t="shared" si="76"/>
        <v>98.953999999999994</v>
      </c>
      <c r="R532" s="6">
        <f t="shared" si="77"/>
        <v>0.98953999999999998</v>
      </c>
      <c r="S532">
        <f t="shared" si="78"/>
        <v>1</v>
      </c>
      <c r="T532">
        <f>COUNTIF($A$2:$A532,A532)-1</f>
        <v>10</v>
      </c>
      <c r="U532" s="6">
        <f t="shared" si="79"/>
        <v>0.48233178974734303</v>
      </c>
      <c r="V532" s="6" t="str">
        <f t="shared" si="80"/>
        <v>Needs Check</v>
      </c>
    </row>
    <row r="533" spans="1:22" x14ac:dyDescent="0.25">
      <c r="A533" t="s">
        <v>14</v>
      </c>
      <c r="B533" s="5">
        <v>45004</v>
      </c>
      <c r="C533">
        <v>5</v>
      </c>
      <c r="D533">
        <v>26</v>
      </c>
      <c r="E533">
        <v>12.4</v>
      </c>
      <c r="F533">
        <v>0</v>
      </c>
      <c r="H533">
        <v>0</v>
      </c>
      <c r="I533">
        <v>0</v>
      </c>
      <c r="J533">
        <v>0</v>
      </c>
      <c r="K533">
        <v>257.61</v>
      </c>
      <c r="L533">
        <f t="shared" si="72"/>
        <v>12</v>
      </c>
      <c r="M533">
        <f t="shared" si="73"/>
        <v>130.6</v>
      </c>
      <c r="N533">
        <f t="shared" si="74"/>
        <v>0</v>
      </c>
      <c r="O533">
        <f>IFERROR(E533 / VLOOKUP(A533, Baselines!A:B, 2, FALSE) * 100, 0)</f>
        <v>42.719045660222136</v>
      </c>
      <c r="P533" s="6">
        <f t="shared" si="75"/>
        <v>0.23609905679292328</v>
      </c>
      <c r="Q533">
        <f t="shared" si="76"/>
        <v>98.694000000000003</v>
      </c>
      <c r="R533" s="6">
        <f t="shared" si="77"/>
        <v>0.98694000000000004</v>
      </c>
      <c r="S533">
        <f t="shared" si="78"/>
        <v>1</v>
      </c>
      <c r="T533">
        <f>COUNTIF($A$2:$A533,A533)-1</f>
        <v>11</v>
      </c>
      <c r="U533" s="6">
        <f t="shared" si="79"/>
        <v>0.23301560311120773</v>
      </c>
      <c r="V533" s="6" t="str">
        <f t="shared" si="80"/>
        <v>Critical</v>
      </c>
    </row>
    <row r="534" spans="1:22" x14ac:dyDescent="0.25">
      <c r="A534" t="s">
        <v>14</v>
      </c>
      <c r="B534" s="5">
        <v>45011</v>
      </c>
      <c r="C534">
        <v>7</v>
      </c>
      <c r="D534">
        <v>25.2</v>
      </c>
      <c r="E534">
        <v>41.3</v>
      </c>
      <c r="F534">
        <v>0</v>
      </c>
      <c r="H534">
        <v>0</v>
      </c>
      <c r="I534">
        <v>0</v>
      </c>
      <c r="J534">
        <v>0</v>
      </c>
      <c r="K534">
        <v>244.76</v>
      </c>
      <c r="L534">
        <f t="shared" si="72"/>
        <v>13</v>
      </c>
      <c r="M534">
        <f t="shared" si="73"/>
        <v>155.79999999999998</v>
      </c>
      <c r="N534">
        <f t="shared" si="74"/>
        <v>0</v>
      </c>
      <c r="O534">
        <f>IFERROR(E534 / VLOOKUP(A534, Baselines!A:B, 2, FALSE) * 100, 0)</f>
        <v>142.28198272315919</v>
      </c>
      <c r="P534" s="6">
        <f t="shared" si="75"/>
        <v>0.78636218109255884</v>
      </c>
      <c r="Q534">
        <f t="shared" si="76"/>
        <v>98.441999999999993</v>
      </c>
      <c r="R534" s="6">
        <f t="shared" si="77"/>
        <v>0.98441999999999996</v>
      </c>
      <c r="S534">
        <f t="shared" si="78"/>
        <v>1</v>
      </c>
      <c r="T534">
        <f>COUNTIF($A$2:$A534,A534)-1</f>
        <v>12</v>
      </c>
      <c r="U534" s="6">
        <f t="shared" si="79"/>
        <v>0.77411065831113679</v>
      </c>
      <c r="V534" s="6" t="str">
        <f t="shared" si="80"/>
        <v>Good</v>
      </c>
    </row>
    <row r="535" spans="1:22" x14ac:dyDescent="0.25">
      <c r="A535" t="s">
        <v>14</v>
      </c>
      <c r="B535" s="5">
        <v>45018</v>
      </c>
      <c r="C535">
        <v>3</v>
      </c>
      <c r="D535">
        <v>15</v>
      </c>
      <c r="E535">
        <v>35.799999999999997</v>
      </c>
      <c r="F535">
        <v>0</v>
      </c>
      <c r="H535">
        <v>0</v>
      </c>
      <c r="I535">
        <v>0</v>
      </c>
      <c r="J535">
        <v>0</v>
      </c>
      <c r="K535">
        <v>102.08</v>
      </c>
      <c r="L535">
        <f t="shared" si="72"/>
        <v>14</v>
      </c>
      <c r="M535">
        <f t="shared" si="73"/>
        <v>170.79999999999998</v>
      </c>
      <c r="N535">
        <f t="shared" si="74"/>
        <v>0</v>
      </c>
      <c r="O535">
        <f>IFERROR(E535 / VLOOKUP(A535, Baselines!A:B, 2, FALSE) * 100, 0)</f>
        <v>123.33401892225422</v>
      </c>
      <c r="P535" s="6">
        <f t="shared" si="75"/>
        <v>0.6816408252569881</v>
      </c>
      <c r="Q535">
        <f t="shared" si="76"/>
        <v>98.292000000000002</v>
      </c>
      <c r="R535" s="6">
        <f t="shared" si="77"/>
        <v>0.98292000000000002</v>
      </c>
      <c r="S535">
        <f t="shared" si="78"/>
        <v>1</v>
      </c>
      <c r="T535">
        <f>COUNTIF($A$2:$A535,A535)-1</f>
        <v>13</v>
      </c>
      <c r="U535" s="6">
        <f t="shared" si="79"/>
        <v>0.66999839996159871</v>
      </c>
      <c r="V535" s="6" t="str">
        <f t="shared" si="80"/>
        <v>Needs Check</v>
      </c>
    </row>
    <row r="536" spans="1:22" x14ac:dyDescent="0.25">
      <c r="A536" t="s">
        <v>14</v>
      </c>
      <c r="B536" s="5">
        <v>45025</v>
      </c>
      <c r="C536">
        <v>0</v>
      </c>
      <c r="D536">
        <v>0</v>
      </c>
      <c r="E536">
        <v>0</v>
      </c>
      <c r="F536">
        <v>0</v>
      </c>
      <c r="H536">
        <v>0</v>
      </c>
      <c r="I536">
        <v>0</v>
      </c>
      <c r="J536">
        <v>0</v>
      </c>
      <c r="K536">
        <v>0</v>
      </c>
      <c r="L536">
        <f t="shared" si="72"/>
        <v>15</v>
      </c>
      <c r="M536">
        <f t="shared" si="73"/>
        <v>170.79999999999998</v>
      </c>
      <c r="N536">
        <f t="shared" si="74"/>
        <v>0</v>
      </c>
      <c r="O536">
        <f>IFERROR(E536 / VLOOKUP(A536, Baselines!A:B, 2, FALSE) * 100, 0)</f>
        <v>0</v>
      </c>
      <c r="P536" s="6">
        <f t="shared" si="75"/>
        <v>0</v>
      </c>
      <c r="Q536">
        <f t="shared" si="76"/>
        <v>98.292000000000002</v>
      </c>
      <c r="R536" s="6">
        <f t="shared" si="77"/>
        <v>0.98292000000000002</v>
      </c>
      <c r="S536">
        <f t="shared" si="78"/>
        <v>1</v>
      </c>
      <c r="T536">
        <f>COUNTIF($A$2:$A536,A536)-1</f>
        <v>14</v>
      </c>
      <c r="U536" s="6">
        <f t="shared" si="79"/>
        <v>0</v>
      </c>
      <c r="V536" s="6" t="str">
        <f t="shared" si="80"/>
        <v>Critical</v>
      </c>
    </row>
    <row r="537" spans="1:22" x14ac:dyDescent="0.25">
      <c r="A537" t="s">
        <v>14</v>
      </c>
      <c r="B537" s="5">
        <v>45032</v>
      </c>
      <c r="C537">
        <v>6</v>
      </c>
      <c r="D537">
        <v>26.4</v>
      </c>
      <c r="E537">
        <v>44.1</v>
      </c>
      <c r="F537">
        <v>0</v>
      </c>
      <c r="H537">
        <v>0</v>
      </c>
      <c r="I537">
        <v>0</v>
      </c>
      <c r="J537">
        <v>0</v>
      </c>
      <c r="K537">
        <v>249.26</v>
      </c>
      <c r="L537">
        <f t="shared" si="72"/>
        <v>16</v>
      </c>
      <c r="M537">
        <f t="shared" si="73"/>
        <v>197.2</v>
      </c>
      <c r="N537">
        <f t="shared" si="74"/>
        <v>0</v>
      </c>
      <c r="O537">
        <f>IFERROR(E537 / VLOOKUP(A537, Baselines!A:B, 2, FALSE) * 100, 0)</f>
        <v>151.92821883998354</v>
      </c>
      <c r="P537" s="6">
        <f t="shared" si="75"/>
        <v>0.83967487133612217</v>
      </c>
      <c r="Q537">
        <f t="shared" si="76"/>
        <v>98.028000000000006</v>
      </c>
      <c r="R537" s="6">
        <f t="shared" si="77"/>
        <v>0.98028000000000004</v>
      </c>
      <c r="S537">
        <f t="shared" si="78"/>
        <v>1</v>
      </c>
      <c r="T537">
        <f>COUNTIF($A$2:$A537,A537)-1</f>
        <v>15</v>
      </c>
      <c r="U537" s="6">
        <f t="shared" si="79"/>
        <v>0.82311648287337391</v>
      </c>
      <c r="V537" s="6" t="str">
        <f t="shared" si="80"/>
        <v>Good</v>
      </c>
    </row>
    <row r="538" spans="1:22" x14ac:dyDescent="0.25">
      <c r="A538" t="s">
        <v>14</v>
      </c>
      <c r="B538" s="5">
        <v>45039</v>
      </c>
      <c r="C538">
        <v>0</v>
      </c>
      <c r="D538">
        <v>0</v>
      </c>
      <c r="E538">
        <v>0</v>
      </c>
      <c r="F538">
        <v>1</v>
      </c>
      <c r="G538" t="s">
        <v>25</v>
      </c>
      <c r="H538">
        <v>798.22</v>
      </c>
      <c r="I538">
        <v>0</v>
      </c>
      <c r="J538">
        <v>0</v>
      </c>
      <c r="K538">
        <v>0</v>
      </c>
      <c r="L538">
        <f t="shared" si="72"/>
        <v>17</v>
      </c>
      <c r="M538">
        <f t="shared" si="73"/>
        <v>197.2</v>
      </c>
      <c r="N538">
        <f t="shared" si="74"/>
        <v>0</v>
      </c>
      <c r="O538">
        <f>IFERROR(E538 / VLOOKUP(A538, Baselines!A:B, 2, FALSE) * 100, 0)</f>
        <v>0</v>
      </c>
      <c r="P538" s="6">
        <f t="shared" si="75"/>
        <v>0</v>
      </c>
      <c r="Q538">
        <f t="shared" si="76"/>
        <v>98.028000000000006</v>
      </c>
      <c r="R538" s="6">
        <f t="shared" si="77"/>
        <v>0.98028000000000004</v>
      </c>
      <c r="S538">
        <f t="shared" si="78"/>
        <v>1</v>
      </c>
      <c r="T538">
        <f>COUNTIF($A$2:$A538,A538)-1</f>
        <v>16</v>
      </c>
      <c r="U538" s="6">
        <f t="shared" si="79"/>
        <v>0</v>
      </c>
      <c r="V538" s="6" t="str">
        <f t="shared" si="80"/>
        <v>Critical</v>
      </c>
    </row>
    <row r="539" spans="1:22" x14ac:dyDescent="0.25">
      <c r="A539" t="s">
        <v>14</v>
      </c>
      <c r="B539" s="5">
        <v>45046</v>
      </c>
      <c r="C539">
        <v>6</v>
      </c>
      <c r="D539">
        <v>21.6</v>
      </c>
      <c r="E539">
        <v>33.799999999999997</v>
      </c>
      <c r="F539">
        <v>0</v>
      </c>
      <c r="H539">
        <v>0</v>
      </c>
      <c r="I539">
        <v>0</v>
      </c>
      <c r="J539">
        <v>0</v>
      </c>
      <c r="K539">
        <v>196.63</v>
      </c>
      <c r="L539">
        <f t="shared" si="72"/>
        <v>18</v>
      </c>
      <c r="M539">
        <f t="shared" si="73"/>
        <v>218.79999999999998</v>
      </c>
      <c r="N539">
        <f t="shared" si="74"/>
        <v>0</v>
      </c>
      <c r="O539">
        <f>IFERROR(E539 / VLOOKUP(A539, Baselines!A:B, 2, FALSE) * 100, 0)</f>
        <v>116.44385026737967</v>
      </c>
      <c r="P539" s="6">
        <f t="shared" si="75"/>
        <v>0.64356033222587139</v>
      </c>
      <c r="Q539">
        <f t="shared" si="76"/>
        <v>97.811999999999998</v>
      </c>
      <c r="R539" s="6">
        <f t="shared" si="77"/>
        <v>0.97811999999999999</v>
      </c>
      <c r="S539">
        <f t="shared" si="78"/>
        <v>1</v>
      </c>
      <c r="T539">
        <f>COUNTIF($A$2:$A539,A539)-1</f>
        <v>17</v>
      </c>
      <c r="U539" s="6">
        <f t="shared" si="79"/>
        <v>0.62947923215676926</v>
      </c>
      <c r="V539" s="6" t="str">
        <f t="shared" si="80"/>
        <v>Needs Check</v>
      </c>
    </row>
    <row r="540" spans="1:22" x14ac:dyDescent="0.25">
      <c r="A540" t="s">
        <v>14</v>
      </c>
      <c r="B540" s="5">
        <v>45053</v>
      </c>
      <c r="C540">
        <v>4</v>
      </c>
      <c r="D540">
        <v>6.4</v>
      </c>
      <c r="E540">
        <v>34.299999999999997</v>
      </c>
      <c r="F540">
        <v>0</v>
      </c>
      <c r="H540">
        <v>0</v>
      </c>
      <c r="I540">
        <v>0</v>
      </c>
      <c r="J540">
        <v>0</v>
      </c>
      <c r="K540">
        <v>62.99</v>
      </c>
      <c r="L540">
        <f t="shared" si="72"/>
        <v>19</v>
      </c>
      <c r="M540">
        <f t="shared" si="73"/>
        <v>225.2</v>
      </c>
      <c r="N540">
        <f t="shared" si="74"/>
        <v>0</v>
      </c>
      <c r="O540">
        <f>IFERROR(E540 / VLOOKUP(A540, Baselines!A:B, 2, FALSE) * 100, 0)</f>
        <v>118.1663924310983</v>
      </c>
      <c r="P540" s="6">
        <f t="shared" si="75"/>
        <v>0.65308045548365057</v>
      </c>
      <c r="Q540">
        <f t="shared" si="76"/>
        <v>97.748000000000005</v>
      </c>
      <c r="R540" s="6">
        <f t="shared" si="77"/>
        <v>0.97748000000000002</v>
      </c>
      <c r="S540">
        <f t="shared" si="78"/>
        <v>1</v>
      </c>
      <c r="T540">
        <f>COUNTIF($A$2:$A540,A540)-1</f>
        <v>18</v>
      </c>
      <c r="U540" s="6">
        <f t="shared" si="79"/>
        <v>0.63837308362615874</v>
      </c>
      <c r="V540" s="6" t="str">
        <f t="shared" si="80"/>
        <v>Needs Check</v>
      </c>
    </row>
    <row r="541" spans="1:22" x14ac:dyDescent="0.25">
      <c r="A541" t="s">
        <v>14</v>
      </c>
      <c r="B541" s="5">
        <v>45060</v>
      </c>
      <c r="C541">
        <v>0</v>
      </c>
      <c r="D541">
        <v>0</v>
      </c>
      <c r="E541">
        <v>0</v>
      </c>
      <c r="F541">
        <v>0</v>
      </c>
      <c r="H541">
        <v>0</v>
      </c>
      <c r="I541">
        <v>0</v>
      </c>
      <c r="J541">
        <v>0</v>
      </c>
      <c r="K541">
        <v>0</v>
      </c>
      <c r="L541">
        <f t="shared" si="72"/>
        <v>20</v>
      </c>
      <c r="M541">
        <f t="shared" si="73"/>
        <v>225.2</v>
      </c>
      <c r="N541">
        <f t="shared" si="74"/>
        <v>0</v>
      </c>
      <c r="O541">
        <f>IFERROR(E541 / VLOOKUP(A541, Baselines!A:B, 2, FALSE) * 100, 0)</f>
        <v>0</v>
      </c>
      <c r="P541" s="6">
        <f t="shared" si="75"/>
        <v>0</v>
      </c>
      <c r="Q541">
        <f t="shared" si="76"/>
        <v>97.748000000000005</v>
      </c>
      <c r="R541" s="6">
        <f t="shared" si="77"/>
        <v>0.97748000000000002</v>
      </c>
      <c r="S541">
        <f t="shared" si="78"/>
        <v>1</v>
      </c>
      <c r="T541">
        <f>COUNTIF($A$2:$A541,A541)-1</f>
        <v>19</v>
      </c>
      <c r="U541" s="6">
        <f t="shared" si="79"/>
        <v>0</v>
      </c>
      <c r="V541" s="6" t="str">
        <f t="shared" si="80"/>
        <v>Critical</v>
      </c>
    </row>
    <row r="542" spans="1:22" x14ac:dyDescent="0.25">
      <c r="A542" t="s">
        <v>14</v>
      </c>
      <c r="B542" s="5">
        <v>45067</v>
      </c>
      <c r="C542">
        <v>6</v>
      </c>
      <c r="D542">
        <v>21</v>
      </c>
      <c r="E542">
        <v>35.200000000000003</v>
      </c>
      <c r="F542">
        <v>0</v>
      </c>
      <c r="H542">
        <v>0</v>
      </c>
      <c r="I542">
        <v>0</v>
      </c>
      <c r="J542">
        <v>0</v>
      </c>
      <c r="K542">
        <v>207.88</v>
      </c>
      <c r="L542">
        <f t="shared" si="72"/>
        <v>21</v>
      </c>
      <c r="M542">
        <f t="shared" si="73"/>
        <v>246.2</v>
      </c>
      <c r="N542">
        <f t="shared" si="74"/>
        <v>0</v>
      </c>
      <c r="O542">
        <f>IFERROR(E542 / VLOOKUP(A542, Baselines!A:B, 2, FALSE) * 100, 0)</f>
        <v>121.26696832579186</v>
      </c>
      <c r="P542" s="6">
        <f t="shared" si="75"/>
        <v>0.67021667734765311</v>
      </c>
      <c r="Q542">
        <f t="shared" si="76"/>
        <v>97.537999999999997</v>
      </c>
      <c r="R542" s="6">
        <f t="shared" si="77"/>
        <v>0.97537999999999991</v>
      </c>
      <c r="S542">
        <f t="shared" si="78"/>
        <v>1</v>
      </c>
      <c r="T542">
        <f>COUNTIF($A$2:$A542,A542)-1</f>
        <v>20</v>
      </c>
      <c r="U542" s="6">
        <f t="shared" si="79"/>
        <v>0.65371594275135381</v>
      </c>
      <c r="V542" s="6" t="str">
        <f t="shared" si="80"/>
        <v>Needs Check</v>
      </c>
    </row>
    <row r="543" spans="1:22" x14ac:dyDescent="0.25">
      <c r="A543" t="s">
        <v>14</v>
      </c>
      <c r="B543" s="5">
        <v>45074</v>
      </c>
      <c r="C543">
        <v>0</v>
      </c>
      <c r="D543">
        <v>0</v>
      </c>
      <c r="E543">
        <v>0</v>
      </c>
      <c r="F543">
        <v>0</v>
      </c>
      <c r="H543">
        <v>0</v>
      </c>
      <c r="I543">
        <v>1</v>
      </c>
      <c r="J543">
        <v>5</v>
      </c>
      <c r="K543">
        <v>0</v>
      </c>
      <c r="L543">
        <f t="shared" si="72"/>
        <v>22</v>
      </c>
      <c r="M543">
        <f t="shared" si="73"/>
        <v>246.2</v>
      </c>
      <c r="N543">
        <f t="shared" si="74"/>
        <v>0</v>
      </c>
      <c r="O543">
        <f>IFERROR(E543 / VLOOKUP(A543, Baselines!A:B, 2, FALSE) * 100, 0)</f>
        <v>0</v>
      </c>
      <c r="P543" s="6">
        <f t="shared" si="75"/>
        <v>0</v>
      </c>
      <c r="Q543">
        <f t="shared" si="76"/>
        <v>97.537999999999997</v>
      </c>
      <c r="R543" s="6">
        <f t="shared" si="77"/>
        <v>0.97537999999999991</v>
      </c>
      <c r="S543">
        <f t="shared" si="78"/>
        <v>1</v>
      </c>
      <c r="T543">
        <f>COUNTIF($A$2:$A543,A543)-1</f>
        <v>21</v>
      </c>
      <c r="U543" s="6">
        <f t="shared" si="79"/>
        <v>0</v>
      </c>
      <c r="V543" s="6" t="str">
        <f t="shared" si="80"/>
        <v>Critical</v>
      </c>
    </row>
    <row r="544" spans="1:22" x14ac:dyDescent="0.25">
      <c r="A544" t="s">
        <v>14</v>
      </c>
      <c r="B544" s="5">
        <v>45081</v>
      </c>
      <c r="C544">
        <v>2</v>
      </c>
      <c r="D544">
        <v>6.4</v>
      </c>
      <c r="E544">
        <v>47.1</v>
      </c>
      <c r="F544">
        <v>0</v>
      </c>
      <c r="H544">
        <v>0</v>
      </c>
      <c r="I544">
        <v>0</v>
      </c>
      <c r="J544">
        <v>0</v>
      </c>
      <c r="K544">
        <v>47.68</v>
      </c>
      <c r="L544">
        <f t="shared" si="72"/>
        <v>23</v>
      </c>
      <c r="M544">
        <f t="shared" si="73"/>
        <v>252.6</v>
      </c>
      <c r="N544">
        <f t="shared" si="74"/>
        <v>0</v>
      </c>
      <c r="O544">
        <f>IFERROR(E544 / VLOOKUP(A544, Baselines!A:B, 2, FALSE) * 100, 0)</f>
        <v>162.26347182229537</v>
      </c>
      <c r="P544" s="6">
        <f t="shared" si="75"/>
        <v>0.89679561088279736</v>
      </c>
      <c r="Q544">
        <f t="shared" si="76"/>
        <v>97.474000000000004</v>
      </c>
      <c r="R544" s="6">
        <f t="shared" si="77"/>
        <v>0.97474000000000005</v>
      </c>
      <c r="S544">
        <f t="shared" si="78"/>
        <v>1</v>
      </c>
      <c r="T544">
        <f>COUNTIF($A$2:$A544,A544)-1</f>
        <v>22</v>
      </c>
      <c r="U544" s="6">
        <f t="shared" si="79"/>
        <v>0.87414255375189798</v>
      </c>
      <c r="V544" s="6" t="str">
        <f t="shared" si="80"/>
        <v>Good</v>
      </c>
    </row>
    <row r="545" spans="1:22" x14ac:dyDescent="0.25">
      <c r="A545" t="s">
        <v>14</v>
      </c>
      <c r="B545" s="5">
        <v>45088</v>
      </c>
      <c r="C545">
        <v>3</v>
      </c>
      <c r="D545">
        <v>3</v>
      </c>
      <c r="E545">
        <v>24.4</v>
      </c>
      <c r="F545">
        <v>0</v>
      </c>
      <c r="H545">
        <v>0</v>
      </c>
      <c r="I545">
        <v>0</v>
      </c>
      <c r="J545">
        <v>0</v>
      </c>
      <c r="K545">
        <v>30.46</v>
      </c>
      <c r="L545">
        <f t="shared" si="72"/>
        <v>24</v>
      </c>
      <c r="M545">
        <f t="shared" si="73"/>
        <v>255.6</v>
      </c>
      <c r="N545">
        <f t="shared" si="74"/>
        <v>0</v>
      </c>
      <c r="O545">
        <f>IFERROR(E545 / VLOOKUP(A545, Baselines!A:B, 2, FALSE) * 100, 0)</f>
        <v>84.060057589469352</v>
      </c>
      <c r="P545" s="6">
        <f t="shared" si="75"/>
        <v>0.46458201497962315</v>
      </c>
      <c r="Q545">
        <f t="shared" si="76"/>
        <v>97.444000000000003</v>
      </c>
      <c r="R545" s="6">
        <f t="shared" si="77"/>
        <v>0.97443999999999997</v>
      </c>
      <c r="S545">
        <f t="shared" si="78"/>
        <v>1</v>
      </c>
      <c r="T545">
        <f>COUNTIF($A$2:$A545,A545)-1</f>
        <v>23</v>
      </c>
      <c r="U545" s="6">
        <f t="shared" si="79"/>
        <v>0.45270729867674397</v>
      </c>
      <c r="V545" s="6" t="str">
        <f t="shared" si="80"/>
        <v>Needs Check</v>
      </c>
    </row>
    <row r="546" spans="1:22" x14ac:dyDescent="0.25">
      <c r="A546" t="s">
        <v>14</v>
      </c>
      <c r="B546" s="5">
        <v>45095</v>
      </c>
      <c r="C546">
        <v>1</v>
      </c>
      <c r="D546">
        <v>3.2</v>
      </c>
      <c r="E546">
        <v>31.8</v>
      </c>
      <c r="F546">
        <v>0</v>
      </c>
      <c r="H546">
        <v>0</v>
      </c>
      <c r="I546">
        <v>0</v>
      </c>
      <c r="J546">
        <v>0</v>
      </c>
      <c r="K546">
        <v>35.01</v>
      </c>
      <c r="L546">
        <f t="shared" si="72"/>
        <v>25</v>
      </c>
      <c r="M546">
        <f t="shared" si="73"/>
        <v>258.8</v>
      </c>
      <c r="N546">
        <f t="shared" si="74"/>
        <v>0</v>
      </c>
      <c r="O546">
        <f>IFERROR(E546 / VLOOKUP(A546, Baselines!A:B, 2, FALSE) * 100, 0)</f>
        <v>109.55368161250514</v>
      </c>
      <c r="P546" s="6">
        <f t="shared" si="75"/>
        <v>0.60547983919475479</v>
      </c>
      <c r="Q546">
        <f t="shared" si="76"/>
        <v>97.411999999999992</v>
      </c>
      <c r="R546" s="6">
        <f t="shared" si="77"/>
        <v>0.97411999999999987</v>
      </c>
      <c r="S546">
        <f t="shared" si="78"/>
        <v>1</v>
      </c>
      <c r="T546">
        <f>COUNTIF($A$2:$A546,A546)-1</f>
        <v>24</v>
      </c>
      <c r="U546" s="6">
        <f t="shared" si="79"/>
        <v>0.58981002095639445</v>
      </c>
      <c r="V546" s="6" t="str">
        <f t="shared" si="80"/>
        <v>Needs Check</v>
      </c>
    </row>
    <row r="547" spans="1:22" x14ac:dyDescent="0.25">
      <c r="A547" t="s">
        <v>14</v>
      </c>
      <c r="B547" s="5">
        <v>45102</v>
      </c>
      <c r="C547">
        <v>2</v>
      </c>
      <c r="D547">
        <v>7</v>
      </c>
      <c r="E547">
        <v>13.6</v>
      </c>
      <c r="F547">
        <v>0</v>
      </c>
      <c r="H547">
        <v>0</v>
      </c>
      <c r="I547">
        <v>0</v>
      </c>
      <c r="J547">
        <v>0</v>
      </c>
      <c r="K547">
        <v>115.09</v>
      </c>
      <c r="L547">
        <f t="shared" si="72"/>
        <v>26</v>
      </c>
      <c r="M547">
        <f t="shared" si="73"/>
        <v>265.8</v>
      </c>
      <c r="N547">
        <f t="shared" si="74"/>
        <v>0</v>
      </c>
      <c r="O547">
        <f>IFERROR(E547 / VLOOKUP(A547, Baselines!A:B, 2, FALSE) * 100, 0)</f>
        <v>46.853146853146853</v>
      </c>
      <c r="P547" s="6">
        <f t="shared" si="75"/>
        <v>0.25894735261159324</v>
      </c>
      <c r="Q547">
        <f t="shared" si="76"/>
        <v>97.341999999999999</v>
      </c>
      <c r="R547" s="6">
        <f t="shared" si="77"/>
        <v>0.97341999999999995</v>
      </c>
      <c r="S547">
        <f t="shared" si="78"/>
        <v>1</v>
      </c>
      <c r="T547">
        <f>COUNTIF($A$2:$A547,A547)-1</f>
        <v>25</v>
      </c>
      <c r="U547" s="6">
        <f t="shared" si="79"/>
        <v>0.25206453197917705</v>
      </c>
      <c r="V547" s="6" t="str">
        <f t="shared" si="80"/>
        <v>Critical</v>
      </c>
    </row>
    <row r="548" spans="1:22" x14ac:dyDescent="0.25">
      <c r="A548" t="s">
        <v>14</v>
      </c>
      <c r="B548" s="5">
        <v>45109</v>
      </c>
      <c r="C548">
        <v>4</v>
      </c>
      <c r="D548">
        <v>7.2</v>
      </c>
      <c r="E548">
        <v>12.3</v>
      </c>
      <c r="F548">
        <v>0</v>
      </c>
      <c r="H548">
        <v>0</v>
      </c>
      <c r="I548">
        <v>1</v>
      </c>
      <c r="J548">
        <v>6</v>
      </c>
      <c r="K548">
        <v>127.03</v>
      </c>
      <c r="L548">
        <f t="shared" si="72"/>
        <v>27</v>
      </c>
      <c r="M548">
        <f t="shared" si="73"/>
        <v>273</v>
      </c>
      <c r="N548">
        <f t="shared" si="74"/>
        <v>1</v>
      </c>
      <c r="O548">
        <f>IFERROR(E548 / VLOOKUP(A548, Baselines!A:B, 2, FALSE) * 100, 0)</f>
        <v>42.374537227478406</v>
      </c>
      <c r="P548" s="6">
        <f t="shared" si="75"/>
        <v>0.23419503214136744</v>
      </c>
      <c r="Q548">
        <f t="shared" si="76"/>
        <v>97.27</v>
      </c>
      <c r="R548" s="6">
        <f t="shared" si="77"/>
        <v>0.97270000000000001</v>
      </c>
      <c r="S548">
        <f t="shared" si="78"/>
        <v>0.97</v>
      </c>
      <c r="T548">
        <f>COUNTIF($A$2:$A548,A548)-1</f>
        <v>26</v>
      </c>
      <c r="U548" s="6">
        <f t="shared" si="79"/>
        <v>0.22096746253099087</v>
      </c>
      <c r="V548" s="6" t="str">
        <f t="shared" si="80"/>
        <v>Critical</v>
      </c>
    </row>
    <row r="549" spans="1:22" x14ac:dyDescent="0.25">
      <c r="A549" t="s">
        <v>14</v>
      </c>
      <c r="B549" s="5">
        <v>45116</v>
      </c>
      <c r="C549">
        <v>3</v>
      </c>
      <c r="D549">
        <v>9.3000000000000007</v>
      </c>
      <c r="E549">
        <v>11.7</v>
      </c>
      <c r="F549">
        <v>0</v>
      </c>
      <c r="H549">
        <v>0</v>
      </c>
      <c r="I549">
        <v>0</v>
      </c>
      <c r="J549">
        <v>0</v>
      </c>
      <c r="K549">
        <v>179.64</v>
      </c>
      <c r="L549">
        <f t="shared" si="72"/>
        <v>28</v>
      </c>
      <c r="M549">
        <f t="shared" si="73"/>
        <v>282.3</v>
      </c>
      <c r="N549">
        <f t="shared" si="74"/>
        <v>1</v>
      </c>
      <c r="O549">
        <f>IFERROR(E549 / VLOOKUP(A549, Baselines!A:B, 2, FALSE) * 100, 0)</f>
        <v>40.30748663101604</v>
      </c>
      <c r="P549" s="6">
        <f t="shared" si="75"/>
        <v>0.2227708842320324</v>
      </c>
      <c r="Q549">
        <f t="shared" si="76"/>
        <v>97.177000000000007</v>
      </c>
      <c r="R549" s="6">
        <f t="shared" si="77"/>
        <v>0.97177000000000002</v>
      </c>
      <c r="S549">
        <f t="shared" si="78"/>
        <v>0.97</v>
      </c>
      <c r="T549">
        <f>COUNTIF($A$2:$A549,A549)-1</f>
        <v>27</v>
      </c>
      <c r="U549" s="6">
        <f t="shared" si="79"/>
        <v>0.20998760030505725</v>
      </c>
      <c r="V549" s="6" t="str">
        <f t="shared" si="80"/>
        <v>Critical</v>
      </c>
    </row>
    <row r="550" spans="1:22" x14ac:dyDescent="0.25">
      <c r="A550" t="s">
        <v>14</v>
      </c>
      <c r="B550" s="5">
        <v>45123</v>
      </c>
      <c r="C550">
        <v>2</v>
      </c>
      <c r="D550">
        <v>6.6</v>
      </c>
      <c r="E550">
        <v>22.9</v>
      </c>
      <c r="F550">
        <v>0</v>
      </c>
      <c r="H550">
        <v>0</v>
      </c>
      <c r="I550">
        <v>0</v>
      </c>
      <c r="J550">
        <v>0</v>
      </c>
      <c r="K550">
        <v>34.909999999999997</v>
      </c>
      <c r="L550">
        <f t="shared" si="72"/>
        <v>29</v>
      </c>
      <c r="M550">
        <f t="shared" si="73"/>
        <v>288.90000000000003</v>
      </c>
      <c r="N550">
        <f t="shared" si="74"/>
        <v>1</v>
      </c>
      <c r="O550">
        <f>IFERROR(E550 / VLOOKUP(A550, Baselines!A:B, 2, FALSE) * 100, 0)</f>
        <v>78.892431098313452</v>
      </c>
      <c r="P550" s="6">
        <f t="shared" si="75"/>
        <v>0.43602164520628567</v>
      </c>
      <c r="Q550">
        <f t="shared" si="76"/>
        <v>97.111000000000004</v>
      </c>
      <c r="R550" s="6">
        <f t="shared" si="77"/>
        <v>0.97111000000000003</v>
      </c>
      <c r="S550">
        <f t="shared" si="78"/>
        <v>0.97</v>
      </c>
      <c r="T550">
        <f>COUNTIF($A$2:$A550,A550)-1</f>
        <v>28</v>
      </c>
      <c r="U550" s="6">
        <f t="shared" si="79"/>
        <v>0.41072223047998779</v>
      </c>
      <c r="V550" s="6" t="str">
        <f t="shared" si="80"/>
        <v>Needs Check</v>
      </c>
    </row>
    <row r="551" spans="1:22" x14ac:dyDescent="0.25">
      <c r="A551" t="s">
        <v>14</v>
      </c>
      <c r="B551" s="5">
        <v>45130</v>
      </c>
      <c r="C551">
        <v>4</v>
      </c>
      <c r="D551">
        <v>12.8</v>
      </c>
      <c r="E551">
        <v>36.799999999999997</v>
      </c>
      <c r="F551">
        <v>0</v>
      </c>
      <c r="H551">
        <v>0</v>
      </c>
      <c r="I551">
        <v>0</v>
      </c>
      <c r="J551">
        <v>0</v>
      </c>
      <c r="K551">
        <v>71.7</v>
      </c>
      <c r="L551">
        <f t="shared" si="72"/>
        <v>30</v>
      </c>
      <c r="M551">
        <f t="shared" si="73"/>
        <v>301.70000000000005</v>
      </c>
      <c r="N551">
        <f t="shared" si="74"/>
        <v>1</v>
      </c>
      <c r="O551">
        <f>IFERROR(E551 / VLOOKUP(A551, Baselines!A:B, 2, FALSE) * 100, 0)</f>
        <v>126.77910324969149</v>
      </c>
      <c r="P551" s="6">
        <f t="shared" si="75"/>
        <v>0.70068107177254646</v>
      </c>
      <c r="Q551">
        <f t="shared" si="76"/>
        <v>96.983000000000004</v>
      </c>
      <c r="R551" s="6">
        <f t="shared" si="77"/>
        <v>0.96983000000000008</v>
      </c>
      <c r="S551">
        <f t="shared" si="78"/>
        <v>0.97</v>
      </c>
      <c r="T551">
        <f>COUNTIF($A$2:$A551,A551)-1</f>
        <v>29</v>
      </c>
      <c r="U551" s="6">
        <f t="shared" si="79"/>
        <v>0.65915527812205366</v>
      </c>
      <c r="V551" s="6" t="str">
        <f t="shared" si="80"/>
        <v>Needs Check</v>
      </c>
    </row>
    <row r="552" spans="1:22" x14ac:dyDescent="0.25">
      <c r="A552" t="s">
        <v>14</v>
      </c>
      <c r="B552" s="5">
        <v>45137</v>
      </c>
      <c r="C552">
        <v>0</v>
      </c>
      <c r="D552">
        <v>0</v>
      </c>
      <c r="E552">
        <v>0</v>
      </c>
      <c r="F552">
        <v>1</v>
      </c>
      <c r="G552" t="s">
        <v>24</v>
      </c>
      <c r="H552">
        <v>172.56</v>
      </c>
      <c r="I552">
        <v>0</v>
      </c>
      <c r="J552">
        <v>0</v>
      </c>
      <c r="K552">
        <v>0</v>
      </c>
      <c r="L552">
        <f t="shared" si="72"/>
        <v>31</v>
      </c>
      <c r="M552">
        <f t="shared" si="73"/>
        <v>301.70000000000005</v>
      </c>
      <c r="N552">
        <f t="shared" si="74"/>
        <v>1</v>
      </c>
      <c r="O552">
        <f>IFERROR(E552 / VLOOKUP(A552, Baselines!A:B, 2, FALSE) * 100, 0)</f>
        <v>0</v>
      </c>
      <c r="P552" s="6">
        <f t="shared" si="75"/>
        <v>0</v>
      </c>
      <c r="Q552">
        <f t="shared" si="76"/>
        <v>96.983000000000004</v>
      </c>
      <c r="R552" s="6">
        <f t="shared" si="77"/>
        <v>0.96983000000000008</v>
      </c>
      <c r="S552">
        <f t="shared" si="78"/>
        <v>0.97</v>
      </c>
      <c r="T552">
        <f>COUNTIF($A$2:$A552,A552)-1</f>
        <v>30</v>
      </c>
      <c r="U552" s="6">
        <f t="shared" si="79"/>
        <v>0</v>
      </c>
      <c r="V552" s="6" t="str">
        <f t="shared" si="80"/>
        <v>Critical</v>
      </c>
    </row>
    <row r="553" spans="1:22" x14ac:dyDescent="0.25">
      <c r="A553" t="s">
        <v>14</v>
      </c>
      <c r="B553" s="5">
        <v>45144</v>
      </c>
      <c r="C553">
        <v>2</v>
      </c>
      <c r="D553">
        <v>5.4</v>
      </c>
      <c r="E553">
        <v>16.100000000000001</v>
      </c>
      <c r="F553">
        <v>1</v>
      </c>
      <c r="G553" t="s">
        <v>24</v>
      </c>
      <c r="H553">
        <v>769.83</v>
      </c>
      <c r="I553">
        <v>0</v>
      </c>
      <c r="J553">
        <v>0</v>
      </c>
      <c r="K553">
        <v>72.06</v>
      </c>
      <c r="L553">
        <f t="shared" si="72"/>
        <v>32</v>
      </c>
      <c r="M553">
        <f t="shared" si="73"/>
        <v>307.10000000000002</v>
      </c>
      <c r="N553">
        <f t="shared" si="74"/>
        <v>1</v>
      </c>
      <c r="O553">
        <f>IFERROR(E553 / VLOOKUP(A553, Baselines!A:B, 2, FALSE) * 100, 0)</f>
        <v>55.465857671740025</v>
      </c>
      <c r="P553" s="6">
        <f t="shared" si="75"/>
        <v>0.30654796890048908</v>
      </c>
      <c r="Q553">
        <f t="shared" si="76"/>
        <v>96.929000000000002</v>
      </c>
      <c r="R553" s="6">
        <f t="shared" si="77"/>
        <v>0.96928999999999998</v>
      </c>
      <c r="S553">
        <f t="shared" si="78"/>
        <v>0.97</v>
      </c>
      <c r="T553">
        <f>COUNTIF($A$2:$A553,A553)-1</f>
        <v>31</v>
      </c>
      <c r="U553" s="6">
        <f t="shared" si="79"/>
        <v>0.28821986435228841</v>
      </c>
      <c r="V553" s="6" t="str">
        <f t="shared" si="80"/>
        <v>Critical</v>
      </c>
    </row>
    <row r="554" spans="1:22" x14ac:dyDescent="0.25">
      <c r="A554" t="s">
        <v>14</v>
      </c>
      <c r="B554" s="5">
        <v>45151</v>
      </c>
      <c r="C554">
        <v>6</v>
      </c>
      <c r="D554">
        <v>8.3999999999999986</v>
      </c>
      <c r="E554">
        <v>18.100000000000001</v>
      </c>
      <c r="F554">
        <v>0</v>
      </c>
      <c r="H554">
        <v>0</v>
      </c>
      <c r="I554">
        <v>0</v>
      </c>
      <c r="J554">
        <v>0</v>
      </c>
      <c r="K554">
        <v>83.21</v>
      </c>
      <c r="L554">
        <f t="shared" si="72"/>
        <v>33</v>
      </c>
      <c r="M554">
        <f t="shared" si="73"/>
        <v>315.5</v>
      </c>
      <c r="N554">
        <f t="shared" si="74"/>
        <v>1</v>
      </c>
      <c r="O554">
        <f>IFERROR(E554 / VLOOKUP(A554, Baselines!A:B, 2, FALSE) * 100, 0)</f>
        <v>62.356026326614568</v>
      </c>
      <c r="P554" s="6">
        <f t="shared" si="75"/>
        <v>0.34462846193160573</v>
      </c>
      <c r="Q554">
        <f t="shared" si="76"/>
        <v>96.844999999999999</v>
      </c>
      <c r="R554" s="6">
        <f t="shared" si="77"/>
        <v>0.96845000000000003</v>
      </c>
      <c r="S554">
        <f t="shared" si="78"/>
        <v>0.97</v>
      </c>
      <c r="T554">
        <f>COUNTIF($A$2:$A554,A554)-1</f>
        <v>32</v>
      </c>
      <c r="U554" s="6">
        <f t="shared" si="79"/>
        <v>0.32374277093893367</v>
      </c>
      <c r="V554" s="6" t="str">
        <f t="shared" si="80"/>
        <v>Needs Check</v>
      </c>
    </row>
    <row r="555" spans="1:22" x14ac:dyDescent="0.25">
      <c r="A555" t="s">
        <v>14</v>
      </c>
      <c r="B555" s="5">
        <v>45158</v>
      </c>
      <c r="C555">
        <v>4</v>
      </c>
      <c r="D555">
        <v>10.8</v>
      </c>
      <c r="E555">
        <v>36</v>
      </c>
      <c r="F555">
        <v>0</v>
      </c>
      <c r="H555">
        <v>0</v>
      </c>
      <c r="I555">
        <v>0</v>
      </c>
      <c r="J555">
        <v>0</v>
      </c>
      <c r="K555">
        <v>210.77</v>
      </c>
      <c r="L555">
        <f t="shared" si="72"/>
        <v>34</v>
      </c>
      <c r="M555">
        <f t="shared" si="73"/>
        <v>326.3</v>
      </c>
      <c r="N555">
        <f t="shared" si="74"/>
        <v>1</v>
      </c>
      <c r="O555">
        <f>IFERROR(E555 / VLOOKUP(A555, Baselines!A:B, 2, FALSE) * 100, 0)</f>
        <v>124.02303578774168</v>
      </c>
      <c r="P555" s="6">
        <f t="shared" si="75"/>
        <v>0.68544887456009984</v>
      </c>
      <c r="Q555">
        <f t="shared" si="76"/>
        <v>96.736999999999995</v>
      </c>
      <c r="R555" s="6">
        <f t="shared" si="77"/>
        <v>0.96736999999999995</v>
      </c>
      <c r="S555">
        <f t="shared" si="78"/>
        <v>0.97</v>
      </c>
      <c r="T555">
        <f>COUNTIF($A$2:$A555,A555)-1</f>
        <v>33</v>
      </c>
      <c r="U555" s="6">
        <f t="shared" si="79"/>
        <v>0.64319019744970762</v>
      </c>
      <c r="V555" s="6" t="str">
        <f t="shared" si="80"/>
        <v>Needs Check</v>
      </c>
    </row>
    <row r="556" spans="1:22" x14ac:dyDescent="0.25">
      <c r="A556" t="s">
        <v>14</v>
      </c>
      <c r="B556" s="5">
        <v>45165</v>
      </c>
      <c r="C556">
        <v>6</v>
      </c>
      <c r="D556">
        <v>9.6000000000000014</v>
      </c>
      <c r="E556">
        <v>14.5</v>
      </c>
      <c r="F556">
        <v>0</v>
      </c>
      <c r="H556">
        <v>0</v>
      </c>
      <c r="I556">
        <v>0</v>
      </c>
      <c r="J556">
        <v>0</v>
      </c>
      <c r="K556">
        <v>182.36</v>
      </c>
      <c r="L556">
        <f t="shared" si="72"/>
        <v>35</v>
      </c>
      <c r="M556">
        <f t="shared" si="73"/>
        <v>335.90000000000003</v>
      </c>
      <c r="N556">
        <f t="shared" si="74"/>
        <v>1</v>
      </c>
      <c r="O556">
        <f>IFERROR(E556 / VLOOKUP(A556, Baselines!A:B, 2, FALSE) * 100, 0)</f>
        <v>49.953722747840395</v>
      </c>
      <c r="P556" s="6">
        <f t="shared" si="75"/>
        <v>0.27608357447559573</v>
      </c>
      <c r="Q556">
        <f t="shared" si="76"/>
        <v>96.641000000000005</v>
      </c>
      <c r="R556" s="6">
        <f t="shared" si="77"/>
        <v>0.9664100000000001</v>
      </c>
      <c r="S556">
        <f t="shared" si="78"/>
        <v>0.97</v>
      </c>
      <c r="T556">
        <f>COUNTIF($A$2:$A556,A556)-1</f>
        <v>34</v>
      </c>
      <c r="U556" s="6">
        <f t="shared" si="79"/>
        <v>0.25880562939269164</v>
      </c>
      <c r="V556" s="6" t="str">
        <f t="shared" si="80"/>
        <v>Critical</v>
      </c>
    </row>
    <row r="557" spans="1:22" x14ac:dyDescent="0.25">
      <c r="A557" t="s">
        <v>14</v>
      </c>
      <c r="B557" s="5">
        <v>45172</v>
      </c>
      <c r="C557">
        <v>3</v>
      </c>
      <c r="D557">
        <v>4.8000000000000007</v>
      </c>
      <c r="E557">
        <v>32.799999999999997</v>
      </c>
      <c r="F557">
        <v>0</v>
      </c>
      <c r="H557">
        <v>0</v>
      </c>
      <c r="I557">
        <v>0</v>
      </c>
      <c r="J557">
        <v>0</v>
      </c>
      <c r="K557">
        <v>72.540000000000006</v>
      </c>
      <c r="L557">
        <f t="shared" si="72"/>
        <v>36</v>
      </c>
      <c r="M557">
        <f t="shared" si="73"/>
        <v>340.70000000000005</v>
      </c>
      <c r="N557">
        <f t="shared" si="74"/>
        <v>1</v>
      </c>
      <c r="O557">
        <f>IFERROR(E557 / VLOOKUP(A557, Baselines!A:B, 2, FALSE) * 100, 0)</f>
        <v>112.9987659399424</v>
      </c>
      <c r="P557" s="6">
        <f t="shared" si="75"/>
        <v>0.62452008571031303</v>
      </c>
      <c r="Q557">
        <f t="shared" si="76"/>
        <v>96.592999999999989</v>
      </c>
      <c r="R557" s="6">
        <f t="shared" si="77"/>
        <v>0.96592999999999984</v>
      </c>
      <c r="S557">
        <f t="shared" si="78"/>
        <v>0.97</v>
      </c>
      <c r="T557">
        <f>COUNTIF($A$2:$A557,A557)-1</f>
        <v>35</v>
      </c>
      <c r="U557" s="6">
        <f t="shared" si="79"/>
        <v>0.58514540579845764</v>
      </c>
      <c r="V557" s="6" t="str">
        <f t="shared" si="80"/>
        <v>Needs Check</v>
      </c>
    </row>
    <row r="558" spans="1:22" x14ac:dyDescent="0.25">
      <c r="A558" t="s">
        <v>14</v>
      </c>
      <c r="B558" s="5">
        <v>45179</v>
      </c>
      <c r="C558">
        <v>4</v>
      </c>
      <c r="D558">
        <v>10</v>
      </c>
      <c r="E558">
        <v>12.2</v>
      </c>
      <c r="F558">
        <v>0</v>
      </c>
      <c r="H558">
        <v>0</v>
      </c>
      <c r="I558">
        <v>0</v>
      </c>
      <c r="J558">
        <v>0</v>
      </c>
      <c r="K558">
        <v>182.66</v>
      </c>
      <c r="L558">
        <f t="shared" si="72"/>
        <v>37</v>
      </c>
      <c r="M558">
        <f t="shared" si="73"/>
        <v>350.70000000000005</v>
      </c>
      <c r="N558">
        <f t="shared" si="74"/>
        <v>1</v>
      </c>
      <c r="O558">
        <f>IFERROR(E558 / VLOOKUP(A558, Baselines!A:B, 2, FALSE) * 100, 0)</f>
        <v>42.030028794734676</v>
      </c>
      <c r="P558" s="6">
        <f t="shared" si="75"/>
        <v>0.23229100748981157</v>
      </c>
      <c r="Q558">
        <f t="shared" si="76"/>
        <v>96.492999999999995</v>
      </c>
      <c r="R558" s="6">
        <f t="shared" si="77"/>
        <v>0.96492999999999995</v>
      </c>
      <c r="S558">
        <f t="shared" si="78"/>
        <v>0.97</v>
      </c>
      <c r="T558">
        <f>COUNTIF($A$2:$A558,A558)-1</f>
        <v>36</v>
      </c>
      <c r="U558" s="6">
        <f t="shared" si="79"/>
        <v>0.21742022500142955</v>
      </c>
      <c r="V558" s="6" t="str">
        <f t="shared" si="80"/>
        <v>Critical</v>
      </c>
    </row>
    <row r="559" spans="1:22" x14ac:dyDescent="0.25">
      <c r="A559" t="s">
        <v>14</v>
      </c>
      <c r="B559" s="5">
        <v>45186</v>
      </c>
      <c r="C559">
        <v>4</v>
      </c>
      <c r="D559">
        <v>6.8</v>
      </c>
      <c r="E559">
        <v>11</v>
      </c>
      <c r="F559">
        <v>1</v>
      </c>
      <c r="G559" t="s">
        <v>26</v>
      </c>
      <c r="H559">
        <v>874.32</v>
      </c>
      <c r="I559">
        <v>0</v>
      </c>
      <c r="J559">
        <v>0</v>
      </c>
      <c r="K559">
        <v>130.57</v>
      </c>
      <c r="L559">
        <f t="shared" si="72"/>
        <v>38</v>
      </c>
      <c r="M559">
        <f t="shared" si="73"/>
        <v>357.50000000000006</v>
      </c>
      <c r="N559">
        <f t="shared" si="74"/>
        <v>1</v>
      </c>
      <c r="O559">
        <f>IFERROR(E559 / VLOOKUP(A559, Baselines!A:B, 2, FALSE) * 100, 0)</f>
        <v>37.895927601809952</v>
      </c>
      <c r="P559" s="6">
        <f t="shared" si="75"/>
        <v>0.20944271167114156</v>
      </c>
      <c r="Q559">
        <f t="shared" si="76"/>
        <v>96.425000000000011</v>
      </c>
      <c r="R559" s="6">
        <f t="shared" si="77"/>
        <v>0.96425000000000016</v>
      </c>
      <c r="S559">
        <f t="shared" si="78"/>
        <v>0.97</v>
      </c>
      <c r="T559">
        <f>COUNTIF($A$2:$A559,A559)-1</f>
        <v>37</v>
      </c>
      <c r="U559" s="6">
        <f t="shared" si="79"/>
        <v>0.19589648068703133</v>
      </c>
      <c r="V559" s="6" t="str">
        <f t="shared" si="80"/>
        <v>Critical</v>
      </c>
    </row>
    <row r="560" spans="1:22" x14ac:dyDescent="0.25">
      <c r="A560" t="s">
        <v>14</v>
      </c>
      <c r="B560" s="5">
        <v>45193</v>
      </c>
      <c r="C560">
        <v>6</v>
      </c>
      <c r="D560">
        <v>27</v>
      </c>
      <c r="E560">
        <v>28.3</v>
      </c>
      <c r="F560">
        <v>0</v>
      </c>
      <c r="H560">
        <v>0</v>
      </c>
      <c r="I560">
        <v>0</v>
      </c>
      <c r="J560">
        <v>0</v>
      </c>
      <c r="K560">
        <v>507.93</v>
      </c>
      <c r="L560">
        <f t="shared" si="72"/>
        <v>39</v>
      </c>
      <c r="M560">
        <f t="shared" si="73"/>
        <v>384.50000000000006</v>
      </c>
      <c r="N560">
        <f t="shared" si="74"/>
        <v>1</v>
      </c>
      <c r="O560">
        <f>IFERROR(E560 / VLOOKUP(A560, Baselines!A:B, 2, FALSE) * 100, 0)</f>
        <v>97.495886466474715</v>
      </c>
      <c r="P560" s="6">
        <f t="shared" si="75"/>
        <v>0.53883897639030076</v>
      </c>
      <c r="Q560">
        <f t="shared" si="76"/>
        <v>96.155000000000001</v>
      </c>
      <c r="R560" s="6">
        <f t="shared" si="77"/>
        <v>0.96155000000000002</v>
      </c>
      <c r="S560">
        <f t="shared" si="78"/>
        <v>0.97</v>
      </c>
      <c r="T560">
        <f>COUNTIF($A$2:$A560,A560)-1</f>
        <v>38</v>
      </c>
      <c r="U560" s="6">
        <f t="shared" si="79"/>
        <v>0.50257699921565091</v>
      </c>
      <c r="V560" s="6" t="str">
        <f t="shared" si="80"/>
        <v>Needs Check</v>
      </c>
    </row>
    <row r="561" spans="1:22" x14ac:dyDescent="0.25">
      <c r="A561" t="s">
        <v>14</v>
      </c>
      <c r="B561" s="5">
        <v>45200</v>
      </c>
      <c r="C561">
        <v>7</v>
      </c>
      <c r="D561">
        <v>25.2</v>
      </c>
      <c r="E561">
        <v>21.4</v>
      </c>
      <c r="F561">
        <v>0</v>
      </c>
      <c r="H561">
        <v>0</v>
      </c>
      <c r="I561">
        <v>0</v>
      </c>
      <c r="J561">
        <v>0</v>
      </c>
      <c r="K561">
        <v>219.94</v>
      </c>
      <c r="L561">
        <f t="shared" si="72"/>
        <v>40</v>
      </c>
      <c r="M561">
        <f t="shared" si="73"/>
        <v>409.70000000000005</v>
      </c>
      <c r="N561">
        <f t="shared" si="74"/>
        <v>1</v>
      </c>
      <c r="O561">
        <f>IFERROR(E561 / VLOOKUP(A561, Baselines!A:B, 2, FALSE) * 100, 0)</f>
        <v>73.724804607157552</v>
      </c>
      <c r="P561" s="6">
        <f t="shared" si="75"/>
        <v>0.40746127543294819</v>
      </c>
      <c r="Q561">
        <f t="shared" si="76"/>
        <v>95.903000000000006</v>
      </c>
      <c r="R561" s="6">
        <f t="shared" si="77"/>
        <v>0.95903000000000005</v>
      </c>
      <c r="S561">
        <f t="shared" si="78"/>
        <v>0.97</v>
      </c>
      <c r="T561">
        <f>COUNTIF($A$2:$A561,A561)-1</f>
        <v>39</v>
      </c>
      <c r="U561" s="6">
        <f t="shared" si="79"/>
        <v>0.37904455936910647</v>
      </c>
      <c r="V561" s="6" t="str">
        <f t="shared" si="80"/>
        <v>Needs Check</v>
      </c>
    </row>
    <row r="562" spans="1:22" x14ac:dyDescent="0.25">
      <c r="A562" t="s">
        <v>14</v>
      </c>
      <c r="B562" s="5">
        <v>45207</v>
      </c>
      <c r="C562">
        <v>1</v>
      </c>
      <c r="D562">
        <v>5.4</v>
      </c>
      <c r="E562">
        <v>44.1</v>
      </c>
      <c r="F562">
        <v>0</v>
      </c>
      <c r="H562">
        <v>0</v>
      </c>
      <c r="I562">
        <v>0</v>
      </c>
      <c r="J562">
        <v>0</v>
      </c>
      <c r="K562">
        <v>103.69</v>
      </c>
      <c r="L562">
        <f t="shared" si="72"/>
        <v>41</v>
      </c>
      <c r="M562">
        <f t="shared" si="73"/>
        <v>415.1</v>
      </c>
      <c r="N562">
        <f t="shared" si="74"/>
        <v>1</v>
      </c>
      <c r="O562">
        <f>IFERROR(E562 / VLOOKUP(A562, Baselines!A:B, 2, FALSE) * 100, 0)</f>
        <v>151.92821883998354</v>
      </c>
      <c r="P562" s="6">
        <f t="shared" si="75"/>
        <v>0.83967487133612217</v>
      </c>
      <c r="Q562">
        <f t="shared" si="76"/>
        <v>95.84899999999999</v>
      </c>
      <c r="R562" s="6">
        <f t="shared" si="77"/>
        <v>0.95848999999999984</v>
      </c>
      <c r="S562">
        <f t="shared" si="78"/>
        <v>0.97</v>
      </c>
      <c r="T562">
        <f>COUNTIF($A$2:$A562,A562)-1</f>
        <v>40</v>
      </c>
      <c r="U562" s="6">
        <f t="shared" si="79"/>
        <v>0.78067536840415075</v>
      </c>
      <c r="V562" s="6" t="str">
        <f t="shared" si="80"/>
        <v>Good</v>
      </c>
    </row>
    <row r="563" spans="1:22" x14ac:dyDescent="0.25">
      <c r="A563" t="s">
        <v>14</v>
      </c>
      <c r="B563" s="5">
        <v>45214</v>
      </c>
      <c r="C563">
        <v>0</v>
      </c>
      <c r="D563">
        <v>0</v>
      </c>
      <c r="E563">
        <v>0</v>
      </c>
      <c r="F563">
        <v>0</v>
      </c>
      <c r="H563">
        <v>0</v>
      </c>
      <c r="I563">
        <v>0</v>
      </c>
      <c r="J563">
        <v>0</v>
      </c>
      <c r="K563">
        <v>0</v>
      </c>
      <c r="L563">
        <f t="shared" si="72"/>
        <v>42</v>
      </c>
      <c r="M563">
        <f t="shared" si="73"/>
        <v>415.1</v>
      </c>
      <c r="N563">
        <f t="shared" si="74"/>
        <v>1</v>
      </c>
      <c r="O563">
        <f>IFERROR(E563 / VLOOKUP(A563, Baselines!A:B, 2, FALSE) * 100, 0)</f>
        <v>0</v>
      </c>
      <c r="P563" s="6">
        <f t="shared" si="75"/>
        <v>0</v>
      </c>
      <c r="Q563">
        <f t="shared" si="76"/>
        <v>95.84899999999999</v>
      </c>
      <c r="R563" s="6">
        <f t="shared" si="77"/>
        <v>0.95848999999999984</v>
      </c>
      <c r="S563">
        <f t="shared" si="78"/>
        <v>0.97</v>
      </c>
      <c r="T563">
        <f>COUNTIF($A$2:$A563,A563)-1</f>
        <v>41</v>
      </c>
      <c r="U563" s="6">
        <f t="shared" si="79"/>
        <v>0</v>
      </c>
      <c r="V563" s="6" t="str">
        <f t="shared" si="80"/>
        <v>Critical</v>
      </c>
    </row>
    <row r="564" spans="1:22" x14ac:dyDescent="0.25">
      <c r="A564" t="s">
        <v>14</v>
      </c>
      <c r="B564" s="5">
        <v>45221</v>
      </c>
      <c r="C564">
        <v>3</v>
      </c>
      <c r="D564">
        <v>12.3</v>
      </c>
      <c r="E564">
        <v>48.8</v>
      </c>
      <c r="F564">
        <v>0</v>
      </c>
      <c r="H564">
        <v>0</v>
      </c>
      <c r="I564">
        <v>0</v>
      </c>
      <c r="J564">
        <v>0</v>
      </c>
      <c r="K564">
        <v>113.16</v>
      </c>
      <c r="L564">
        <f t="shared" si="72"/>
        <v>43</v>
      </c>
      <c r="M564">
        <f t="shared" si="73"/>
        <v>427.40000000000003</v>
      </c>
      <c r="N564">
        <f t="shared" si="74"/>
        <v>1</v>
      </c>
      <c r="O564">
        <f>IFERROR(E564 / VLOOKUP(A564, Baselines!A:B, 2, FALSE) * 100, 0)</f>
        <v>168.1201151789387</v>
      </c>
      <c r="P564" s="6">
        <f t="shared" si="75"/>
        <v>0.9291640299592463</v>
      </c>
      <c r="Q564">
        <f t="shared" si="76"/>
        <v>95.725999999999999</v>
      </c>
      <c r="R564" s="6">
        <f t="shared" si="77"/>
        <v>0.95726</v>
      </c>
      <c r="S564">
        <f t="shared" si="78"/>
        <v>0.97</v>
      </c>
      <c r="T564">
        <f>COUNTIF($A$2:$A564,A564)-1</f>
        <v>42</v>
      </c>
      <c r="U564" s="6">
        <f t="shared" si="79"/>
        <v>0.86276801253922442</v>
      </c>
      <c r="V564" s="6" t="str">
        <f t="shared" si="80"/>
        <v>Good</v>
      </c>
    </row>
    <row r="565" spans="1:22" x14ac:dyDescent="0.25">
      <c r="A565" t="s">
        <v>14</v>
      </c>
      <c r="B565" s="5">
        <v>45228</v>
      </c>
      <c r="C565">
        <v>0</v>
      </c>
      <c r="D565">
        <v>0</v>
      </c>
      <c r="E565">
        <v>0</v>
      </c>
      <c r="F565">
        <v>0</v>
      </c>
      <c r="H565">
        <v>0</v>
      </c>
      <c r="I565">
        <v>0</v>
      </c>
      <c r="J565">
        <v>0</v>
      </c>
      <c r="K565">
        <v>0</v>
      </c>
      <c r="L565">
        <f t="shared" si="72"/>
        <v>44</v>
      </c>
      <c r="M565">
        <f t="shared" si="73"/>
        <v>427.40000000000003</v>
      </c>
      <c r="N565">
        <f t="shared" si="74"/>
        <v>1</v>
      </c>
      <c r="O565">
        <f>IFERROR(E565 / VLOOKUP(A565, Baselines!A:B, 2, FALSE) * 100, 0)</f>
        <v>0</v>
      </c>
      <c r="P565" s="6">
        <f t="shared" si="75"/>
        <v>0</v>
      </c>
      <c r="Q565">
        <f t="shared" si="76"/>
        <v>95.725999999999999</v>
      </c>
      <c r="R565" s="6">
        <f t="shared" si="77"/>
        <v>0.95726</v>
      </c>
      <c r="S565">
        <f t="shared" si="78"/>
        <v>0.97</v>
      </c>
      <c r="T565">
        <f>COUNTIF($A$2:$A565,A565)-1</f>
        <v>43</v>
      </c>
      <c r="U565" s="6">
        <f t="shared" si="79"/>
        <v>0</v>
      </c>
      <c r="V565" s="6" t="str">
        <f t="shared" si="80"/>
        <v>Critical</v>
      </c>
    </row>
    <row r="566" spans="1:22" x14ac:dyDescent="0.25">
      <c r="A566" t="s">
        <v>14</v>
      </c>
      <c r="B566" s="5">
        <v>45235</v>
      </c>
      <c r="C566">
        <v>3</v>
      </c>
      <c r="D566">
        <v>3.6</v>
      </c>
      <c r="E566">
        <v>35.5</v>
      </c>
      <c r="F566">
        <v>0</v>
      </c>
      <c r="H566">
        <v>0</v>
      </c>
      <c r="I566">
        <v>0</v>
      </c>
      <c r="J566">
        <v>0</v>
      </c>
      <c r="K566">
        <v>65.540000000000006</v>
      </c>
      <c r="L566">
        <f t="shared" si="72"/>
        <v>45</v>
      </c>
      <c r="M566">
        <f t="shared" si="73"/>
        <v>431.00000000000006</v>
      </c>
      <c r="N566">
        <f t="shared" si="74"/>
        <v>1</v>
      </c>
      <c r="O566">
        <f>IFERROR(E566 / VLOOKUP(A566, Baselines!A:B, 2, FALSE) * 100, 0)</f>
        <v>122.30049362402305</v>
      </c>
      <c r="P566" s="6">
        <f t="shared" si="75"/>
        <v>0.67592875130232066</v>
      </c>
      <c r="Q566">
        <f t="shared" si="76"/>
        <v>95.69</v>
      </c>
      <c r="R566" s="6">
        <f t="shared" si="77"/>
        <v>0.95689999999999997</v>
      </c>
      <c r="S566">
        <f t="shared" si="78"/>
        <v>0.97</v>
      </c>
      <c r="T566">
        <f>COUNTIF($A$2:$A566,A566)-1</f>
        <v>44</v>
      </c>
      <c r="U566" s="6">
        <f t="shared" si="79"/>
        <v>0.62739233545755491</v>
      </c>
      <c r="V566" s="6" t="str">
        <f t="shared" si="80"/>
        <v>Needs Check</v>
      </c>
    </row>
    <row r="567" spans="1:22" x14ac:dyDescent="0.25">
      <c r="A567" t="s">
        <v>14</v>
      </c>
      <c r="B567" s="5">
        <v>45242</v>
      </c>
      <c r="C567">
        <v>7</v>
      </c>
      <c r="D567">
        <v>10.5</v>
      </c>
      <c r="E567">
        <v>14.5</v>
      </c>
      <c r="F567">
        <v>0</v>
      </c>
      <c r="H567">
        <v>0</v>
      </c>
      <c r="I567">
        <v>0</v>
      </c>
      <c r="J567">
        <v>0</v>
      </c>
      <c r="K567">
        <v>192.11</v>
      </c>
      <c r="L567">
        <f t="shared" si="72"/>
        <v>46</v>
      </c>
      <c r="M567">
        <f t="shared" si="73"/>
        <v>441.50000000000006</v>
      </c>
      <c r="N567">
        <f t="shared" si="74"/>
        <v>1</v>
      </c>
      <c r="O567">
        <f>IFERROR(E567 / VLOOKUP(A567, Baselines!A:B, 2, FALSE) * 100, 0)</f>
        <v>49.953722747840395</v>
      </c>
      <c r="P567" s="6">
        <f t="shared" si="75"/>
        <v>0.27608357447559573</v>
      </c>
      <c r="Q567">
        <f t="shared" si="76"/>
        <v>95.584999999999994</v>
      </c>
      <c r="R567" s="6">
        <f t="shared" si="77"/>
        <v>0.95584999999999998</v>
      </c>
      <c r="S567">
        <f t="shared" si="78"/>
        <v>0.97</v>
      </c>
      <c r="T567">
        <f>COUNTIF($A$2:$A567,A567)-1</f>
        <v>45</v>
      </c>
      <c r="U567" s="6">
        <f t="shared" si="79"/>
        <v>0.25597765012262319</v>
      </c>
      <c r="V567" s="6" t="str">
        <f t="shared" si="80"/>
        <v>Critical</v>
      </c>
    </row>
    <row r="568" spans="1:22" x14ac:dyDescent="0.25">
      <c r="A568" t="s">
        <v>14</v>
      </c>
      <c r="B568" s="5">
        <v>45249</v>
      </c>
      <c r="C568">
        <v>4</v>
      </c>
      <c r="D568">
        <v>8</v>
      </c>
      <c r="E568">
        <v>38.1</v>
      </c>
      <c r="F568">
        <v>0</v>
      </c>
      <c r="H568">
        <v>0</v>
      </c>
      <c r="I568">
        <v>0</v>
      </c>
      <c r="J568">
        <v>0</v>
      </c>
      <c r="K568">
        <v>58.4</v>
      </c>
      <c r="L568">
        <f t="shared" si="72"/>
        <v>47</v>
      </c>
      <c r="M568">
        <f t="shared" si="73"/>
        <v>449.50000000000006</v>
      </c>
      <c r="N568">
        <f t="shared" si="74"/>
        <v>1</v>
      </c>
      <c r="O568">
        <f>IFERROR(E568 / VLOOKUP(A568, Baselines!A:B, 2, FALSE) * 100, 0)</f>
        <v>131.25771287535994</v>
      </c>
      <c r="P568" s="6">
        <f t="shared" si="75"/>
        <v>0.72543339224277226</v>
      </c>
      <c r="Q568">
        <f t="shared" si="76"/>
        <v>95.504999999999995</v>
      </c>
      <c r="R568" s="6">
        <f t="shared" si="77"/>
        <v>0.95504999999999995</v>
      </c>
      <c r="S568">
        <f t="shared" si="78"/>
        <v>0.97</v>
      </c>
      <c r="T568">
        <f>COUNTIF($A$2:$A568,A568)-1</f>
        <v>46</v>
      </c>
      <c r="U568" s="6">
        <f t="shared" si="79"/>
        <v>0.67204040642361573</v>
      </c>
      <c r="V568" s="6" t="str">
        <f t="shared" si="80"/>
        <v>Needs Check</v>
      </c>
    </row>
    <row r="569" spans="1:22" x14ac:dyDescent="0.25">
      <c r="A569" t="s">
        <v>14</v>
      </c>
      <c r="B569" s="5">
        <v>45256</v>
      </c>
      <c r="C569">
        <v>1</v>
      </c>
      <c r="D569">
        <v>2.7</v>
      </c>
      <c r="E569">
        <v>25.1</v>
      </c>
      <c r="F569">
        <v>1</v>
      </c>
      <c r="G569" t="s">
        <v>25</v>
      </c>
      <c r="H569">
        <v>847.41</v>
      </c>
      <c r="I569">
        <v>0</v>
      </c>
      <c r="J569">
        <v>0</v>
      </c>
      <c r="K569">
        <v>52.9</v>
      </c>
      <c r="L569">
        <f t="shared" si="72"/>
        <v>48</v>
      </c>
      <c r="M569">
        <f t="shared" si="73"/>
        <v>452.20000000000005</v>
      </c>
      <c r="N569">
        <f t="shared" si="74"/>
        <v>1</v>
      </c>
      <c r="O569">
        <f>IFERROR(E569 / VLOOKUP(A569, Baselines!A:B, 2, FALSE) * 100, 0)</f>
        <v>86.471616618675455</v>
      </c>
      <c r="P569" s="6">
        <f t="shared" si="75"/>
        <v>0.47791018754051406</v>
      </c>
      <c r="Q569">
        <f t="shared" si="76"/>
        <v>95.477999999999994</v>
      </c>
      <c r="R569" s="6">
        <f t="shared" si="77"/>
        <v>0.95477999999999996</v>
      </c>
      <c r="S569">
        <f t="shared" si="78"/>
        <v>0.97</v>
      </c>
      <c r="T569">
        <f>COUNTIF($A$2:$A569,A569)-1</f>
        <v>47</v>
      </c>
      <c r="U569" s="6">
        <f t="shared" si="79"/>
        <v>0.44261011619413404</v>
      </c>
      <c r="V569" s="6" t="str">
        <f t="shared" si="80"/>
        <v>Needs Check</v>
      </c>
    </row>
    <row r="570" spans="1:22" x14ac:dyDescent="0.25">
      <c r="A570" t="s">
        <v>14</v>
      </c>
      <c r="B570" s="5">
        <v>45263</v>
      </c>
      <c r="C570">
        <v>0</v>
      </c>
      <c r="D570">
        <v>0</v>
      </c>
      <c r="E570">
        <v>0</v>
      </c>
      <c r="F570">
        <v>0</v>
      </c>
      <c r="H570">
        <v>0</v>
      </c>
      <c r="I570">
        <v>0</v>
      </c>
      <c r="J570">
        <v>0</v>
      </c>
      <c r="K570">
        <v>0</v>
      </c>
      <c r="L570">
        <f t="shared" si="72"/>
        <v>49</v>
      </c>
      <c r="M570">
        <f t="shared" si="73"/>
        <v>452.20000000000005</v>
      </c>
      <c r="N570">
        <f t="shared" si="74"/>
        <v>1</v>
      </c>
      <c r="O570">
        <f>IFERROR(E570 / VLOOKUP(A570, Baselines!A:B, 2, FALSE) * 100, 0)</f>
        <v>0</v>
      </c>
      <c r="P570" s="6">
        <f t="shared" si="75"/>
        <v>0</v>
      </c>
      <c r="Q570">
        <f t="shared" si="76"/>
        <v>95.477999999999994</v>
      </c>
      <c r="R570" s="6">
        <f t="shared" si="77"/>
        <v>0.95477999999999996</v>
      </c>
      <c r="S570">
        <f t="shared" si="78"/>
        <v>0.97</v>
      </c>
      <c r="T570">
        <f>COUNTIF($A$2:$A570,A570)-1</f>
        <v>48</v>
      </c>
      <c r="U570" s="6">
        <f t="shared" si="79"/>
        <v>0</v>
      </c>
      <c r="V570" s="6" t="str">
        <f t="shared" si="80"/>
        <v>Critical</v>
      </c>
    </row>
    <row r="571" spans="1:22" x14ac:dyDescent="0.25">
      <c r="A571" t="s">
        <v>14</v>
      </c>
      <c r="B571" s="5">
        <v>45270</v>
      </c>
      <c r="C571">
        <v>3</v>
      </c>
      <c r="D571">
        <v>14.7</v>
      </c>
      <c r="E571">
        <v>11</v>
      </c>
      <c r="F571">
        <v>0</v>
      </c>
      <c r="H571">
        <v>0</v>
      </c>
      <c r="I571">
        <v>0</v>
      </c>
      <c r="J571">
        <v>0</v>
      </c>
      <c r="K571">
        <v>125.28</v>
      </c>
      <c r="L571">
        <f t="shared" si="72"/>
        <v>50</v>
      </c>
      <c r="M571">
        <f t="shared" si="73"/>
        <v>466.90000000000003</v>
      </c>
      <c r="N571">
        <f t="shared" si="74"/>
        <v>1</v>
      </c>
      <c r="O571">
        <f>IFERROR(E571 / VLOOKUP(A571, Baselines!A:B, 2, FALSE) * 100, 0)</f>
        <v>37.895927601809952</v>
      </c>
      <c r="P571" s="6">
        <f t="shared" si="75"/>
        <v>0.20944271167114156</v>
      </c>
      <c r="Q571">
        <f t="shared" si="76"/>
        <v>95.331000000000003</v>
      </c>
      <c r="R571" s="6">
        <f t="shared" si="77"/>
        <v>0.95330999999999999</v>
      </c>
      <c r="S571">
        <f t="shared" si="78"/>
        <v>0.97</v>
      </c>
      <c r="T571">
        <f>COUNTIF($A$2:$A571,A571)-1</f>
        <v>49</v>
      </c>
      <c r="U571" s="6">
        <f t="shared" si="79"/>
        <v>0.19367391651931948</v>
      </c>
      <c r="V571" s="6" t="str">
        <f t="shared" si="80"/>
        <v>Critical</v>
      </c>
    </row>
    <row r="572" spans="1:22" x14ac:dyDescent="0.25">
      <c r="A572" t="s">
        <v>14</v>
      </c>
      <c r="B572" s="5">
        <v>45277</v>
      </c>
      <c r="C572">
        <v>7</v>
      </c>
      <c r="D572">
        <v>35</v>
      </c>
      <c r="E572">
        <v>49.8</v>
      </c>
      <c r="F572">
        <v>1</v>
      </c>
      <c r="G572" t="s">
        <v>24</v>
      </c>
      <c r="H572">
        <v>851.85</v>
      </c>
      <c r="I572">
        <v>0</v>
      </c>
      <c r="J572">
        <v>0</v>
      </c>
      <c r="K572">
        <v>674.88</v>
      </c>
      <c r="L572">
        <f t="shared" si="72"/>
        <v>51</v>
      </c>
      <c r="M572">
        <f t="shared" si="73"/>
        <v>501.90000000000003</v>
      </c>
      <c r="N572">
        <f t="shared" si="74"/>
        <v>1</v>
      </c>
      <c r="O572">
        <f>IFERROR(E572 / VLOOKUP(A572, Baselines!A:B, 2, FALSE) * 100, 0)</f>
        <v>171.56519950637596</v>
      </c>
      <c r="P572" s="6">
        <f t="shared" si="75"/>
        <v>0.94820427647480454</v>
      </c>
      <c r="Q572">
        <f t="shared" si="76"/>
        <v>94.981000000000009</v>
      </c>
      <c r="R572" s="6">
        <f t="shared" si="77"/>
        <v>0.94981000000000004</v>
      </c>
      <c r="S572">
        <f t="shared" si="78"/>
        <v>0.97</v>
      </c>
      <c r="T572">
        <f>COUNTIF($A$2:$A572,A572)-1</f>
        <v>50</v>
      </c>
      <c r="U572" s="6">
        <f t="shared" si="79"/>
        <v>0.87359548672337817</v>
      </c>
      <c r="V572" s="6" t="str">
        <f t="shared" si="80"/>
        <v>Good</v>
      </c>
    </row>
    <row r="573" spans="1:22" x14ac:dyDescent="0.25">
      <c r="A573" t="s">
        <v>14</v>
      </c>
      <c r="B573" s="5">
        <v>45284</v>
      </c>
      <c r="C573">
        <v>7</v>
      </c>
      <c r="D573">
        <v>34.299999999999997</v>
      </c>
      <c r="E573">
        <v>38.6</v>
      </c>
      <c r="F573">
        <v>0</v>
      </c>
      <c r="H573">
        <v>0</v>
      </c>
      <c r="I573">
        <v>0</v>
      </c>
      <c r="J573">
        <v>0</v>
      </c>
      <c r="K573">
        <v>216.99</v>
      </c>
      <c r="L573">
        <f t="shared" si="72"/>
        <v>52</v>
      </c>
      <c r="M573">
        <f t="shared" si="73"/>
        <v>536.20000000000005</v>
      </c>
      <c r="N573">
        <f t="shared" si="74"/>
        <v>1</v>
      </c>
      <c r="O573">
        <f>IFERROR(E573 / VLOOKUP(A573, Baselines!A:B, 2, FALSE) * 100, 0)</f>
        <v>132.98025503907857</v>
      </c>
      <c r="P573" s="6">
        <f t="shared" si="75"/>
        <v>0.73495351550055144</v>
      </c>
      <c r="Q573">
        <f t="shared" si="76"/>
        <v>94.638000000000005</v>
      </c>
      <c r="R573" s="6">
        <f t="shared" si="77"/>
        <v>0.94638</v>
      </c>
      <c r="S573">
        <f t="shared" si="78"/>
        <v>0.97</v>
      </c>
      <c r="T573">
        <f>COUNTIF($A$2:$A573,A573)-1</f>
        <v>51</v>
      </c>
      <c r="U573" s="6">
        <f t="shared" si="79"/>
        <v>0.67467894875942946</v>
      </c>
      <c r="V573" s="6" t="str">
        <f t="shared" si="80"/>
        <v>Needs Check</v>
      </c>
    </row>
    <row r="574" spans="1:22" x14ac:dyDescent="0.25">
      <c r="A574" t="s">
        <v>14</v>
      </c>
      <c r="B574" s="5">
        <v>45291</v>
      </c>
      <c r="C574">
        <v>5</v>
      </c>
      <c r="D574">
        <v>15</v>
      </c>
      <c r="E574">
        <v>28.9</v>
      </c>
      <c r="F574">
        <v>0</v>
      </c>
      <c r="H574">
        <v>0</v>
      </c>
      <c r="I574">
        <v>0</v>
      </c>
      <c r="J574">
        <v>0</v>
      </c>
      <c r="K574">
        <v>158.54</v>
      </c>
      <c r="L574">
        <f t="shared" si="72"/>
        <v>53</v>
      </c>
      <c r="M574">
        <f t="shared" si="73"/>
        <v>551.20000000000005</v>
      </c>
      <c r="N574">
        <f t="shared" si="74"/>
        <v>1</v>
      </c>
      <c r="O574">
        <f>IFERROR(E574 / VLOOKUP(A574, Baselines!A:B, 2, FALSE) * 100, 0)</f>
        <v>99.562937062937067</v>
      </c>
      <c r="P574" s="6">
        <f t="shared" si="75"/>
        <v>0.55026312429963564</v>
      </c>
      <c r="Q574">
        <f t="shared" si="76"/>
        <v>94.488</v>
      </c>
      <c r="R574" s="6">
        <f t="shared" si="77"/>
        <v>0.94487999999999994</v>
      </c>
      <c r="S574">
        <f t="shared" si="78"/>
        <v>0.97</v>
      </c>
      <c r="T574">
        <f>COUNTIF($A$2:$A574,A574)-1</f>
        <v>52</v>
      </c>
      <c r="U574" s="6">
        <f t="shared" si="79"/>
        <v>0.50433464226159253</v>
      </c>
      <c r="V574" s="6" t="str">
        <f t="shared" si="80"/>
        <v>Needs Check</v>
      </c>
    </row>
    <row r="575" spans="1:22" x14ac:dyDescent="0.25">
      <c r="A575" t="s">
        <v>14</v>
      </c>
      <c r="B575" s="5">
        <v>45298</v>
      </c>
      <c r="C575">
        <v>2</v>
      </c>
      <c r="D575">
        <v>4.5999999999999996</v>
      </c>
      <c r="E575">
        <v>35.6</v>
      </c>
      <c r="F575">
        <v>0</v>
      </c>
      <c r="H575">
        <v>0</v>
      </c>
      <c r="I575">
        <v>0</v>
      </c>
      <c r="J575">
        <v>0</v>
      </c>
      <c r="K575">
        <v>48.68</v>
      </c>
      <c r="L575">
        <f t="shared" si="72"/>
        <v>54</v>
      </c>
      <c r="M575">
        <f t="shared" si="73"/>
        <v>555.80000000000007</v>
      </c>
      <c r="N575">
        <f t="shared" si="74"/>
        <v>1</v>
      </c>
      <c r="O575">
        <f>IFERROR(E575 / VLOOKUP(A575, Baselines!A:B, 2, FALSE) * 100, 0)</f>
        <v>122.64500205676676</v>
      </c>
      <c r="P575" s="6">
        <f t="shared" si="75"/>
        <v>0.67783277595387637</v>
      </c>
      <c r="Q575">
        <f t="shared" si="76"/>
        <v>94.442000000000007</v>
      </c>
      <c r="R575" s="6">
        <f t="shared" si="77"/>
        <v>0.94442000000000004</v>
      </c>
      <c r="S575">
        <f t="shared" si="78"/>
        <v>0.97</v>
      </c>
      <c r="T575">
        <f>COUNTIF($A$2:$A575,A575)-1</f>
        <v>53</v>
      </c>
      <c r="U575" s="6">
        <f t="shared" si="79"/>
        <v>0.62095406535836917</v>
      </c>
      <c r="V575" s="6" t="str">
        <f t="shared" si="80"/>
        <v>Needs Check</v>
      </c>
    </row>
    <row r="576" spans="1:22" x14ac:dyDescent="0.25">
      <c r="A576" t="s">
        <v>14</v>
      </c>
      <c r="B576" s="5">
        <v>45305</v>
      </c>
      <c r="C576">
        <v>5</v>
      </c>
      <c r="D576">
        <v>23.5</v>
      </c>
      <c r="E576">
        <v>15.9</v>
      </c>
      <c r="F576">
        <v>0</v>
      </c>
      <c r="H576">
        <v>0</v>
      </c>
      <c r="I576">
        <v>0</v>
      </c>
      <c r="J576">
        <v>0</v>
      </c>
      <c r="K576">
        <v>355.69</v>
      </c>
      <c r="L576">
        <f t="shared" si="72"/>
        <v>55</v>
      </c>
      <c r="M576">
        <f t="shared" si="73"/>
        <v>579.30000000000007</v>
      </c>
      <c r="N576">
        <f t="shared" si="74"/>
        <v>1</v>
      </c>
      <c r="O576">
        <f>IFERROR(E576 / VLOOKUP(A576, Baselines!A:B, 2, FALSE) * 100, 0)</f>
        <v>54.776840806252572</v>
      </c>
      <c r="P576" s="6">
        <f t="shared" si="75"/>
        <v>0.30273991959737739</v>
      </c>
      <c r="Q576">
        <f t="shared" si="76"/>
        <v>94.206999999999994</v>
      </c>
      <c r="R576" s="6">
        <f t="shared" si="77"/>
        <v>0.94206999999999996</v>
      </c>
      <c r="S576">
        <f t="shared" si="78"/>
        <v>0.97</v>
      </c>
      <c r="T576">
        <f>COUNTIF($A$2:$A576,A576)-1</f>
        <v>54</v>
      </c>
      <c r="U576" s="6">
        <f t="shared" si="79"/>
        <v>0.27664613017344825</v>
      </c>
      <c r="V576" s="6" t="str">
        <f t="shared" si="80"/>
        <v>Critical</v>
      </c>
    </row>
    <row r="577" spans="1:22" x14ac:dyDescent="0.25">
      <c r="A577" t="s">
        <v>14</v>
      </c>
      <c r="B577" s="5">
        <v>45312</v>
      </c>
      <c r="C577">
        <v>6</v>
      </c>
      <c r="D577">
        <v>15</v>
      </c>
      <c r="E577">
        <v>27.3</v>
      </c>
      <c r="F577">
        <v>0</v>
      </c>
      <c r="H577">
        <v>0</v>
      </c>
      <c r="I577">
        <v>0</v>
      </c>
      <c r="J577">
        <v>0</v>
      </c>
      <c r="K577">
        <v>149.88</v>
      </c>
      <c r="L577">
        <f t="shared" si="72"/>
        <v>56</v>
      </c>
      <c r="M577">
        <f t="shared" si="73"/>
        <v>594.30000000000007</v>
      </c>
      <c r="N577">
        <f t="shared" si="74"/>
        <v>1</v>
      </c>
      <c r="O577">
        <f>IFERROR(E577 / VLOOKUP(A577, Baselines!A:B, 2, FALSE) * 100, 0)</f>
        <v>94.050802139037444</v>
      </c>
      <c r="P577" s="6">
        <f t="shared" si="75"/>
        <v>0.5197987298747424</v>
      </c>
      <c r="Q577">
        <f t="shared" si="76"/>
        <v>94.057000000000002</v>
      </c>
      <c r="R577" s="6">
        <f t="shared" si="77"/>
        <v>0.94057000000000002</v>
      </c>
      <c r="S577">
        <f t="shared" si="78"/>
        <v>0.97</v>
      </c>
      <c r="T577">
        <f>COUNTIF($A$2:$A577,A577)-1</f>
        <v>55</v>
      </c>
      <c r="U577" s="6">
        <f t="shared" si="79"/>
        <v>0.47423987861753786</v>
      </c>
      <c r="V577" s="6" t="str">
        <f t="shared" si="80"/>
        <v>Needs Check</v>
      </c>
    </row>
    <row r="578" spans="1:22" x14ac:dyDescent="0.25">
      <c r="A578" t="s">
        <v>14</v>
      </c>
      <c r="B578" s="5">
        <v>45319</v>
      </c>
      <c r="C578">
        <v>5</v>
      </c>
      <c r="D578">
        <v>20.5</v>
      </c>
      <c r="E578">
        <v>28</v>
      </c>
      <c r="F578">
        <v>0</v>
      </c>
      <c r="H578">
        <v>0</v>
      </c>
      <c r="I578">
        <v>0</v>
      </c>
      <c r="J578">
        <v>0</v>
      </c>
      <c r="K578">
        <v>376.1</v>
      </c>
      <c r="L578">
        <f t="shared" ref="L578:L641" si="81">COUNTIFS($A$2:$A$2000,A578,$B$2:$B$2000,"&lt;="&amp;B578)</f>
        <v>57</v>
      </c>
      <c r="M578">
        <f t="shared" ref="M578:M641" si="82">SUMIFS($D$2:$D$1561, $A$2:$A$1561, A578, $B$2:$B$1561, "&lt;=" &amp; B578)</f>
        <v>614.80000000000007</v>
      </c>
      <c r="N578">
        <f t="shared" ref="N578:N641" si="83">SUMIFS($I$2:$I$1561, $A$2:$A$1561, A578, $B$2:$B$1561, "&lt;=" &amp; B578, $D$2:$D$1561, "&gt;" &amp; 0)</f>
        <v>1</v>
      </c>
      <c r="O578">
        <f>IFERROR(E578 / VLOOKUP(A578, Baselines!A:B, 2, FALSE) * 100, 0)</f>
        <v>96.462361168243532</v>
      </c>
      <c r="P578" s="6">
        <f t="shared" ref="P578:P641" si="84">O578 / MAX($O$2:$O$1561)</f>
        <v>0.53312690243563321</v>
      </c>
      <c r="Q578">
        <f t="shared" ref="Q578:Q641" si="85">MAX(0, MIN(100, 100*(1 - (M578/10000))))</f>
        <v>93.852000000000004</v>
      </c>
      <c r="R578" s="6">
        <f t="shared" ref="R578:R641" si="86">Q578/100</f>
        <v>0.93852000000000002</v>
      </c>
      <c r="S578">
        <f t="shared" ref="S578:S641" si="87">MAX(0, 1 - 0.03 * N578)</f>
        <v>0.97</v>
      </c>
      <c r="T578">
        <f>COUNTIF($A$2:$A578,A578)-1</f>
        <v>56</v>
      </c>
      <c r="U578" s="6">
        <f t="shared" ref="U578:U641" si="88">MAX(0, MIN(1, R578 * S578 * P578))</f>
        <v>0.48533975265967377</v>
      </c>
      <c r="V578" s="6" t="str">
        <f t="shared" ref="V578:V641" si="89">IF(U578&gt;0.7,"Good",IF(U578&gt;0.3,"Needs Check","Critical"))</f>
        <v>Needs Check</v>
      </c>
    </row>
    <row r="579" spans="1:22" x14ac:dyDescent="0.25">
      <c r="A579" t="s">
        <v>14</v>
      </c>
      <c r="B579" s="5">
        <v>45326</v>
      </c>
      <c r="C579">
        <v>5</v>
      </c>
      <c r="D579">
        <v>16.5</v>
      </c>
      <c r="E579">
        <v>44.4</v>
      </c>
      <c r="F579">
        <v>0</v>
      </c>
      <c r="H579">
        <v>0</v>
      </c>
      <c r="I579">
        <v>0</v>
      </c>
      <c r="J579">
        <v>0</v>
      </c>
      <c r="K579">
        <v>216.2</v>
      </c>
      <c r="L579">
        <f t="shared" si="81"/>
        <v>58</v>
      </c>
      <c r="M579">
        <f t="shared" si="82"/>
        <v>631.30000000000007</v>
      </c>
      <c r="N579">
        <f t="shared" si="83"/>
        <v>1</v>
      </c>
      <c r="O579">
        <f>IFERROR(E579 / VLOOKUP(A579, Baselines!A:B, 2, FALSE) * 100, 0)</f>
        <v>152.96174413821473</v>
      </c>
      <c r="P579" s="6">
        <f t="shared" si="84"/>
        <v>0.84538694529078973</v>
      </c>
      <c r="Q579">
        <f t="shared" si="85"/>
        <v>93.686999999999998</v>
      </c>
      <c r="R579" s="6">
        <f t="shared" si="86"/>
        <v>0.93686999999999998</v>
      </c>
      <c r="S579">
        <f t="shared" si="87"/>
        <v>0.97</v>
      </c>
      <c r="T579">
        <f>COUNTIF($A$2:$A579,A579)-1</f>
        <v>57</v>
      </c>
      <c r="U579" s="6">
        <f t="shared" si="88"/>
        <v>0.76825713741154467</v>
      </c>
      <c r="V579" s="6" t="str">
        <f t="shared" si="89"/>
        <v>Good</v>
      </c>
    </row>
    <row r="580" spans="1:22" x14ac:dyDescent="0.25">
      <c r="A580" t="s">
        <v>14</v>
      </c>
      <c r="B580" s="5">
        <v>45333</v>
      </c>
      <c r="C580">
        <v>2</v>
      </c>
      <c r="D580">
        <v>10.4</v>
      </c>
      <c r="E580">
        <v>32.9</v>
      </c>
      <c r="F580">
        <v>0</v>
      </c>
      <c r="H580">
        <v>0</v>
      </c>
      <c r="I580">
        <v>0</v>
      </c>
      <c r="J580">
        <v>0</v>
      </c>
      <c r="K580">
        <v>180.65</v>
      </c>
      <c r="L580">
        <f t="shared" si="81"/>
        <v>59</v>
      </c>
      <c r="M580">
        <f t="shared" si="82"/>
        <v>641.70000000000005</v>
      </c>
      <c r="N580">
        <f t="shared" si="83"/>
        <v>1</v>
      </c>
      <c r="O580">
        <f>IFERROR(E580 / VLOOKUP(A580, Baselines!A:B, 2, FALSE) * 100, 0)</f>
        <v>113.34327437268614</v>
      </c>
      <c r="P580" s="6">
        <f t="shared" si="84"/>
        <v>0.62642411036186896</v>
      </c>
      <c r="Q580">
        <f t="shared" si="85"/>
        <v>93.582999999999998</v>
      </c>
      <c r="R580" s="6">
        <f t="shared" si="86"/>
        <v>0.93582999999999994</v>
      </c>
      <c r="S580">
        <f t="shared" si="87"/>
        <v>0.97</v>
      </c>
      <c r="T580">
        <f>COUNTIF($A$2:$A580,A580)-1</f>
        <v>58</v>
      </c>
      <c r="U580" s="6">
        <f t="shared" si="88"/>
        <v>0.56863968094394934</v>
      </c>
      <c r="V580" s="6" t="str">
        <f t="shared" si="89"/>
        <v>Needs Check</v>
      </c>
    </row>
    <row r="581" spans="1:22" x14ac:dyDescent="0.25">
      <c r="A581" t="s">
        <v>14</v>
      </c>
      <c r="B581" s="5">
        <v>45340</v>
      </c>
      <c r="C581">
        <v>6</v>
      </c>
      <c r="D581">
        <v>5.4</v>
      </c>
      <c r="E581">
        <v>26.8</v>
      </c>
      <c r="F581">
        <v>0</v>
      </c>
      <c r="H581">
        <v>0</v>
      </c>
      <c r="I581">
        <v>0</v>
      </c>
      <c r="J581">
        <v>0</v>
      </c>
      <c r="K581">
        <v>30.4</v>
      </c>
      <c r="L581">
        <f t="shared" si="81"/>
        <v>60</v>
      </c>
      <c r="M581">
        <f t="shared" si="82"/>
        <v>647.1</v>
      </c>
      <c r="N581">
        <f t="shared" si="83"/>
        <v>1</v>
      </c>
      <c r="O581">
        <f>IFERROR(E581 / VLOOKUP(A581, Baselines!A:B, 2, FALSE) * 100, 0)</f>
        <v>92.328259975318801</v>
      </c>
      <c r="P581" s="6">
        <f t="shared" si="84"/>
        <v>0.51027860661696312</v>
      </c>
      <c r="Q581">
        <f t="shared" si="85"/>
        <v>93.528999999999996</v>
      </c>
      <c r="R581" s="6">
        <f t="shared" si="86"/>
        <v>0.93528999999999995</v>
      </c>
      <c r="S581">
        <f t="shared" si="87"/>
        <v>0.97</v>
      </c>
      <c r="T581">
        <f>COUNTIF($A$2:$A581,A581)-1</f>
        <v>59</v>
      </c>
      <c r="U581" s="6">
        <f t="shared" si="88"/>
        <v>0.46294072364329603</v>
      </c>
      <c r="V581" s="6" t="str">
        <f t="shared" si="89"/>
        <v>Needs Check</v>
      </c>
    </row>
    <row r="582" spans="1:22" x14ac:dyDescent="0.25">
      <c r="A582" t="s">
        <v>14</v>
      </c>
      <c r="B582" s="5">
        <v>45347</v>
      </c>
      <c r="C582">
        <v>1</v>
      </c>
      <c r="D582">
        <v>3.7</v>
      </c>
      <c r="E582">
        <v>20.2</v>
      </c>
      <c r="F582">
        <v>0</v>
      </c>
      <c r="H582">
        <v>0</v>
      </c>
      <c r="I582">
        <v>0</v>
      </c>
      <c r="J582">
        <v>0</v>
      </c>
      <c r="K582">
        <v>59.55</v>
      </c>
      <c r="L582">
        <f t="shared" si="81"/>
        <v>61</v>
      </c>
      <c r="M582">
        <f t="shared" si="82"/>
        <v>650.80000000000007</v>
      </c>
      <c r="N582">
        <f t="shared" si="83"/>
        <v>1</v>
      </c>
      <c r="O582">
        <f>IFERROR(E582 / VLOOKUP(A582, Baselines!A:B, 2, FALSE) * 100, 0)</f>
        <v>69.59070341423282</v>
      </c>
      <c r="P582" s="6">
        <f t="shared" si="84"/>
        <v>0.38461297961427815</v>
      </c>
      <c r="Q582">
        <f t="shared" si="85"/>
        <v>93.49199999999999</v>
      </c>
      <c r="R582" s="6">
        <f t="shared" si="86"/>
        <v>0.93491999999999986</v>
      </c>
      <c r="S582">
        <f t="shared" si="87"/>
        <v>0.97</v>
      </c>
      <c r="T582">
        <f>COUNTIF($A$2:$A582,A582)-1</f>
        <v>60</v>
      </c>
      <c r="U582" s="6">
        <f t="shared" si="88"/>
        <v>0.34879489589395141</v>
      </c>
      <c r="V582" s="6" t="str">
        <f t="shared" si="89"/>
        <v>Needs Check</v>
      </c>
    </row>
    <row r="583" spans="1:22" x14ac:dyDescent="0.25">
      <c r="A583" t="s">
        <v>14</v>
      </c>
      <c r="B583" s="5">
        <v>45354</v>
      </c>
      <c r="C583">
        <v>5</v>
      </c>
      <c r="D583">
        <v>16</v>
      </c>
      <c r="E583">
        <v>23</v>
      </c>
      <c r="F583">
        <v>0</v>
      </c>
      <c r="H583">
        <v>0</v>
      </c>
      <c r="I583">
        <v>0</v>
      </c>
      <c r="J583">
        <v>0</v>
      </c>
      <c r="K583">
        <v>304.86</v>
      </c>
      <c r="L583">
        <f t="shared" si="81"/>
        <v>62</v>
      </c>
      <c r="M583">
        <f t="shared" si="82"/>
        <v>666.80000000000007</v>
      </c>
      <c r="N583">
        <f t="shared" si="83"/>
        <v>1</v>
      </c>
      <c r="O583">
        <f>IFERROR(E583 / VLOOKUP(A583, Baselines!A:B, 2, FALSE) * 100, 0)</f>
        <v>79.236939531057189</v>
      </c>
      <c r="P583" s="6">
        <f t="shared" si="84"/>
        <v>0.43792566985784159</v>
      </c>
      <c r="Q583">
        <f t="shared" si="85"/>
        <v>93.332000000000008</v>
      </c>
      <c r="R583" s="6">
        <f t="shared" si="86"/>
        <v>0.93332000000000004</v>
      </c>
      <c r="S583">
        <f t="shared" si="87"/>
        <v>0.97</v>
      </c>
      <c r="T583">
        <f>COUNTIF($A$2:$A583,A583)-1</f>
        <v>61</v>
      </c>
      <c r="U583" s="6">
        <f t="shared" si="88"/>
        <v>0.3964630426059691</v>
      </c>
      <c r="V583" s="6" t="str">
        <f t="shared" si="89"/>
        <v>Needs Check</v>
      </c>
    </row>
    <row r="584" spans="1:22" x14ac:dyDescent="0.25">
      <c r="A584" t="s">
        <v>14</v>
      </c>
      <c r="B584" s="5">
        <v>45361</v>
      </c>
      <c r="C584">
        <v>6</v>
      </c>
      <c r="D584">
        <v>10.199999999999999</v>
      </c>
      <c r="E584">
        <v>24</v>
      </c>
      <c r="F584">
        <v>0</v>
      </c>
      <c r="H584">
        <v>0</v>
      </c>
      <c r="I584">
        <v>0</v>
      </c>
      <c r="J584">
        <v>0</v>
      </c>
      <c r="K584">
        <v>67.28</v>
      </c>
      <c r="L584">
        <f t="shared" si="81"/>
        <v>63</v>
      </c>
      <c r="M584">
        <f t="shared" si="82"/>
        <v>677.00000000000011</v>
      </c>
      <c r="N584">
        <f t="shared" si="83"/>
        <v>1</v>
      </c>
      <c r="O584">
        <f>IFERROR(E584 / VLOOKUP(A584, Baselines!A:B, 2, FALSE) * 100, 0)</f>
        <v>82.682023858494446</v>
      </c>
      <c r="P584" s="6">
        <f t="shared" si="84"/>
        <v>0.45696591637339984</v>
      </c>
      <c r="Q584">
        <f t="shared" si="85"/>
        <v>93.23</v>
      </c>
      <c r="R584" s="6">
        <f t="shared" si="86"/>
        <v>0.93230000000000002</v>
      </c>
      <c r="S584">
        <f t="shared" si="87"/>
        <v>0.97</v>
      </c>
      <c r="T584">
        <f>COUNTIF($A$2:$A584,A584)-1</f>
        <v>62</v>
      </c>
      <c r="U584" s="6">
        <f t="shared" si="88"/>
        <v>0.41324844411987305</v>
      </c>
      <c r="V584" s="6" t="str">
        <f t="shared" si="89"/>
        <v>Needs Check</v>
      </c>
    </row>
    <row r="585" spans="1:22" x14ac:dyDescent="0.25">
      <c r="A585" t="s">
        <v>14</v>
      </c>
      <c r="B585" s="5">
        <v>45368</v>
      </c>
      <c r="C585">
        <v>7</v>
      </c>
      <c r="D585">
        <v>9.7999999999999989</v>
      </c>
      <c r="E585">
        <v>37.799999999999997</v>
      </c>
      <c r="F585">
        <v>0</v>
      </c>
      <c r="H585">
        <v>0</v>
      </c>
      <c r="I585">
        <v>0</v>
      </c>
      <c r="J585">
        <v>0</v>
      </c>
      <c r="K585">
        <v>180.3</v>
      </c>
      <c r="L585">
        <f t="shared" si="81"/>
        <v>64</v>
      </c>
      <c r="M585">
        <f t="shared" si="82"/>
        <v>686.80000000000007</v>
      </c>
      <c r="N585">
        <f t="shared" si="83"/>
        <v>1</v>
      </c>
      <c r="O585">
        <f>IFERROR(E585 / VLOOKUP(A585, Baselines!A:B, 2, FALSE) * 100, 0)</f>
        <v>130.22418757712876</v>
      </c>
      <c r="P585" s="6">
        <f t="shared" si="84"/>
        <v>0.71972131828810482</v>
      </c>
      <c r="Q585">
        <f t="shared" si="85"/>
        <v>93.132000000000005</v>
      </c>
      <c r="R585" s="6">
        <f t="shared" si="86"/>
        <v>0.93132000000000004</v>
      </c>
      <c r="S585">
        <f t="shared" si="87"/>
        <v>0.97</v>
      </c>
      <c r="T585">
        <f>COUNTIF($A$2:$A585,A585)-1</f>
        <v>63</v>
      </c>
      <c r="U585" s="6">
        <f t="shared" si="88"/>
        <v>0.65018213240363543</v>
      </c>
      <c r="V585" s="6" t="str">
        <f t="shared" si="89"/>
        <v>Needs Check</v>
      </c>
    </row>
    <row r="586" spans="1:22" x14ac:dyDescent="0.25">
      <c r="A586" t="s">
        <v>14</v>
      </c>
      <c r="B586" s="5">
        <v>45375</v>
      </c>
      <c r="C586">
        <v>1</v>
      </c>
      <c r="D586">
        <v>3.2</v>
      </c>
      <c r="E586">
        <v>46.6</v>
      </c>
      <c r="F586">
        <v>0</v>
      </c>
      <c r="H586">
        <v>0</v>
      </c>
      <c r="I586">
        <v>0</v>
      </c>
      <c r="J586">
        <v>0</v>
      </c>
      <c r="K586">
        <v>52.28</v>
      </c>
      <c r="L586">
        <f t="shared" si="81"/>
        <v>65</v>
      </c>
      <c r="M586">
        <f t="shared" si="82"/>
        <v>690.00000000000011</v>
      </c>
      <c r="N586">
        <f t="shared" si="83"/>
        <v>1</v>
      </c>
      <c r="O586">
        <f>IFERROR(E586 / VLOOKUP(A586, Baselines!A:B, 2, FALSE) * 100, 0)</f>
        <v>160.54092965857674</v>
      </c>
      <c r="P586" s="6">
        <f t="shared" si="84"/>
        <v>0.88727548762501818</v>
      </c>
      <c r="Q586">
        <f t="shared" si="85"/>
        <v>93.100000000000009</v>
      </c>
      <c r="R586" s="6">
        <f t="shared" si="86"/>
        <v>0.93100000000000005</v>
      </c>
      <c r="S586">
        <f t="shared" si="87"/>
        <v>0.97</v>
      </c>
      <c r="T586">
        <f>COUNTIF($A$2:$A586,A586)-1</f>
        <v>64</v>
      </c>
      <c r="U586" s="6">
        <f t="shared" si="88"/>
        <v>0.8012718746095252</v>
      </c>
      <c r="V586" s="6" t="str">
        <f t="shared" si="89"/>
        <v>Good</v>
      </c>
    </row>
    <row r="587" spans="1:22" x14ac:dyDescent="0.25">
      <c r="A587" t="s">
        <v>14</v>
      </c>
      <c r="B587" s="5">
        <v>45382</v>
      </c>
      <c r="C587">
        <v>4</v>
      </c>
      <c r="D587">
        <v>20</v>
      </c>
      <c r="E587">
        <v>31.7</v>
      </c>
      <c r="F587">
        <v>1</v>
      </c>
      <c r="G587" t="s">
        <v>26</v>
      </c>
      <c r="H587">
        <v>121.16</v>
      </c>
      <c r="I587">
        <v>1</v>
      </c>
      <c r="J587">
        <v>1</v>
      </c>
      <c r="K587">
        <v>162.13</v>
      </c>
      <c r="L587">
        <f t="shared" si="81"/>
        <v>66</v>
      </c>
      <c r="M587">
        <f t="shared" si="82"/>
        <v>710.00000000000011</v>
      </c>
      <c r="N587">
        <f t="shared" si="83"/>
        <v>2</v>
      </c>
      <c r="O587">
        <f>IFERROR(E587 / VLOOKUP(A587, Baselines!A:B, 2, FALSE) * 100, 0)</f>
        <v>109.20917317976142</v>
      </c>
      <c r="P587" s="6">
        <f t="shared" si="84"/>
        <v>0.60357581454319897</v>
      </c>
      <c r="Q587">
        <f t="shared" si="85"/>
        <v>92.9</v>
      </c>
      <c r="R587" s="6">
        <f t="shared" si="86"/>
        <v>0.92900000000000005</v>
      </c>
      <c r="S587">
        <f t="shared" si="87"/>
        <v>0.94</v>
      </c>
      <c r="T587">
        <f>COUNTIF($A$2:$A587,A587)-1</f>
        <v>65</v>
      </c>
      <c r="U587" s="6">
        <f t="shared" si="88"/>
        <v>0.52707861580799398</v>
      </c>
      <c r="V587" s="6" t="str">
        <f t="shared" si="89"/>
        <v>Needs Check</v>
      </c>
    </row>
    <row r="588" spans="1:22" x14ac:dyDescent="0.25">
      <c r="A588" t="s">
        <v>14</v>
      </c>
      <c r="B588" s="5">
        <v>45389</v>
      </c>
      <c r="C588">
        <v>1</v>
      </c>
      <c r="D588">
        <v>0.9</v>
      </c>
      <c r="E588">
        <v>28.1</v>
      </c>
      <c r="F588">
        <v>0</v>
      </c>
      <c r="H588">
        <v>0</v>
      </c>
      <c r="I588">
        <v>0</v>
      </c>
      <c r="J588">
        <v>0</v>
      </c>
      <c r="K588">
        <v>13.43</v>
      </c>
      <c r="L588">
        <f t="shared" si="81"/>
        <v>67</v>
      </c>
      <c r="M588">
        <f t="shared" si="82"/>
        <v>710.90000000000009</v>
      </c>
      <c r="N588">
        <f t="shared" si="83"/>
        <v>2</v>
      </c>
      <c r="O588">
        <f>IFERROR(E588 / VLOOKUP(A588, Baselines!A:B, 2, FALSE) * 100, 0)</f>
        <v>96.806869600987255</v>
      </c>
      <c r="P588" s="6">
        <f t="shared" si="84"/>
        <v>0.53503092708718902</v>
      </c>
      <c r="Q588">
        <f t="shared" si="85"/>
        <v>92.891000000000005</v>
      </c>
      <c r="R588" s="6">
        <f t="shared" si="86"/>
        <v>0.92891000000000001</v>
      </c>
      <c r="S588">
        <f t="shared" si="87"/>
        <v>0.94</v>
      </c>
      <c r="T588">
        <f>COUNTIF($A$2:$A588,A588)-1</f>
        <v>66</v>
      </c>
      <c r="U588" s="6">
        <f t="shared" si="88"/>
        <v>0.46717584377172705</v>
      </c>
      <c r="V588" s="6" t="str">
        <f t="shared" si="89"/>
        <v>Needs Check</v>
      </c>
    </row>
    <row r="589" spans="1:22" x14ac:dyDescent="0.25">
      <c r="A589" t="s">
        <v>14</v>
      </c>
      <c r="B589" s="5">
        <v>45396</v>
      </c>
      <c r="C589">
        <v>0</v>
      </c>
      <c r="D589">
        <v>0</v>
      </c>
      <c r="E589">
        <v>0</v>
      </c>
      <c r="F589">
        <v>0</v>
      </c>
      <c r="H589">
        <v>0</v>
      </c>
      <c r="I589">
        <v>0</v>
      </c>
      <c r="J589">
        <v>0</v>
      </c>
      <c r="K589">
        <v>0</v>
      </c>
      <c r="L589">
        <f t="shared" si="81"/>
        <v>68</v>
      </c>
      <c r="M589">
        <f t="shared" si="82"/>
        <v>710.90000000000009</v>
      </c>
      <c r="N589">
        <f t="shared" si="83"/>
        <v>2</v>
      </c>
      <c r="O589">
        <f>IFERROR(E589 / VLOOKUP(A589, Baselines!A:B, 2, FALSE) * 100, 0)</f>
        <v>0</v>
      </c>
      <c r="P589" s="6">
        <f t="shared" si="84"/>
        <v>0</v>
      </c>
      <c r="Q589">
        <f t="shared" si="85"/>
        <v>92.891000000000005</v>
      </c>
      <c r="R589" s="6">
        <f t="shared" si="86"/>
        <v>0.92891000000000001</v>
      </c>
      <c r="S589">
        <f t="shared" si="87"/>
        <v>0.94</v>
      </c>
      <c r="T589">
        <f>COUNTIF($A$2:$A589,A589)-1</f>
        <v>67</v>
      </c>
      <c r="U589" s="6">
        <f t="shared" si="88"/>
        <v>0</v>
      </c>
      <c r="V589" s="6" t="str">
        <f t="shared" si="89"/>
        <v>Critical</v>
      </c>
    </row>
    <row r="590" spans="1:22" x14ac:dyDescent="0.25">
      <c r="A590" t="s">
        <v>14</v>
      </c>
      <c r="B590" s="5">
        <v>45403</v>
      </c>
      <c r="C590">
        <v>7</v>
      </c>
      <c r="D590">
        <v>28</v>
      </c>
      <c r="E590">
        <v>33.700000000000003</v>
      </c>
      <c r="F590">
        <v>0</v>
      </c>
      <c r="H590">
        <v>0</v>
      </c>
      <c r="I590">
        <v>0</v>
      </c>
      <c r="J590">
        <v>0</v>
      </c>
      <c r="K590">
        <v>350</v>
      </c>
      <c r="L590">
        <f t="shared" si="81"/>
        <v>69</v>
      </c>
      <c r="M590">
        <f t="shared" si="82"/>
        <v>738.90000000000009</v>
      </c>
      <c r="N590">
        <f t="shared" si="83"/>
        <v>2</v>
      </c>
      <c r="O590">
        <f>IFERROR(E590 / VLOOKUP(A590, Baselines!A:B, 2, FALSE) * 100, 0)</f>
        <v>116.09934183463596</v>
      </c>
      <c r="P590" s="6">
        <f t="shared" si="84"/>
        <v>0.64165630757431569</v>
      </c>
      <c r="Q590">
        <f t="shared" si="85"/>
        <v>92.611000000000004</v>
      </c>
      <c r="R590" s="6">
        <f t="shared" si="86"/>
        <v>0.92610999999999999</v>
      </c>
      <c r="S590">
        <f t="shared" si="87"/>
        <v>0.94</v>
      </c>
      <c r="T590">
        <f>COUNTIF($A$2:$A590,A590)-1</f>
        <v>68</v>
      </c>
      <c r="U590" s="6">
        <f t="shared" si="88"/>
        <v>0.55858966362719054</v>
      </c>
      <c r="V590" s="6" t="str">
        <f t="shared" si="89"/>
        <v>Needs Check</v>
      </c>
    </row>
    <row r="591" spans="1:22" x14ac:dyDescent="0.25">
      <c r="A591" t="s">
        <v>14</v>
      </c>
      <c r="B591" s="5">
        <v>45410</v>
      </c>
      <c r="C591">
        <v>5</v>
      </c>
      <c r="D591">
        <v>3.5</v>
      </c>
      <c r="E591">
        <v>38</v>
      </c>
      <c r="F591">
        <v>0</v>
      </c>
      <c r="H591">
        <v>0</v>
      </c>
      <c r="I591">
        <v>0</v>
      </c>
      <c r="J591">
        <v>0</v>
      </c>
      <c r="K591">
        <v>45.8</v>
      </c>
      <c r="L591">
        <f t="shared" si="81"/>
        <v>70</v>
      </c>
      <c r="M591">
        <f t="shared" si="82"/>
        <v>742.40000000000009</v>
      </c>
      <c r="N591">
        <f t="shared" si="83"/>
        <v>2</v>
      </c>
      <c r="O591">
        <f>IFERROR(E591 / VLOOKUP(A591, Baselines!A:B, 2, FALSE) * 100, 0)</f>
        <v>130.91320444261621</v>
      </c>
      <c r="P591" s="6">
        <f t="shared" si="84"/>
        <v>0.72352936759121644</v>
      </c>
      <c r="Q591">
        <f t="shared" si="85"/>
        <v>92.576000000000008</v>
      </c>
      <c r="R591" s="6">
        <f t="shared" si="86"/>
        <v>0.92576000000000003</v>
      </c>
      <c r="S591">
        <f t="shared" si="87"/>
        <v>0.94</v>
      </c>
      <c r="T591">
        <f>COUNTIF($A$2:$A591,A591)-1</f>
        <v>69</v>
      </c>
      <c r="U591" s="6">
        <f t="shared" si="88"/>
        <v>0.62962567450076978</v>
      </c>
      <c r="V591" s="6" t="str">
        <f t="shared" si="89"/>
        <v>Needs Check</v>
      </c>
    </row>
    <row r="592" spans="1:22" x14ac:dyDescent="0.25">
      <c r="A592" t="s">
        <v>14</v>
      </c>
      <c r="B592" s="5">
        <v>45417</v>
      </c>
      <c r="C592">
        <v>1</v>
      </c>
      <c r="D592">
        <v>2.8</v>
      </c>
      <c r="E592">
        <v>33.5</v>
      </c>
      <c r="F592">
        <v>0</v>
      </c>
      <c r="H592">
        <v>0</v>
      </c>
      <c r="I592">
        <v>0</v>
      </c>
      <c r="J592">
        <v>0</v>
      </c>
      <c r="K592">
        <v>42.76</v>
      </c>
      <c r="L592">
        <f t="shared" si="81"/>
        <v>71</v>
      </c>
      <c r="M592">
        <f t="shared" si="82"/>
        <v>745.2</v>
      </c>
      <c r="N592">
        <f t="shared" si="83"/>
        <v>2</v>
      </c>
      <c r="O592">
        <f>IFERROR(E592 / VLOOKUP(A592, Baselines!A:B, 2, FALSE) * 100, 0)</f>
        <v>115.41032496914849</v>
      </c>
      <c r="P592" s="6">
        <f t="shared" si="84"/>
        <v>0.63784825827120395</v>
      </c>
      <c r="Q592">
        <f t="shared" si="85"/>
        <v>92.548000000000002</v>
      </c>
      <c r="R592" s="6">
        <f t="shared" si="86"/>
        <v>0.92547999999999997</v>
      </c>
      <c r="S592">
        <f t="shared" si="87"/>
        <v>0.94</v>
      </c>
      <c r="T592">
        <f>COUNTIF($A$2:$A592,A592)-1</f>
        <v>70</v>
      </c>
      <c r="U592" s="6">
        <f t="shared" si="88"/>
        <v>0.55489685770094377</v>
      </c>
      <c r="V592" s="6" t="str">
        <f t="shared" si="89"/>
        <v>Needs Check</v>
      </c>
    </row>
    <row r="593" spans="1:22" x14ac:dyDescent="0.25">
      <c r="A593" t="s">
        <v>14</v>
      </c>
      <c r="B593" s="5">
        <v>45424</v>
      </c>
      <c r="C593">
        <v>0</v>
      </c>
      <c r="D593">
        <v>0</v>
      </c>
      <c r="E593">
        <v>0</v>
      </c>
      <c r="F593">
        <v>0</v>
      </c>
      <c r="H593">
        <v>0</v>
      </c>
      <c r="I593">
        <v>0</v>
      </c>
      <c r="J593">
        <v>0</v>
      </c>
      <c r="K593">
        <v>0</v>
      </c>
      <c r="L593">
        <f t="shared" si="81"/>
        <v>72</v>
      </c>
      <c r="M593">
        <f t="shared" si="82"/>
        <v>745.2</v>
      </c>
      <c r="N593">
        <f t="shared" si="83"/>
        <v>2</v>
      </c>
      <c r="O593">
        <f>IFERROR(E593 / VLOOKUP(A593, Baselines!A:B, 2, FALSE) * 100, 0)</f>
        <v>0</v>
      </c>
      <c r="P593" s="6">
        <f t="shared" si="84"/>
        <v>0</v>
      </c>
      <c r="Q593">
        <f t="shared" si="85"/>
        <v>92.548000000000002</v>
      </c>
      <c r="R593" s="6">
        <f t="shared" si="86"/>
        <v>0.92547999999999997</v>
      </c>
      <c r="S593">
        <f t="shared" si="87"/>
        <v>0.94</v>
      </c>
      <c r="T593">
        <f>COUNTIF($A$2:$A593,A593)-1</f>
        <v>71</v>
      </c>
      <c r="U593" s="6">
        <f t="shared" si="88"/>
        <v>0</v>
      </c>
      <c r="V593" s="6" t="str">
        <f t="shared" si="89"/>
        <v>Critical</v>
      </c>
    </row>
    <row r="594" spans="1:22" x14ac:dyDescent="0.25">
      <c r="A594" t="s">
        <v>14</v>
      </c>
      <c r="B594" s="5">
        <v>45431</v>
      </c>
      <c r="C594">
        <v>1</v>
      </c>
      <c r="D594">
        <v>1</v>
      </c>
      <c r="E594">
        <v>39</v>
      </c>
      <c r="F594">
        <v>0</v>
      </c>
      <c r="H594">
        <v>0</v>
      </c>
      <c r="I594">
        <v>0</v>
      </c>
      <c r="J594">
        <v>0</v>
      </c>
      <c r="K594">
        <v>11.82</v>
      </c>
      <c r="L594">
        <f t="shared" si="81"/>
        <v>73</v>
      </c>
      <c r="M594">
        <f t="shared" si="82"/>
        <v>746.2</v>
      </c>
      <c r="N594">
        <f t="shared" si="83"/>
        <v>2</v>
      </c>
      <c r="O594">
        <f>IFERROR(E594 / VLOOKUP(A594, Baselines!A:B, 2, FALSE) * 100, 0)</f>
        <v>134.35828877005349</v>
      </c>
      <c r="P594" s="6">
        <f t="shared" si="84"/>
        <v>0.7425696141067748</v>
      </c>
      <c r="Q594">
        <f t="shared" si="85"/>
        <v>92.537999999999997</v>
      </c>
      <c r="R594" s="6">
        <f t="shared" si="86"/>
        <v>0.92537999999999998</v>
      </c>
      <c r="S594">
        <f t="shared" si="87"/>
        <v>0.94</v>
      </c>
      <c r="T594">
        <f>COUNTIF($A$2:$A594,A594)-1</f>
        <v>72</v>
      </c>
      <c r="U594" s="6">
        <f t="shared" si="88"/>
        <v>0.64592952533199954</v>
      </c>
      <c r="V594" s="6" t="str">
        <f t="shared" si="89"/>
        <v>Needs Check</v>
      </c>
    </row>
    <row r="595" spans="1:22" x14ac:dyDescent="0.25">
      <c r="A595" t="s">
        <v>14</v>
      </c>
      <c r="B595" s="5">
        <v>45438</v>
      </c>
      <c r="C595">
        <v>5</v>
      </c>
      <c r="D595">
        <v>9</v>
      </c>
      <c r="E595">
        <v>49.4</v>
      </c>
      <c r="F595">
        <v>1</v>
      </c>
      <c r="G595" t="s">
        <v>25</v>
      </c>
      <c r="H595">
        <v>597.36</v>
      </c>
      <c r="I595">
        <v>0</v>
      </c>
      <c r="J595">
        <v>0</v>
      </c>
      <c r="K595">
        <v>105.91</v>
      </c>
      <c r="L595">
        <f t="shared" si="81"/>
        <v>74</v>
      </c>
      <c r="M595">
        <f t="shared" si="82"/>
        <v>755.2</v>
      </c>
      <c r="N595">
        <f t="shared" si="83"/>
        <v>2</v>
      </c>
      <c r="O595">
        <f>IFERROR(E595 / VLOOKUP(A595, Baselines!A:B, 2, FALSE) * 100, 0)</f>
        <v>170.18716577540107</v>
      </c>
      <c r="P595" s="6">
        <f t="shared" si="84"/>
        <v>0.94058817786858129</v>
      </c>
      <c r="Q595">
        <f t="shared" si="85"/>
        <v>92.447999999999993</v>
      </c>
      <c r="R595" s="6">
        <f t="shared" si="86"/>
        <v>0.92447999999999997</v>
      </c>
      <c r="S595">
        <f t="shared" si="87"/>
        <v>0.94</v>
      </c>
      <c r="T595">
        <f>COUNTIF($A$2:$A595,A595)-1</f>
        <v>73</v>
      </c>
      <c r="U595" s="6">
        <f t="shared" si="88"/>
        <v>0.81738166115538913</v>
      </c>
      <c r="V595" s="6" t="str">
        <f t="shared" si="89"/>
        <v>Good</v>
      </c>
    </row>
    <row r="596" spans="1:22" x14ac:dyDescent="0.25">
      <c r="A596" t="s">
        <v>14</v>
      </c>
      <c r="B596" s="5">
        <v>45445</v>
      </c>
      <c r="C596">
        <v>6</v>
      </c>
      <c r="D596">
        <v>6</v>
      </c>
      <c r="E596">
        <v>37.4</v>
      </c>
      <c r="F596">
        <v>0</v>
      </c>
      <c r="H596">
        <v>0</v>
      </c>
      <c r="I596">
        <v>0</v>
      </c>
      <c r="J596">
        <v>0</v>
      </c>
      <c r="K596">
        <v>32.54</v>
      </c>
      <c r="L596">
        <f t="shared" si="81"/>
        <v>75</v>
      </c>
      <c r="M596">
        <f t="shared" si="82"/>
        <v>761.2</v>
      </c>
      <c r="N596">
        <f t="shared" si="83"/>
        <v>2</v>
      </c>
      <c r="O596">
        <f>IFERROR(E596 / VLOOKUP(A596, Baselines!A:B, 2, FALSE) * 100, 0)</f>
        <v>128.84615384615387</v>
      </c>
      <c r="P596" s="6">
        <f t="shared" si="84"/>
        <v>0.71210521968188156</v>
      </c>
      <c r="Q596">
        <f t="shared" si="85"/>
        <v>92.388000000000005</v>
      </c>
      <c r="R596" s="6">
        <f t="shared" si="86"/>
        <v>0.92388000000000003</v>
      </c>
      <c r="S596">
        <f t="shared" si="87"/>
        <v>0.94</v>
      </c>
      <c r="T596">
        <f>COUNTIF($A$2:$A596,A596)-1</f>
        <v>74</v>
      </c>
      <c r="U596" s="6">
        <f t="shared" si="88"/>
        <v>0.61842578413811489</v>
      </c>
      <c r="V596" s="6" t="str">
        <f t="shared" si="89"/>
        <v>Needs Check</v>
      </c>
    </row>
    <row r="597" spans="1:22" x14ac:dyDescent="0.25">
      <c r="A597" t="s">
        <v>14</v>
      </c>
      <c r="B597" s="5">
        <v>45452</v>
      </c>
      <c r="C597">
        <v>7</v>
      </c>
      <c r="D597">
        <v>6.3</v>
      </c>
      <c r="E597">
        <v>17.2</v>
      </c>
      <c r="F597">
        <v>0</v>
      </c>
      <c r="H597">
        <v>0</v>
      </c>
      <c r="I597">
        <v>0</v>
      </c>
      <c r="J597">
        <v>0</v>
      </c>
      <c r="K597">
        <v>107.22</v>
      </c>
      <c r="L597">
        <f t="shared" si="81"/>
        <v>76</v>
      </c>
      <c r="M597">
        <f t="shared" si="82"/>
        <v>767.5</v>
      </c>
      <c r="N597">
        <f t="shared" si="83"/>
        <v>2</v>
      </c>
      <c r="O597">
        <f>IFERROR(E597 / VLOOKUP(A597, Baselines!A:B, 2, FALSE) * 100, 0)</f>
        <v>59.25545043192102</v>
      </c>
      <c r="P597" s="6">
        <f t="shared" si="84"/>
        <v>0.32749224006760319</v>
      </c>
      <c r="Q597">
        <f t="shared" si="85"/>
        <v>92.325000000000003</v>
      </c>
      <c r="R597" s="6">
        <f t="shared" si="86"/>
        <v>0.92325000000000002</v>
      </c>
      <c r="S597">
        <f t="shared" si="87"/>
        <v>0.94</v>
      </c>
      <c r="T597">
        <f>COUNTIF($A$2:$A597,A597)-1</f>
        <v>75</v>
      </c>
      <c r="U597" s="6">
        <f t="shared" si="88"/>
        <v>0.28421577800386977</v>
      </c>
      <c r="V597" s="6" t="str">
        <f t="shared" si="89"/>
        <v>Critical</v>
      </c>
    </row>
    <row r="598" spans="1:22" x14ac:dyDescent="0.25">
      <c r="A598" t="s">
        <v>14</v>
      </c>
      <c r="B598" s="5">
        <v>45459</v>
      </c>
      <c r="C598">
        <v>0</v>
      </c>
      <c r="D598">
        <v>0</v>
      </c>
      <c r="E598">
        <v>0</v>
      </c>
      <c r="F598">
        <v>0</v>
      </c>
      <c r="H598">
        <v>0</v>
      </c>
      <c r="I598">
        <v>0</v>
      </c>
      <c r="J598">
        <v>0</v>
      </c>
      <c r="K598">
        <v>0</v>
      </c>
      <c r="L598">
        <f t="shared" si="81"/>
        <v>77</v>
      </c>
      <c r="M598">
        <f t="shared" si="82"/>
        <v>767.5</v>
      </c>
      <c r="N598">
        <f t="shared" si="83"/>
        <v>2</v>
      </c>
      <c r="O598">
        <f>IFERROR(E598 / VLOOKUP(A598, Baselines!A:B, 2, FALSE) * 100, 0)</f>
        <v>0</v>
      </c>
      <c r="P598" s="6">
        <f t="shared" si="84"/>
        <v>0</v>
      </c>
      <c r="Q598">
        <f t="shared" si="85"/>
        <v>92.325000000000003</v>
      </c>
      <c r="R598" s="6">
        <f t="shared" si="86"/>
        <v>0.92325000000000002</v>
      </c>
      <c r="S598">
        <f t="shared" si="87"/>
        <v>0.94</v>
      </c>
      <c r="T598">
        <f>COUNTIF($A$2:$A598,A598)-1</f>
        <v>76</v>
      </c>
      <c r="U598" s="6">
        <f t="shared" si="88"/>
        <v>0</v>
      </c>
      <c r="V598" s="6" t="str">
        <f t="shared" si="89"/>
        <v>Critical</v>
      </c>
    </row>
    <row r="599" spans="1:22" x14ac:dyDescent="0.25">
      <c r="A599" t="s">
        <v>14</v>
      </c>
      <c r="B599" s="5">
        <v>45466</v>
      </c>
      <c r="C599">
        <v>2</v>
      </c>
      <c r="D599">
        <v>1.4</v>
      </c>
      <c r="E599">
        <v>34</v>
      </c>
      <c r="F599">
        <v>0</v>
      </c>
      <c r="H599">
        <v>0</v>
      </c>
      <c r="I599">
        <v>0</v>
      </c>
      <c r="J599">
        <v>0</v>
      </c>
      <c r="K599">
        <v>27.34</v>
      </c>
      <c r="L599">
        <f t="shared" si="81"/>
        <v>78</v>
      </c>
      <c r="M599">
        <f t="shared" si="82"/>
        <v>768.9</v>
      </c>
      <c r="N599">
        <f t="shared" si="83"/>
        <v>2</v>
      </c>
      <c r="O599">
        <f>IFERROR(E599 / VLOOKUP(A599, Baselines!A:B, 2, FALSE) * 100, 0)</f>
        <v>117.13286713286715</v>
      </c>
      <c r="P599" s="6">
        <f t="shared" si="84"/>
        <v>0.64736838152898324</v>
      </c>
      <c r="Q599">
        <f t="shared" si="85"/>
        <v>92.310999999999993</v>
      </c>
      <c r="R599" s="6">
        <f t="shared" si="86"/>
        <v>0.92310999999999988</v>
      </c>
      <c r="S599">
        <f t="shared" si="87"/>
        <v>0.94</v>
      </c>
      <c r="T599">
        <f>COUNTIF($A$2:$A599,A599)-1</f>
        <v>77</v>
      </c>
      <c r="U599" s="6">
        <f t="shared" si="88"/>
        <v>0.56173669307282637</v>
      </c>
      <c r="V599" s="6" t="str">
        <f t="shared" si="89"/>
        <v>Needs Check</v>
      </c>
    </row>
    <row r="600" spans="1:22" x14ac:dyDescent="0.25">
      <c r="A600" t="s">
        <v>14</v>
      </c>
      <c r="B600" s="5">
        <v>45473</v>
      </c>
      <c r="C600">
        <v>1</v>
      </c>
      <c r="D600">
        <v>1.6</v>
      </c>
      <c r="E600">
        <v>29.4</v>
      </c>
      <c r="F600">
        <v>1</v>
      </c>
      <c r="G600" t="s">
        <v>24</v>
      </c>
      <c r="H600">
        <v>826.12</v>
      </c>
      <c r="I600">
        <v>0</v>
      </c>
      <c r="J600">
        <v>0</v>
      </c>
      <c r="K600">
        <v>26.54</v>
      </c>
      <c r="L600">
        <f t="shared" si="81"/>
        <v>79</v>
      </c>
      <c r="M600">
        <f t="shared" si="82"/>
        <v>770.5</v>
      </c>
      <c r="N600">
        <f t="shared" si="83"/>
        <v>2</v>
      </c>
      <c r="O600">
        <f>IFERROR(E600 / VLOOKUP(A600, Baselines!A:B, 2, FALSE) * 100, 0)</f>
        <v>101.2854792266557</v>
      </c>
      <c r="P600" s="6">
        <f t="shared" si="84"/>
        <v>0.55978324755741482</v>
      </c>
      <c r="Q600">
        <f t="shared" si="85"/>
        <v>92.295000000000002</v>
      </c>
      <c r="R600" s="6">
        <f t="shared" si="86"/>
        <v>0.92295000000000005</v>
      </c>
      <c r="S600">
        <f t="shared" si="87"/>
        <v>0.94</v>
      </c>
      <c r="T600">
        <f>COUNTIF($A$2:$A600,A600)-1</f>
        <v>78</v>
      </c>
      <c r="U600" s="6">
        <f t="shared" si="88"/>
        <v>0.4856528314331291</v>
      </c>
      <c r="V600" s="6" t="str">
        <f t="shared" si="89"/>
        <v>Needs Check</v>
      </c>
    </row>
    <row r="601" spans="1:22" x14ac:dyDescent="0.25">
      <c r="A601" t="s">
        <v>14</v>
      </c>
      <c r="B601" s="5">
        <v>45480</v>
      </c>
      <c r="C601">
        <v>0</v>
      </c>
      <c r="D601">
        <v>0</v>
      </c>
      <c r="E601">
        <v>0</v>
      </c>
      <c r="F601">
        <v>0</v>
      </c>
      <c r="H601">
        <v>0</v>
      </c>
      <c r="I601">
        <v>0</v>
      </c>
      <c r="J601">
        <v>0</v>
      </c>
      <c r="K601">
        <v>0</v>
      </c>
      <c r="L601">
        <f t="shared" si="81"/>
        <v>80</v>
      </c>
      <c r="M601">
        <f t="shared" si="82"/>
        <v>770.5</v>
      </c>
      <c r="N601">
        <f t="shared" si="83"/>
        <v>2</v>
      </c>
      <c r="O601">
        <f>IFERROR(E601 / VLOOKUP(A601, Baselines!A:B, 2, FALSE) * 100, 0)</f>
        <v>0</v>
      </c>
      <c r="P601" s="6">
        <f t="shared" si="84"/>
        <v>0</v>
      </c>
      <c r="Q601">
        <f t="shared" si="85"/>
        <v>92.295000000000002</v>
      </c>
      <c r="R601" s="6">
        <f t="shared" si="86"/>
        <v>0.92295000000000005</v>
      </c>
      <c r="S601">
        <f t="shared" si="87"/>
        <v>0.94</v>
      </c>
      <c r="T601">
        <f>COUNTIF($A$2:$A601,A601)-1</f>
        <v>79</v>
      </c>
      <c r="U601" s="6">
        <f t="shared" si="88"/>
        <v>0</v>
      </c>
      <c r="V601" s="6" t="str">
        <f t="shared" si="89"/>
        <v>Critical</v>
      </c>
    </row>
    <row r="602" spans="1:22" x14ac:dyDescent="0.25">
      <c r="A602" t="s">
        <v>14</v>
      </c>
      <c r="B602" s="5">
        <v>45487</v>
      </c>
      <c r="C602">
        <v>7</v>
      </c>
      <c r="D602">
        <v>34.299999999999997</v>
      </c>
      <c r="E602">
        <v>47.9</v>
      </c>
      <c r="F602">
        <v>0</v>
      </c>
      <c r="H602">
        <v>0</v>
      </c>
      <c r="I602">
        <v>0</v>
      </c>
      <c r="J602">
        <v>0</v>
      </c>
      <c r="K602">
        <v>239.41</v>
      </c>
      <c r="L602">
        <f t="shared" si="81"/>
        <v>81</v>
      </c>
      <c r="M602">
        <f t="shared" si="82"/>
        <v>804.8</v>
      </c>
      <c r="N602">
        <f t="shared" si="83"/>
        <v>2</v>
      </c>
      <c r="O602">
        <f>IFERROR(E602 / VLOOKUP(A602, Baselines!A:B, 2, FALSE) * 100, 0)</f>
        <v>165.01953928424518</v>
      </c>
      <c r="P602" s="6">
        <f t="shared" si="84"/>
        <v>0.91202780809524397</v>
      </c>
      <c r="Q602">
        <f t="shared" si="85"/>
        <v>91.951999999999998</v>
      </c>
      <c r="R602" s="6">
        <f t="shared" si="86"/>
        <v>0.91952</v>
      </c>
      <c r="S602">
        <f t="shared" si="87"/>
        <v>0.94</v>
      </c>
      <c r="T602">
        <f>COUNTIF($A$2:$A602,A602)-1</f>
        <v>80</v>
      </c>
      <c r="U602" s="6">
        <f t="shared" si="88"/>
        <v>0.78831014149375433</v>
      </c>
      <c r="V602" s="6" t="str">
        <f t="shared" si="89"/>
        <v>Good</v>
      </c>
    </row>
    <row r="603" spans="1:22" x14ac:dyDescent="0.25">
      <c r="A603" t="s">
        <v>14</v>
      </c>
      <c r="B603" s="5">
        <v>45494</v>
      </c>
      <c r="C603">
        <v>0</v>
      </c>
      <c r="D603">
        <v>0</v>
      </c>
      <c r="E603">
        <v>0</v>
      </c>
      <c r="F603">
        <v>0</v>
      </c>
      <c r="H603">
        <v>0</v>
      </c>
      <c r="I603">
        <v>1</v>
      </c>
      <c r="J603">
        <v>5</v>
      </c>
      <c r="K603">
        <v>0</v>
      </c>
      <c r="L603">
        <f t="shared" si="81"/>
        <v>82</v>
      </c>
      <c r="M603">
        <f t="shared" si="82"/>
        <v>804.8</v>
      </c>
      <c r="N603">
        <f t="shared" si="83"/>
        <v>2</v>
      </c>
      <c r="O603">
        <f>IFERROR(E603 / VLOOKUP(A603, Baselines!A:B, 2, FALSE) * 100, 0)</f>
        <v>0</v>
      </c>
      <c r="P603" s="6">
        <f t="shared" si="84"/>
        <v>0</v>
      </c>
      <c r="Q603">
        <f t="shared" si="85"/>
        <v>91.951999999999998</v>
      </c>
      <c r="R603" s="6">
        <f t="shared" si="86"/>
        <v>0.91952</v>
      </c>
      <c r="S603">
        <f t="shared" si="87"/>
        <v>0.94</v>
      </c>
      <c r="T603">
        <f>COUNTIF($A$2:$A603,A603)-1</f>
        <v>81</v>
      </c>
      <c r="U603" s="6">
        <f t="shared" si="88"/>
        <v>0</v>
      </c>
      <c r="V603" s="6" t="str">
        <f t="shared" si="89"/>
        <v>Critical</v>
      </c>
    </row>
    <row r="604" spans="1:22" x14ac:dyDescent="0.25">
      <c r="A604" t="s">
        <v>14</v>
      </c>
      <c r="B604" s="5">
        <v>45501</v>
      </c>
      <c r="C604">
        <v>5</v>
      </c>
      <c r="D604">
        <v>20</v>
      </c>
      <c r="E604">
        <v>14.3</v>
      </c>
      <c r="F604">
        <v>0</v>
      </c>
      <c r="H604">
        <v>0</v>
      </c>
      <c r="I604">
        <v>0</v>
      </c>
      <c r="J604">
        <v>0</v>
      </c>
      <c r="K604">
        <v>267.18</v>
      </c>
      <c r="L604">
        <f t="shared" si="81"/>
        <v>83</v>
      </c>
      <c r="M604">
        <f t="shared" si="82"/>
        <v>824.8</v>
      </c>
      <c r="N604">
        <f t="shared" si="83"/>
        <v>2</v>
      </c>
      <c r="O604">
        <f>IFERROR(E604 / VLOOKUP(A604, Baselines!A:B, 2, FALSE) * 100, 0)</f>
        <v>49.264705882352942</v>
      </c>
      <c r="P604" s="6">
        <f t="shared" si="84"/>
        <v>0.2722755251724841</v>
      </c>
      <c r="Q604">
        <f t="shared" si="85"/>
        <v>91.751999999999995</v>
      </c>
      <c r="R604" s="6">
        <f t="shared" si="86"/>
        <v>0.91752</v>
      </c>
      <c r="S604">
        <f t="shared" si="87"/>
        <v>0.94</v>
      </c>
      <c r="T604">
        <f>COUNTIF($A$2:$A604,A604)-1</f>
        <v>82</v>
      </c>
      <c r="U604" s="6">
        <f t="shared" si="88"/>
        <v>0.23482914546488212</v>
      </c>
      <c r="V604" s="6" t="str">
        <f t="shared" si="89"/>
        <v>Critical</v>
      </c>
    </row>
    <row r="605" spans="1:22" x14ac:dyDescent="0.25">
      <c r="A605" t="s">
        <v>14</v>
      </c>
      <c r="B605" s="5">
        <v>45508</v>
      </c>
      <c r="C605">
        <v>6</v>
      </c>
      <c r="D605">
        <v>5.4</v>
      </c>
      <c r="E605">
        <v>13.5</v>
      </c>
      <c r="F605">
        <v>0</v>
      </c>
      <c r="H605">
        <v>0</v>
      </c>
      <c r="I605">
        <v>0</v>
      </c>
      <c r="J605">
        <v>0</v>
      </c>
      <c r="K605">
        <v>65.44</v>
      </c>
      <c r="L605">
        <f t="shared" si="81"/>
        <v>84</v>
      </c>
      <c r="M605">
        <f t="shared" si="82"/>
        <v>830.19999999999993</v>
      </c>
      <c r="N605">
        <f t="shared" si="83"/>
        <v>2</v>
      </c>
      <c r="O605">
        <f>IFERROR(E605 / VLOOKUP(A605, Baselines!A:B, 2, FALSE) * 100, 0)</f>
        <v>46.508638420403123</v>
      </c>
      <c r="P605" s="6">
        <f t="shared" si="84"/>
        <v>0.25704332796003737</v>
      </c>
      <c r="Q605">
        <f t="shared" si="85"/>
        <v>91.698000000000008</v>
      </c>
      <c r="R605" s="6">
        <f t="shared" si="86"/>
        <v>0.91698000000000013</v>
      </c>
      <c r="S605">
        <f t="shared" si="87"/>
        <v>0.94</v>
      </c>
      <c r="T605">
        <f>COUNTIF($A$2:$A605,A605)-1</f>
        <v>83</v>
      </c>
      <c r="U605" s="6">
        <f t="shared" si="88"/>
        <v>0.22156137542042739</v>
      </c>
      <c r="V605" s="6" t="str">
        <f t="shared" si="89"/>
        <v>Critical</v>
      </c>
    </row>
    <row r="606" spans="1:22" x14ac:dyDescent="0.25">
      <c r="A606" t="s">
        <v>14</v>
      </c>
      <c r="B606" s="5">
        <v>45515</v>
      </c>
      <c r="C606">
        <v>3</v>
      </c>
      <c r="D606">
        <v>16.5</v>
      </c>
      <c r="E606">
        <v>45</v>
      </c>
      <c r="F606">
        <v>0</v>
      </c>
      <c r="H606">
        <v>0</v>
      </c>
      <c r="I606">
        <v>0</v>
      </c>
      <c r="J606">
        <v>0</v>
      </c>
      <c r="K606">
        <v>223.68</v>
      </c>
      <c r="L606">
        <f t="shared" si="81"/>
        <v>85</v>
      </c>
      <c r="M606">
        <f t="shared" si="82"/>
        <v>846.69999999999993</v>
      </c>
      <c r="N606">
        <f t="shared" si="83"/>
        <v>2</v>
      </c>
      <c r="O606">
        <f>IFERROR(E606 / VLOOKUP(A606, Baselines!A:B, 2, FALSE) * 100, 0)</f>
        <v>155.02879473467709</v>
      </c>
      <c r="P606" s="6">
        <f t="shared" si="84"/>
        <v>0.85681109320012472</v>
      </c>
      <c r="Q606">
        <f t="shared" si="85"/>
        <v>91.533000000000001</v>
      </c>
      <c r="R606" s="6">
        <f t="shared" si="86"/>
        <v>0.91532999999999998</v>
      </c>
      <c r="S606">
        <f t="shared" si="87"/>
        <v>0.94</v>
      </c>
      <c r="T606">
        <f>COUNTIF($A$2:$A606,A606)-1</f>
        <v>84</v>
      </c>
      <c r="U606" s="6">
        <f t="shared" si="88"/>
        <v>0.73720900406253786</v>
      </c>
      <c r="V606" s="6" t="str">
        <f t="shared" si="89"/>
        <v>Good</v>
      </c>
    </row>
    <row r="607" spans="1:22" x14ac:dyDescent="0.25">
      <c r="A607" t="s">
        <v>14</v>
      </c>
      <c r="B607" s="5">
        <v>45522</v>
      </c>
      <c r="C607">
        <v>3</v>
      </c>
      <c r="D607">
        <v>9</v>
      </c>
      <c r="E607">
        <v>49.9</v>
      </c>
      <c r="F607">
        <v>0</v>
      </c>
      <c r="H607">
        <v>0</v>
      </c>
      <c r="I607">
        <v>0</v>
      </c>
      <c r="J607">
        <v>0</v>
      </c>
      <c r="K607">
        <v>54.02</v>
      </c>
      <c r="L607">
        <f t="shared" si="81"/>
        <v>86</v>
      </c>
      <c r="M607">
        <f t="shared" si="82"/>
        <v>855.69999999999993</v>
      </c>
      <c r="N607">
        <f t="shared" si="83"/>
        <v>2</v>
      </c>
      <c r="O607">
        <f>IFERROR(E607 / VLOOKUP(A607, Baselines!A:B, 2, FALSE) * 100, 0)</f>
        <v>171.9097079391197</v>
      </c>
      <c r="P607" s="6">
        <f t="shared" si="84"/>
        <v>0.95010830112636047</v>
      </c>
      <c r="Q607">
        <f t="shared" si="85"/>
        <v>91.442999999999998</v>
      </c>
      <c r="R607" s="6">
        <f t="shared" si="86"/>
        <v>0.91442999999999997</v>
      </c>
      <c r="S607">
        <f t="shared" si="87"/>
        <v>0.94</v>
      </c>
      <c r="T607">
        <f>COUNTIF($A$2:$A607,A607)-1</f>
        <v>85</v>
      </c>
      <c r="U607" s="6">
        <f t="shared" si="88"/>
        <v>0.81667908177103898</v>
      </c>
      <c r="V607" s="6" t="str">
        <f t="shared" si="89"/>
        <v>Good</v>
      </c>
    </row>
    <row r="608" spans="1:22" x14ac:dyDescent="0.25">
      <c r="A608" t="s">
        <v>14</v>
      </c>
      <c r="B608" s="5">
        <v>45529</v>
      </c>
      <c r="C608">
        <v>2</v>
      </c>
      <c r="D608">
        <v>7.4</v>
      </c>
      <c r="E608">
        <v>14.6</v>
      </c>
      <c r="F608">
        <v>1</v>
      </c>
      <c r="G608" t="s">
        <v>26</v>
      </c>
      <c r="H608">
        <v>232.65</v>
      </c>
      <c r="I608">
        <v>0</v>
      </c>
      <c r="J608">
        <v>0</v>
      </c>
      <c r="K608">
        <v>114.86</v>
      </c>
      <c r="L608">
        <f t="shared" si="81"/>
        <v>87</v>
      </c>
      <c r="M608">
        <f t="shared" si="82"/>
        <v>863.09999999999991</v>
      </c>
      <c r="N608">
        <f t="shared" si="83"/>
        <v>2</v>
      </c>
      <c r="O608">
        <f>IFERROR(E608 / VLOOKUP(A608, Baselines!A:B, 2, FALSE) * 100, 0)</f>
        <v>50.298231180584118</v>
      </c>
      <c r="P608" s="6">
        <f t="shared" si="84"/>
        <v>0.27798759912715154</v>
      </c>
      <c r="Q608">
        <f t="shared" si="85"/>
        <v>91.369</v>
      </c>
      <c r="R608" s="6">
        <f t="shared" si="86"/>
        <v>0.91369</v>
      </c>
      <c r="S608">
        <f t="shared" si="87"/>
        <v>0.94</v>
      </c>
      <c r="T608">
        <f>COUNTIF($A$2:$A608,A608)-1</f>
        <v>86</v>
      </c>
      <c r="U608" s="6">
        <f t="shared" si="88"/>
        <v>0.23875482007969787</v>
      </c>
      <c r="V608" s="6" t="str">
        <f t="shared" si="89"/>
        <v>Critical</v>
      </c>
    </row>
    <row r="609" spans="1:22" x14ac:dyDescent="0.25">
      <c r="A609" t="s">
        <v>14</v>
      </c>
      <c r="B609" s="5">
        <v>45536</v>
      </c>
      <c r="C609">
        <v>0</v>
      </c>
      <c r="D609">
        <v>0</v>
      </c>
      <c r="E609">
        <v>0</v>
      </c>
      <c r="F609">
        <v>1</v>
      </c>
      <c r="G609" t="s">
        <v>24</v>
      </c>
      <c r="H609">
        <v>699.32</v>
      </c>
      <c r="I609">
        <v>0</v>
      </c>
      <c r="J609">
        <v>0</v>
      </c>
      <c r="K609">
        <v>0</v>
      </c>
      <c r="L609">
        <f t="shared" si="81"/>
        <v>88</v>
      </c>
      <c r="M609">
        <f t="shared" si="82"/>
        <v>863.09999999999991</v>
      </c>
      <c r="N609">
        <f t="shared" si="83"/>
        <v>2</v>
      </c>
      <c r="O609">
        <f>IFERROR(E609 / VLOOKUP(A609, Baselines!A:B, 2, FALSE) * 100, 0)</f>
        <v>0</v>
      </c>
      <c r="P609" s="6">
        <f t="shared" si="84"/>
        <v>0</v>
      </c>
      <c r="Q609">
        <f t="shared" si="85"/>
        <v>91.369</v>
      </c>
      <c r="R609" s="6">
        <f t="shared" si="86"/>
        <v>0.91369</v>
      </c>
      <c r="S609">
        <f t="shared" si="87"/>
        <v>0.94</v>
      </c>
      <c r="T609">
        <f>COUNTIF($A$2:$A609,A609)-1</f>
        <v>87</v>
      </c>
      <c r="U609" s="6">
        <f t="shared" si="88"/>
        <v>0</v>
      </c>
      <c r="V609" s="6" t="str">
        <f t="shared" si="89"/>
        <v>Critical</v>
      </c>
    </row>
    <row r="610" spans="1:22" x14ac:dyDescent="0.25">
      <c r="A610" t="s">
        <v>14</v>
      </c>
      <c r="B610" s="5">
        <v>45543</v>
      </c>
      <c r="C610">
        <v>2</v>
      </c>
      <c r="D610">
        <v>4.5999999999999996</v>
      </c>
      <c r="E610">
        <v>19.7</v>
      </c>
      <c r="F610">
        <v>0</v>
      </c>
      <c r="H610">
        <v>0</v>
      </c>
      <c r="I610">
        <v>0</v>
      </c>
      <c r="J610">
        <v>0</v>
      </c>
      <c r="K610">
        <v>68.819999999999993</v>
      </c>
      <c r="L610">
        <f t="shared" si="81"/>
        <v>89</v>
      </c>
      <c r="M610">
        <f t="shared" si="82"/>
        <v>867.69999999999993</v>
      </c>
      <c r="N610">
        <f t="shared" si="83"/>
        <v>2</v>
      </c>
      <c r="O610">
        <f>IFERROR(E610 / VLOOKUP(A610, Baselines!A:B, 2, FALSE) * 100, 0)</f>
        <v>67.868161250514191</v>
      </c>
      <c r="P610" s="6">
        <f t="shared" si="84"/>
        <v>0.37509285635649903</v>
      </c>
      <c r="Q610">
        <f t="shared" si="85"/>
        <v>91.322999999999993</v>
      </c>
      <c r="R610" s="6">
        <f t="shared" si="86"/>
        <v>0.91322999999999999</v>
      </c>
      <c r="S610">
        <f t="shared" si="87"/>
        <v>0.94</v>
      </c>
      <c r="T610">
        <f>COUNTIF($A$2:$A610,A610)-1</f>
        <v>88</v>
      </c>
      <c r="U610" s="6">
        <f t="shared" si="88"/>
        <v>0.32199328625781887</v>
      </c>
      <c r="V610" s="6" t="str">
        <f t="shared" si="89"/>
        <v>Needs Check</v>
      </c>
    </row>
    <row r="611" spans="1:22" x14ac:dyDescent="0.25">
      <c r="A611" t="s">
        <v>14</v>
      </c>
      <c r="B611" s="5">
        <v>45550</v>
      </c>
      <c r="C611">
        <v>7</v>
      </c>
      <c r="D611">
        <v>21.7</v>
      </c>
      <c r="E611">
        <v>14</v>
      </c>
      <c r="F611">
        <v>0</v>
      </c>
      <c r="H611">
        <v>0</v>
      </c>
      <c r="I611">
        <v>0</v>
      </c>
      <c r="J611">
        <v>0</v>
      </c>
      <c r="K611">
        <v>284.73</v>
      </c>
      <c r="L611">
        <f t="shared" si="81"/>
        <v>90</v>
      </c>
      <c r="M611">
        <f t="shared" si="82"/>
        <v>889.4</v>
      </c>
      <c r="N611">
        <f t="shared" si="83"/>
        <v>2</v>
      </c>
      <c r="O611">
        <f>IFERROR(E611 / VLOOKUP(A611, Baselines!A:B, 2, FALSE) * 100, 0)</f>
        <v>48.231180584121766</v>
      </c>
      <c r="P611" s="6">
        <f t="shared" si="84"/>
        <v>0.2665634512178166</v>
      </c>
      <c r="Q611">
        <f t="shared" si="85"/>
        <v>91.105999999999995</v>
      </c>
      <c r="R611" s="6">
        <f t="shared" si="86"/>
        <v>0.91105999999999998</v>
      </c>
      <c r="S611">
        <f t="shared" si="87"/>
        <v>0.94</v>
      </c>
      <c r="T611">
        <f>COUNTIF($A$2:$A611,A611)-1</f>
        <v>89</v>
      </c>
      <c r="U611" s="6">
        <f t="shared" si="88"/>
        <v>0.22828397999451375</v>
      </c>
      <c r="V611" s="6" t="str">
        <f t="shared" si="89"/>
        <v>Critical</v>
      </c>
    </row>
    <row r="612" spans="1:22" x14ac:dyDescent="0.25">
      <c r="A612" t="s">
        <v>14</v>
      </c>
      <c r="B612" s="5">
        <v>45557</v>
      </c>
      <c r="C612">
        <v>1</v>
      </c>
      <c r="D612">
        <v>1.3</v>
      </c>
      <c r="E612">
        <v>15.1</v>
      </c>
      <c r="F612">
        <v>0</v>
      </c>
      <c r="H612">
        <v>0</v>
      </c>
      <c r="I612">
        <v>0</v>
      </c>
      <c r="J612">
        <v>0</v>
      </c>
      <c r="K612">
        <v>7.83</v>
      </c>
      <c r="L612">
        <f t="shared" si="81"/>
        <v>91</v>
      </c>
      <c r="M612">
        <f t="shared" si="82"/>
        <v>890.69999999999993</v>
      </c>
      <c r="N612">
        <f t="shared" si="83"/>
        <v>2</v>
      </c>
      <c r="O612">
        <f>IFERROR(E612 / VLOOKUP(A612, Baselines!A:B, 2, FALSE) * 100, 0)</f>
        <v>52.020773344302761</v>
      </c>
      <c r="P612" s="6">
        <f t="shared" si="84"/>
        <v>0.28750772238493078</v>
      </c>
      <c r="Q612">
        <f t="shared" si="85"/>
        <v>91.093000000000004</v>
      </c>
      <c r="R612" s="6">
        <f t="shared" si="86"/>
        <v>0.91093000000000002</v>
      </c>
      <c r="S612">
        <f t="shared" si="87"/>
        <v>0.94</v>
      </c>
      <c r="T612">
        <f>COUNTIF($A$2:$A612,A612)-1</f>
        <v>90</v>
      </c>
      <c r="U612" s="6">
        <f t="shared" si="88"/>
        <v>0.24618544497897868</v>
      </c>
      <c r="V612" s="6" t="str">
        <f t="shared" si="89"/>
        <v>Critical</v>
      </c>
    </row>
    <row r="613" spans="1:22" x14ac:dyDescent="0.25">
      <c r="A613" t="s">
        <v>14</v>
      </c>
      <c r="B613" s="5">
        <v>45564</v>
      </c>
      <c r="C613">
        <v>1</v>
      </c>
      <c r="D613">
        <v>3.6</v>
      </c>
      <c r="E613">
        <v>19.899999999999999</v>
      </c>
      <c r="F613">
        <v>0</v>
      </c>
      <c r="H613">
        <v>0</v>
      </c>
      <c r="I613">
        <v>0</v>
      </c>
      <c r="J613">
        <v>0</v>
      </c>
      <c r="K613">
        <v>37.53</v>
      </c>
      <c r="L613">
        <f t="shared" si="81"/>
        <v>92</v>
      </c>
      <c r="M613">
        <f t="shared" si="82"/>
        <v>894.3</v>
      </c>
      <c r="N613">
        <f t="shared" si="83"/>
        <v>2</v>
      </c>
      <c r="O613">
        <f>IFERROR(E613 / VLOOKUP(A613, Baselines!A:B, 2, FALSE) * 100, 0)</f>
        <v>68.557178116001637</v>
      </c>
      <c r="P613" s="6">
        <f t="shared" si="84"/>
        <v>0.37890090565961065</v>
      </c>
      <c r="Q613">
        <f t="shared" si="85"/>
        <v>91.057000000000002</v>
      </c>
      <c r="R613" s="6">
        <f t="shared" si="86"/>
        <v>0.91056999999999999</v>
      </c>
      <c r="S613">
        <f t="shared" si="87"/>
        <v>0.94</v>
      </c>
      <c r="T613">
        <f>COUNTIF($A$2:$A613,A613)-1</f>
        <v>91</v>
      </c>
      <c r="U613" s="6">
        <f t="shared" si="88"/>
        <v>0.32431484980648334</v>
      </c>
      <c r="V613" s="6" t="str">
        <f t="shared" si="89"/>
        <v>Needs Check</v>
      </c>
    </row>
    <row r="614" spans="1:22" x14ac:dyDescent="0.25">
      <c r="A614" t="s">
        <v>14</v>
      </c>
      <c r="B614" s="5">
        <v>45571</v>
      </c>
      <c r="C614">
        <v>3</v>
      </c>
      <c r="D614">
        <v>15.3</v>
      </c>
      <c r="E614">
        <v>26.3</v>
      </c>
      <c r="F614">
        <v>0</v>
      </c>
      <c r="H614">
        <v>0</v>
      </c>
      <c r="I614">
        <v>1</v>
      </c>
      <c r="J614">
        <v>3</v>
      </c>
      <c r="K614">
        <v>255.66</v>
      </c>
      <c r="L614">
        <f t="shared" si="81"/>
        <v>93</v>
      </c>
      <c r="M614">
        <f t="shared" si="82"/>
        <v>909.59999999999991</v>
      </c>
      <c r="N614">
        <f t="shared" si="83"/>
        <v>3</v>
      </c>
      <c r="O614">
        <f>IFERROR(E614 / VLOOKUP(A614, Baselines!A:B, 2, FALSE) * 100, 0)</f>
        <v>90.605717811600172</v>
      </c>
      <c r="P614" s="6">
        <f t="shared" si="84"/>
        <v>0.50075848335918405</v>
      </c>
      <c r="Q614">
        <f t="shared" si="85"/>
        <v>90.904000000000011</v>
      </c>
      <c r="R614" s="6">
        <f t="shared" si="86"/>
        <v>0.90904000000000007</v>
      </c>
      <c r="S614">
        <f t="shared" si="87"/>
        <v>0.91</v>
      </c>
      <c r="T614">
        <f>COUNTIF($A$2:$A614,A614)-1</f>
        <v>92</v>
      </c>
      <c r="U614" s="6">
        <f t="shared" si="88"/>
        <v>0.41424063745867779</v>
      </c>
      <c r="V614" s="6" t="str">
        <f t="shared" si="89"/>
        <v>Needs Check</v>
      </c>
    </row>
    <row r="615" spans="1:22" x14ac:dyDescent="0.25">
      <c r="A615" t="s">
        <v>14</v>
      </c>
      <c r="B615" s="5">
        <v>45578</v>
      </c>
      <c r="C615">
        <v>0</v>
      </c>
      <c r="D615">
        <v>0</v>
      </c>
      <c r="E615">
        <v>0</v>
      </c>
      <c r="F615">
        <v>0</v>
      </c>
      <c r="H615">
        <v>0</v>
      </c>
      <c r="I615">
        <v>0</v>
      </c>
      <c r="J615">
        <v>0</v>
      </c>
      <c r="K615">
        <v>0</v>
      </c>
      <c r="L615">
        <f t="shared" si="81"/>
        <v>94</v>
      </c>
      <c r="M615">
        <f t="shared" si="82"/>
        <v>909.59999999999991</v>
      </c>
      <c r="N615">
        <f t="shared" si="83"/>
        <v>3</v>
      </c>
      <c r="O615">
        <f>IFERROR(E615 / VLOOKUP(A615, Baselines!A:B, 2, FALSE) * 100, 0)</f>
        <v>0</v>
      </c>
      <c r="P615" s="6">
        <f t="shared" si="84"/>
        <v>0</v>
      </c>
      <c r="Q615">
        <f t="shared" si="85"/>
        <v>90.904000000000011</v>
      </c>
      <c r="R615" s="6">
        <f t="shared" si="86"/>
        <v>0.90904000000000007</v>
      </c>
      <c r="S615">
        <f t="shared" si="87"/>
        <v>0.91</v>
      </c>
      <c r="T615">
        <f>COUNTIF($A$2:$A615,A615)-1</f>
        <v>93</v>
      </c>
      <c r="U615" s="6">
        <f t="shared" si="88"/>
        <v>0</v>
      </c>
      <c r="V615" s="6" t="str">
        <f t="shared" si="89"/>
        <v>Critical</v>
      </c>
    </row>
    <row r="616" spans="1:22" x14ac:dyDescent="0.25">
      <c r="A616" t="s">
        <v>14</v>
      </c>
      <c r="B616" s="5">
        <v>45585</v>
      </c>
      <c r="C616">
        <v>3</v>
      </c>
      <c r="D616">
        <v>13.8</v>
      </c>
      <c r="E616">
        <v>15.1</v>
      </c>
      <c r="F616">
        <v>0</v>
      </c>
      <c r="H616">
        <v>0</v>
      </c>
      <c r="I616">
        <v>0</v>
      </c>
      <c r="J616">
        <v>0</v>
      </c>
      <c r="K616">
        <v>252.97</v>
      </c>
      <c r="L616">
        <f t="shared" si="81"/>
        <v>95</v>
      </c>
      <c r="M616">
        <f t="shared" si="82"/>
        <v>923.39999999999986</v>
      </c>
      <c r="N616">
        <f t="shared" si="83"/>
        <v>3</v>
      </c>
      <c r="O616">
        <f>IFERROR(E616 / VLOOKUP(A616, Baselines!A:B, 2, FALSE) * 100, 0)</f>
        <v>52.020773344302761</v>
      </c>
      <c r="P616" s="6">
        <f t="shared" si="84"/>
        <v>0.28750772238493078</v>
      </c>
      <c r="Q616">
        <f t="shared" si="85"/>
        <v>90.766000000000005</v>
      </c>
      <c r="R616" s="6">
        <f t="shared" si="86"/>
        <v>0.90766000000000002</v>
      </c>
      <c r="S616">
        <f t="shared" si="87"/>
        <v>0.91</v>
      </c>
      <c r="T616">
        <f>COUNTIF($A$2:$A616,A616)-1</f>
        <v>94</v>
      </c>
      <c r="U616" s="6">
        <f t="shared" si="88"/>
        <v>0.23747292596291469</v>
      </c>
      <c r="V616" s="6" t="str">
        <f t="shared" si="89"/>
        <v>Critical</v>
      </c>
    </row>
    <row r="617" spans="1:22" x14ac:dyDescent="0.25">
      <c r="A617" t="s">
        <v>14</v>
      </c>
      <c r="B617" s="5">
        <v>45592</v>
      </c>
      <c r="C617">
        <v>2</v>
      </c>
      <c r="D617">
        <v>3.6</v>
      </c>
      <c r="E617">
        <v>30.9</v>
      </c>
      <c r="F617">
        <v>0</v>
      </c>
      <c r="H617">
        <v>0</v>
      </c>
      <c r="I617">
        <v>0</v>
      </c>
      <c r="J617">
        <v>0</v>
      </c>
      <c r="K617">
        <v>50.39</v>
      </c>
      <c r="L617">
        <f t="shared" si="81"/>
        <v>96</v>
      </c>
      <c r="M617">
        <f t="shared" si="82"/>
        <v>926.99999999999989</v>
      </c>
      <c r="N617">
        <f t="shared" si="83"/>
        <v>3</v>
      </c>
      <c r="O617">
        <f>IFERROR(E617 / VLOOKUP(A617, Baselines!A:B, 2, FALSE) * 100, 0)</f>
        <v>106.4531057178116</v>
      </c>
      <c r="P617" s="6">
        <f t="shared" si="84"/>
        <v>0.58834361733075224</v>
      </c>
      <c r="Q617">
        <f t="shared" si="85"/>
        <v>90.73</v>
      </c>
      <c r="R617" s="6">
        <f t="shared" si="86"/>
        <v>0.9073</v>
      </c>
      <c r="S617">
        <f t="shared" si="87"/>
        <v>0.91</v>
      </c>
      <c r="T617">
        <f>COUNTIF($A$2:$A617,A617)-1</f>
        <v>95</v>
      </c>
      <c r="U617" s="6">
        <f t="shared" si="88"/>
        <v>0.4857617892438143</v>
      </c>
      <c r="V617" s="6" t="str">
        <f t="shared" si="89"/>
        <v>Needs Check</v>
      </c>
    </row>
    <row r="618" spans="1:22" x14ac:dyDescent="0.25">
      <c r="A618" t="s">
        <v>14</v>
      </c>
      <c r="B618" s="5">
        <v>45599</v>
      </c>
      <c r="C618">
        <v>6</v>
      </c>
      <c r="D618">
        <v>5.4</v>
      </c>
      <c r="E618">
        <v>13.4</v>
      </c>
      <c r="F618">
        <v>0</v>
      </c>
      <c r="H618">
        <v>0</v>
      </c>
      <c r="I618">
        <v>0</v>
      </c>
      <c r="J618">
        <v>0</v>
      </c>
      <c r="K618">
        <v>78.95</v>
      </c>
      <c r="L618">
        <f t="shared" si="81"/>
        <v>97</v>
      </c>
      <c r="M618">
        <f t="shared" si="82"/>
        <v>932.39999999999986</v>
      </c>
      <c r="N618">
        <f t="shared" si="83"/>
        <v>3</v>
      </c>
      <c r="O618">
        <f>IFERROR(E618 / VLOOKUP(A618, Baselines!A:B, 2, FALSE) * 100, 0)</f>
        <v>46.1641299876594</v>
      </c>
      <c r="P618" s="6">
        <f t="shared" si="84"/>
        <v>0.25513930330848156</v>
      </c>
      <c r="Q618">
        <f t="shared" si="85"/>
        <v>90.676000000000002</v>
      </c>
      <c r="R618" s="6">
        <f t="shared" si="86"/>
        <v>0.90676000000000001</v>
      </c>
      <c r="S618">
        <f t="shared" si="87"/>
        <v>0.91</v>
      </c>
      <c r="T618">
        <f>COUNTIF($A$2:$A618,A618)-1</f>
        <v>96</v>
      </c>
      <c r="U618" s="6">
        <f t="shared" si="88"/>
        <v>0.21052860434787884</v>
      </c>
      <c r="V618" s="6" t="str">
        <f t="shared" si="89"/>
        <v>Critical</v>
      </c>
    </row>
    <row r="619" spans="1:22" x14ac:dyDescent="0.25">
      <c r="A619" t="s">
        <v>14</v>
      </c>
      <c r="B619" s="5">
        <v>45606</v>
      </c>
      <c r="C619">
        <v>5</v>
      </c>
      <c r="D619">
        <v>10</v>
      </c>
      <c r="E619">
        <v>21.2</v>
      </c>
      <c r="F619">
        <v>0</v>
      </c>
      <c r="H619">
        <v>0</v>
      </c>
      <c r="I619">
        <v>0</v>
      </c>
      <c r="J619">
        <v>0</v>
      </c>
      <c r="K619">
        <v>101.22</v>
      </c>
      <c r="L619">
        <f t="shared" si="81"/>
        <v>98</v>
      </c>
      <c r="M619">
        <f t="shared" si="82"/>
        <v>942.39999999999986</v>
      </c>
      <c r="N619">
        <f t="shared" si="83"/>
        <v>3</v>
      </c>
      <c r="O619">
        <f>IFERROR(E619 / VLOOKUP(A619, Baselines!A:B, 2, FALSE) * 100, 0)</f>
        <v>73.035787741670106</v>
      </c>
      <c r="P619" s="6">
        <f t="shared" si="84"/>
        <v>0.40365322612983656</v>
      </c>
      <c r="Q619">
        <f t="shared" si="85"/>
        <v>90.576000000000008</v>
      </c>
      <c r="R619" s="6">
        <f t="shared" si="86"/>
        <v>0.90576000000000012</v>
      </c>
      <c r="S619">
        <f t="shared" si="87"/>
        <v>0.91</v>
      </c>
      <c r="T619">
        <f>COUNTIF($A$2:$A619,A619)-1</f>
        <v>97</v>
      </c>
      <c r="U619" s="6">
        <f t="shared" si="88"/>
        <v>0.33270778095041836</v>
      </c>
      <c r="V619" s="6" t="str">
        <f t="shared" si="89"/>
        <v>Needs Check</v>
      </c>
    </row>
    <row r="620" spans="1:22" x14ac:dyDescent="0.25">
      <c r="A620" t="s">
        <v>14</v>
      </c>
      <c r="B620" s="5">
        <v>45613</v>
      </c>
      <c r="C620">
        <v>5</v>
      </c>
      <c r="D620">
        <v>28</v>
      </c>
      <c r="E620">
        <v>44.2</v>
      </c>
      <c r="F620">
        <v>0</v>
      </c>
      <c r="H620">
        <v>0</v>
      </c>
      <c r="I620">
        <v>0</v>
      </c>
      <c r="J620">
        <v>0</v>
      </c>
      <c r="K620">
        <v>458.12</v>
      </c>
      <c r="L620">
        <f t="shared" si="81"/>
        <v>99</v>
      </c>
      <c r="M620">
        <f t="shared" si="82"/>
        <v>970.39999999999986</v>
      </c>
      <c r="N620">
        <f t="shared" si="83"/>
        <v>3</v>
      </c>
      <c r="O620">
        <f>IFERROR(E620 / VLOOKUP(A620, Baselines!A:B, 2, FALSE) * 100, 0)</f>
        <v>152.27272727272728</v>
      </c>
      <c r="P620" s="6">
        <f t="shared" si="84"/>
        <v>0.8415788959876781</v>
      </c>
      <c r="Q620">
        <f t="shared" si="85"/>
        <v>90.295999999999992</v>
      </c>
      <c r="R620" s="6">
        <f t="shared" si="86"/>
        <v>0.90295999999999987</v>
      </c>
      <c r="S620">
        <f t="shared" si="87"/>
        <v>0.91</v>
      </c>
      <c r="T620">
        <f>COUNTIF($A$2:$A620,A620)-1</f>
        <v>98</v>
      </c>
      <c r="U620" s="6">
        <f t="shared" si="88"/>
        <v>0.69151999272814069</v>
      </c>
      <c r="V620" s="6" t="str">
        <f t="shared" si="89"/>
        <v>Needs Check</v>
      </c>
    </row>
    <row r="621" spans="1:22" x14ac:dyDescent="0.25">
      <c r="A621" t="s">
        <v>14</v>
      </c>
      <c r="B621" s="5">
        <v>45620</v>
      </c>
      <c r="C621">
        <v>2</v>
      </c>
      <c r="D621">
        <v>6.2</v>
      </c>
      <c r="E621">
        <v>13.6</v>
      </c>
      <c r="F621">
        <v>0</v>
      </c>
      <c r="H621">
        <v>0</v>
      </c>
      <c r="I621">
        <v>0</v>
      </c>
      <c r="J621">
        <v>0</v>
      </c>
      <c r="K621">
        <v>79.08</v>
      </c>
      <c r="L621">
        <f t="shared" si="81"/>
        <v>100</v>
      </c>
      <c r="M621">
        <f t="shared" si="82"/>
        <v>976.59999999999991</v>
      </c>
      <c r="N621">
        <f t="shared" si="83"/>
        <v>3</v>
      </c>
      <c r="O621">
        <f>IFERROR(E621 / VLOOKUP(A621, Baselines!A:B, 2, FALSE) * 100, 0)</f>
        <v>46.853146853146853</v>
      </c>
      <c r="P621" s="6">
        <f t="shared" si="84"/>
        <v>0.25894735261159324</v>
      </c>
      <c r="Q621">
        <f t="shared" si="85"/>
        <v>90.234000000000009</v>
      </c>
      <c r="R621" s="6">
        <f t="shared" si="86"/>
        <v>0.90234000000000014</v>
      </c>
      <c r="S621">
        <f t="shared" si="87"/>
        <v>0.91</v>
      </c>
      <c r="T621">
        <f>COUNTIF($A$2:$A621,A621)-1</f>
        <v>99</v>
      </c>
      <c r="U621" s="6">
        <f t="shared" si="88"/>
        <v>0.21262928428154601</v>
      </c>
      <c r="V621" s="6" t="str">
        <f t="shared" si="89"/>
        <v>Critical</v>
      </c>
    </row>
    <row r="622" spans="1:22" x14ac:dyDescent="0.25">
      <c r="A622" t="s">
        <v>14</v>
      </c>
      <c r="B622" s="5">
        <v>45627</v>
      </c>
      <c r="C622">
        <v>1</v>
      </c>
      <c r="D622">
        <v>1.9</v>
      </c>
      <c r="E622">
        <v>20.7</v>
      </c>
      <c r="F622">
        <v>0</v>
      </c>
      <c r="H622">
        <v>0</v>
      </c>
      <c r="I622">
        <v>0</v>
      </c>
      <c r="J622">
        <v>0</v>
      </c>
      <c r="K622">
        <v>24.14</v>
      </c>
      <c r="L622">
        <f t="shared" si="81"/>
        <v>101</v>
      </c>
      <c r="M622">
        <f t="shared" si="82"/>
        <v>978.49999999999989</v>
      </c>
      <c r="N622">
        <f t="shared" si="83"/>
        <v>3</v>
      </c>
      <c r="O622">
        <f>IFERROR(E622 / VLOOKUP(A622, Baselines!A:B, 2, FALSE) * 100, 0)</f>
        <v>71.313245577951463</v>
      </c>
      <c r="P622" s="6">
        <f t="shared" si="84"/>
        <v>0.39413310287205738</v>
      </c>
      <c r="Q622">
        <f t="shared" si="85"/>
        <v>90.215000000000003</v>
      </c>
      <c r="R622" s="6">
        <f t="shared" si="86"/>
        <v>0.90215000000000001</v>
      </c>
      <c r="S622">
        <f t="shared" si="87"/>
        <v>0.91</v>
      </c>
      <c r="T622">
        <f>COUNTIF($A$2:$A622,A622)-1</f>
        <v>100</v>
      </c>
      <c r="U622" s="6">
        <f t="shared" si="88"/>
        <v>0.32356613266798423</v>
      </c>
      <c r="V622" s="6" t="str">
        <f t="shared" si="89"/>
        <v>Needs Check</v>
      </c>
    </row>
    <row r="623" spans="1:22" x14ac:dyDescent="0.25">
      <c r="A623" t="s">
        <v>14</v>
      </c>
      <c r="B623" s="5">
        <v>45634</v>
      </c>
      <c r="C623">
        <v>5</v>
      </c>
      <c r="D623">
        <v>28</v>
      </c>
      <c r="E623">
        <v>23</v>
      </c>
      <c r="F623">
        <v>0</v>
      </c>
      <c r="H623">
        <v>0</v>
      </c>
      <c r="I623">
        <v>0</v>
      </c>
      <c r="J623">
        <v>0</v>
      </c>
      <c r="K623">
        <v>548.38</v>
      </c>
      <c r="L623">
        <f t="shared" si="81"/>
        <v>102</v>
      </c>
      <c r="M623">
        <f t="shared" si="82"/>
        <v>1006.4999999999999</v>
      </c>
      <c r="N623">
        <f t="shared" si="83"/>
        <v>3</v>
      </c>
      <c r="O623">
        <f>IFERROR(E623 / VLOOKUP(A623, Baselines!A:B, 2, FALSE) * 100, 0)</f>
        <v>79.236939531057189</v>
      </c>
      <c r="P623" s="6">
        <f t="shared" si="84"/>
        <v>0.43792566985784159</v>
      </c>
      <c r="Q623">
        <f t="shared" si="85"/>
        <v>89.935000000000002</v>
      </c>
      <c r="R623" s="6">
        <f t="shared" si="86"/>
        <v>0.89934999999999998</v>
      </c>
      <c r="S623">
        <f t="shared" si="87"/>
        <v>0.91</v>
      </c>
      <c r="T623">
        <f>COUNTIF($A$2:$A623,A623)-1</f>
        <v>101</v>
      </c>
      <c r="U623" s="6">
        <f t="shared" si="88"/>
        <v>0.35840209057985134</v>
      </c>
      <c r="V623" s="6" t="str">
        <f t="shared" si="89"/>
        <v>Needs Check</v>
      </c>
    </row>
    <row r="624" spans="1:22" x14ac:dyDescent="0.25">
      <c r="A624" t="s">
        <v>14</v>
      </c>
      <c r="B624" s="5">
        <v>45641</v>
      </c>
      <c r="C624">
        <v>3</v>
      </c>
      <c r="D624">
        <v>15</v>
      </c>
      <c r="E624">
        <v>30.7</v>
      </c>
      <c r="F624">
        <v>0</v>
      </c>
      <c r="H624">
        <v>0</v>
      </c>
      <c r="I624">
        <v>0</v>
      </c>
      <c r="J624">
        <v>0</v>
      </c>
      <c r="K624">
        <v>170.37</v>
      </c>
      <c r="L624">
        <f t="shared" si="81"/>
        <v>103</v>
      </c>
      <c r="M624">
        <f t="shared" si="82"/>
        <v>1021.4999999999999</v>
      </c>
      <c r="N624">
        <f t="shared" si="83"/>
        <v>3</v>
      </c>
      <c r="O624">
        <f>IFERROR(E624 / VLOOKUP(A624, Baselines!A:B, 2, FALSE) * 100, 0)</f>
        <v>105.76408885232415</v>
      </c>
      <c r="P624" s="6">
        <f t="shared" si="84"/>
        <v>0.58453556802764062</v>
      </c>
      <c r="Q624">
        <f t="shared" si="85"/>
        <v>89.784999999999997</v>
      </c>
      <c r="R624" s="6">
        <f t="shared" si="86"/>
        <v>0.89784999999999993</v>
      </c>
      <c r="S624">
        <f t="shared" si="87"/>
        <v>0.91</v>
      </c>
      <c r="T624">
        <f>COUNTIF($A$2:$A624,A624)-1</f>
        <v>102</v>
      </c>
      <c r="U624" s="6">
        <f t="shared" si="88"/>
        <v>0.47759098637579156</v>
      </c>
      <c r="V624" s="6" t="str">
        <f t="shared" si="89"/>
        <v>Needs Check</v>
      </c>
    </row>
    <row r="625" spans="1:22" x14ac:dyDescent="0.25">
      <c r="A625" t="s">
        <v>14</v>
      </c>
      <c r="B625" s="5">
        <v>45648</v>
      </c>
      <c r="C625">
        <v>3</v>
      </c>
      <c r="D625">
        <v>14.1</v>
      </c>
      <c r="E625">
        <v>45.6</v>
      </c>
      <c r="F625">
        <v>0</v>
      </c>
      <c r="H625">
        <v>0</v>
      </c>
      <c r="I625">
        <v>0</v>
      </c>
      <c r="J625">
        <v>0</v>
      </c>
      <c r="K625">
        <v>132.9</v>
      </c>
      <c r="L625">
        <f t="shared" si="81"/>
        <v>104</v>
      </c>
      <c r="M625">
        <f t="shared" si="82"/>
        <v>1035.5999999999999</v>
      </c>
      <c r="N625">
        <f t="shared" si="83"/>
        <v>3</v>
      </c>
      <c r="O625">
        <f>IFERROR(E625 / VLOOKUP(A625, Baselines!A:B, 2, FALSE) * 100, 0)</f>
        <v>157.09584533113946</v>
      </c>
      <c r="P625" s="6">
        <f t="shared" si="84"/>
        <v>0.86823524110945971</v>
      </c>
      <c r="Q625">
        <f t="shared" si="85"/>
        <v>89.644000000000005</v>
      </c>
      <c r="R625" s="6">
        <f t="shared" si="86"/>
        <v>0.89644000000000001</v>
      </c>
      <c r="S625">
        <f t="shared" si="87"/>
        <v>0.91</v>
      </c>
      <c r="T625">
        <f>COUNTIF($A$2:$A625,A625)-1</f>
        <v>103</v>
      </c>
      <c r="U625" s="6">
        <f t="shared" si="88"/>
        <v>0.70827192758154933</v>
      </c>
      <c r="V625" s="6" t="str">
        <f t="shared" si="89"/>
        <v>Good</v>
      </c>
    </row>
    <row r="626" spans="1:22" x14ac:dyDescent="0.25">
      <c r="A626" t="s">
        <v>15</v>
      </c>
      <c r="B626" s="5">
        <v>44927</v>
      </c>
      <c r="C626">
        <v>5</v>
      </c>
      <c r="D626">
        <v>22</v>
      </c>
      <c r="E626">
        <v>32.1</v>
      </c>
      <c r="F626">
        <v>0</v>
      </c>
      <c r="H626">
        <v>0</v>
      </c>
      <c r="I626">
        <v>0</v>
      </c>
      <c r="J626">
        <v>0</v>
      </c>
      <c r="K626">
        <v>281.64</v>
      </c>
      <c r="L626">
        <f t="shared" si="81"/>
        <v>1</v>
      </c>
      <c r="M626">
        <f t="shared" si="82"/>
        <v>22</v>
      </c>
      <c r="N626">
        <f t="shared" si="83"/>
        <v>0</v>
      </c>
      <c r="O626">
        <f>IFERROR(E626 / VLOOKUP(A626, Baselines!A:B, 2, FALSE) * 100, 0)</f>
        <v>103.40123164377073</v>
      </c>
      <c r="P626" s="6">
        <f t="shared" si="84"/>
        <v>0.57147656004527647</v>
      </c>
      <c r="Q626">
        <f t="shared" si="85"/>
        <v>99.78</v>
      </c>
      <c r="R626" s="6">
        <f t="shared" si="86"/>
        <v>0.99780000000000002</v>
      </c>
      <c r="S626">
        <f t="shared" si="87"/>
        <v>1</v>
      </c>
      <c r="T626">
        <f>COUNTIF($A$2:$A626,A626)-1</f>
        <v>0</v>
      </c>
      <c r="U626" s="6">
        <f t="shared" si="88"/>
        <v>0.57021931161317685</v>
      </c>
      <c r="V626" s="6" t="str">
        <f t="shared" si="89"/>
        <v>Needs Check</v>
      </c>
    </row>
    <row r="627" spans="1:22" x14ac:dyDescent="0.25">
      <c r="A627" t="s">
        <v>15</v>
      </c>
      <c r="B627" s="5">
        <v>44934</v>
      </c>
      <c r="C627">
        <v>1</v>
      </c>
      <c r="D627">
        <v>4.5</v>
      </c>
      <c r="E627">
        <v>45</v>
      </c>
      <c r="F627">
        <v>0</v>
      </c>
      <c r="H627">
        <v>0</v>
      </c>
      <c r="I627">
        <v>0</v>
      </c>
      <c r="J627">
        <v>0</v>
      </c>
      <c r="K627">
        <v>75.819999999999993</v>
      </c>
      <c r="L627">
        <f t="shared" si="81"/>
        <v>2</v>
      </c>
      <c r="M627">
        <f t="shared" si="82"/>
        <v>26.5</v>
      </c>
      <c r="N627">
        <f t="shared" si="83"/>
        <v>0</v>
      </c>
      <c r="O627">
        <f>IFERROR(E627 / VLOOKUP(A627, Baselines!A:B, 2, FALSE) * 100, 0)</f>
        <v>144.95499763145429</v>
      </c>
      <c r="P627" s="6">
        <f t="shared" si="84"/>
        <v>0.80113536454945289</v>
      </c>
      <c r="Q627">
        <f t="shared" si="85"/>
        <v>99.734999999999999</v>
      </c>
      <c r="R627" s="6">
        <f t="shared" si="86"/>
        <v>0.99734999999999996</v>
      </c>
      <c r="S627">
        <f t="shared" si="87"/>
        <v>1</v>
      </c>
      <c r="T627">
        <f>COUNTIF($A$2:$A627,A627)-1</f>
        <v>1</v>
      </c>
      <c r="U627" s="6">
        <f t="shared" si="88"/>
        <v>0.7990123558333968</v>
      </c>
      <c r="V627" s="6" t="str">
        <f t="shared" si="89"/>
        <v>Good</v>
      </c>
    </row>
    <row r="628" spans="1:22" x14ac:dyDescent="0.25">
      <c r="A628" t="s">
        <v>15</v>
      </c>
      <c r="B628" s="5">
        <v>44941</v>
      </c>
      <c r="C628">
        <v>5</v>
      </c>
      <c r="D628">
        <v>7.5</v>
      </c>
      <c r="E628">
        <v>35.9</v>
      </c>
      <c r="F628">
        <v>0</v>
      </c>
      <c r="H628">
        <v>0</v>
      </c>
      <c r="I628">
        <v>0</v>
      </c>
      <c r="J628">
        <v>0</v>
      </c>
      <c r="K628">
        <v>91.99</v>
      </c>
      <c r="L628">
        <f t="shared" si="81"/>
        <v>3</v>
      </c>
      <c r="M628">
        <f t="shared" si="82"/>
        <v>34</v>
      </c>
      <c r="N628">
        <f t="shared" si="83"/>
        <v>0</v>
      </c>
      <c r="O628">
        <f>IFERROR(E628 / VLOOKUP(A628, Baselines!A:B, 2, FALSE) * 100, 0)</f>
        <v>115.64187588820465</v>
      </c>
      <c r="P628" s="6">
        <f t="shared" si="84"/>
        <v>0.63912799082945249</v>
      </c>
      <c r="Q628">
        <f t="shared" si="85"/>
        <v>99.660000000000011</v>
      </c>
      <c r="R628" s="6">
        <f t="shared" si="86"/>
        <v>0.99660000000000015</v>
      </c>
      <c r="S628">
        <f t="shared" si="87"/>
        <v>1</v>
      </c>
      <c r="T628">
        <f>COUNTIF($A$2:$A628,A628)-1</f>
        <v>2</v>
      </c>
      <c r="U628" s="6">
        <f t="shared" si="88"/>
        <v>0.63695495566063243</v>
      </c>
      <c r="V628" s="6" t="str">
        <f t="shared" si="89"/>
        <v>Needs Check</v>
      </c>
    </row>
    <row r="629" spans="1:22" x14ac:dyDescent="0.25">
      <c r="A629" t="s">
        <v>15</v>
      </c>
      <c r="B629" s="5">
        <v>44948</v>
      </c>
      <c r="C629">
        <v>4</v>
      </c>
      <c r="D629">
        <v>22.4</v>
      </c>
      <c r="E629">
        <v>28.4</v>
      </c>
      <c r="F629">
        <v>0</v>
      </c>
      <c r="H629">
        <v>0</v>
      </c>
      <c r="I629">
        <v>0</v>
      </c>
      <c r="J629">
        <v>0</v>
      </c>
      <c r="K629">
        <v>136.21</v>
      </c>
      <c r="L629">
        <f t="shared" si="81"/>
        <v>4</v>
      </c>
      <c r="M629">
        <f t="shared" si="82"/>
        <v>56.4</v>
      </c>
      <c r="N629">
        <f t="shared" si="83"/>
        <v>0</v>
      </c>
      <c r="O629">
        <f>IFERROR(E629 / VLOOKUP(A629, Baselines!A:B, 2, FALSE) * 100, 0)</f>
        <v>91.482709616295594</v>
      </c>
      <c r="P629" s="6">
        <f t="shared" si="84"/>
        <v>0.50560543007121028</v>
      </c>
      <c r="Q629">
        <f t="shared" si="85"/>
        <v>99.436000000000007</v>
      </c>
      <c r="R629" s="6">
        <f t="shared" si="86"/>
        <v>0.99436000000000002</v>
      </c>
      <c r="S629">
        <f t="shared" si="87"/>
        <v>1</v>
      </c>
      <c r="T629">
        <f>COUNTIF($A$2:$A629,A629)-1</f>
        <v>3</v>
      </c>
      <c r="U629" s="6">
        <f t="shared" si="88"/>
        <v>0.50275381544560871</v>
      </c>
      <c r="V629" s="6" t="str">
        <f t="shared" si="89"/>
        <v>Needs Check</v>
      </c>
    </row>
    <row r="630" spans="1:22" x14ac:dyDescent="0.25">
      <c r="A630" t="s">
        <v>15</v>
      </c>
      <c r="B630" s="5">
        <v>44955</v>
      </c>
      <c r="C630">
        <v>1</v>
      </c>
      <c r="D630">
        <v>5.8</v>
      </c>
      <c r="E630">
        <v>42.5</v>
      </c>
      <c r="F630">
        <v>0</v>
      </c>
      <c r="H630">
        <v>0</v>
      </c>
      <c r="I630">
        <v>1</v>
      </c>
      <c r="J630">
        <v>2</v>
      </c>
      <c r="K630">
        <v>99.64</v>
      </c>
      <c r="L630">
        <f t="shared" si="81"/>
        <v>5</v>
      </c>
      <c r="M630">
        <f t="shared" si="82"/>
        <v>62.199999999999996</v>
      </c>
      <c r="N630">
        <f t="shared" si="83"/>
        <v>1</v>
      </c>
      <c r="O630">
        <f>IFERROR(E630 / VLOOKUP(A630, Baselines!A:B, 2, FALSE) * 100, 0)</f>
        <v>136.90194220748461</v>
      </c>
      <c r="P630" s="6">
        <f t="shared" si="84"/>
        <v>0.7566278442967056</v>
      </c>
      <c r="Q630">
        <f t="shared" si="85"/>
        <v>99.378</v>
      </c>
      <c r="R630" s="6">
        <f t="shared" si="86"/>
        <v>0.99378</v>
      </c>
      <c r="S630">
        <f t="shared" si="87"/>
        <v>0.97</v>
      </c>
      <c r="T630">
        <f>COUNTIF($A$2:$A630,A630)-1</f>
        <v>4</v>
      </c>
      <c r="U630" s="6">
        <f t="shared" si="88"/>
        <v>0.72936397053202473</v>
      </c>
      <c r="V630" s="6" t="str">
        <f t="shared" si="89"/>
        <v>Good</v>
      </c>
    </row>
    <row r="631" spans="1:22" x14ac:dyDescent="0.25">
      <c r="A631" t="s">
        <v>15</v>
      </c>
      <c r="B631" s="5">
        <v>44962</v>
      </c>
      <c r="C631">
        <v>4</v>
      </c>
      <c r="D631">
        <v>22.4</v>
      </c>
      <c r="E631">
        <v>28.2</v>
      </c>
      <c r="F631">
        <v>0</v>
      </c>
      <c r="H631">
        <v>0</v>
      </c>
      <c r="I631">
        <v>0</v>
      </c>
      <c r="J631">
        <v>0</v>
      </c>
      <c r="K631">
        <v>205.1</v>
      </c>
      <c r="L631">
        <f t="shared" si="81"/>
        <v>6</v>
      </c>
      <c r="M631">
        <f t="shared" si="82"/>
        <v>84.6</v>
      </c>
      <c r="N631">
        <f t="shared" si="83"/>
        <v>1</v>
      </c>
      <c r="O631">
        <f>IFERROR(E631 / VLOOKUP(A631, Baselines!A:B, 2, FALSE) * 100, 0)</f>
        <v>90.83846518237803</v>
      </c>
      <c r="P631" s="6">
        <f t="shared" si="84"/>
        <v>0.50204482845099052</v>
      </c>
      <c r="Q631">
        <f t="shared" si="85"/>
        <v>99.153999999999996</v>
      </c>
      <c r="R631" s="6">
        <f t="shared" si="86"/>
        <v>0.99153999999999998</v>
      </c>
      <c r="S631">
        <f t="shared" si="87"/>
        <v>0.97</v>
      </c>
      <c r="T631">
        <f>COUNTIF($A$2:$A631,A631)-1</f>
        <v>5</v>
      </c>
      <c r="U631" s="6">
        <f t="shared" si="88"/>
        <v>0.48286360332622624</v>
      </c>
      <c r="V631" s="6" t="str">
        <f t="shared" si="89"/>
        <v>Needs Check</v>
      </c>
    </row>
    <row r="632" spans="1:22" x14ac:dyDescent="0.25">
      <c r="A632" t="s">
        <v>15</v>
      </c>
      <c r="B632" s="5">
        <v>44969</v>
      </c>
      <c r="C632">
        <v>6</v>
      </c>
      <c r="D632">
        <v>9.6000000000000014</v>
      </c>
      <c r="E632">
        <v>12</v>
      </c>
      <c r="F632">
        <v>0</v>
      </c>
      <c r="H632">
        <v>0</v>
      </c>
      <c r="I632">
        <v>0</v>
      </c>
      <c r="J632">
        <v>0</v>
      </c>
      <c r="K632">
        <v>133.72</v>
      </c>
      <c r="L632">
        <f t="shared" si="81"/>
        <v>7</v>
      </c>
      <c r="M632">
        <f t="shared" si="82"/>
        <v>94.199999999999989</v>
      </c>
      <c r="N632">
        <f t="shared" si="83"/>
        <v>1</v>
      </c>
      <c r="O632">
        <f>IFERROR(E632 / VLOOKUP(A632, Baselines!A:B, 2, FALSE) * 100, 0)</f>
        <v>38.654666035054483</v>
      </c>
      <c r="P632" s="6">
        <f t="shared" si="84"/>
        <v>0.21363609721318746</v>
      </c>
      <c r="Q632">
        <f t="shared" si="85"/>
        <v>99.058000000000007</v>
      </c>
      <c r="R632" s="6">
        <f t="shared" si="86"/>
        <v>0.99058000000000002</v>
      </c>
      <c r="S632">
        <f t="shared" si="87"/>
        <v>0.97</v>
      </c>
      <c r="T632">
        <f>COUNTIF($A$2:$A632,A632)-1</f>
        <v>6</v>
      </c>
      <c r="U632" s="6">
        <f t="shared" si="88"/>
        <v>0.20527493582211606</v>
      </c>
      <c r="V632" s="6" t="str">
        <f t="shared" si="89"/>
        <v>Critical</v>
      </c>
    </row>
    <row r="633" spans="1:22" x14ac:dyDescent="0.25">
      <c r="A633" t="s">
        <v>15</v>
      </c>
      <c r="B633" s="5">
        <v>44976</v>
      </c>
      <c r="C633">
        <v>7</v>
      </c>
      <c r="D633">
        <v>20.3</v>
      </c>
      <c r="E633">
        <v>22.5</v>
      </c>
      <c r="F633">
        <v>0</v>
      </c>
      <c r="H633">
        <v>0</v>
      </c>
      <c r="I633">
        <v>0</v>
      </c>
      <c r="J633">
        <v>0</v>
      </c>
      <c r="K633">
        <v>332.96</v>
      </c>
      <c r="L633">
        <f t="shared" si="81"/>
        <v>8</v>
      </c>
      <c r="M633">
        <f t="shared" si="82"/>
        <v>114.49999999999999</v>
      </c>
      <c r="N633">
        <f t="shared" si="83"/>
        <v>1</v>
      </c>
      <c r="O633">
        <f>IFERROR(E633 / VLOOKUP(A633, Baselines!A:B, 2, FALSE) * 100, 0)</f>
        <v>72.477498815727145</v>
      </c>
      <c r="P633" s="6">
        <f t="shared" si="84"/>
        <v>0.40056768227472644</v>
      </c>
      <c r="Q633">
        <f t="shared" si="85"/>
        <v>98.855000000000004</v>
      </c>
      <c r="R633" s="6">
        <f t="shared" si="86"/>
        <v>0.98855000000000004</v>
      </c>
      <c r="S633">
        <f t="shared" si="87"/>
        <v>0.97</v>
      </c>
      <c r="T633">
        <f>COUNTIF($A$2:$A633,A633)-1</f>
        <v>7</v>
      </c>
      <c r="U633" s="6">
        <f t="shared" si="88"/>
        <v>0.38410174684330045</v>
      </c>
      <c r="V633" s="6" t="str">
        <f t="shared" si="89"/>
        <v>Needs Check</v>
      </c>
    </row>
    <row r="634" spans="1:22" x14ac:dyDescent="0.25">
      <c r="A634" t="s">
        <v>15</v>
      </c>
      <c r="B634" s="5">
        <v>44983</v>
      </c>
      <c r="C634">
        <v>0</v>
      </c>
      <c r="D634">
        <v>0</v>
      </c>
      <c r="E634">
        <v>0</v>
      </c>
      <c r="F634">
        <v>0</v>
      </c>
      <c r="H634">
        <v>0</v>
      </c>
      <c r="I634">
        <v>0</v>
      </c>
      <c r="J634">
        <v>0</v>
      </c>
      <c r="K634">
        <v>0</v>
      </c>
      <c r="L634">
        <f t="shared" si="81"/>
        <v>9</v>
      </c>
      <c r="M634">
        <f t="shared" si="82"/>
        <v>114.49999999999999</v>
      </c>
      <c r="N634">
        <f t="shared" si="83"/>
        <v>1</v>
      </c>
      <c r="O634">
        <f>IFERROR(E634 / VLOOKUP(A634, Baselines!A:B, 2, FALSE) * 100, 0)</f>
        <v>0</v>
      </c>
      <c r="P634" s="6">
        <f t="shared" si="84"/>
        <v>0</v>
      </c>
      <c r="Q634">
        <f t="shared" si="85"/>
        <v>98.855000000000004</v>
      </c>
      <c r="R634" s="6">
        <f t="shared" si="86"/>
        <v>0.98855000000000004</v>
      </c>
      <c r="S634">
        <f t="shared" si="87"/>
        <v>0.97</v>
      </c>
      <c r="T634">
        <f>COUNTIF($A$2:$A634,A634)-1</f>
        <v>8</v>
      </c>
      <c r="U634" s="6">
        <f t="shared" si="88"/>
        <v>0</v>
      </c>
      <c r="V634" s="6" t="str">
        <f t="shared" si="89"/>
        <v>Critical</v>
      </c>
    </row>
    <row r="635" spans="1:22" x14ac:dyDescent="0.25">
      <c r="A635" t="s">
        <v>15</v>
      </c>
      <c r="B635" s="5">
        <v>44990</v>
      </c>
      <c r="C635">
        <v>1</v>
      </c>
      <c r="D635">
        <v>5.6</v>
      </c>
      <c r="E635">
        <v>37.5</v>
      </c>
      <c r="F635">
        <v>0</v>
      </c>
      <c r="H635">
        <v>0</v>
      </c>
      <c r="I635">
        <v>0</v>
      </c>
      <c r="J635">
        <v>0</v>
      </c>
      <c r="K635">
        <v>75.59</v>
      </c>
      <c r="L635">
        <f t="shared" si="81"/>
        <v>10</v>
      </c>
      <c r="M635">
        <f t="shared" si="82"/>
        <v>120.09999999999998</v>
      </c>
      <c r="N635">
        <f t="shared" si="83"/>
        <v>1</v>
      </c>
      <c r="O635">
        <f>IFERROR(E635 / VLOOKUP(A635, Baselines!A:B, 2, FALSE) * 100, 0)</f>
        <v>120.79583135954523</v>
      </c>
      <c r="P635" s="6">
        <f t="shared" si="84"/>
        <v>0.66761280379121068</v>
      </c>
      <c r="Q635">
        <f t="shared" si="85"/>
        <v>98.799000000000007</v>
      </c>
      <c r="R635" s="6">
        <f t="shared" si="86"/>
        <v>0.98799000000000003</v>
      </c>
      <c r="S635">
        <f t="shared" si="87"/>
        <v>0.97</v>
      </c>
      <c r="T635">
        <f>COUNTIF($A$2:$A635,A635)-1</f>
        <v>9</v>
      </c>
      <c r="U635" s="6">
        <f t="shared" si="88"/>
        <v>0.6398069307971479</v>
      </c>
      <c r="V635" s="6" t="str">
        <f t="shared" si="89"/>
        <v>Needs Check</v>
      </c>
    </row>
    <row r="636" spans="1:22" x14ac:dyDescent="0.25">
      <c r="A636" t="s">
        <v>15</v>
      </c>
      <c r="B636" s="5">
        <v>44997</v>
      </c>
      <c r="C636">
        <v>0</v>
      </c>
      <c r="D636">
        <v>0</v>
      </c>
      <c r="E636">
        <v>0</v>
      </c>
      <c r="F636">
        <v>0</v>
      </c>
      <c r="H636">
        <v>0</v>
      </c>
      <c r="I636">
        <v>0</v>
      </c>
      <c r="J636">
        <v>0</v>
      </c>
      <c r="K636">
        <v>0</v>
      </c>
      <c r="L636">
        <f t="shared" si="81"/>
        <v>11</v>
      </c>
      <c r="M636">
        <f t="shared" si="82"/>
        <v>120.09999999999998</v>
      </c>
      <c r="N636">
        <f t="shared" si="83"/>
        <v>1</v>
      </c>
      <c r="O636">
        <f>IFERROR(E636 / VLOOKUP(A636, Baselines!A:B, 2, FALSE) * 100, 0)</f>
        <v>0</v>
      </c>
      <c r="P636" s="6">
        <f t="shared" si="84"/>
        <v>0</v>
      </c>
      <c r="Q636">
        <f t="shared" si="85"/>
        <v>98.799000000000007</v>
      </c>
      <c r="R636" s="6">
        <f t="shared" si="86"/>
        <v>0.98799000000000003</v>
      </c>
      <c r="S636">
        <f t="shared" si="87"/>
        <v>0.97</v>
      </c>
      <c r="T636">
        <f>COUNTIF($A$2:$A636,A636)-1</f>
        <v>10</v>
      </c>
      <c r="U636" s="6">
        <f t="shared" si="88"/>
        <v>0</v>
      </c>
      <c r="V636" s="6" t="str">
        <f t="shared" si="89"/>
        <v>Critical</v>
      </c>
    </row>
    <row r="637" spans="1:22" x14ac:dyDescent="0.25">
      <c r="A637" t="s">
        <v>15</v>
      </c>
      <c r="B637" s="5">
        <v>45004</v>
      </c>
      <c r="C637">
        <v>3</v>
      </c>
      <c r="D637">
        <v>11.7</v>
      </c>
      <c r="E637">
        <v>32.799999999999997</v>
      </c>
      <c r="F637">
        <v>0</v>
      </c>
      <c r="H637">
        <v>0</v>
      </c>
      <c r="I637">
        <v>0</v>
      </c>
      <c r="J637">
        <v>0</v>
      </c>
      <c r="K637">
        <v>206.05</v>
      </c>
      <c r="L637">
        <f t="shared" si="81"/>
        <v>12</v>
      </c>
      <c r="M637">
        <f t="shared" si="82"/>
        <v>131.79999999999998</v>
      </c>
      <c r="N637">
        <f t="shared" si="83"/>
        <v>1</v>
      </c>
      <c r="O637">
        <f>IFERROR(E637 / VLOOKUP(A637, Baselines!A:B, 2, FALSE) * 100, 0)</f>
        <v>105.65608716248222</v>
      </c>
      <c r="P637" s="6">
        <f t="shared" si="84"/>
        <v>0.58393866571604558</v>
      </c>
      <c r="Q637">
        <f t="shared" si="85"/>
        <v>98.682000000000002</v>
      </c>
      <c r="R637" s="6">
        <f t="shared" si="86"/>
        <v>0.98682000000000003</v>
      </c>
      <c r="S637">
        <f t="shared" si="87"/>
        <v>0.97</v>
      </c>
      <c r="T637">
        <f>COUNTIF($A$2:$A637,A637)-1</f>
        <v>11</v>
      </c>
      <c r="U637" s="6">
        <f t="shared" si="88"/>
        <v>0.55895508347885092</v>
      </c>
      <c r="V637" s="6" t="str">
        <f t="shared" si="89"/>
        <v>Needs Check</v>
      </c>
    </row>
    <row r="638" spans="1:22" x14ac:dyDescent="0.25">
      <c r="A638" t="s">
        <v>15</v>
      </c>
      <c r="B638" s="5">
        <v>45011</v>
      </c>
      <c r="C638">
        <v>2</v>
      </c>
      <c r="D638">
        <v>1.2</v>
      </c>
      <c r="E638">
        <v>33.4</v>
      </c>
      <c r="F638">
        <v>0</v>
      </c>
      <c r="H638">
        <v>0</v>
      </c>
      <c r="I638">
        <v>0</v>
      </c>
      <c r="J638">
        <v>0</v>
      </c>
      <c r="K638">
        <v>23.4</v>
      </c>
      <c r="L638">
        <f t="shared" si="81"/>
        <v>13</v>
      </c>
      <c r="M638">
        <f t="shared" si="82"/>
        <v>132.99999999999997</v>
      </c>
      <c r="N638">
        <f t="shared" si="83"/>
        <v>1</v>
      </c>
      <c r="O638">
        <f>IFERROR(E638 / VLOOKUP(A638, Baselines!A:B, 2, FALSE) * 100, 0)</f>
        <v>107.58882046423497</v>
      </c>
      <c r="P638" s="6">
        <f t="shared" si="84"/>
        <v>0.59462047057670508</v>
      </c>
      <c r="Q638">
        <f t="shared" si="85"/>
        <v>98.67</v>
      </c>
      <c r="R638" s="6">
        <f t="shared" si="86"/>
        <v>0.98670000000000002</v>
      </c>
      <c r="S638">
        <f t="shared" si="87"/>
        <v>0.97</v>
      </c>
      <c r="T638">
        <f>COUNTIF($A$2:$A638,A638)-1</f>
        <v>12</v>
      </c>
      <c r="U638" s="6">
        <f t="shared" si="88"/>
        <v>0.5691106577684939</v>
      </c>
      <c r="V638" s="6" t="str">
        <f t="shared" si="89"/>
        <v>Needs Check</v>
      </c>
    </row>
    <row r="639" spans="1:22" x14ac:dyDescent="0.25">
      <c r="A639" t="s">
        <v>15</v>
      </c>
      <c r="B639" s="5">
        <v>45018</v>
      </c>
      <c r="C639">
        <v>6</v>
      </c>
      <c r="D639">
        <v>9.6000000000000014</v>
      </c>
      <c r="E639">
        <v>34.700000000000003</v>
      </c>
      <c r="F639">
        <v>0</v>
      </c>
      <c r="H639">
        <v>0</v>
      </c>
      <c r="I639">
        <v>0</v>
      </c>
      <c r="J639">
        <v>0</v>
      </c>
      <c r="K639">
        <v>154.63</v>
      </c>
      <c r="L639">
        <f t="shared" si="81"/>
        <v>14</v>
      </c>
      <c r="M639">
        <f t="shared" si="82"/>
        <v>142.59999999999997</v>
      </c>
      <c r="N639">
        <f t="shared" si="83"/>
        <v>1</v>
      </c>
      <c r="O639">
        <f>IFERROR(E639 / VLOOKUP(A639, Baselines!A:B, 2, FALSE) * 100, 0)</f>
        <v>111.77640928469921</v>
      </c>
      <c r="P639" s="6">
        <f t="shared" si="84"/>
        <v>0.61776438110813381</v>
      </c>
      <c r="Q639">
        <f t="shared" si="85"/>
        <v>98.573999999999998</v>
      </c>
      <c r="R639" s="6">
        <f t="shared" si="86"/>
        <v>0.98573999999999995</v>
      </c>
      <c r="S639">
        <f t="shared" si="87"/>
        <v>0.97</v>
      </c>
      <c r="T639">
        <f>COUNTIF($A$2:$A639,A639)-1</f>
        <v>13</v>
      </c>
      <c r="U639" s="6">
        <f t="shared" si="88"/>
        <v>0.5906864092025258</v>
      </c>
      <c r="V639" s="6" t="str">
        <f t="shared" si="89"/>
        <v>Needs Check</v>
      </c>
    </row>
    <row r="640" spans="1:22" x14ac:dyDescent="0.25">
      <c r="A640" t="s">
        <v>15</v>
      </c>
      <c r="B640" s="5">
        <v>45025</v>
      </c>
      <c r="C640">
        <v>4</v>
      </c>
      <c r="D640">
        <v>20</v>
      </c>
      <c r="E640">
        <v>15</v>
      </c>
      <c r="F640">
        <v>0</v>
      </c>
      <c r="H640">
        <v>0</v>
      </c>
      <c r="I640">
        <v>0</v>
      </c>
      <c r="J640">
        <v>0</v>
      </c>
      <c r="K640">
        <v>172.61</v>
      </c>
      <c r="L640">
        <f t="shared" si="81"/>
        <v>15</v>
      </c>
      <c r="M640">
        <f t="shared" si="82"/>
        <v>162.59999999999997</v>
      </c>
      <c r="N640">
        <f t="shared" si="83"/>
        <v>1</v>
      </c>
      <c r="O640">
        <f>IFERROR(E640 / VLOOKUP(A640, Baselines!A:B, 2, FALSE) * 100, 0)</f>
        <v>48.318332543818101</v>
      </c>
      <c r="P640" s="6">
        <f t="shared" si="84"/>
        <v>0.26704512151648435</v>
      </c>
      <c r="Q640">
        <f t="shared" si="85"/>
        <v>98.374000000000009</v>
      </c>
      <c r="R640" s="6">
        <f t="shared" si="86"/>
        <v>0.98374000000000006</v>
      </c>
      <c r="S640">
        <f t="shared" si="87"/>
        <v>0.97</v>
      </c>
      <c r="T640">
        <f>COUNTIF($A$2:$A640,A640)-1</f>
        <v>14</v>
      </c>
      <c r="U640" s="6">
        <f t="shared" si="88"/>
        <v>0.25482187880540752</v>
      </c>
      <c r="V640" s="6" t="str">
        <f t="shared" si="89"/>
        <v>Critical</v>
      </c>
    </row>
    <row r="641" spans="1:22" x14ac:dyDescent="0.25">
      <c r="A641" t="s">
        <v>15</v>
      </c>
      <c r="B641" s="5">
        <v>45032</v>
      </c>
      <c r="C641">
        <v>2</v>
      </c>
      <c r="D641">
        <v>10.8</v>
      </c>
      <c r="E641">
        <v>46.7</v>
      </c>
      <c r="F641">
        <v>0</v>
      </c>
      <c r="H641">
        <v>0</v>
      </c>
      <c r="I641">
        <v>1</v>
      </c>
      <c r="J641">
        <v>6</v>
      </c>
      <c r="K641">
        <v>103.98</v>
      </c>
      <c r="L641">
        <f t="shared" si="81"/>
        <v>16</v>
      </c>
      <c r="M641">
        <f t="shared" si="82"/>
        <v>173.39999999999998</v>
      </c>
      <c r="N641">
        <f t="shared" si="83"/>
        <v>2</v>
      </c>
      <c r="O641">
        <f>IFERROR(E641 / VLOOKUP(A641, Baselines!A:B, 2, FALSE) * 100, 0)</f>
        <v>150.43107531975369</v>
      </c>
      <c r="P641" s="6">
        <f t="shared" si="84"/>
        <v>0.83140047832132125</v>
      </c>
      <c r="Q641">
        <f t="shared" si="85"/>
        <v>98.265999999999991</v>
      </c>
      <c r="R641" s="6">
        <f t="shared" si="86"/>
        <v>0.98265999999999987</v>
      </c>
      <c r="S641">
        <f t="shared" si="87"/>
        <v>0.94</v>
      </c>
      <c r="T641">
        <f>COUNTIF($A$2:$A641,A641)-1</f>
        <v>15</v>
      </c>
      <c r="U641" s="6">
        <f t="shared" si="88"/>
        <v>0.76796495438559564</v>
      </c>
      <c r="V641" s="6" t="str">
        <f t="shared" si="89"/>
        <v>Good</v>
      </c>
    </row>
    <row r="642" spans="1:22" x14ac:dyDescent="0.25">
      <c r="A642" t="s">
        <v>15</v>
      </c>
      <c r="B642" s="5">
        <v>45039</v>
      </c>
      <c r="C642">
        <v>6</v>
      </c>
      <c r="D642">
        <v>18</v>
      </c>
      <c r="E642">
        <v>19.3</v>
      </c>
      <c r="F642">
        <v>0</v>
      </c>
      <c r="H642">
        <v>0</v>
      </c>
      <c r="I642">
        <v>0</v>
      </c>
      <c r="J642">
        <v>0</v>
      </c>
      <c r="K642">
        <v>209.92</v>
      </c>
      <c r="L642">
        <f t="shared" ref="L642:L705" si="90">COUNTIFS($A$2:$A$2000,A642,$B$2:$B$2000,"&lt;="&amp;B642)</f>
        <v>17</v>
      </c>
      <c r="M642">
        <f t="shared" ref="M642:M705" si="91">SUMIFS($D$2:$D$1561, $A$2:$A$1561, A642, $B$2:$B$1561, "&lt;=" &amp; B642)</f>
        <v>191.39999999999998</v>
      </c>
      <c r="N642">
        <f t="shared" ref="N642:N705" si="92">SUMIFS($I$2:$I$1561, $A$2:$A$1561, A642, $B$2:$B$1561, "&lt;=" &amp; B642, $D$2:$D$1561, "&gt;" &amp; 0)</f>
        <v>2</v>
      </c>
      <c r="O642">
        <f>IFERROR(E642 / VLOOKUP(A642, Baselines!A:B, 2, FALSE) * 100, 0)</f>
        <v>62.169587873045948</v>
      </c>
      <c r="P642" s="6">
        <f t="shared" ref="P642:P705" si="93">O642 / MAX($O$2:$O$1561)</f>
        <v>0.34359805635120977</v>
      </c>
      <c r="Q642">
        <f t="shared" ref="Q642:Q705" si="94">MAX(0, MIN(100, 100*(1 - (M642/10000))))</f>
        <v>98.085999999999999</v>
      </c>
      <c r="R642" s="6">
        <f t="shared" ref="R642:R705" si="95">Q642/100</f>
        <v>0.98085999999999995</v>
      </c>
      <c r="S642">
        <f t="shared" ref="S642:S705" si="96">MAX(0, 1 - 0.03 * N642)</f>
        <v>0.94</v>
      </c>
      <c r="T642">
        <f>COUNTIF($A$2:$A642,A642)-1</f>
        <v>16</v>
      </c>
      <c r="U642" s="6">
        <f t="shared" ref="U642:U705" si="97">MAX(0, MIN(1, R642 * S642 * P642))</f>
        <v>0.31680029417948874</v>
      </c>
      <c r="V642" s="6" t="str">
        <f t="shared" ref="V642:V705" si="98">IF(U642&gt;0.7,"Good",IF(U642&gt;0.3,"Needs Check","Critical"))</f>
        <v>Needs Check</v>
      </c>
    </row>
    <row r="643" spans="1:22" x14ac:dyDescent="0.25">
      <c r="A643" t="s">
        <v>15</v>
      </c>
      <c r="B643" s="5">
        <v>45046</v>
      </c>
      <c r="C643">
        <v>2</v>
      </c>
      <c r="D643">
        <v>9.1999999999999993</v>
      </c>
      <c r="E643">
        <v>25.4</v>
      </c>
      <c r="F643">
        <v>0</v>
      </c>
      <c r="H643">
        <v>0</v>
      </c>
      <c r="I643">
        <v>0</v>
      </c>
      <c r="J643">
        <v>0</v>
      </c>
      <c r="K643">
        <v>120.69</v>
      </c>
      <c r="L643">
        <f t="shared" si="90"/>
        <v>18</v>
      </c>
      <c r="M643">
        <f t="shared" si="91"/>
        <v>200.59999999999997</v>
      </c>
      <c r="N643">
        <f t="shared" si="92"/>
        <v>2</v>
      </c>
      <c r="O643">
        <f>IFERROR(E643 / VLOOKUP(A643, Baselines!A:B, 2, FALSE) * 100, 0)</f>
        <v>81.819043107531968</v>
      </c>
      <c r="P643" s="6">
        <f t="shared" si="93"/>
        <v>0.45219640576791337</v>
      </c>
      <c r="Q643">
        <f t="shared" si="94"/>
        <v>97.994</v>
      </c>
      <c r="R643" s="6">
        <f t="shared" si="95"/>
        <v>0.97994000000000003</v>
      </c>
      <c r="S643">
        <f t="shared" si="96"/>
        <v>0.94</v>
      </c>
      <c r="T643">
        <f>COUNTIF($A$2:$A643,A643)-1</f>
        <v>17</v>
      </c>
      <c r="U643" s="6">
        <f t="shared" si="97"/>
        <v>0.41653782511611648</v>
      </c>
      <c r="V643" s="6" t="str">
        <f t="shared" si="98"/>
        <v>Needs Check</v>
      </c>
    </row>
    <row r="644" spans="1:22" x14ac:dyDescent="0.25">
      <c r="A644" t="s">
        <v>15</v>
      </c>
      <c r="B644" s="5">
        <v>45053</v>
      </c>
      <c r="C644">
        <v>4</v>
      </c>
      <c r="D644">
        <v>6.4</v>
      </c>
      <c r="E644">
        <v>36.9</v>
      </c>
      <c r="F644">
        <v>0</v>
      </c>
      <c r="H644">
        <v>0</v>
      </c>
      <c r="I644">
        <v>0</v>
      </c>
      <c r="J644">
        <v>0</v>
      </c>
      <c r="K644">
        <v>64.86</v>
      </c>
      <c r="L644">
        <f t="shared" si="90"/>
        <v>19</v>
      </c>
      <c r="M644">
        <f t="shared" si="91"/>
        <v>206.99999999999997</v>
      </c>
      <c r="N644">
        <f t="shared" si="92"/>
        <v>2</v>
      </c>
      <c r="O644">
        <f>IFERROR(E644 / VLOOKUP(A644, Baselines!A:B, 2, FALSE) * 100, 0)</f>
        <v>118.86309805779251</v>
      </c>
      <c r="P644" s="6">
        <f t="shared" si="93"/>
        <v>0.6569309989305514</v>
      </c>
      <c r="Q644">
        <f t="shared" si="94"/>
        <v>97.93</v>
      </c>
      <c r="R644" s="6">
        <f t="shared" si="95"/>
        <v>0.97930000000000006</v>
      </c>
      <c r="S644">
        <f t="shared" si="96"/>
        <v>0.94</v>
      </c>
      <c r="T644">
        <f>COUNTIF($A$2:$A644,A644)-1</f>
        <v>18</v>
      </c>
      <c r="U644" s="6">
        <f t="shared" si="97"/>
        <v>0.60473257561752758</v>
      </c>
      <c r="V644" s="6" t="str">
        <f t="shared" si="98"/>
        <v>Needs Check</v>
      </c>
    </row>
    <row r="645" spans="1:22" x14ac:dyDescent="0.25">
      <c r="A645" t="s">
        <v>15</v>
      </c>
      <c r="B645" s="5">
        <v>45060</v>
      </c>
      <c r="C645">
        <v>0</v>
      </c>
      <c r="D645">
        <v>0</v>
      </c>
      <c r="E645">
        <v>0</v>
      </c>
      <c r="F645">
        <v>0</v>
      </c>
      <c r="H645">
        <v>0</v>
      </c>
      <c r="I645">
        <v>0</v>
      </c>
      <c r="J645">
        <v>0</v>
      </c>
      <c r="K645">
        <v>0</v>
      </c>
      <c r="L645">
        <f t="shared" si="90"/>
        <v>20</v>
      </c>
      <c r="M645">
        <f t="shared" si="91"/>
        <v>206.99999999999997</v>
      </c>
      <c r="N645">
        <f t="shared" si="92"/>
        <v>2</v>
      </c>
      <c r="O645">
        <f>IFERROR(E645 / VLOOKUP(A645, Baselines!A:B, 2, FALSE) * 100, 0)</f>
        <v>0</v>
      </c>
      <c r="P645" s="6">
        <f t="shared" si="93"/>
        <v>0</v>
      </c>
      <c r="Q645">
        <f t="shared" si="94"/>
        <v>97.93</v>
      </c>
      <c r="R645" s="6">
        <f t="shared" si="95"/>
        <v>0.97930000000000006</v>
      </c>
      <c r="S645">
        <f t="shared" si="96"/>
        <v>0.94</v>
      </c>
      <c r="T645">
        <f>COUNTIF($A$2:$A645,A645)-1</f>
        <v>19</v>
      </c>
      <c r="U645" s="6">
        <f t="shared" si="97"/>
        <v>0</v>
      </c>
      <c r="V645" s="6" t="str">
        <f t="shared" si="98"/>
        <v>Critical</v>
      </c>
    </row>
    <row r="646" spans="1:22" x14ac:dyDescent="0.25">
      <c r="A646" t="s">
        <v>15</v>
      </c>
      <c r="B646" s="5">
        <v>45067</v>
      </c>
      <c r="C646">
        <v>1</v>
      </c>
      <c r="D646">
        <v>3.8</v>
      </c>
      <c r="E646">
        <v>38</v>
      </c>
      <c r="F646">
        <v>0</v>
      </c>
      <c r="H646">
        <v>0</v>
      </c>
      <c r="I646">
        <v>0</v>
      </c>
      <c r="J646">
        <v>0</v>
      </c>
      <c r="K646">
        <v>30.81</v>
      </c>
      <c r="L646">
        <f t="shared" si="90"/>
        <v>21</v>
      </c>
      <c r="M646">
        <f t="shared" si="91"/>
        <v>210.79999999999998</v>
      </c>
      <c r="N646">
        <f t="shared" si="92"/>
        <v>2</v>
      </c>
      <c r="O646">
        <f>IFERROR(E646 / VLOOKUP(A646, Baselines!A:B, 2, FALSE) * 100, 0)</f>
        <v>122.40644244433918</v>
      </c>
      <c r="P646" s="6">
        <f t="shared" si="93"/>
        <v>0.67651430784176025</v>
      </c>
      <c r="Q646">
        <f t="shared" si="94"/>
        <v>97.891999999999996</v>
      </c>
      <c r="R646" s="6">
        <f t="shared" si="95"/>
        <v>0.97892000000000001</v>
      </c>
      <c r="S646">
        <f t="shared" si="96"/>
        <v>0.94</v>
      </c>
      <c r="T646">
        <f>COUNTIF($A$2:$A646,A646)-1</f>
        <v>20</v>
      </c>
      <c r="U646" s="6">
        <f t="shared" si="97"/>
        <v>0.62251818305850848</v>
      </c>
      <c r="V646" s="6" t="str">
        <f t="shared" si="98"/>
        <v>Needs Check</v>
      </c>
    </row>
    <row r="647" spans="1:22" x14ac:dyDescent="0.25">
      <c r="A647" t="s">
        <v>15</v>
      </c>
      <c r="B647" s="5">
        <v>45074</v>
      </c>
      <c r="C647">
        <v>5</v>
      </c>
      <c r="D647">
        <v>12</v>
      </c>
      <c r="E647">
        <v>21</v>
      </c>
      <c r="F647">
        <v>0</v>
      </c>
      <c r="H647">
        <v>0</v>
      </c>
      <c r="I647">
        <v>0</v>
      </c>
      <c r="J647">
        <v>0</v>
      </c>
      <c r="K647">
        <v>128.30000000000001</v>
      </c>
      <c r="L647">
        <f t="shared" si="90"/>
        <v>22</v>
      </c>
      <c r="M647">
        <f t="shared" si="91"/>
        <v>222.79999999999998</v>
      </c>
      <c r="N647">
        <f t="shared" si="92"/>
        <v>2</v>
      </c>
      <c r="O647">
        <f>IFERROR(E647 / VLOOKUP(A647, Baselines!A:B, 2, FALSE) * 100, 0)</f>
        <v>67.645665561345339</v>
      </c>
      <c r="P647" s="6">
        <f t="shared" si="93"/>
        <v>0.37386317012307807</v>
      </c>
      <c r="Q647">
        <f t="shared" si="94"/>
        <v>97.772000000000006</v>
      </c>
      <c r="R647" s="6">
        <f t="shared" si="95"/>
        <v>0.97772000000000003</v>
      </c>
      <c r="S647">
        <f t="shared" si="96"/>
        <v>0.94</v>
      </c>
      <c r="T647">
        <f>COUNTIF($A$2:$A647,A647)-1</f>
        <v>21</v>
      </c>
      <c r="U647" s="6">
        <f t="shared" si="97"/>
        <v>0.34360148877117175</v>
      </c>
      <c r="V647" s="6" t="str">
        <f t="shared" si="98"/>
        <v>Needs Check</v>
      </c>
    </row>
    <row r="648" spans="1:22" x14ac:dyDescent="0.25">
      <c r="A648" t="s">
        <v>15</v>
      </c>
      <c r="B648" s="5">
        <v>45081</v>
      </c>
      <c r="C648">
        <v>7</v>
      </c>
      <c r="D648">
        <v>40.6</v>
      </c>
      <c r="E648">
        <v>37.5</v>
      </c>
      <c r="F648">
        <v>0</v>
      </c>
      <c r="H648">
        <v>0</v>
      </c>
      <c r="I648">
        <v>0</v>
      </c>
      <c r="J648">
        <v>0</v>
      </c>
      <c r="K648">
        <v>242.4</v>
      </c>
      <c r="L648">
        <f t="shared" si="90"/>
        <v>23</v>
      </c>
      <c r="M648">
        <f t="shared" si="91"/>
        <v>263.39999999999998</v>
      </c>
      <c r="N648">
        <f t="shared" si="92"/>
        <v>2</v>
      </c>
      <c r="O648">
        <f>IFERROR(E648 / VLOOKUP(A648, Baselines!A:B, 2, FALSE) * 100, 0)</f>
        <v>120.79583135954523</v>
      </c>
      <c r="P648" s="6">
        <f t="shared" si="93"/>
        <v>0.66761280379121068</v>
      </c>
      <c r="Q648">
        <f t="shared" si="94"/>
        <v>97.366</v>
      </c>
      <c r="R648" s="6">
        <f t="shared" si="95"/>
        <v>0.97365999999999997</v>
      </c>
      <c r="S648">
        <f t="shared" si="96"/>
        <v>0.94</v>
      </c>
      <c r="T648">
        <f>COUNTIF($A$2:$A648,A648)-1</f>
        <v>22</v>
      </c>
      <c r="U648" s="6">
        <f t="shared" si="97"/>
        <v>0.61102620958698917</v>
      </c>
      <c r="V648" s="6" t="str">
        <f t="shared" si="98"/>
        <v>Needs Check</v>
      </c>
    </row>
    <row r="649" spans="1:22" x14ac:dyDescent="0.25">
      <c r="A649" t="s">
        <v>15</v>
      </c>
      <c r="B649" s="5">
        <v>45088</v>
      </c>
      <c r="C649">
        <v>0</v>
      </c>
      <c r="D649">
        <v>0</v>
      </c>
      <c r="E649">
        <v>0</v>
      </c>
      <c r="F649">
        <v>0</v>
      </c>
      <c r="H649">
        <v>0</v>
      </c>
      <c r="I649">
        <v>0</v>
      </c>
      <c r="J649">
        <v>0</v>
      </c>
      <c r="K649">
        <v>0</v>
      </c>
      <c r="L649">
        <f t="shared" si="90"/>
        <v>24</v>
      </c>
      <c r="M649">
        <f t="shared" si="91"/>
        <v>263.39999999999998</v>
      </c>
      <c r="N649">
        <f t="shared" si="92"/>
        <v>2</v>
      </c>
      <c r="O649">
        <f>IFERROR(E649 / VLOOKUP(A649, Baselines!A:B, 2, FALSE) * 100, 0)</f>
        <v>0</v>
      </c>
      <c r="P649" s="6">
        <f t="shared" si="93"/>
        <v>0</v>
      </c>
      <c r="Q649">
        <f t="shared" si="94"/>
        <v>97.366</v>
      </c>
      <c r="R649" s="6">
        <f t="shared" si="95"/>
        <v>0.97365999999999997</v>
      </c>
      <c r="S649">
        <f t="shared" si="96"/>
        <v>0.94</v>
      </c>
      <c r="T649">
        <f>COUNTIF($A$2:$A649,A649)-1</f>
        <v>23</v>
      </c>
      <c r="U649" s="6">
        <f t="shared" si="97"/>
        <v>0</v>
      </c>
      <c r="V649" s="6" t="str">
        <f t="shared" si="98"/>
        <v>Critical</v>
      </c>
    </row>
    <row r="650" spans="1:22" x14ac:dyDescent="0.25">
      <c r="A650" t="s">
        <v>15</v>
      </c>
      <c r="B650" s="5">
        <v>45095</v>
      </c>
      <c r="C650">
        <v>6</v>
      </c>
      <c r="D650">
        <v>6</v>
      </c>
      <c r="E650">
        <v>20.2</v>
      </c>
      <c r="F650">
        <v>0</v>
      </c>
      <c r="H650">
        <v>0</v>
      </c>
      <c r="I650">
        <v>0</v>
      </c>
      <c r="J650">
        <v>0</v>
      </c>
      <c r="K650">
        <v>119.74</v>
      </c>
      <c r="L650">
        <f t="shared" si="90"/>
        <v>25</v>
      </c>
      <c r="M650">
        <f t="shared" si="91"/>
        <v>269.39999999999998</v>
      </c>
      <c r="N650">
        <f t="shared" si="92"/>
        <v>2</v>
      </c>
      <c r="O650">
        <f>IFERROR(E650 / VLOOKUP(A650, Baselines!A:B, 2, FALSE) * 100, 0)</f>
        <v>65.068687825675028</v>
      </c>
      <c r="P650" s="6">
        <f t="shared" si="93"/>
        <v>0.3596207636421988</v>
      </c>
      <c r="Q650">
        <f t="shared" si="94"/>
        <v>97.305999999999997</v>
      </c>
      <c r="R650" s="6">
        <f t="shared" si="95"/>
        <v>0.97305999999999993</v>
      </c>
      <c r="S650">
        <f t="shared" si="96"/>
        <v>0.94</v>
      </c>
      <c r="T650">
        <f>COUNTIF($A$2:$A650,A650)-1</f>
        <v>24</v>
      </c>
      <c r="U650" s="6">
        <f t="shared" si="97"/>
        <v>0.32893662545349722</v>
      </c>
      <c r="V650" s="6" t="str">
        <f t="shared" si="98"/>
        <v>Needs Check</v>
      </c>
    </row>
    <row r="651" spans="1:22" x14ac:dyDescent="0.25">
      <c r="A651" t="s">
        <v>15</v>
      </c>
      <c r="B651" s="5">
        <v>45102</v>
      </c>
      <c r="C651">
        <v>7</v>
      </c>
      <c r="D651">
        <v>9.7999999999999989</v>
      </c>
      <c r="E651">
        <v>18.8</v>
      </c>
      <c r="F651">
        <v>0</v>
      </c>
      <c r="H651">
        <v>0</v>
      </c>
      <c r="I651">
        <v>0</v>
      </c>
      <c r="J651">
        <v>0</v>
      </c>
      <c r="K651">
        <v>127.05</v>
      </c>
      <c r="L651">
        <f t="shared" si="90"/>
        <v>26</v>
      </c>
      <c r="M651">
        <f t="shared" si="91"/>
        <v>279.2</v>
      </c>
      <c r="N651">
        <f t="shared" si="92"/>
        <v>2</v>
      </c>
      <c r="O651">
        <f>IFERROR(E651 / VLOOKUP(A651, Baselines!A:B, 2, FALSE) * 100, 0)</f>
        <v>60.558976788252018</v>
      </c>
      <c r="P651" s="6">
        <f t="shared" si="93"/>
        <v>0.33469655230066037</v>
      </c>
      <c r="Q651">
        <f t="shared" si="94"/>
        <v>97.207999999999998</v>
      </c>
      <c r="R651" s="6">
        <f t="shared" si="95"/>
        <v>0.97207999999999994</v>
      </c>
      <c r="S651">
        <f t="shared" si="96"/>
        <v>0.94</v>
      </c>
      <c r="T651">
        <f>COUNTIF($A$2:$A651,A651)-1</f>
        <v>25</v>
      </c>
      <c r="U651" s="6">
        <f t="shared" si="97"/>
        <v>0.30583071508680032</v>
      </c>
      <c r="V651" s="6" t="str">
        <f t="shared" si="98"/>
        <v>Needs Check</v>
      </c>
    </row>
    <row r="652" spans="1:22" x14ac:dyDescent="0.25">
      <c r="A652" t="s">
        <v>15</v>
      </c>
      <c r="B652" s="5">
        <v>45109</v>
      </c>
      <c r="C652">
        <v>3</v>
      </c>
      <c r="D652">
        <v>15.6</v>
      </c>
      <c r="E652">
        <v>49.2</v>
      </c>
      <c r="F652">
        <v>0</v>
      </c>
      <c r="H652">
        <v>0</v>
      </c>
      <c r="I652">
        <v>0</v>
      </c>
      <c r="J652">
        <v>0</v>
      </c>
      <c r="K652">
        <v>99.05</v>
      </c>
      <c r="L652">
        <f t="shared" si="90"/>
        <v>27</v>
      </c>
      <c r="M652">
        <f t="shared" si="91"/>
        <v>294.8</v>
      </c>
      <c r="N652">
        <f t="shared" si="92"/>
        <v>2</v>
      </c>
      <c r="O652">
        <f>IFERROR(E652 / VLOOKUP(A652, Baselines!A:B, 2, FALSE) * 100, 0)</f>
        <v>158.48413074372337</v>
      </c>
      <c r="P652" s="6">
        <f t="shared" si="93"/>
        <v>0.87590799857406865</v>
      </c>
      <c r="Q652">
        <f t="shared" si="94"/>
        <v>97.052000000000007</v>
      </c>
      <c r="R652" s="6">
        <f t="shared" si="95"/>
        <v>0.97052000000000005</v>
      </c>
      <c r="S652">
        <f t="shared" si="96"/>
        <v>0.94</v>
      </c>
      <c r="T652">
        <f>COUNTIF($A$2:$A652,A652)-1</f>
        <v>26</v>
      </c>
      <c r="U652" s="6">
        <f t="shared" si="97"/>
        <v>0.79908105692953879</v>
      </c>
      <c r="V652" s="6" t="str">
        <f t="shared" si="98"/>
        <v>Good</v>
      </c>
    </row>
    <row r="653" spans="1:22" x14ac:dyDescent="0.25">
      <c r="A653" t="s">
        <v>15</v>
      </c>
      <c r="B653" s="5">
        <v>45116</v>
      </c>
      <c r="C653">
        <v>2</v>
      </c>
      <c r="D653">
        <v>2</v>
      </c>
      <c r="E653">
        <v>37.799999999999997</v>
      </c>
      <c r="F653">
        <v>1</v>
      </c>
      <c r="G653" t="s">
        <v>26</v>
      </c>
      <c r="H653">
        <v>572.73</v>
      </c>
      <c r="I653">
        <v>0</v>
      </c>
      <c r="J653">
        <v>0</v>
      </c>
      <c r="K653">
        <v>14.47</v>
      </c>
      <c r="L653">
        <f t="shared" si="90"/>
        <v>28</v>
      </c>
      <c r="M653">
        <f t="shared" si="91"/>
        <v>296.8</v>
      </c>
      <c r="N653">
        <f t="shared" si="92"/>
        <v>2</v>
      </c>
      <c r="O653">
        <f>IFERROR(E653 / VLOOKUP(A653, Baselines!A:B, 2, FALSE) * 100, 0)</f>
        <v>121.76219801042159</v>
      </c>
      <c r="P653" s="6">
        <f t="shared" si="93"/>
        <v>0.67295370622154038</v>
      </c>
      <c r="Q653">
        <f t="shared" si="94"/>
        <v>97.031999999999996</v>
      </c>
      <c r="R653" s="6">
        <f t="shared" si="95"/>
        <v>0.97031999999999996</v>
      </c>
      <c r="S653">
        <f t="shared" si="96"/>
        <v>0.94</v>
      </c>
      <c r="T653">
        <f>COUNTIF($A$2:$A653,A653)-1</f>
        <v>27</v>
      </c>
      <c r="U653" s="6">
        <f t="shared" si="97"/>
        <v>0.61380161380763187</v>
      </c>
      <c r="V653" s="6" t="str">
        <f t="shared" si="98"/>
        <v>Needs Check</v>
      </c>
    </row>
    <row r="654" spans="1:22" x14ac:dyDescent="0.25">
      <c r="A654" t="s">
        <v>15</v>
      </c>
      <c r="B654" s="5">
        <v>45123</v>
      </c>
      <c r="C654">
        <v>2</v>
      </c>
      <c r="D654">
        <v>10.4</v>
      </c>
      <c r="E654">
        <v>21.1</v>
      </c>
      <c r="F654">
        <v>0</v>
      </c>
      <c r="H654">
        <v>0</v>
      </c>
      <c r="I654">
        <v>0</v>
      </c>
      <c r="J654">
        <v>0</v>
      </c>
      <c r="K654">
        <v>100.61</v>
      </c>
      <c r="L654">
        <f t="shared" si="90"/>
        <v>29</v>
      </c>
      <c r="M654">
        <f t="shared" si="91"/>
        <v>307.2</v>
      </c>
      <c r="N654">
        <f t="shared" si="92"/>
        <v>2</v>
      </c>
      <c r="O654">
        <f>IFERROR(E654 / VLOOKUP(A654, Baselines!A:B, 2, FALSE) * 100, 0)</f>
        <v>67.967787778304128</v>
      </c>
      <c r="P654" s="6">
        <f t="shared" si="93"/>
        <v>0.37564347093318795</v>
      </c>
      <c r="Q654">
        <f t="shared" si="94"/>
        <v>96.927999999999997</v>
      </c>
      <c r="R654" s="6">
        <f t="shared" si="95"/>
        <v>0.96927999999999992</v>
      </c>
      <c r="S654">
        <f t="shared" si="96"/>
        <v>0.94</v>
      </c>
      <c r="T654">
        <f>COUNTIF($A$2:$A654,A654)-1</f>
        <v>28</v>
      </c>
      <c r="U654" s="6">
        <f t="shared" si="97"/>
        <v>0.34225748129575317</v>
      </c>
      <c r="V654" s="6" t="str">
        <f t="shared" si="98"/>
        <v>Needs Check</v>
      </c>
    </row>
    <row r="655" spans="1:22" x14ac:dyDescent="0.25">
      <c r="A655" t="s">
        <v>15</v>
      </c>
      <c r="B655" s="5">
        <v>45130</v>
      </c>
      <c r="C655">
        <v>1</v>
      </c>
      <c r="D655">
        <v>1.8</v>
      </c>
      <c r="E655">
        <v>13.7</v>
      </c>
      <c r="F655">
        <v>1</v>
      </c>
      <c r="G655" t="s">
        <v>24</v>
      </c>
      <c r="H655">
        <v>804.79</v>
      </c>
      <c r="I655">
        <v>0</v>
      </c>
      <c r="J655">
        <v>0</v>
      </c>
      <c r="K655">
        <v>32.4</v>
      </c>
      <c r="L655">
        <f t="shared" si="90"/>
        <v>30</v>
      </c>
      <c r="M655">
        <f t="shared" si="91"/>
        <v>309</v>
      </c>
      <c r="N655">
        <f t="shared" si="92"/>
        <v>2</v>
      </c>
      <c r="O655">
        <f>IFERROR(E655 / VLOOKUP(A655, Baselines!A:B, 2, FALSE) * 100, 0)</f>
        <v>44.130743723353859</v>
      </c>
      <c r="P655" s="6">
        <f t="shared" si="93"/>
        <v>0.24390121098505566</v>
      </c>
      <c r="Q655">
        <f t="shared" si="94"/>
        <v>96.91</v>
      </c>
      <c r="R655" s="6">
        <f t="shared" si="95"/>
        <v>0.96909999999999996</v>
      </c>
      <c r="S655">
        <f t="shared" si="96"/>
        <v>0.94</v>
      </c>
      <c r="T655">
        <f>COUNTIF($A$2:$A655,A655)-1</f>
        <v>29</v>
      </c>
      <c r="U655" s="6">
        <f t="shared" si="97"/>
        <v>0.22218278375168038</v>
      </c>
      <c r="V655" s="6" t="str">
        <f t="shared" si="98"/>
        <v>Critical</v>
      </c>
    </row>
    <row r="656" spans="1:22" x14ac:dyDescent="0.25">
      <c r="A656" t="s">
        <v>15</v>
      </c>
      <c r="B656" s="5">
        <v>45137</v>
      </c>
      <c r="C656">
        <v>2</v>
      </c>
      <c r="D656">
        <v>4.2</v>
      </c>
      <c r="E656">
        <v>28.8</v>
      </c>
      <c r="F656">
        <v>0</v>
      </c>
      <c r="H656">
        <v>0</v>
      </c>
      <c r="I656">
        <v>0</v>
      </c>
      <c r="J656">
        <v>0</v>
      </c>
      <c r="K656">
        <v>22.08</v>
      </c>
      <c r="L656">
        <f t="shared" si="90"/>
        <v>31</v>
      </c>
      <c r="M656">
        <f t="shared" si="91"/>
        <v>313.2</v>
      </c>
      <c r="N656">
        <f t="shared" si="92"/>
        <v>2</v>
      </c>
      <c r="O656">
        <f>IFERROR(E656 / VLOOKUP(A656, Baselines!A:B, 2, FALSE) * 100, 0)</f>
        <v>92.77119848413075</v>
      </c>
      <c r="P656" s="6">
        <f t="shared" si="93"/>
        <v>0.51272663331164992</v>
      </c>
      <c r="Q656">
        <f t="shared" si="94"/>
        <v>96.867999999999995</v>
      </c>
      <c r="R656" s="6">
        <f t="shared" si="95"/>
        <v>0.96867999999999999</v>
      </c>
      <c r="S656">
        <f t="shared" si="96"/>
        <v>0.94</v>
      </c>
      <c r="T656">
        <f>COUNTIF($A$2:$A656,A656)-1</f>
        <v>30</v>
      </c>
      <c r="U656" s="6">
        <f t="shared" si="97"/>
        <v>0.46686795304694922</v>
      </c>
      <c r="V656" s="6" t="str">
        <f t="shared" si="98"/>
        <v>Needs Check</v>
      </c>
    </row>
    <row r="657" spans="1:22" x14ac:dyDescent="0.25">
      <c r="A657" t="s">
        <v>15</v>
      </c>
      <c r="B657" s="5">
        <v>45144</v>
      </c>
      <c r="C657">
        <v>3</v>
      </c>
      <c r="D657">
        <v>11.4</v>
      </c>
      <c r="E657">
        <v>13.1</v>
      </c>
      <c r="F657">
        <v>0</v>
      </c>
      <c r="H657">
        <v>0</v>
      </c>
      <c r="I657">
        <v>0</v>
      </c>
      <c r="J657">
        <v>0</v>
      </c>
      <c r="K657">
        <v>190.92</v>
      </c>
      <c r="L657">
        <f t="shared" si="90"/>
        <v>32</v>
      </c>
      <c r="M657">
        <f t="shared" si="91"/>
        <v>324.59999999999997</v>
      </c>
      <c r="N657">
        <f t="shared" si="92"/>
        <v>2</v>
      </c>
      <c r="O657">
        <f>IFERROR(E657 / VLOOKUP(A657, Baselines!A:B, 2, FALSE) * 100, 0)</f>
        <v>42.19801042160114</v>
      </c>
      <c r="P657" s="6">
        <f t="shared" si="93"/>
        <v>0.23321940612439632</v>
      </c>
      <c r="Q657">
        <f t="shared" si="94"/>
        <v>96.753999999999991</v>
      </c>
      <c r="R657" s="6">
        <f t="shared" si="95"/>
        <v>0.96753999999999996</v>
      </c>
      <c r="S657">
        <f t="shared" si="96"/>
        <v>0.94</v>
      </c>
      <c r="T657">
        <f>COUNTIF($A$2:$A657,A657)-1</f>
        <v>31</v>
      </c>
      <c r="U657" s="6">
        <f t="shared" si="97"/>
        <v>0.2121101579495025</v>
      </c>
      <c r="V657" s="6" t="str">
        <f t="shared" si="98"/>
        <v>Critical</v>
      </c>
    </row>
    <row r="658" spans="1:22" x14ac:dyDescent="0.25">
      <c r="A658" t="s">
        <v>15</v>
      </c>
      <c r="B658" s="5">
        <v>45151</v>
      </c>
      <c r="C658">
        <v>1</v>
      </c>
      <c r="D658">
        <v>4.8</v>
      </c>
      <c r="E658">
        <v>32.1</v>
      </c>
      <c r="F658">
        <v>0</v>
      </c>
      <c r="H658">
        <v>0</v>
      </c>
      <c r="I658">
        <v>0</v>
      </c>
      <c r="J658">
        <v>0</v>
      </c>
      <c r="K658">
        <v>62.42</v>
      </c>
      <c r="L658">
        <f t="shared" si="90"/>
        <v>33</v>
      </c>
      <c r="M658">
        <f t="shared" si="91"/>
        <v>329.4</v>
      </c>
      <c r="N658">
        <f t="shared" si="92"/>
        <v>2</v>
      </c>
      <c r="O658">
        <f>IFERROR(E658 / VLOOKUP(A658, Baselines!A:B, 2, FALSE) * 100, 0)</f>
        <v>103.40123164377073</v>
      </c>
      <c r="P658" s="6">
        <f t="shared" si="93"/>
        <v>0.57147656004527647</v>
      </c>
      <c r="Q658">
        <f t="shared" si="94"/>
        <v>96.706000000000003</v>
      </c>
      <c r="R658" s="6">
        <f t="shared" si="95"/>
        <v>0.96706000000000003</v>
      </c>
      <c r="S658">
        <f t="shared" si="96"/>
        <v>0.94</v>
      </c>
      <c r="T658">
        <f>COUNTIF($A$2:$A658,A658)-1</f>
        <v>32</v>
      </c>
      <c r="U658" s="6">
        <f t="shared" si="97"/>
        <v>0.51949299482794198</v>
      </c>
      <c r="V658" s="6" t="str">
        <f t="shared" si="98"/>
        <v>Needs Check</v>
      </c>
    </row>
    <row r="659" spans="1:22" x14ac:dyDescent="0.25">
      <c r="A659" t="s">
        <v>15</v>
      </c>
      <c r="B659" s="5">
        <v>45158</v>
      </c>
      <c r="C659">
        <v>2</v>
      </c>
      <c r="D659">
        <v>3.8</v>
      </c>
      <c r="E659">
        <v>10.3</v>
      </c>
      <c r="F659">
        <v>0</v>
      </c>
      <c r="H659">
        <v>0</v>
      </c>
      <c r="I659">
        <v>0</v>
      </c>
      <c r="J659">
        <v>0</v>
      </c>
      <c r="K659">
        <v>48.26</v>
      </c>
      <c r="L659">
        <f t="shared" si="90"/>
        <v>34</v>
      </c>
      <c r="M659">
        <f t="shared" si="91"/>
        <v>333.2</v>
      </c>
      <c r="N659">
        <f t="shared" si="92"/>
        <v>2</v>
      </c>
      <c r="O659">
        <f>IFERROR(E659 / VLOOKUP(A659, Baselines!A:B, 2, FALSE) * 100, 0)</f>
        <v>33.178588346755092</v>
      </c>
      <c r="P659" s="6">
        <f t="shared" si="93"/>
        <v>0.18337098344131922</v>
      </c>
      <c r="Q659">
        <f t="shared" si="94"/>
        <v>96.667999999999992</v>
      </c>
      <c r="R659" s="6">
        <f t="shared" si="95"/>
        <v>0.96667999999999987</v>
      </c>
      <c r="S659">
        <f t="shared" si="96"/>
        <v>0.94</v>
      </c>
      <c r="T659">
        <f>COUNTIF($A$2:$A659,A659)-1</f>
        <v>33</v>
      </c>
      <c r="U659" s="6">
        <f t="shared" si="97"/>
        <v>0.16662539853667116</v>
      </c>
      <c r="V659" s="6" t="str">
        <f t="shared" si="98"/>
        <v>Critical</v>
      </c>
    </row>
    <row r="660" spans="1:22" x14ac:dyDescent="0.25">
      <c r="A660" t="s">
        <v>15</v>
      </c>
      <c r="B660" s="5">
        <v>45165</v>
      </c>
      <c r="C660">
        <v>0</v>
      </c>
      <c r="D660">
        <v>0</v>
      </c>
      <c r="E660">
        <v>0</v>
      </c>
      <c r="F660">
        <v>0</v>
      </c>
      <c r="H660">
        <v>0</v>
      </c>
      <c r="I660">
        <v>0</v>
      </c>
      <c r="J660">
        <v>0</v>
      </c>
      <c r="K660">
        <v>0</v>
      </c>
      <c r="L660">
        <f t="shared" si="90"/>
        <v>35</v>
      </c>
      <c r="M660">
        <f t="shared" si="91"/>
        <v>333.2</v>
      </c>
      <c r="N660">
        <f t="shared" si="92"/>
        <v>2</v>
      </c>
      <c r="O660">
        <f>IFERROR(E660 / VLOOKUP(A660, Baselines!A:B, 2, FALSE) * 100, 0)</f>
        <v>0</v>
      </c>
      <c r="P660" s="6">
        <f t="shared" si="93"/>
        <v>0</v>
      </c>
      <c r="Q660">
        <f t="shared" si="94"/>
        <v>96.667999999999992</v>
      </c>
      <c r="R660" s="6">
        <f t="shared" si="95"/>
        <v>0.96667999999999987</v>
      </c>
      <c r="S660">
        <f t="shared" si="96"/>
        <v>0.94</v>
      </c>
      <c r="T660">
        <f>COUNTIF($A$2:$A660,A660)-1</f>
        <v>34</v>
      </c>
      <c r="U660" s="6">
        <f t="shared" si="97"/>
        <v>0</v>
      </c>
      <c r="V660" s="6" t="str">
        <f t="shared" si="98"/>
        <v>Critical</v>
      </c>
    </row>
    <row r="661" spans="1:22" x14ac:dyDescent="0.25">
      <c r="A661" t="s">
        <v>15</v>
      </c>
      <c r="B661" s="5">
        <v>45172</v>
      </c>
      <c r="C661">
        <v>2</v>
      </c>
      <c r="D661">
        <v>3.6</v>
      </c>
      <c r="E661">
        <v>34.4</v>
      </c>
      <c r="F661">
        <v>0</v>
      </c>
      <c r="H661">
        <v>0</v>
      </c>
      <c r="I661">
        <v>0</v>
      </c>
      <c r="J661">
        <v>0</v>
      </c>
      <c r="K661">
        <v>42.97</v>
      </c>
      <c r="L661">
        <f t="shared" si="90"/>
        <v>36</v>
      </c>
      <c r="M661">
        <f t="shared" si="91"/>
        <v>336.8</v>
      </c>
      <c r="N661">
        <f t="shared" si="92"/>
        <v>2</v>
      </c>
      <c r="O661">
        <f>IFERROR(E661 / VLOOKUP(A661, Baselines!A:B, 2, FALSE) * 100, 0)</f>
        <v>110.81004263382283</v>
      </c>
      <c r="P661" s="6">
        <f t="shared" si="93"/>
        <v>0.612423478677804</v>
      </c>
      <c r="Q661">
        <f t="shared" si="94"/>
        <v>96.631999999999991</v>
      </c>
      <c r="R661" s="6">
        <f t="shared" si="95"/>
        <v>0.96631999999999996</v>
      </c>
      <c r="S661">
        <f t="shared" si="96"/>
        <v>0.94</v>
      </c>
      <c r="T661">
        <f>COUNTIF($A$2:$A661,A661)-1</f>
        <v>35</v>
      </c>
      <c r="U661" s="6">
        <f t="shared" si="97"/>
        <v>0.5562892325609794</v>
      </c>
      <c r="V661" s="6" t="str">
        <f t="shared" si="98"/>
        <v>Needs Check</v>
      </c>
    </row>
    <row r="662" spans="1:22" x14ac:dyDescent="0.25">
      <c r="A662" t="s">
        <v>15</v>
      </c>
      <c r="B662" s="5">
        <v>45179</v>
      </c>
      <c r="C662">
        <v>7</v>
      </c>
      <c r="D662">
        <v>10.5</v>
      </c>
      <c r="E662">
        <v>14.4</v>
      </c>
      <c r="F662">
        <v>0</v>
      </c>
      <c r="H662">
        <v>0</v>
      </c>
      <c r="I662">
        <v>0</v>
      </c>
      <c r="J662">
        <v>0</v>
      </c>
      <c r="K662">
        <v>171.34</v>
      </c>
      <c r="L662">
        <f t="shared" si="90"/>
        <v>37</v>
      </c>
      <c r="M662">
        <f t="shared" si="91"/>
        <v>347.3</v>
      </c>
      <c r="N662">
        <f t="shared" si="92"/>
        <v>2</v>
      </c>
      <c r="O662">
        <f>IFERROR(E662 / VLOOKUP(A662, Baselines!A:B, 2, FALSE) * 100, 0)</f>
        <v>46.385599242065375</v>
      </c>
      <c r="P662" s="6">
        <f t="shared" si="93"/>
        <v>0.25636331665582496</v>
      </c>
      <c r="Q662">
        <f t="shared" si="94"/>
        <v>96.527000000000001</v>
      </c>
      <c r="R662" s="6">
        <f t="shared" si="95"/>
        <v>0.96526999999999996</v>
      </c>
      <c r="S662">
        <f t="shared" si="96"/>
        <v>0.94</v>
      </c>
      <c r="T662">
        <f>COUNTIF($A$2:$A662,A662)-1</f>
        <v>36</v>
      </c>
      <c r="U662" s="6">
        <f t="shared" si="97"/>
        <v>0.23261222954826605</v>
      </c>
      <c r="V662" s="6" t="str">
        <f t="shared" si="98"/>
        <v>Critical</v>
      </c>
    </row>
    <row r="663" spans="1:22" x14ac:dyDescent="0.25">
      <c r="A663" t="s">
        <v>15</v>
      </c>
      <c r="B663" s="5">
        <v>45186</v>
      </c>
      <c r="C663">
        <v>1</v>
      </c>
      <c r="D663">
        <v>5.9</v>
      </c>
      <c r="E663">
        <v>15.4</v>
      </c>
      <c r="F663">
        <v>0</v>
      </c>
      <c r="H663">
        <v>0</v>
      </c>
      <c r="I663">
        <v>0</v>
      </c>
      <c r="J663">
        <v>0</v>
      </c>
      <c r="K663">
        <v>72.86</v>
      </c>
      <c r="L663">
        <f t="shared" si="90"/>
        <v>38</v>
      </c>
      <c r="M663">
        <f t="shared" si="91"/>
        <v>353.2</v>
      </c>
      <c r="N663">
        <f t="shared" si="92"/>
        <v>2</v>
      </c>
      <c r="O663">
        <f>IFERROR(E663 / VLOOKUP(A663, Baselines!A:B, 2, FALSE) * 100, 0)</f>
        <v>49.606821411653243</v>
      </c>
      <c r="P663" s="6">
        <f t="shared" si="93"/>
        <v>0.27416632475692387</v>
      </c>
      <c r="Q663">
        <f t="shared" si="94"/>
        <v>96.468000000000004</v>
      </c>
      <c r="R663" s="6">
        <f t="shared" si="95"/>
        <v>0.96467999999999998</v>
      </c>
      <c r="S663">
        <f t="shared" si="96"/>
        <v>0.94</v>
      </c>
      <c r="T663">
        <f>COUNTIF($A$2:$A663,A663)-1</f>
        <v>37</v>
      </c>
      <c r="U663" s="6">
        <f t="shared" si="97"/>
        <v>0.24861380395651875</v>
      </c>
      <c r="V663" s="6" t="str">
        <f t="shared" si="98"/>
        <v>Critical</v>
      </c>
    </row>
    <row r="664" spans="1:22" x14ac:dyDescent="0.25">
      <c r="A664" t="s">
        <v>15</v>
      </c>
      <c r="B664" s="5">
        <v>45193</v>
      </c>
      <c r="C664">
        <v>6</v>
      </c>
      <c r="D664">
        <v>21</v>
      </c>
      <c r="E664">
        <v>39</v>
      </c>
      <c r="F664">
        <v>0</v>
      </c>
      <c r="H664">
        <v>0</v>
      </c>
      <c r="I664">
        <v>0</v>
      </c>
      <c r="J664">
        <v>0</v>
      </c>
      <c r="K664">
        <v>308.92</v>
      </c>
      <c r="L664">
        <f t="shared" si="90"/>
        <v>39</v>
      </c>
      <c r="M664">
        <f t="shared" si="91"/>
        <v>374.2</v>
      </c>
      <c r="N664">
        <f t="shared" si="92"/>
        <v>2</v>
      </c>
      <c r="O664">
        <f>IFERROR(E664 / VLOOKUP(A664, Baselines!A:B, 2, FALSE) * 100, 0)</f>
        <v>125.62766461392705</v>
      </c>
      <c r="P664" s="6">
        <f t="shared" si="93"/>
        <v>0.69431731594285917</v>
      </c>
      <c r="Q664">
        <f t="shared" si="94"/>
        <v>96.257999999999996</v>
      </c>
      <c r="R664" s="6">
        <f t="shared" si="95"/>
        <v>0.96257999999999999</v>
      </c>
      <c r="S664">
        <f t="shared" si="96"/>
        <v>0.94</v>
      </c>
      <c r="T664">
        <f>COUNTIF($A$2:$A664,A664)-1</f>
        <v>38</v>
      </c>
      <c r="U664" s="6">
        <f t="shared" si="97"/>
        <v>0.62823580426146064</v>
      </c>
      <c r="V664" s="6" t="str">
        <f t="shared" si="98"/>
        <v>Needs Check</v>
      </c>
    </row>
    <row r="665" spans="1:22" x14ac:dyDescent="0.25">
      <c r="A665" t="s">
        <v>15</v>
      </c>
      <c r="B665" s="5">
        <v>45200</v>
      </c>
      <c r="C665">
        <v>5</v>
      </c>
      <c r="D665">
        <v>24</v>
      </c>
      <c r="E665">
        <v>33.1</v>
      </c>
      <c r="F665">
        <v>0</v>
      </c>
      <c r="H665">
        <v>0</v>
      </c>
      <c r="I665">
        <v>0</v>
      </c>
      <c r="J665">
        <v>0</v>
      </c>
      <c r="K665">
        <v>210.51</v>
      </c>
      <c r="L665">
        <f t="shared" si="90"/>
        <v>40</v>
      </c>
      <c r="M665">
        <f t="shared" si="91"/>
        <v>398.2</v>
      </c>
      <c r="N665">
        <f t="shared" si="92"/>
        <v>2</v>
      </c>
      <c r="O665">
        <f>IFERROR(E665 / VLOOKUP(A665, Baselines!A:B, 2, FALSE) * 100, 0)</f>
        <v>106.6224538133586</v>
      </c>
      <c r="P665" s="6">
        <f t="shared" si="93"/>
        <v>0.58927956814637539</v>
      </c>
      <c r="Q665">
        <f t="shared" si="94"/>
        <v>96.018000000000001</v>
      </c>
      <c r="R665" s="6">
        <f t="shared" si="95"/>
        <v>0.96018000000000003</v>
      </c>
      <c r="S665">
        <f t="shared" si="96"/>
        <v>0.94</v>
      </c>
      <c r="T665">
        <f>COUNTIF($A$2:$A665,A665)-1</f>
        <v>39</v>
      </c>
      <c r="U665" s="6">
        <f t="shared" si="97"/>
        <v>0.53186558839821951</v>
      </c>
      <c r="V665" s="6" t="str">
        <f t="shared" si="98"/>
        <v>Needs Check</v>
      </c>
    </row>
    <row r="666" spans="1:22" x14ac:dyDescent="0.25">
      <c r="A666" t="s">
        <v>15</v>
      </c>
      <c r="B666" s="5">
        <v>45207</v>
      </c>
      <c r="C666">
        <v>6</v>
      </c>
      <c r="D666">
        <v>8.3999999999999986</v>
      </c>
      <c r="E666">
        <v>44.3</v>
      </c>
      <c r="F666">
        <v>0</v>
      </c>
      <c r="H666">
        <v>0</v>
      </c>
      <c r="I666">
        <v>1</v>
      </c>
      <c r="J666">
        <v>1</v>
      </c>
      <c r="K666">
        <v>117.57</v>
      </c>
      <c r="L666">
        <f t="shared" si="90"/>
        <v>41</v>
      </c>
      <c r="M666">
        <f t="shared" si="91"/>
        <v>406.59999999999997</v>
      </c>
      <c r="N666">
        <f t="shared" si="92"/>
        <v>3</v>
      </c>
      <c r="O666">
        <f>IFERROR(E666 / VLOOKUP(A666, Baselines!A:B, 2, FALSE) * 100, 0)</f>
        <v>142.70014211274278</v>
      </c>
      <c r="P666" s="6">
        <f t="shared" si="93"/>
        <v>0.78867325887868367</v>
      </c>
      <c r="Q666">
        <f t="shared" si="94"/>
        <v>95.933999999999997</v>
      </c>
      <c r="R666" s="6">
        <f t="shared" si="95"/>
        <v>0.95933999999999997</v>
      </c>
      <c r="S666">
        <f t="shared" si="96"/>
        <v>0.91</v>
      </c>
      <c r="T666">
        <f>COUNTIF($A$2:$A666,A666)-1</f>
        <v>40</v>
      </c>
      <c r="U666" s="6">
        <f t="shared" si="97"/>
        <v>0.6885112817971355</v>
      </c>
      <c r="V666" s="6" t="str">
        <f t="shared" si="98"/>
        <v>Needs Check</v>
      </c>
    </row>
    <row r="667" spans="1:22" x14ac:dyDescent="0.25">
      <c r="A667" t="s">
        <v>15</v>
      </c>
      <c r="B667" s="5">
        <v>45214</v>
      </c>
      <c r="C667">
        <v>5</v>
      </c>
      <c r="D667">
        <v>25.5</v>
      </c>
      <c r="E667">
        <v>14.6</v>
      </c>
      <c r="F667">
        <v>0</v>
      </c>
      <c r="H667">
        <v>0</v>
      </c>
      <c r="I667">
        <v>0</v>
      </c>
      <c r="J667">
        <v>0</v>
      </c>
      <c r="K667">
        <v>242.07</v>
      </c>
      <c r="L667">
        <f t="shared" si="90"/>
        <v>42</v>
      </c>
      <c r="M667">
        <f t="shared" si="91"/>
        <v>432.09999999999997</v>
      </c>
      <c r="N667">
        <f t="shared" si="92"/>
        <v>3</v>
      </c>
      <c r="O667">
        <f>IFERROR(E667 / VLOOKUP(A667, Baselines!A:B, 2, FALSE) * 100, 0)</f>
        <v>47.029843675982946</v>
      </c>
      <c r="P667" s="6">
        <f t="shared" si="93"/>
        <v>0.25992391827604472</v>
      </c>
      <c r="Q667">
        <f t="shared" si="94"/>
        <v>95.679000000000002</v>
      </c>
      <c r="R667" s="6">
        <f t="shared" si="95"/>
        <v>0.95679000000000003</v>
      </c>
      <c r="S667">
        <f t="shared" si="96"/>
        <v>0.91</v>
      </c>
      <c r="T667">
        <f>COUNTIF($A$2:$A667,A667)-1</f>
        <v>41</v>
      </c>
      <c r="U667" s="6">
        <f t="shared" si="97"/>
        <v>0.22631027124827652</v>
      </c>
      <c r="V667" s="6" t="str">
        <f t="shared" si="98"/>
        <v>Critical</v>
      </c>
    </row>
    <row r="668" spans="1:22" x14ac:dyDescent="0.25">
      <c r="A668" t="s">
        <v>15</v>
      </c>
      <c r="B668" s="5">
        <v>45221</v>
      </c>
      <c r="C668">
        <v>0</v>
      </c>
      <c r="D668">
        <v>0</v>
      </c>
      <c r="E668">
        <v>0</v>
      </c>
      <c r="F668">
        <v>1</v>
      </c>
      <c r="G668" t="s">
        <v>25</v>
      </c>
      <c r="H668">
        <v>797.56</v>
      </c>
      <c r="I668">
        <v>0</v>
      </c>
      <c r="J668">
        <v>0</v>
      </c>
      <c r="K668">
        <v>0</v>
      </c>
      <c r="L668">
        <f t="shared" si="90"/>
        <v>43</v>
      </c>
      <c r="M668">
        <f t="shared" si="91"/>
        <v>432.09999999999997</v>
      </c>
      <c r="N668">
        <f t="shared" si="92"/>
        <v>3</v>
      </c>
      <c r="O668">
        <f>IFERROR(E668 / VLOOKUP(A668, Baselines!A:B, 2, FALSE) * 100, 0)</f>
        <v>0</v>
      </c>
      <c r="P668" s="6">
        <f t="shared" si="93"/>
        <v>0</v>
      </c>
      <c r="Q668">
        <f t="shared" si="94"/>
        <v>95.679000000000002</v>
      </c>
      <c r="R668" s="6">
        <f t="shared" si="95"/>
        <v>0.95679000000000003</v>
      </c>
      <c r="S668">
        <f t="shared" si="96"/>
        <v>0.91</v>
      </c>
      <c r="T668">
        <f>COUNTIF($A$2:$A668,A668)-1</f>
        <v>42</v>
      </c>
      <c r="U668" s="6">
        <f t="shared" si="97"/>
        <v>0</v>
      </c>
      <c r="V668" s="6" t="str">
        <f t="shared" si="98"/>
        <v>Critical</v>
      </c>
    </row>
    <row r="669" spans="1:22" x14ac:dyDescent="0.25">
      <c r="A669" t="s">
        <v>15</v>
      </c>
      <c r="B669" s="5">
        <v>45228</v>
      </c>
      <c r="C669">
        <v>2</v>
      </c>
      <c r="D669">
        <v>8.1999999999999993</v>
      </c>
      <c r="E669">
        <v>22.1</v>
      </c>
      <c r="F669">
        <v>0</v>
      </c>
      <c r="H669">
        <v>0</v>
      </c>
      <c r="I669">
        <v>1</v>
      </c>
      <c r="J669">
        <v>2</v>
      </c>
      <c r="K669">
        <v>152.15</v>
      </c>
      <c r="L669">
        <f t="shared" si="90"/>
        <v>44</v>
      </c>
      <c r="M669">
        <f t="shared" si="91"/>
        <v>440.29999999999995</v>
      </c>
      <c r="N669">
        <f t="shared" si="92"/>
        <v>4</v>
      </c>
      <c r="O669">
        <f>IFERROR(E669 / VLOOKUP(A669, Baselines!A:B, 2, FALSE) * 100, 0)</f>
        <v>71.189009947892004</v>
      </c>
      <c r="P669" s="6">
        <f t="shared" si="93"/>
        <v>0.39344647903428692</v>
      </c>
      <c r="Q669">
        <f t="shared" si="94"/>
        <v>95.596999999999994</v>
      </c>
      <c r="R669" s="6">
        <f t="shared" si="95"/>
        <v>0.95596999999999999</v>
      </c>
      <c r="S669">
        <f t="shared" si="96"/>
        <v>0.88</v>
      </c>
      <c r="T669">
        <f>COUNTIF($A$2:$A669,A669)-1</f>
        <v>43</v>
      </c>
      <c r="U669" s="6">
        <f t="shared" si="97"/>
        <v>0.33098826689491839</v>
      </c>
      <c r="V669" s="6" t="str">
        <f t="shared" si="98"/>
        <v>Needs Check</v>
      </c>
    </row>
    <row r="670" spans="1:22" x14ac:dyDescent="0.25">
      <c r="A670" t="s">
        <v>15</v>
      </c>
      <c r="B670" s="5">
        <v>45235</v>
      </c>
      <c r="C670">
        <v>4</v>
      </c>
      <c r="D670">
        <v>12.8</v>
      </c>
      <c r="E670">
        <v>28.7</v>
      </c>
      <c r="F670">
        <v>0</v>
      </c>
      <c r="H670">
        <v>0</v>
      </c>
      <c r="I670">
        <v>0</v>
      </c>
      <c r="J670">
        <v>0</v>
      </c>
      <c r="K670">
        <v>152.94999999999999</v>
      </c>
      <c r="L670">
        <f t="shared" si="90"/>
        <v>45</v>
      </c>
      <c r="M670">
        <f t="shared" si="91"/>
        <v>453.09999999999997</v>
      </c>
      <c r="N670">
        <f t="shared" si="92"/>
        <v>4</v>
      </c>
      <c r="O670">
        <f>IFERROR(E670 / VLOOKUP(A670, Baselines!A:B, 2, FALSE) * 100, 0)</f>
        <v>92.449076267171961</v>
      </c>
      <c r="P670" s="6">
        <f t="shared" si="93"/>
        <v>0.51094633250153998</v>
      </c>
      <c r="Q670">
        <f t="shared" si="94"/>
        <v>95.469000000000008</v>
      </c>
      <c r="R670" s="6">
        <f t="shared" si="95"/>
        <v>0.95469000000000004</v>
      </c>
      <c r="S670">
        <f t="shared" si="96"/>
        <v>0.88</v>
      </c>
      <c r="T670">
        <f>COUNTIF($A$2:$A670,A670)-1</f>
        <v>44</v>
      </c>
      <c r="U670" s="6">
        <f t="shared" si="97"/>
        <v>0.42925991167478783</v>
      </c>
      <c r="V670" s="6" t="str">
        <f t="shared" si="98"/>
        <v>Needs Check</v>
      </c>
    </row>
    <row r="671" spans="1:22" x14ac:dyDescent="0.25">
      <c r="A671" t="s">
        <v>15</v>
      </c>
      <c r="B671" s="5">
        <v>45242</v>
      </c>
      <c r="C671">
        <v>6</v>
      </c>
      <c r="D671">
        <v>34.799999999999997</v>
      </c>
      <c r="E671">
        <v>19.8</v>
      </c>
      <c r="F671">
        <v>0</v>
      </c>
      <c r="H671">
        <v>0</v>
      </c>
      <c r="I671">
        <v>0</v>
      </c>
      <c r="J671">
        <v>0</v>
      </c>
      <c r="K671">
        <v>226.87</v>
      </c>
      <c r="L671">
        <f t="shared" si="90"/>
        <v>46</v>
      </c>
      <c r="M671">
        <f t="shared" si="91"/>
        <v>487.9</v>
      </c>
      <c r="N671">
        <f t="shared" si="92"/>
        <v>4</v>
      </c>
      <c r="O671">
        <f>IFERROR(E671 / VLOOKUP(A671, Baselines!A:B, 2, FALSE) * 100, 0)</f>
        <v>63.780198957839893</v>
      </c>
      <c r="P671" s="6">
        <f t="shared" si="93"/>
        <v>0.35249956040175934</v>
      </c>
      <c r="Q671">
        <f t="shared" si="94"/>
        <v>95.120999999999995</v>
      </c>
      <c r="R671" s="6">
        <f t="shared" si="95"/>
        <v>0.95121</v>
      </c>
      <c r="S671">
        <f t="shared" si="96"/>
        <v>0.88</v>
      </c>
      <c r="T671">
        <f>COUNTIF($A$2:$A671,A671)-1</f>
        <v>45</v>
      </c>
      <c r="U671" s="6">
        <f t="shared" si="97"/>
        <v>0.29506497402778664</v>
      </c>
      <c r="V671" s="6" t="str">
        <f t="shared" si="98"/>
        <v>Critical</v>
      </c>
    </row>
    <row r="672" spans="1:22" x14ac:dyDescent="0.25">
      <c r="A672" t="s">
        <v>15</v>
      </c>
      <c r="B672" s="5">
        <v>45249</v>
      </c>
      <c r="C672">
        <v>5</v>
      </c>
      <c r="D672">
        <v>4</v>
      </c>
      <c r="E672">
        <v>28.6</v>
      </c>
      <c r="F672">
        <v>0</v>
      </c>
      <c r="H672">
        <v>0</v>
      </c>
      <c r="I672">
        <v>0</v>
      </c>
      <c r="J672">
        <v>0</v>
      </c>
      <c r="K672">
        <v>46</v>
      </c>
      <c r="L672">
        <f t="shared" si="90"/>
        <v>47</v>
      </c>
      <c r="M672">
        <f t="shared" si="91"/>
        <v>491.9</v>
      </c>
      <c r="N672">
        <f t="shared" si="92"/>
        <v>4</v>
      </c>
      <c r="O672">
        <f>IFERROR(E672 / VLOOKUP(A672, Baselines!A:B, 2, FALSE) * 100, 0)</f>
        <v>92.126954050213172</v>
      </c>
      <c r="P672" s="6">
        <f t="shared" si="93"/>
        <v>0.50916603169143004</v>
      </c>
      <c r="Q672">
        <f t="shared" si="94"/>
        <v>95.081000000000003</v>
      </c>
      <c r="R672" s="6">
        <f t="shared" si="95"/>
        <v>0.95081000000000004</v>
      </c>
      <c r="S672">
        <f t="shared" si="96"/>
        <v>0.88</v>
      </c>
      <c r="T672">
        <f>COUNTIF($A$2:$A672,A672)-1</f>
        <v>46</v>
      </c>
      <c r="U672" s="6">
        <f t="shared" si="97"/>
        <v>0.42602573604142518</v>
      </c>
      <c r="V672" s="6" t="str">
        <f t="shared" si="98"/>
        <v>Needs Check</v>
      </c>
    </row>
    <row r="673" spans="1:22" x14ac:dyDescent="0.25">
      <c r="A673" t="s">
        <v>15</v>
      </c>
      <c r="B673" s="5">
        <v>45256</v>
      </c>
      <c r="C673">
        <v>4</v>
      </c>
      <c r="D673">
        <v>10</v>
      </c>
      <c r="E673">
        <v>30.5</v>
      </c>
      <c r="F673">
        <v>0</v>
      </c>
      <c r="H673">
        <v>0</v>
      </c>
      <c r="I673">
        <v>0</v>
      </c>
      <c r="J673">
        <v>0</v>
      </c>
      <c r="K673">
        <v>180.29</v>
      </c>
      <c r="L673">
        <f t="shared" si="90"/>
        <v>48</v>
      </c>
      <c r="M673">
        <f t="shared" si="91"/>
        <v>501.9</v>
      </c>
      <c r="N673">
        <f t="shared" si="92"/>
        <v>4</v>
      </c>
      <c r="O673">
        <f>IFERROR(E673 / VLOOKUP(A673, Baselines!A:B, 2, FALSE) * 100, 0)</f>
        <v>98.247276172430134</v>
      </c>
      <c r="P673" s="6">
        <f t="shared" si="93"/>
        <v>0.54299174708351816</v>
      </c>
      <c r="Q673">
        <f t="shared" si="94"/>
        <v>94.981000000000009</v>
      </c>
      <c r="R673" s="6">
        <f t="shared" si="95"/>
        <v>0.94981000000000004</v>
      </c>
      <c r="S673">
        <f t="shared" si="96"/>
        <v>0.88</v>
      </c>
      <c r="T673">
        <f>COUNTIF($A$2:$A673,A673)-1</f>
        <v>47</v>
      </c>
      <c r="U673" s="6">
        <f t="shared" si="97"/>
        <v>0.45385031234170886</v>
      </c>
      <c r="V673" s="6" t="str">
        <f t="shared" si="98"/>
        <v>Needs Check</v>
      </c>
    </row>
    <row r="674" spans="1:22" x14ac:dyDescent="0.25">
      <c r="A674" t="s">
        <v>15</v>
      </c>
      <c r="B674" s="5">
        <v>45263</v>
      </c>
      <c r="C674">
        <v>7</v>
      </c>
      <c r="D674">
        <v>6.3</v>
      </c>
      <c r="E674">
        <v>23.3</v>
      </c>
      <c r="F674">
        <v>0</v>
      </c>
      <c r="H674">
        <v>0</v>
      </c>
      <c r="I674">
        <v>0</v>
      </c>
      <c r="J674">
        <v>0</v>
      </c>
      <c r="K674">
        <v>32.54</v>
      </c>
      <c r="L674">
        <f t="shared" si="90"/>
        <v>49</v>
      </c>
      <c r="M674">
        <f t="shared" si="91"/>
        <v>508.2</v>
      </c>
      <c r="N674">
        <f t="shared" si="92"/>
        <v>4</v>
      </c>
      <c r="O674">
        <f>IFERROR(E674 / VLOOKUP(A674, Baselines!A:B, 2, FALSE) * 100, 0)</f>
        <v>75.054476551397443</v>
      </c>
      <c r="P674" s="6">
        <f t="shared" si="93"/>
        <v>0.4148100887556056</v>
      </c>
      <c r="Q674">
        <f t="shared" si="94"/>
        <v>94.918000000000006</v>
      </c>
      <c r="R674" s="6">
        <f t="shared" si="95"/>
        <v>0.94918000000000002</v>
      </c>
      <c r="S674">
        <f t="shared" si="96"/>
        <v>0.88</v>
      </c>
      <c r="T674">
        <f>COUNTIF($A$2:$A674,A674)-1</f>
        <v>48</v>
      </c>
      <c r="U674" s="6">
        <f t="shared" si="97"/>
        <v>0.34648190723964023</v>
      </c>
      <c r="V674" s="6" t="str">
        <f t="shared" si="98"/>
        <v>Needs Check</v>
      </c>
    </row>
    <row r="675" spans="1:22" x14ac:dyDescent="0.25">
      <c r="A675" t="s">
        <v>15</v>
      </c>
      <c r="B675" s="5">
        <v>45270</v>
      </c>
      <c r="C675">
        <v>1</v>
      </c>
      <c r="D675">
        <v>1.3</v>
      </c>
      <c r="E675">
        <v>38.4</v>
      </c>
      <c r="F675">
        <v>0</v>
      </c>
      <c r="H675">
        <v>0</v>
      </c>
      <c r="I675">
        <v>1</v>
      </c>
      <c r="J675">
        <v>2</v>
      </c>
      <c r="K675">
        <v>18.8</v>
      </c>
      <c r="L675">
        <f t="shared" si="90"/>
        <v>50</v>
      </c>
      <c r="M675">
        <f t="shared" si="91"/>
        <v>509.5</v>
      </c>
      <c r="N675">
        <f t="shared" si="92"/>
        <v>5</v>
      </c>
      <c r="O675">
        <f>IFERROR(E675 / VLOOKUP(A675, Baselines!A:B, 2, FALSE) * 100, 0)</f>
        <v>123.69493131217433</v>
      </c>
      <c r="P675" s="6">
        <f t="shared" si="93"/>
        <v>0.68363551108219989</v>
      </c>
      <c r="Q675">
        <f t="shared" si="94"/>
        <v>94.905000000000001</v>
      </c>
      <c r="R675" s="6">
        <f t="shared" si="95"/>
        <v>0.94905000000000006</v>
      </c>
      <c r="S675">
        <f t="shared" si="96"/>
        <v>0.85</v>
      </c>
      <c r="T675">
        <f>COUNTIF($A$2:$A675,A675)-1</f>
        <v>49</v>
      </c>
      <c r="U675" s="6">
        <f t="shared" si="97"/>
        <v>0.55148363952367752</v>
      </c>
      <c r="V675" s="6" t="str">
        <f t="shared" si="98"/>
        <v>Needs Check</v>
      </c>
    </row>
    <row r="676" spans="1:22" x14ac:dyDescent="0.25">
      <c r="A676" t="s">
        <v>15</v>
      </c>
      <c r="B676" s="5">
        <v>45277</v>
      </c>
      <c r="C676">
        <v>5</v>
      </c>
      <c r="D676">
        <v>3</v>
      </c>
      <c r="E676">
        <v>26.1</v>
      </c>
      <c r="F676">
        <v>0</v>
      </c>
      <c r="H676">
        <v>0</v>
      </c>
      <c r="I676">
        <v>0</v>
      </c>
      <c r="J676">
        <v>0</v>
      </c>
      <c r="K676">
        <v>42.98</v>
      </c>
      <c r="L676">
        <f t="shared" si="90"/>
        <v>51</v>
      </c>
      <c r="M676">
        <f t="shared" si="91"/>
        <v>512.5</v>
      </c>
      <c r="N676">
        <f t="shared" si="92"/>
        <v>5</v>
      </c>
      <c r="O676">
        <f>IFERROR(E676 / VLOOKUP(A676, Baselines!A:B, 2, FALSE) * 100, 0)</f>
        <v>84.073898626243491</v>
      </c>
      <c r="P676" s="6">
        <f t="shared" si="93"/>
        <v>0.4646585114386827</v>
      </c>
      <c r="Q676">
        <f t="shared" si="94"/>
        <v>94.875</v>
      </c>
      <c r="R676" s="6">
        <f t="shared" si="95"/>
        <v>0.94874999999999998</v>
      </c>
      <c r="S676">
        <f t="shared" si="96"/>
        <v>0.85</v>
      </c>
      <c r="T676">
        <f>COUNTIF($A$2:$A676,A676)-1</f>
        <v>50</v>
      </c>
      <c r="U676" s="6">
        <f t="shared" si="97"/>
        <v>0.37471804831833266</v>
      </c>
      <c r="V676" s="6" t="str">
        <f t="shared" si="98"/>
        <v>Needs Check</v>
      </c>
    </row>
    <row r="677" spans="1:22" x14ac:dyDescent="0.25">
      <c r="A677" t="s">
        <v>15</v>
      </c>
      <c r="B677" s="5">
        <v>45284</v>
      </c>
      <c r="C677">
        <v>4</v>
      </c>
      <c r="D677">
        <v>10</v>
      </c>
      <c r="E677">
        <v>42</v>
      </c>
      <c r="F677">
        <v>0</v>
      </c>
      <c r="H677">
        <v>0</v>
      </c>
      <c r="I677">
        <v>0</v>
      </c>
      <c r="J677">
        <v>0</v>
      </c>
      <c r="K677">
        <v>163.77000000000001</v>
      </c>
      <c r="L677">
        <f t="shared" si="90"/>
        <v>52</v>
      </c>
      <c r="M677">
        <f t="shared" si="91"/>
        <v>522.5</v>
      </c>
      <c r="N677">
        <f t="shared" si="92"/>
        <v>5</v>
      </c>
      <c r="O677">
        <f>IFERROR(E677 / VLOOKUP(A677, Baselines!A:B, 2, FALSE) * 100, 0)</f>
        <v>135.29133112269068</v>
      </c>
      <c r="P677" s="6">
        <f t="shared" si="93"/>
        <v>0.74772634024615614</v>
      </c>
      <c r="Q677">
        <f t="shared" si="94"/>
        <v>94.774999999999991</v>
      </c>
      <c r="R677" s="6">
        <f t="shared" si="95"/>
        <v>0.94774999999999987</v>
      </c>
      <c r="S677">
        <f t="shared" si="96"/>
        <v>0.85</v>
      </c>
      <c r="T677">
        <f>COUNTIF($A$2:$A677,A677)-1</f>
        <v>51</v>
      </c>
      <c r="U677" s="6">
        <f t="shared" si="97"/>
        <v>0.60235899312305019</v>
      </c>
      <c r="V677" s="6" t="str">
        <f t="shared" si="98"/>
        <v>Needs Check</v>
      </c>
    </row>
    <row r="678" spans="1:22" x14ac:dyDescent="0.25">
      <c r="A678" t="s">
        <v>15</v>
      </c>
      <c r="B678" s="5">
        <v>45291</v>
      </c>
      <c r="C678">
        <v>6</v>
      </c>
      <c r="D678">
        <v>28.2</v>
      </c>
      <c r="E678">
        <v>11.4</v>
      </c>
      <c r="F678">
        <v>0</v>
      </c>
      <c r="H678">
        <v>0</v>
      </c>
      <c r="I678">
        <v>0</v>
      </c>
      <c r="J678">
        <v>0</v>
      </c>
      <c r="K678">
        <v>380.57</v>
      </c>
      <c r="L678">
        <f t="shared" si="90"/>
        <v>53</v>
      </c>
      <c r="M678">
        <f t="shared" si="91"/>
        <v>550.70000000000005</v>
      </c>
      <c r="N678">
        <f t="shared" si="92"/>
        <v>5</v>
      </c>
      <c r="O678">
        <f>IFERROR(E678 / VLOOKUP(A678, Baselines!A:B, 2, FALSE) * 100, 0)</f>
        <v>36.721932733301756</v>
      </c>
      <c r="P678" s="6">
        <f t="shared" si="93"/>
        <v>0.2029542923525281</v>
      </c>
      <c r="Q678">
        <f t="shared" si="94"/>
        <v>94.493000000000009</v>
      </c>
      <c r="R678" s="6">
        <f t="shared" si="95"/>
        <v>0.94493000000000005</v>
      </c>
      <c r="S678">
        <f t="shared" si="96"/>
        <v>0.85</v>
      </c>
      <c r="T678">
        <f>COUNTIF($A$2:$A678,A678)-1</f>
        <v>52</v>
      </c>
      <c r="U678" s="6">
        <f t="shared" si="97"/>
        <v>0.16301095955177322</v>
      </c>
      <c r="V678" s="6" t="str">
        <f t="shared" si="98"/>
        <v>Critical</v>
      </c>
    </row>
    <row r="679" spans="1:22" x14ac:dyDescent="0.25">
      <c r="A679" t="s">
        <v>15</v>
      </c>
      <c r="B679" s="5">
        <v>45298</v>
      </c>
      <c r="C679">
        <v>1</v>
      </c>
      <c r="D679">
        <v>6</v>
      </c>
      <c r="E679">
        <v>16.100000000000001</v>
      </c>
      <c r="F679">
        <v>0</v>
      </c>
      <c r="H679">
        <v>0</v>
      </c>
      <c r="I679">
        <v>0</v>
      </c>
      <c r="J679">
        <v>0</v>
      </c>
      <c r="K679">
        <v>94.28</v>
      </c>
      <c r="L679">
        <f t="shared" si="90"/>
        <v>54</v>
      </c>
      <c r="M679">
        <f t="shared" si="91"/>
        <v>556.70000000000005</v>
      </c>
      <c r="N679">
        <f t="shared" si="92"/>
        <v>5</v>
      </c>
      <c r="O679">
        <f>IFERROR(E679 / VLOOKUP(A679, Baselines!A:B, 2, FALSE) * 100, 0)</f>
        <v>51.861676930364766</v>
      </c>
      <c r="P679" s="6">
        <f t="shared" si="93"/>
        <v>0.2866284304276932</v>
      </c>
      <c r="Q679">
        <f t="shared" si="94"/>
        <v>94.433000000000007</v>
      </c>
      <c r="R679" s="6">
        <f t="shared" si="95"/>
        <v>0.94433000000000011</v>
      </c>
      <c r="S679">
        <f t="shared" si="96"/>
        <v>0.85</v>
      </c>
      <c r="T679">
        <f>COUNTIF($A$2:$A679,A679)-1</f>
        <v>53</v>
      </c>
      <c r="U679" s="6">
        <f t="shared" si="97"/>
        <v>0.23007105184991603</v>
      </c>
      <c r="V679" s="6" t="str">
        <f t="shared" si="98"/>
        <v>Critical</v>
      </c>
    </row>
    <row r="680" spans="1:22" x14ac:dyDescent="0.25">
      <c r="A680" t="s">
        <v>15</v>
      </c>
      <c r="B680" s="5">
        <v>45305</v>
      </c>
      <c r="C680">
        <v>4</v>
      </c>
      <c r="D680">
        <v>5.2</v>
      </c>
      <c r="E680">
        <v>40.5</v>
      </c>
      <c r="F680">
        <v>0</v>
      </c>
      <c r="H680">
        <v>0</v>
      </c>
      <c r="I680">
        <v>0</v>
      </c>
      <c r="J680">
        <v>0</v>
      </c>
      <c r="K680">
        <v>47.51</v>
      </c>
      <c r="L680">
        <f t="shared" si="90"/>
        <v>55</v>
      </c>
      <c r="M680">
        <f t="shared" si="91"/>
        <v>561.90000000000009</v>
      </c>
      <c r="N680">
        <f t="shared" si="92"/>
        <v>5</v>
      </c>
      <c r="O680">
        <f>IFERROR(E680 / VLOOKUP(A680, Baselines!A:B, 2, FALSE) * 100, 0)</f>
        <v>130.45949786830886</v>
      </c>
      <c r="P680" s="6">
        <f t="shared" si="93"/>
        <v>0.72102182809450766</v>
      </c>
      <c r="Q680">
        <f t="shared" si="94"/>
        <v>94.381</v>
      </c>
      <c r="R680" s="6">
        <f t="shared" si="95"/>
        <v>0.94381000000000004</v>
      </c>
      <c r="S680">
        <f t="shared" si="96"/>
        <v>0.85</v>
      </c>
      <c r="T680">
        <f>COUNTIF($A$2:$A680,A680)-1</f>
        <v>54</v>
      </c>
      <c r="U680" s="6">
        <f t="shared" si="97"/>
        <v>0.5784314698377957</v>
      </c>
      <c r="V680" s="6" t="str">
        <f t="shared" si="98"/>
        <v>Needs Check</v>
      </c>
    </row>
    <row r="681" spans="1:22" x14ac:dyDescent="0.25">
      <c r="A681" t="s">
        <v>15</v>
      </c>
      <c r="B681" s="5">
        <v>45312</v>
      </c>
      <c r="C681">
        <v>3</v>
      </c>
      <c r="D681">
        <v>2.1</v>
      </c>
      <c r="E681">
        <v>22.1</v>
      </c>
      <c r="F681">
        <v>0</v>
      </c>
      <c r="H681">
        <v>0</v>
      </c>
      <c r="I681">
        <v>0</v>
      </c>
      <c r="J681">
        <v>0</v>
      </c>
      <c r="K681">
        <v>28.43</v>
      </c>
      <c r="L681">
        <f t="shared" si="90"/>
        <v>56</v>
      </c>
      <c r="M681">
        <f t="shared" si="91"/>
        <v>564.00000000000011</v>
      </c>
      <c r="N681">
        <f t="shared" si="92"/>
        <v>5</v>
      </c>
      <c r="O681">
        <f>IFERROR(E681 / VLOOKUP(A681, Baselines!A:B, 2, FALSE) * 100, 0)</f>
        <v>71.189009947892004</v>
      </c>
      <c r="P681" s="6">
        <f t="shared" si="93"/>
        <v>0.39344647903428692</v>
      </c>
      <c r="Q681">
        <f t="shared" si="94"/>
        <v>94.36</v>
      </c>
      <c r="R681" s="6">
        <f t="shared" si="95"/>
        <v>0.94359999999999999</v>
      </c>
      <c r="S681">
        <f t="shared" si="96"/>
        <v>0.85</v>
      </c>
      <c r="T681">
        <f>COUNTIF($A$2:$A681,A681)-1</f>
        <v>55</v>
      </c>
      <c r="U681" s="6">
        <f t="shared" si="97"/>
        <v>0.31556768297424015</v>
      </c>
      <c r="V681" s="6" t="str">
        <f t="shared" si="98"/>
        <v>Needs Check</v>
      </c>
    </row>
    <row r="682" spans="1:22" x14ac:dyDescent="0.25">
      <c r="A682" t="s">
        <v>15</v>
      </c>
      <c r="B682" s="5">
        <v>45319</v>
      </c>
      <c r="C682">
        <v>6</v>
      </c>
      <c r="D682">
        <v>29.4</v>
      </c>
      <c r="E682">
        <v>45.3</v>
      </c>
      <c r="F682">
        <v>0</v>
      </c>
      <c r="H682">
        <v>0</v>
      </c>
      <c r="I682">
        <v>0</v>
      </c>
      <c r="J682">
        <v>0</v>
      </c>
      <c r="K682">
        <v>583.78</v>
      </c>
      <c r="L682">
        <f t="shared" si="90"/>
        <v>57</v>
      </c>
      <c r="M682">
        <f t="shared" si="91"/>
        <v>593.40000000000009</v>
      </c>
      <c r="N682">
        <f t="shared" si="92"/>
        <v>5</v>
      </c>
      <c r="O682">
        <f>IFERROR(E682 / VLOOKUP(A682, Baselines!A:B, 2, FALSE) * 100, 0)</f>
        <v>145.92136428233064</v>
      </c>
      <c r="P682" s="6">
        <f t="shared" si="93"/>
        <v>0.80647626697978259</v>
      </c>
      <c r="Q682">
        <f t="shared" si="94"/>
        <v>94.065999999999988</v>
      </c>
      <c r="R682" s="6">
        <f t="shared" si="95"/>
        <v>0.94065999999999983</v>
      </c>
      <c r="S682">
        <f t="shared" si="96"/>
        <v>0.85</v>
      </c>
      <c r="T682">
        <f>COUNTIF($A$2:$A682,A682)-1</f>
        <v>56</v>
      </c>
      <c r="U682" s="6">
        <f t="shared" si="97"/>
        <v>0.64482697050262183</v>
      </c>
      <c r="V682" s="6" t="str">
        <f t="shared" si="98"/>
        <v>Needs Check</v>
      </c>
    </row>
    <row r="683" spans="1:22" x14ac:dyDescent="0.25">
      <c r="A683" t="s">
        <v>15</v>
      </c>
      <c r="B683" s="5">
        <v>45326</v>
      </c>
      <c r="C683">
        <v>3</v>
      </c>
      <c r="D683">
        <v>1.5</v>
      </c>
      <c r="E683">
        <v>12.6</v>
      </c>
      <c r="F683">
        <v>0</v>
      </c>
      <c r="H683">
        <v>0</v>
      </c>
      <c r="I683">
        <v>0</v>
      </c>
      <c r="J683">
        <v>0</v>
      </c>
      <c r="K683">
        <v>18.36</v>
      </c>
      <c r="L683">
        <f t="shared" si="90"/>
        <v>58</v>
      </c>
      <c r="M683">
        <f t="shared" si="91"/>
        <v>594.90000000000009</v>
      </c>
      <c r="N683">
        <f t="shared" si="92"/>
        <v>5</v>
      </c>
      <c r="O683">
        <f>IFERROR(E683 / VLOOKUP(A683, Baselines!A:B, 2, FALSE) * 100, 0)</f>
        <v>40.587399336807202</v>
      </c>
      <c r="P683" s="6">
        <f t="shared" si="93"/>
        <v>0.22431790207384683</v>
      </c>
      <c r="Q683">
        <f t="shared" si="94"/>
        <v>94.051000000000002</v>
      </c>
      <c r="R683" s="6">
        <f t="shared" si="95"/>
        <v>0.94051000000000007</v>
      </c>
      <c r="S683">
        <f t="shared" si="96"/>
        <v>0.85</v>
      </c>
      <c r="T683">
        <f>COUNTIF($A$2:$A683,A683)-1</f>
        <v>57</v>
      </c>
      <c r="U683" s="6">
        <f t="shared" si="97"/>
        <v>0.17932724556755264</v>
      </c>
      <c r="V683" s="6" t="str">
        <f t="shared" si="98"/>
        <v>Critical</v>
      </c>
    </row>
    <row r="684" spans="1:22" x14ac:dyDescent="0.25">
      <c r="A684" t="s">
        <v>15</v>
      </c>
      <c r="B684" s="5">
        <v>45333</v>
      </c>
      <c r="C684">
        <v>1</v>
      </c>
      <c r="D684">
        <v>1.7</v>
      </c>
      <c r="E684">
        <v>46.6</v>
      </c>
      <c r="F684">
        <v>0</v>
      </c>
      <c r="H684">
        <v>0</v>
      </c>
      <c r="I684">
        <v>0</v>
      </c>
      <c r="J684">
        <v>0</v>
      </c>
      <c r="K684">
        <v>11.41</v>
      </c>
      <c r="L684">
        <f t="shared" si="90"/>
        <v>59</v>
      </c>
      <c r="M684">
        <f t="shared" si="91"/>
        <v>596.60000000000014</v>
      </c>
      <c r="N684">
        <f t="shared" si="92"/>
        <v>5</v>
      </c>
      <c r="O684">
        <f>IFERROR(E684 / VLOOKUP(A684, Baselines!A:B, 2, FALSE) * 100, 0)</f>
        <v>150.10895310279489</v>
      </c>
      <c r="P684" s="6">
        <f t="shared" si="93"/>
        <v>0.8296201775112112</v>
      </c>
      <c r="Q684">
        <f t="shared" si="94"/>
        <v>94.033999999999992</v>
      </c>
      <c r="R684" s="6">
        <f t="shared" si="95"/>
        <v>0.94033999999999995</v>
      </c>
      <c r="S684">
        <f t="shared" si="96"/>
        <v>0.85</v>
      </c>
      <c r="T684">
        <f>COUNTIF($A$2:$A684,A684)-1</f>
        <v>58</v>
      </c>
      <c r="U684" s="6">
        <f t="shared" si="97"/>
        <v>0.66310628206275846</v>
      </c>
      <c r="V684" s="6" t="str">
        <f t="shared" si="98"/>
        <v>Needs Check</v>
      </c>
    </row>
    <row r="685" spans="1:22" x14ac:dyDescent="0.25">
      <c r="A685" t="s">
        <v>15</v>
      </c>
      <c r="B685" s="5">
        <v>45340</v>
      </c>
      <c r="C685">
        <v>7</v>
      </c>
      <c r="D685">
        <v>35</v>
      </c>
      <c r="E685">
        <v>23.7</v>
      </c>
      <c r="F685">
        <v>0</v>
      </c>
      <c r="H685">
        <v>0</v>
      </c>
      <c r="I685">
        <v>0</v>
      </c>
      <c r="J685">
        <v>0</v>
      </c>
      <c r="K685">
        <v>421.19</v>
      </c>
      <c r="L685">
        <f t="shared" si="90"/>
        <v>60</v>
      </c>
      <c r="M685">
        <f t="shared" si="91"/>
        <v>631.60000000000014</v>
      </c>
      <c r="N685">
        <f t="shared" si="92"/>
        <v>5</v>
      </c>
      <c r="O685">
        <f>IFERROR(E685 / VLOOKUP(A685, Baselines!A:B, 2, FALSE) * 100, 0)</f>
        <v>76.342965419232584</v>
      </c>
      <c r="P685" s="6">
        <f t="shared" si="93"/>
        <v>0.42193129199604518</v>
      </c>
      <c r="Q685">
        <f t="shared" si="94"/>
        <v>93.683999999999997</v>
      </c>
      <c r="R685" s="6">
        <f t="shared" si="95"/>
        <v>0.93684000000000001</v>
      </c>
      <c r="S685">
        <f t="shared" si="96"/>
        <v>0.85</v>
      </c>
      <c r="T685">
        <f>COUNTIF($A$2:$A685,A685)-1</f>
        <v>59</v>
      </c>
      <c r="U685" s="6">
        <f t="shared" si="97"/>
        <v>0.33598979485453873</v>
      </c>
      <c r="V685" s="6" t="str">
        <f t="shared" si="98"/>
        <v>Needs Check</v>
      </c>
    </row>
    <row r="686" spans="1:22" x14ac:dyDescent="0.25">
      <c r="A686" t="s">
        <v>15</v>
      </c>
      <c r="B686" s="5">
        <v>45347</v>
      </c>
      <c r="C686">
        <v>4</v>
      </c>
      <c r="D686">
        <v>14.8</v>
      </c>
      <c r="E686">
        <v>31.9</v>
      </c>
      <c r="F686">
        <v>0</v>
      </c>
      <c r="H686">
        <v>0</v>
      </c>
      <c r="I686">
        <v>0</v>
      </c>
      <c r="J686">
        <v>0</v>
      </c>
      <c r="K686">
        <v>214.2</v>
      </c>
      <c r="L686">
        <f t="shared" si="90"/>
        <v>61</v>
      </c>
      <c r="M686">
        <f t="shared" si="91"/>
        <v>646.40000000000009</v>
      </c>
      <c r="N686">
        <f t="shared" si="92"/>
        <v>5</v>
      </c>
      <c r="O686">
        <f>IFERROR(E686 / VLOOKUP(A686, Baselines!A:B, 2, FALSE) * 100, 0)</f>
        <v>102.75698720985315</v>
      </c>
      <c r="P686" s="6">
        <f t="shared" si="93"/>
        <v>0.5679159584250566</v>
      </c>
      <c r="Q686">
        <f t="shared" si="94"/>
        <v>93.536000000000001</v>
      </c>
      <c r="R686" s="6">
        <f t="shared" si="95"/>
        <v>0.93535999999999997</v>
      </c>
      <c r="S686">
        <f t="shared" si="96"/>
        <v>0.85</v>
      </c>
      <c r="T686">
        <f>COUNTIF($A$2:$A686,A686)-1</f>
        <v>60</v>
      </c>
      <c r="U686" s="6">
        <f t="shared" si="97"/>
        <v>0.45152499024159182</v>
      </c>
      <c r="V686" s="6" t="str">
        <f t="shared" si="98"/>
        <v>Needs Check</v>
      </c>
    </row>
    <row r="687" spans="1:22" x14ac:dyDescent="0.25">
      <c r="A687" t="s">
        <v>15</v>
      </c>
      <c r="B687" s="5">
        <v>45354</v>
      </c>
      <c r="C687">
        <v>5</v>
      </c>
      <c r="D687">
        <v>17</v>
      </c>
      <c r="E687">
        <v>36.700000000000003</v>
      </c>
      <c r="F687">
        <v>0</v>
      </c>
      <c r="H687">
        <v>0</v>
      </c>
      <c r="I687">
        <v>0</v>
      </c>
      <c r="J687">
        <v>0</v>
      </c>
      <c r="K687">
        <v>259.06</v>
      </c>
      <c r="L687">
        <f t="shared" si="90"/>
        <v>62</v>
      </c>
      <c r="M687">
        <f t="shared" si="91"/>
        <v>663.40000000000009</v>
      </c>
      <c r="N687">
        <f t="shared" si="92"/>
        <v>5</v>
      </c>
      <c r="O687">
        <f>IFERROR(E687 / VLOOKUP(A687, Baselines!A:B, 2, FALSE) * 100, 0)</f>
        <v>118.21885362387496</v>
      </c>
      <c r="P687" s="6">
        <f t="shared" si="93"/>
        <v>0.65337039731033175</v>
      </c>
      <c r="Q687">
        <f t="shared" si="94"/>
        <v>93.366</v>
      </c>
      <c r="R687" s="6">
        <f t="shared" si="95"/>
        <v>0.93366000000000005</v>
      </c>
      <c r="S687">
        <f t="shared" si="96"/>
        <v>0.85</v>
      </c>
      <c r="T687">
        <f>COUNTIF($A$2:$A687,A687)-1</f>
        <v>61</v>
      </c>
      <c r="U687" s="6">
        <f t="shared" si="97"/>
        <v>0.51852193437984972</v>
      </c>
      <c r="V687" s="6" t="str">
        <f t="shared" si="98"/>
        <v>Needs Check</v>
      </c>
    </row>
    <row r="688" spans="1:22" x14ac:dyDescent="0.25">
      <c r="A688" t="s">
        <v>15</v>
      </c>
      <c r="B688" s="5">
        <v>45361</v>
      </c>
      <c r="C688">
        <v>3</v>
      </c>
      <c r="D688">
        <v>5.0999999999999996</v>
      </c>
      <c r="E688">
        <v>10.9</v>
      </c>
      <c r="F688">
        <v>0</v>
      </c>
      <c r="H688">
        <v>0</v>
      </c>
      <c r="I688">
        <v>0</v>
      </c>
      <c r="J688">
        <v>0</v>
      </c>
      <c r="K688">
        <v>64.430000000000007</v>
      </c>
      <c r="L688">
        <f t="shared" si="90"/>
        <v>63</v>
      </c>
      <c r="M688">
        <f t="shared" si="91"/>
        <v>668.50000000000011</v>
      </c>
      <c r="N688">
        <f t="shared" si="92"/>
        <v>5</v>
      </c>
      <c r="O688">
        <f>IFERROR(E688 / VLOOKUP(A688, Baselines!A:B, 2, FALSE) * 100, 0)</f>
        <v>35.111321648507818</v>
      </c>
      <c r="P688" s="6">
        <f t="shared" si="93"/>
        <v>0.19405278830197861</v>
      </c>
      <c r="Q688">
        <f t="shared" si="94"/>
        <v>93.314999999999998</v>
      </c>
      <c r="R688" s="6">
        <f t="shared" si="95"/>
        <v>0.93314999999999992</v>
      </c>
      <c r="S688">
        <f t="shared" si="96"/>
        <v>0.85</v>
      </c>
      <c r="T688">
        <f>COUNTIF($A$2:$A688,A688)-1</f>
        <v>62</v>
      </c>
      <c r="U688" s="6">
        <f t="shared" si="97"/>
        <v>0.15391830549339261</v>
      </c>
      <c r="V688" s="6" t="str">
        <f t="shared" si="98"/>
        <v>Critical</v>
      </c>
    </row>
    <row r="689" spans="1:22" x14ac:dyDescent="0.25">
      <c r="A689" t="s">
        <v>15</v>
      </c>
      <c r="B689" s="5">
        <v>45368</v>
      </c>
      <c r="C689">
        <v>7</v>
      </c>
      <c r="D689">
        <v>41.3</v>
      </c>
      <c r="E689">
        <v>49.7</v>
      </c>
      <c r="F689">
        <v>1</v>
      </c>
      <c r="G689" t="s">
        <v>24</v>
      </c>
      <c r="H689">
        <v>370.31</v>
      </c>
      <c r="I689">
        <v>0</v>
      </c>
      <c r="J689">
        <v>0</v>
      </c>
      <c r="K689">
        <v>272.47000000000003</v>
      </c>
      <c r="L689">
        <f t="shared" si="90"/>
        <v>64</v>
      </c>
      <c r="M689">
        <f t="shared" si="91"/>
        <v>709.80000000000007</v>
      </c>
      <c r="N689">
        <f t="shared" si="92"/>
        <v>5</v>
      </c>
      <c r="O689">
        <f>IFERROR(E689 / VLOOKUP(A689, Baselines!A:B, 2, FALSE) * 100, 0)</f>
        <v>160.0947418285173</v>
      </c>
      <c r="P689" s="6">
        <f t="shared" si="93"/>
        <v>0.88480950262461799</v>
      </c>
      <c r="Q689">
        <f t="shared" si="94"/>
        <v>92.902000000000001</v>
      </c>
      <c r="R689" s="6">
        <f t="shared" si="95"/>
        <v>0.92901999999999996</v>
      </c>
      <c r="S689">
        <f t="shared" si="96"/>
        <v>0.85</v>
      </c>
      <c r="T689">
        <f>COUNTIF($A$2:$A689,A689)-1</f>
        <v>63</v>
      </c>
      <c r="U689" s="6">
        <f t="shared" si="97"/>
        <v>0.69870486550907418</v>
      </c>
      <c r="V689" s="6" t="str">
        <f t="shared" si="98"/>
        <v>Needs Check</v>
      </c>
    </row>
    <row r="690" spans="1:22" x14ac:dyDescent="0.25">
      <c r="A690" t="s">
        <v>15</v>
      </c>
      <c r="B690" s="5">
        <v>45375</v>
      </c>
      <c r="C690">
        <v>2</v>
      </c>
      <c r="D690">
        <v>7.2</v>
      </c>
      <c r="E690">
        <v>43.8</v>
      </c>
      <c r="F690">
        <v>0</v>
      </c>
      <c r="H690">
        <v>0</v>
      </c>
      <c r="I690">
        <v>0</v>
      </c>
      <c r="J690">
        <v>0</v>
      </c>
      <c r="K690">
        <v>86.15</v>
      </c>
      <c r="L690">
        <f t="shared" si="90"/>
        <v>65</v>
      </c>
      <c r="M690">
        <f t="shared" si="91"/>
        <v>717.00000000000011</v>
      </c>
      <c r="N690">
        <f t="shared" si="92"/>
        <v>5</v>
      </c>
      <c r="O690">
        <f>IFERROR(E690 / VLOOKUP(A690, Baselines!A:B, 2, FALSE) * 100, 0)</f>
        <v>141.08953102794882</v>
      </c>
      <c r="P690" s="6">
        <f t="shared" si="93"/>
        <v>0.7797717548281341</v>
      </c>
      <c r="Q690">
        <f t="shared" si="94"/>
        <v>92.83</v>
      </c>
      <c r="R690" s="6">
        <f t="shared" si="95"/>
        <v>0.92830000000000001</v>
      </c>
      <c r="S690">
        <f t="shared" si="96"/>
        <v>0.85</v>
      </c>
      <c r="T690">
        <f>COUNTIF($A$2:$A690,A690)-1</f>
        <v>64</v>
      </c>
      <c r="U690" s="6">
        <f t="shared" si="97"/>
        <v>0.61528280200591334</v>
      </c>
      <c r="V690" s="6" t="str">
        <f t="shared" si="98"/>
        <v>Needs Check</v>
      </c>
    </row>
    <row r="691" spans="1:22" x14ac:dyDescent="0.25">
      <c r="A691" t="s">
        <v>15</v>
      </c>
      <c r="B691" s="5">
        <v>45382</v>
      </c>
      <c r="C691">
        <v>2</v>
      </c>
      <c r="D691">
        <v>11.2</v>
      </c>
      <c r="E691">
        <v>37.9</v>
      </c>
      <c r="F691">
        <v>0</v>
      </c>
      <c r="H691">
        <v>0</v>
      </c>
      <c r="I691">
        <v>0</v>
      </c>
      <c r="J691">
        <v>0</v>
      </c>
      <c r="K691">
        <v>123.17</v>
      </c>
      <c r="L691">
        <f t="shared" si="90"/>
        <v>66</v>
      </c>
      <c r="M691">
        <f t="shared" si="91"/>
        <v>728.20000000000016</v>
      </c>
      <c r="N691">
        <f t="shared" si="92"/>
        <v>5</v>
      </c>
      <c r="O691">
        <f>IFERROR(E691 / VLOOKUP(A691, Baselines!A:B, 2, FALSE) * 100, 0)</f>
        <v>122.08432022738039</v>
      </c>
      <c r="P691" s="6">
        <f t="shared" si="93"/>
        <v>0.67473400703165032</v>
      </c>
      <c r="Q691">
        <f t="shared" si="94"/>
        <v>92.718000000000004</v>
      </c>
      <c r="R691" s="6">
        <f t="shared" si="95"/>
        <v>0.92718</v>
      </c>
      <c r="S691">
        <f t="shared" si="96"/>
        <v>0.85</v>
      </c>
      <c r="T691">
        <f>COUNTIF($A$2:$A691,A691)-1</f>
        <v>65</v>
      </c>
      <c r="U691" s="6">
        <f t="shared" si="97"/>
        <v>0.53175989514366473</v>
      </c>
      <c r="V691" s="6" t="str">
        <f t="shared" si="98"/>
        <v>Needs Check</v>
      </c>
    </row>
    <row r="692" spans="1:22" x14ac:dyDescent="0.25">
      <c r="A692" t="s">
        <v>15</v>
      </c>
      <c r="B692" s="5">
        <v>45389</v>
      </c>
      <c r="C692">
        <v>5</v>
      </c>
      <c r="D692">
        <v>10.5</v>
      </c>
      <c r="E692">
        <v>19.7</v>
      </c>
      <c r="F692">
        <v>0</v>
      </c>
      <c r="H692">
        <v>0</v>
      </c>
      <c r="I692">
        <v>0</v>
      </c>
      <c r="J692">
        <v>0</v>
      </c>
      <c r="K692">
        <v>156.9</v>
      </c>
      <c r="L692">
        <f t="shared" si="90"/>
        <v>67</v>
      </c>
      <c r="M692">
        <f t="shared" si="91"/>
        <v>738.70000000000016</v>
      </c>
      <c r="N692">
        <f t="shared" si="92"/>
        <v>5</v>
      </c>
      <c r="O692">
        <f>IFERROR(E692 / VLOOKUP(A692, Baselines!A:B, 2, FALSE) * 100, 0)</f>
        <v>63.458076740881097</v>
      </c>
      <c r="P692" s="6">
        <f t="shared" si="93"/>
        <v>0.3507192595916494</v>
      </c>
      <c r="Q692">
        <f t="shared" si="94"/>
        <v>92.613</v>
      </c>
      <c r="R692" s="6">
        <f t="shared" si="95"/>
        <v>0.92613000000000001</v>
      </c>
      <c r="S692">
        <f t="shared" si="96"/>
        <v>0.85</v>
      </c>
      <c r="T692">
        <f>COUNTIF($A$2:$A692,A692)-1</f>
        <v>66</v>
      </c>
      <c r="U692" s="6">
        <f t="shared" si="97"/>
        <v>0.27608988370277215</v>
      </c>
      <c r="V692" s="6" t="str">
        <f t="shared" si="98"/>
        <v>Critical</v>
      </c>
    </row>
    <row r="693" spans="1:22" x14ac:dyDescent="0.25">
      <c r="A693" t="s">
        <v>15</v>
      </c>
      <c r="B693" s="5">
        <v>45396</v>
      </c>
      <c r="C693">
        <v>5</v>
      </c>
      <c r="D693">
        <v>28</v>
      </c>
      <c r="E693">
        <v>12.3</v>
      </c>
      <c r="F693">
        <v>0</v>
      </c>
      <c r="H693">
        <v>0</v>
      </c>
      <c r="I693">
        <v>0</v>
      </c>
      <c r="J693">
        <v>0</v>
      </c>
      <c r="K693">
        <v>313.97000000000003</v>
      </c>
      <c r="L693">
        <f t="shared" si="90"/>
        <v>68</v>
      </c>
      <c r="M693">
        <f t="shared" si="91"/>
        <v>766.70000000000016</v>
      </c>
      <c r="N693">
        <f t="shared" si="92"/>
        <v>5</v>
      </c>
      <c r="O693">
        <f>IFERROR(E693 / VLOOKUP(A693, Baselines!A:B, 2, FALSE) * 100, 0)</f>
        <v>39.621032685930842</v>
      </c>
      <c r="P693" s="6">
        <f t="shared" si="93"/>
        <v>0.21897699964351716</v>
      </c>
      <c r="Q693">
        <f t="shared" si="94"/>
        <v>92.332999999999998</v>
      </c>
      <c r="R693" s="6">
        <f t="shared" si="95"/>
        <v>0.92332999999999998</v>
      </c>
      <c r="S693">
        <f t="shared" si="96"/>
        <v>0.85</v>
      </c>
      <c r="T693">
        <f>COUNTIF($A$2:$A693,A693)-1</f>
        <v>67</v>
      </c>
      <c r="U693" s="6">
        <f t="shared" si="97"/>
        <v>0.17185982811872139</v>
      </c>
      <c r="V693" s="6" t="str">
        <f t="shared" si="98"/>
        <v>Critical</v>
      </c>
    </row>
    <row r="694" spans="1:22" x14ac:dyDescent="0.25">
      <c r="A694" t="s">
        <v>15</v>
      </c>
      <c r="B694" s="5">
        <v>45403</v>
      </c>
      <c r="C694">
        <v>0</v>
      </c>
      <c r="D694">
        <v>0</v>
      </c>
      <c r="E694">
        <v>0</v>
      </c>
      <c r="F694">
        <v>0</v>
      </c>
      <c r="H694">
        <v>0</v>
      </c>
      <c r="I694">
        <v>0</v>
      </c>
      <c r="J694">
        <v>0</v>
      </c>
      <c r="K694">
        <v>0</v>
      </c>
      <c r="L694">
        <f t="shared" si="90"/>
        <v>69</v>
      </c>
      <c r="M694">
        <f t="shared" si="91"/>
        <v>766.70000000000016</v>
      </c>
      <c r="N694">
        <f t="shared" si="92"/>
        <v>5</v>
      </c>
      <c r="O694">
        <f>IFERROR(E694 / VLOOKUP(A694, Baselines!A:B, 2, FALSE) * 100, 0)</f>
        <v>0</v>
      </c>
      <c r="P694" s="6">
        <f t="shared" si="93"/>
        <v>0</v>
      </c>
      <c r="Q694">
        <f t="shared" si="94"/>
        <v>92.332999999999998</v>
      </c>
      <c r="R694" s="6">
        <f t="shared" si="95"/>
        <v>0.92332999999999998</v>
      </c>
      <c r="S694">
        <f t="shared" si="96"/>
        <v>0.85</v>
      </c>
      <c r="T694">
        <f>COUNTIF($A$2:$A694,A694)-1</f>
        <v>68</v>
      </c>
      <c r="U694" s="6">
        <f t="shared" si="97"/>
        <v>0</v>
      </c>
      <c r="V694" s="6" t="str">
        <f t="shared" si="98"/>
        <v>Critical</v>
      </c>
    </row>
    <row r="695" spans="1:22" x14ac:dyDescent="0.25">
      <c r="A695" t="s">
        <v>15</v>
      </c>
      <c r="B695" s="5">
        <v>45410</v>
      </c>
      <c r="C695">
        <v>6</v>
      </c>
      <c r="D695">
        <v>22.2</v>
      </c>
      <c r="E695">
        <v>26.2</v>
      </c>
      <c r="F695">
        <v>0</v>
      </c>
      <c r="H695">
        <v>0</v>
      </c>
      <c r="I695">
        <v>0</v>
      </c>
      <c r="J695">
        <v>0</v>
      </c>
      <c r="K695">
        <v>314.32</v>
      </c>
      <c r="L695">
        <f t="shared" si="90"/>
        <v>70</v>
      </c>
      <c r="M695">
        <f t="shared" si="91"/>
        <v>788.9000000000002</v>
      </c>
      <c r="N695">
        <f t="shared" si="92"/>
        <v>5</v>
      </c>
      <c r="O695">
        <f>IFERROR(E695 / VLOOKUP(A695, Baselines!A:B, 2, FALSE) * 100, 0)</f>
        <v>84.39602084320228</v>
      </c>
      <c r="P695" s="6">
        <f t="shared" si="93"/>
        <v>0.46643881224879263</v>
      </c>
      <c r="Q695">
        <f t="shared" si="94"/>
        <v>92.111000000000004</v>
      </c>
      <c r="R695" s="6">
        <f t="shared" si="95"/>
        <v>0.9211100000000001</v>
      </c>
      <c r="S695">
        <f t="shared" si="96"/>
        <v>0.85</v>
      </c>
      <c r="T695">
        <f>COUNTIF($A$2:$A695,A695)-1</f>
        <v>69</v>
      </c>
      <c r="U695" s="6">
        <f t="shared" si="97"/>
        <v>0.36519523619791261</v>
      </c>
      <c r="V695" s="6" t="str">
        <f t="shared" si="98"/>
        <v>Needs Check</v>
      </c>
    </row>
    <row r="696" spans="1:22" x14ac:dyDescent="0.25">
      <c r="A696" t="s">
        <v>15</v>
      </c>
      <c r="B696" s="5">
        <v>45417</v>
      </c>
      <c r="C696">
        <v>2</v>
      </c>
      <c r="D696">
        <v>4.5999999999999996</v>
      </c>
      <c r="E696">
        <v>33.9</v>
      </c>
      <c r="F696">
        <v>0</v>
      </c>
      <c r="H696">
        <v>0</v>
      </c>
      <c r="I696">
        <v>0</v>
      </c>
      <c r="J696">
        <v>0</v>
      </c>
      <c r="K696">
        <v>29.95</v>
      </c>
      <c r="L696">
        <f t="shared" si="90"/>
        <v>71</v>
      </c>
      <c r="M696">
        <f t="shared" si="91"/>
        <v>793.50000000000023</v>
      </c>
      <c r="N696">
        <f t="shared" si="92"/>
        <v>5</v>
      </c>
      <c r="O696">
        <f>IFERROR(E696 / VLOOKUP(A696, Baselines!A:B, 2, FALSE) * 100, 0)</f>
        <v>109.19943154902889</v>
      </c>
      <c r="P696" s="6">
        <f t="shared" si="93"/>
        <v>0.60352197462725443</v>
      </c>
      <c r="Q696">
        <f t="shared" si="94"/>
        <v>92.064999999999998</v>
      </c>
      <c r="R696" s="6">
        <f t="shared" si="95"/>
        <v>0.92064999999999997</v>
      </c>
      <c r="S696">
        <f t="shared" si="96"/>
        <v>0.85</v>
      </c>
      <c r="T696">
        <f>COUNTIF($A$2:$A696,A696)-1</f>
        <v>70</v>
      </c>
      <c r="U696" s="6">
        <f t="shared" si="97"/>
        <v>0.47228763004949453</v>
      </c>
      <c r="V696" s="6" t="str">
        <f t="shared" si="98"/>
        <v>Needs Check</v>
      </c>
    </row>
    <row r="697" spans="1:22" x14ac:dyDescent="0.25">
      <c r="A697" t="s">
        <v>15</v>
      </c>
      <c r="B697" s="5">
        <v>45424</v>
      </c>
      <c r="C697">
        <v>1</v>
      </c>
      <c r="D697">
        <v>4.9000000000000004</v>
      </c>
      <c r="E697">
        <v>10.3</v>
      </c>
      <c r="F697">
        <v>0</v>
      </c>
      <c r="H697">
        <v>0</v>
      </c>
      <c r="I697">
        <v>0</v>
      </c>
      <c r="J697">
        <v>0</v>
      </c>
      <c r="K697">
        <v>31.29</v>
      </c>
      <c r="L697">
        <f t="shared" si="90"/>
        <v>72</v>
      </c>
      <c r="M697">
        <f t="shared" si="91"/>
        <v>798.4000000000002</v>
      </c>
      <c r="N697">
        <f t="shared" si="92"/>
        <v>5</v>
      </c>
      <c r="O697">
        <f>IFERROR(E697 / VLOOKUP(A697, Baselines!A:B, 2, FALSE) * 100, 0)</f>
        <v>33.178588346755092</v>
      </c>
      <c r="P697" s="6">
        <f t="shared" si="93"/>
        <v>0.18337098344131922</v>
      </c>
      <c r="Q697">
        <f t="shared" si="94"/>
        <v>92.015999999999991</v>
      </c>
      <c r="R697" s="6">
        <f t="shared" si="95"/>
        <v>0.92015999999999987</v>
      </c>
      <c r="S697">
        <f t="shared" si="96"/>
        <v>0.85</v>
      </c>
      <c r="T697">
        <f>COUNTIF($A$2:$A697,A697)-1</f>
        <v>71</v>
      </c>
      <c r="U697" s="6">
        <f t="shared" si="97"/>
        <v>0.14342104750485962</v>
      </c>
      <c r="V697" s="6" t="str">
        <f t="shared" si="98"/>
        <v>Critical</v>
      </c>
    </row>
    <row r="698" spans="1:22" x14ac:dyDescent="0.25">
      <c r="A698" t="s">
        <v>15</v>
      </c>
      <c r="B698" s="5">
        <v>45431</v>
      </c>
      <c r="C698">
        <v>2</v>
      </c>
      <c r="D698">
        <v>12</v>
      </c>
      <c r="E698">
        <v>10.1</v>
      </c>
      <c r="F698">
        <v>0</v>
      </c>
      <c r="H698">
        <v>0</v>
      </c>
      <c r="I698">
        <v>0</v>
      </c>
      <c r="J698">
        <v>0</v>
      </c>
      <c r="K698">
        <v>237.07</v>
      </c>
      <c r="L698">
        <f t="shared" si="90"/>
        <v>73</v>
      </c>
      <c r="M698">
        <f t="shared" si="91"/>
        <v>810.4000000000002</v>
      </c>
      <c r="N698">
        <f t="shared" si="92"/>
        <v>5</v>
      </c>
      <c r="O698">
        <f>IFERROR(E698 / VLOOKUP(A698, Baselines!A:B, 2, FALSE) * 100, 0)</f>
        <v>32.534343912837514</v>
      </c>
      <c r="P698" s="6">
        <f t="shared" si="93"/>
        <v>0.1798103818210994</v>
      </c>
      <c r="Q698">
        <f t="shared" si="94"/>
        <v>91.896000000000001</v>
      </c>
      <c r="R698" s="6">
        <f t="shared" si="95"/>
        <v>0.91896</v>
      </c>
      <c r="S698">
        <f t="shared" si="96"/>
        <v>0.85</v>
      </c>
      <c r="T698">
        <f>COUNTIF($A$2:$A698,A698)-1</f>
        <v>72</v>
      </c>
      <c r="U698" s="6">
        <f t="shared" si="97"/>
        <v>0.14045276620656988</v>
      </c>
      <c r="V698" s="6" t="str">
        <f t="shared" si="98"/>
        <v>Critical</v>
      </c>
    </row>
    <row r="699" spans="1:22" x14ac:dyDescent="0.25">
      <c r="A699" t="s">
        <v>15</v>
      </c>
      <c r="B699" s="5">
        <v>45438</v>
      </c>
      <c r="C699">
        <v>5</v>
      </c>
      <c r="D699">
        <v>21</v>
      </c>
      <c r="E699">
        <v>46.7</v>
      </c>
      <c r="F699">
        <v>0</v>
      </c>
      <c r="H699">
        <v>0</v>
      </c>
      <c r="I699">
        <v>0</v>
      </c>
      <c r="J699">
        <v>0</v>
      </c>
      <c r="K699">
        <v>132.57</v>
      </c>
      <c r="L699">
        <f t="shared" si="90"/>
        <v>74</v>
      </c>
      <c r="M699">
        <f t="shared" si="91"/>
        <v>831.4000000000002</v>
      </c>
      <c r="N699">
        <f t="shared" si="92"/>
        <v>5</v>
      </c>
      <c r="O699">
        <f>IFERROR(E699 / VLOOKUP(A699, Baselines!A:B, 2, FALSE) * 100, 0)</f>
        <v>150.43107531975369</v>
      </c>
      <c r="P699" s="6">
        <f t="shared" si="93"/>
        <v>0.83140047832132125</v>
      </c>
      <c r="Q699">
        <f t="shared" si="94"/>
        <v>91.686000000000007</v>
      </c>
      <c r="R699" s="6">
        <f t="shared" si="95"/>
        <v>0.91686000000000012</v>
      </c>
      <c r="S699">
        <f t="shared" si="96"/>
        <v>0.85</v>
      </c>
      <c r="T699">
        <f>COUNTIF($A$2:$A699,A699)-1</f>
        <v>73</v>
      </c>
      <c r="U699" s="6">
        <f t="shared" si="97"/>
        <v>0.64793616617063365</v>
      </c>
      <c r="V699" s="6" t="str">
        <f t="shared" si="98"/>
        <v>Needs Check</v>
      </c>
    </row>
    <row r="700" spans="1:22" x14ac:dyDescent="0.25">
      <c r="A700" t="s">
        <v>15</v>
      </c>
      <c r="B700" s="5">
        <v>45445</v>
      </c>
      <c r="C700">
        <v>2</v>
      </c>
      <c r="D700">
        <v>10.8</v>
      </c>
      <c r="E700">
        <v>23.2</v>
      </c>
      <c r="F700">
        <v>1</v>
      </c>
      <c r="G700" t="s">
        <v>24</v>
      </c>
      <c r="H700">
        <v>174.11</v>
      </c>
      <c r="I700">
        <v>1</v>
      </c>
      <c r="J700">
        <v>1</v>
      </c>
      <c r="K700">
        <v>187.07</v>
      </c>
      <c r="L700">
        <f t="shared" si="90"/>
        <v>75</v>
      </c>
      <c r="M700">
        <f t="shared" si="91"/>
        <v>842.20000000000016</v>
      </c>
      <c r="N700">
        <f t="shared" si="92"/>
        <v>6</v>
      </c>
      <c r="O700">
        <f>IFERROR(E700 / VLOOKUP(A700, Baselines!A:B, 2, FALSE) * 100, 0)</f>
        <v>74.732354334438654</v>
      </c>
      <c r="P700" s="6">
        <f t="shared" si="93"/>
        <v>0.41302978794549572</v>
      </c>
      <c r="Q700">
        <f t="shared" si="94"/>
        <v>91.578000000000003</v>
      </c>
      <c r="R700" s="6">
        <f t="shared" si="95"/>
        <v>0.91578000000000004</v>
      </c>
      <c r="S700">
        <f t="shared" si="96"/>
        <v>0.82000000000000006</v>
      </c>
      <c r="T700">
        <f>COUNTIF($A$2:$A700,A700)-1</f>
        <v>74</v>
      </c>
      <c r="U700" s="6">
        <f t="shared" si="97"/>
        <v>0.31016042374787539</v>
      </c>
      <c r="V700" s="6" t="str">
        <f t="shared" si="98"/>
        <v>Needs Check</v>
      </c>
    </row>
    <row r="701" spans="1:22" x14ac:dyDescent="0.25">
      <c r="A701" t="s">
        <v>15</v>
      </c>
      <c r="B701" s="5">
        <v>45452</v>
      </c>
      <c r="C701">
        <v>3</v>
      </c>
      <c r="D701">
        <v>14.4</v>
      </c>
      <c r="E701">
        <v>45.9</v>
      </c>
      <c r="F701">
        <v>0</v>
      </c>
      <c r="H701">
        <v>0</v>
      </c>
      <c r="I701">
        <v>0</v>
      </c>
      <c r="J701">
        <v>0</v>
      </c>
      <c r="K701">
        <v>129.74</v>
      </c>
      <c r="L701">
        <f t="shared" si="90"/>
        <v>76</v>
      </c>
      <c r="M701">
        <f t="shared" si="91"/>
        <v>856.60000000000014</v>
      </c>
      <c r="N701">
        <f t="shared" si="92"/>
        <v>6</v>
      </c>
      <c r="O701">
        <f>IFERROR(E701 / VLOOKUP(A701, Baselines!A:B, 2, FALSE) * 100, 0)</f>
        <v>147.85409758408338</v>
      </c>
      <c r="P701" s="6">
        <f t="shared" si="93"/>
        <v>0.81715807184044198</v>
      </c>
      <c r="Q701">
        <f t="shared" si="94"/>
        <v>91.433999999999997</v>
      </c>
      <c r="R701" s="6">
        <f t="shared" si="95"/>
        <v>0.91433999999999993</v>
      </c>
      <c r="S701">
        <f t="shared" si="96"/>
        <v>0.82000000000000006</v>
      </c>
      <c r="T701">
        <f>COUNTIF($A$2:$A701,A701)-1</f>
        <v>75</v>
      </c>
      <c r="U701" s="6">
        <f t="shared" si="97"/>
        <v>0.6126714553534035</v>
      </c>
      <c r="V701" s="6" t="str">
        <f t="shared" si="98"/>
        <v>Needs Check</v>
      </c>
    </row>
    <row r="702" spans="1:22" x14ac:dyDescent="0.25">
      <c r="A702" t="s">
        <v>15</v>
      </c>
      <c r="B702" s="5">
        <v>45459</v>
      </c>
      <c r="C702">
        <v>4</v>
      </c>
      <c r="D702">
        <v>15.6</v>
      </c>
      <c r="E702">
        <v>31</v>
      </c>
      <c r="F702">
        <v>0</v>
      </c>
      <c r="H702">
        <v>0</v>
      </c>
      <c r="I702">
        <v>0</v>
      </c>
      <c r="J702">
        <v>0</v>
      </c>
      <c r="K702">
        <v>93.2</v>
      </c>
      <c r="L702">
        <f t="shared" si="90"/>
        <v>77</v>
      </c>
      <c r="M702">
        <f t="shared" si="91"/>
        <v>872.20000000000016</v>
      </c>
      <c r="N702">
        <f t="shared" si="92"/>
        <v>6</v>
      </c>
      <c r="O702">
        <f>IFERROR(E702 / VLOOKUP(A702, Baselines!A:B, 2, FALSE) * 100, 0)</f>
        <v>99.857887257224064</v>
      </c>
      <c r="P702" s="6">
        <f t="shared" si="93"/>
        <v>0.55189325113406751</v>
      </c>
      <c r="Q702">
        <f t="shared" si="94"/>
        <v>91.277999999999992</v>
      </c>
      <c r="R702" s="6">
        <f t="shared" si="95"/>
        <v>0.91277999999999992</v>
      </c>
      <c r="S702">
        <f t="shared" si="96"/>
        <v>0.82000000000000006</v>
      </c>
      <c r="T702">
        <f>COUNTIF($A$2:$A702,A702)-1</f>
        <v>76</v>
      </c>
      <c r="U702" s="6">
        <f t="shared" si="97"/>
        <v>0.41308083985152638</v>
      </c>
      <c r="V702" s="6" t="str">
        <f t="shared" si="98"/>
        <v>Needs Check</v>
      </c>
    </row>
    <row r="703" spans="1:22" x14ac:dyDescent="0.25">
      <c r="A703" t="s">
        <v>15</v>
      </c>
      <c r="B703" s="5">
        <v>45466</v>
      </c>
      <c r="C703">
        <v>4</v>
      </c>
      <c r="D703">
        <v>5.6</v>
      </c>
      <c r="E703">
        <v>41</v>
      </c>
      <c r="F703">
        <v>0</v>
      </c>
      <c r="H703">
        <v>0</v>
      </c>
      <c r="I703">
        <v>0</v>
      </c>
      <c r="J703">
        <v>0</v>
      </c>
      <c r="K703">
        <v>46.8</v>
      </c>
      <c r="L703">
        <f t="shared" si="90"/>
        <v>78</v>
      </c>
      <c r="M703">
        <f t="shared" si="91"/>
        <v>877.80000000000018</v>
      </c>
      <c r="N703">
        <f t="shared" si="92"/>
        <v>6</v>
      </c>
      <c r="O703">
        <f>IFERROR(E703 / VLOOKUP(A703, Baselines!A:B, 2, FALSE) * 100, 0)</f>
        <v>132.07010895310282</v>
      </c>
      <c r="P703" s="6">
        <f t="shared" si="93"/>
        <v>0.72992333214505722</v>
      </c>
      <c r="Q703">
        <f t="shared" si="94"/>
        <v>91.222000000000008</v>
      </c>
      <c r="R703" s="6">
        <f t="shared" si="95"/>
        <v>0.91222000000000003</v>
      </c>
      <c r="S703">
        <f t="shared" si="96"/>
        <v>0.82000000000000006</v>
      </c>
      <c r="T703">
        <f>COUNTIF($A$2:$A703,A703)-1</f>
        <v>77</v>
      </c>
      <c r="U703" s="6">
        <f t="shared" si="97"/>
        <v>0.54599754288047864</v>
      </c>
      <c r="V703" s="6" t="str">
        <f t="shared" si="98"/>
        <v>Needs Check</v>
      </c>
    </row>
    <row r="704" spans="1:22" x14ac:dyDescent="0.25">
      <c r="A704" t="s">
        <v>15</v>
      </c>
      <c r="B704" s="5">
        <v>45473</v>
      </c>
      <c r="C704">
        <v>4</v>
      </c>
      <c r="D704">
        <v>2.8</v>
      </c>
      <c r="E704">
        <v>44.1</v>
      </c>
      <c r="F704">
        <v>0</v>
      </c>
      <c r="H704">
        <v>0</v>
      </c>
      <c r="I704">
        <v>0</v>
      </c>
      <c r="J704">
        <v>0</v>
      </c>
      <c r="K704">
        <v>48.03</v>
      </c>
      <c r="L704">
        <f t="shared" si="90"/>
        <v>79</v>
      </c>
      <c r="M704">
        <f t="shared" si="91"/>
        <v>880.60000000000014</v>
      </c>
      <c r="N704">
        <f t="shared" si="92"/>
        <v>6</v>
      </c>
      <c r="O704">
        <f>IFERROR(E704 / VLOOKUP(A704, Baselines!A:B, 2, FALSE) * 100, 0)</f>
        <v>142.0558976788252</v>
      </c>
      <c r="P704" s="6">
        <f t="shared" si="93"/>
        <v>0.78511265725846391</v>
      </c>
      <c r="Q704">
        <f t="shared" si="94"/>
        <v>91.194000000000003</v>
      </c>
      <c r="R704" s="6">
        <f t="shared" si="95"/>
        <v>0.91193999999999997</v>
      </c>
      <c r="S704">
        <f t="shared" si="96"/>
        <v>0.82000000000000006</v>
      </c>
      <c r="T704">
        <f>COUNTIF($A$2:$A704,A704)-1</f>
        <v>78</v>
      </c>
      <c r="U704" s="6">
        <f t="shared" si="97"/>
        <v>0.58710002206143264</v>
      </c>
      <c r="V704" s="6" t="str">
        <f t="shared" si="98"/>
        <v>Needs Check</v>
      </c>
    </row>
    <row r="705" spans="1:22" x14ac:dyDescent="0.25">
      <c r="A705" t="s">
        <v>15</v>
      </c>
      <c r="B705" s="5">
        <v>45480</v>
      </c>
      <c r="C705">
        <v>5</v>
      </c>
      <c r="D705">
        <v>28.5</v>
      </c>
      <c r="E705">
        <v>22.3</v>
      </c>
      <c r="F705">
        <v>0</v>
      </c>
      <c r="H705">
        <v>0</v>
      </c>
      <c r="I705">
        <v>0</v>
      </c>
      <c r="J705">
        <v>0</v>
      </c>
      <c r="K705">
        <v>321.18</v>
      </c>
      <c r="L705">
        <f t="shared" si="90"/>
        <v>80</v>
      </c>
      <c r="M705">
        <f t="shared" si="91"/>
        <v>909.10000000000014</v>
      </c>
      <c r="N705">
        <f t="shared" si="92"/>
        <v>6</v>
      </c>
      <c r="O705">
        <f>IFERROR(E705 / VLOOKUP(A705, Baselines!A:B, 2, FALSE) * 100, 0)</f>
        <v>71.833254381809581</v>
      </c>
      <c r="P705" s="6">
        <f t="shared" si="93"/>
        <v>0.39700708065450674</v>
      </c>
      <c r="Q705">
        <f t="shared" si="94"/>
        <v>90.908999999999992</v>
      </c>
      <c r="R705" s="6">
        <f t="shared" si="95"/>
        <v>0.90908999999999995</v>
      </c>
      <c r="S705">
        <f t="shared" si="96"/>
        <v>0.82000000000000006</v>
      </c>
      <c r="T705">
        <f>COUNTIF($A$2:$A705,A705)-1</f>
        <v>79</v>
      </c>
      <c r="U705" s="6">
        <f t="shared" si="97"/>
        <v>0.29595043690080858</v>
      </c>
      <c r="V705" s="6" t="str">
        <f t="shared" si="98"/>
        <v>Critical</v>
      </c>
    </row>
    <row r="706" spans="1:22" x14ac:dyDescent="0.25">
      <c r="A706" t="s">
        <v>15</v>
      </c>
      <c r="B706" s="5">
        <v>45487</v>
      </c>
      <c r="C706">
        <v>3</v>
      </c>
      <c r="D706">
        <v>14.7</v>
      </c>
      <c r="E706">
        <v>43.9</v>
      </c>
      <c r="F706">
        <v>0</v>
      </c>
      <c r="H706">
        <v>0</v>
      </c>
      <c r="I706">
        <v>0</v>
      </c>
      <c r="J706">
        <v>0</v>
      </c>
      <c r="K706">
        <v>175.21</v>
      </c>
      <c r="L706">
        <f t="shared" ref="L706:L769" si="99">COUNTIFS($A$2:$A$2000,A706,$B$2:$B$2000,"&lt;="&amp;B706)</f>
        <v>81</v>
      </c>
      <c r="M706">
        <f t="shared" ref="M706:M769" si="100">SUMIFS($D$2:$D$1561, $A$2:$A$1561, A706, $B$2:$B$1561, "&lt;=" &amp; B706)</f>
        <v>923.80000000000018</v>
      </c>
      <c r="N706">
        <f t="shared" ref="N706:N769" si="101">SUMIFS($I$2:$I$1561, $A$2:$A$1561, A706, $B$2:$B$1561, "&lt;=" &amp; B706, $D$2:$D$1561, "&gt;" &amp; 0)</f>
        <v>6</v>
      </c>
      <c r="O706">
        <f>IFERROR(E706 / VLOOKUP(A706, Baselines!A:B, 2, FALSE) * 100, 0)</f>
        <v>141.41165324490763</v>
      </c>
      <c r="P706" s="6">
        <f t="shared" ref="P706:P769" si="102">O706 / MAX($O$2:$O$1561)</f>
        <v>0.78155205563824404</v>
      </c>
      <c r="Q706">
        <f t="shared" ref="Q706:Q769" si="103">MAX(0, MIN(100, 100*(1 - (M706/10000))))</f>
        <v>90.762</v>
      </c>
      <c r="R706" s="6">
        <f t="shared" ref="R706:R769" si="104">Q706/100</f>
        <v>0.90761999999999998</v>
      </c>
      <c r="S706">
        <f t="shared" ref="S706:S769" si="105">MAX(0, 1 - 0.03 * N706)</f>
        <v>0.82000000000000006</v>
      </c>
      <c r="T706">
        <f>COUNTIF($A$2:$A706,A706)-1</f>
        <v>80</v>
      </c>
      <c r="U706" s="6">
        <f t="shared" ref="U706:U769" si="106">MAX(0, MIN(1, R706 * S706 * P706))</f>
        <v>0.58166886692547415</v>
      </c>
      <c r="V706" s="6" t="str">
        <f t="shared" ref="V706:V769" si="107">IF(U706&gt;0.7,"Good",IF(U706&gt;0.3,"Needs Check","Critical"))</f>
        <v>Needs Check</v>
      </c>
    </row>
    <row r="707" spans="1:22" x14ac:dyDescent="0.25">
      <c r="A707" t="s">
        <v>15</v>
      </c>
      <c r="B707" s="5">
        <v>45494</v>
      </c>
      <c r="C707">
        <v>2</v>
      </c>
      <c r="D707">
        <v>1.4</v>
      </c>
      <c r="E707">
        <v>12.3</v>
      </c>
      <c r="F707">
        <v>0</v>
      </c>
      <c r="H707">
        <v>0</v>
      </c>
      <c r="I707">
        <v>0</v>
      </c>
      <c r="J707">
        <v>0</v>
      </c>
      <c r="K707">
        <v>27.96</v>
      </c>
      <c r="L707">
        <f t="shared" si="99"/>
        <v>82</v>
      </c>
      <c r="M707">
        <f t="shared" si="100"/>
        <v>925.20000000000016</v>
      </c>
      <c r="N707">
        <f t="shared" si="101"/>
        <v>6</v>
      </c>
      <c r="O707">
        <f>IFERROR(E707 / VLOOKUP(A707, Baselines!A:B, 2, FALSE) * 100, 0)</f>
        <v>39.621032685930842</v>
      </c>
      <c r="P707" s="6">
        <f t="shared" si="102"/>
        <v>0.21897699964351716</v>
      </c>
      <c r="Q707">
        <f t="shared" si="103"/>
        <v>90.74799999999999</v>
      </c>
      <c r="R707" s="6">
        <f t="shared" si="104"/>
        <v>0.90747999999999995</v>
      </c>
      <c r="S707">
        <f t="shared" si="105"/>
        <v>0.82000000000000006</v>
      </c>
      <c r="T707">
        <f>COUNTIF($A$2:$A707,A707)-1</f>
        <v>81</v>
      </c>
      <c r="U707" s="6">
        <f t="shared" si="106"/>
        <v>0.16294814306192915</v>
      </c>
      <c r="V707" s="6" t="str">
        <f t="shared" si="107"/>
        <v>Critical</v>
      </c>
    </row>
    <row r="708" spans="1:22" x14ac:dyDescent="0.25">
      <c r="A708" t="s">
        <v>15</v>
      </c>
      <c r="B708" s="5">
        <v>45501</v>
      </c>
      <c r="C708">
        <v>2</v>
      </c>
      <c r="D708">
        <v>2.6</v>
      </c>
      <c r="E708">
        <v>12.9</v>
      </c>
      <c r="F708">
        <v>0</v>
      </c>
      <c r="H708">
        <v>0</v>
      </c>
      <c r="I708">
        <v>0</v>
      </c>
      <c r="J708">
        <v>0</v>
      </c>
      <c r="K708">
        <v>35.590000000000003</v>
      </c>
      <c r="L708">
        <f t="shared" si="99"/>
        <v>83</v>
      </c>
      <c r="M708">
        <f t="shared" si="100"/>
        <v>927.80000000000018</v>
      </c>
      <c r="N708">
        <f t="shared" si="101"/>
        <v>6</v>
      </c>
      <c r="O708">
        <f>IFERROR(E708 / VLOOKUP(A708, Baselines!A:B, 2, FALSE) * 100, 0)</f>
        <v>41.553765987683569</v>
      </c>
      <c r="P708" s="6">
        <f t="shared" si="102"/>
        <v>0.22965880450417653</v>
      </c>
      <c r="Q708">
        <f t="shared" si="103"/>
        <v>90.722000000000008</v>
      </c>
      <c r="R708" s="6">
        <f t="shared" si="104"/>
        <v>0.90722000000000014</v>
      </c>
      <c r="S708">
        <f t="shared" si="105"/>
        <v>0.82000000000000006</v>
      </c>
      <c r="T708">
        <f>COUNTIF($A$2:$A708,A708)-1</f>
        <v>82</v>
      </c>
      <c r="U708" s="6">
        <f t="shared" si="106"/>
        <v>0.17084786971026883</v>
      </c>
      <c r="V708" s="6" t="str">
        <f t="shared" si="107"/>
        <v>Critical</v>
      </c>
    </row>
    <row r="709" spans="1:22" x14ac:dyDescent="0.25">
      <c r="A709" t="s">
        <v>15</v>
      </c>
      <c r="B709" s="5">
        <v>45508</v>
      </c>
      <c r="C709">
        <v>7</v>
      </c>
      <c r="D709">
        <v>20.3</v>
      </c>
      <c r="E709">
        <v>14.9</v>
      </c>
      <c r="F709">
        <v>0</v>
      </c>
      <c r="H709">
        <v>0</v>
      </c>
      <c r="I709">
        <v>0</v>
      </c>
      <c r="J709">
        <v>0</v>
      </c>
      <c r="K709">
        <v>269.62</v>
      </c>
      <c r="L709">
        <f t="shared" si="99"/>
        <v>84</v>
      </c>
      <c r="M709">
        <f t="shared" si="100"/>
        <v>948.10000000000014</v>
      </c>
      <c r="N709">
        <f t="shared" si="101"/>
        <v>6</v>
      </c>
      <c r="O709">
        <f>IFERROR(E709 / VLOOKUP(A709, Baselines!A:B, 2, FALSE) * 100, 0)</f>
        <v>47.996210326859313</v>
      </c>
      <c r="P709" s="6">
        <f t="shared" si="102"/>
        <v>0.26526482070637442</v>
      </c>
      <c r="Q709">
        <f t="shared" si="103"/>
        <v>90.518999999999991</v>
      </c>
      <c r="R709" s="6">
        <f t="shared" si="104"/>
        <v>0.90518999999999994</v>
      </c>
      <c r="S709">
        <f t="shared" si="105"/>
        <v>0.82000000000000006</v>
      </c>
      <c r="T709">
        <f>COUNTIF($A$2:$A709,A709)-1</f>
        <v>83</v>
      </c>
      <c r="U709" s="6">
        <f t="shared" si="106"/>
        <v>0.19689435170526651</v>
      </c>
      <c r="V709" s="6" t="str">
        <f t="shared" si="107"/>
        <v>Critical</v>
      </c>
    </row>
    <row r="710" spans="1:22" x14ac:dyDescent="0.25">
      <c r="A710" t="s">
        <v>15</v>
      </c>
      <c r="B710" s="5">
        <v>45515</v>
      </c>
      <c r="C710">
        <v>4</v>
      </c>
      <c r="D710">
        <v>22.8</v>
      </c>
      <c r="E710">
        <v>18.399999999999999</v>
      </c>
      <c r="F710">
        <v>0</v>
      </c>
      <c r="H710">
        <v>0</v>
      </c>
      <c r="I710">
        <v>1</v>
      </c>
      <c r="J710">
        <v>2</v>
      </c>
      <c r="K710">
        <v>247.65</v>
      </c>
      <c r="L710">
        <f t="shared" si="99"/>
        <v>85</v>
      </c>
      <c r="M710">
        <f t="shared" si="100"/>
        <v>970.90000000000009</v>
      </c>
      <c r="N710">
        <f t="shared" si="101"/>
        <v>7</v>
      </c>
      <c r="O710">
        <f>IFERROR(E710 / VLOOKUP(A710, Baselines!A:B, 2, FALSE) * 100, 0)</f>
        <v>59.270487920416862</v>
      </c>
      <c r="P710" s="6">
        <f t="shared" si="102"/>
        <v>0.32757534906022073</v>
      </c>
      <c r="Q710">
        <f t="shared" si="103"/>
        <v>90.290999999999997</v>
      </c>
      <c r="R710" s="6">
        <f t="shared" si="104"/>
        <v>0.90290999999999999</v>
      </c>
      <c r="S710">
        <f t="shared" si="105"/>
        <v>0.79</v>
      </c>
      <c r="T710">
        <f>COUNTIF($A$2:$A710,A710)-1</f>
        <v>84</v>
      </c>
      <c r="U710" s="6">
        <f t="shared" si="106"/>
        <v>0.2336591361517715</v>
      </c>
      <c r="V710" s="6" t="str">
        <f t="shared" si="107"/>
        <v>Critical</v>
      </c>
    </row>
    <row r="711" spans="1:22" x14ac:dyDescent="0.25">
      <c r="A711" t="s">
        <v>15</v>
      </c>
      <c r="B711" s="5">
        <v>45522</v>
      </c>
      <c r="C711">
        <v>5</v>
      </c>
      <c r="D711">
        <v>4.5</v>
      </c>
      <c r="E711">
        <v>11.3</v>
      </c>
      <c r="F711">
        <v>0</v>
      </c>
      <c r="H711">
        <v>0</v>
      </c>
      <c r="I711">
        <v>0</v>
      </c>
      <c r="J711">
        <v>0</v>
      </c>
      <c r="K711">
        <v>35.090000000000003</v>
      </c>
      <c r="L711">
        <f t="shared" si="99"/>
        <v>86</v>
      </c>
      <c r="M711">
        <f t="shared" si="100"/>
        <v>975.40000000000009</v>
      </c>
      <c r="N711">
        <f t="shared" si="101"/>
        <v>7</v>
      </c>
      <c r="O711">
        <f>IFERROR(E711 / VLOOKUP(A711, Baselines!A:B, 2, FALSE) * 100, 0)</f>
        <v>36.399810516342967</v>
      </c>
      <c r="P711" s="6">
        <f t="shared" si="102"/>
        <v>0.20117399154241819</v>
      </c>
      <c r="Q711">
        <f t="shared" si="103"/>
        <v>90.246000000000009</v>
      </c>
      <c r="R711" s="6">
        <f t="shared" si="104"/>
        <v>0.90246000000000004</v>
      </c>
      <c r="S711">
        <f t="shared" si="105"/>
        <v>0.79</v>
      </c>
      <c r="T711">
        <f>COUNTIF($A$2:$A711,A711)-1</f>
        <v>85</v>
      </c>
      <c r="U711" s="6">
        <f t="shared" si="106"/>
        <v>0.1434256695218229</v>
      </c>
      <c r="V711" s="6" t="str">
        <f t="shared" si="107"/>
        <v>Critical</v>
      </c>
    </row>
    <row r="712" spans="1:22" x14ac:dyDescent="0.25">
      <c r="A712" t="s">
        <v>15</v>
      </c>
      <c r="B712" s="5">
        <v>45529</v>
      </c>
      <c r="C712">
        <v>7</v>
      </c>
      <c r="D712">
        <v>21</v>
      </c>
      <c r="E712">
        <v>48.7</v>
      </c>
      <c r="F712">
        <v>0</v>
      </c>
      <c r="H712">
        <v>0</v>
      </c>
      <c r="I712">
        <v>0</v>
      </c>
      <c r="J712">
        <v>0</v>
      </c>
      <c r="K712">
        <v>246.63</v>
      </c>
      <c r="L712">
        <f t="shared" si="99"/>
        <v>87</v>
      </c>
      <c r="M712">
        <f t="shared" si="100"/>
        <v>996.40000000000009</v>
      </c>
      <c r="N712">
        <f t="shared" si="101"/>
        <v>7</v>
      </c>
      <c r="O712">
        <f>IFERROR(E712 / VLOOKUP(A712, Baselines!A:B, 2, FALSE) * 100, 0)</f>
        <v>156.87351965892944</v>
      </c>
      <c r="P712" s="6">
        <f t="shared" si="102"/>
        <v>0.86700649452351919</v>
      </c>
      <c r="Q712">
        <f t="shared" si="103"/>
        <v>90.036000000000001</v>
      </c>
      <c r="R712" s="6">
        <f t="shared" si="104"/>
        <v>0.90036000000000005</v>
      </c>
      <c r="S712">
        <f t="shared" si="105"/>
        <v>0.79</v>
      </c>
      <c r="T712">
        <f>COUNTIF($A$2:$A712,A712)-1</f>
        <v>86</v>
      </c>
      <c r="U712" s="6">
        <f t="shared" si="106"/>
        <v>0.61668819425326471</v>
      </c>
      <c r="V712" s="6" t="str">
        <f t="shared" si="107"/>
        <v>Needs Check</v>
      </c>
    </row>
    <row r="713" spans="1:22" x14ac:dyDescent="0.25">
      <c r="A713" t="s">
        <v>15</v>
      </c>
      <c r="B713" s="5">
        <v>45536</v>
      </c>
      <c r="C713">
        <v>5</v>
      </c>
      <c r="D713">
        <v>23</v>
      </c>
      <c r="E713">
        <v>38.299999999999997</v>
      </c>
      <c r="F713">
        <v>0</v>
      </c>
      <c r="H713">
        <v>0</v>
      </c>
      <c r="I713">
        <v>0</v>
      </c>
      <c r="J713">
        <v>0</v>
      </c>
      <c r="K713">
        <v>374.27</v>
      </c>
      <c r="L713">
        <f t="shared" si="99"/>
        <v>88</v>
      </c>
      <c r="M713">
        <f t="shared" si="100"/>
        <v>1019.4000000000001</v>
      </c>
      <c r="N713">
        <f t="shared" si="101"/>
        <v>7</v>
      </c>
      <c r="O713">
        <f>IFERROR(E713 / VLOOKUP(A713, Baselines!A:B, 2, FALSE) * 100, 0)</f>
        <v>123.37280909521553</v>
      </c>
      <c r="P713" s="6">
        <f t="shared" si="102"/>
        <v>0.68185521027208984</v>
      </c>
      <c r="Q713">
        <f t="shared" si="103"/>
        <v>89.805999999999997</v>
      </c>
      <c r="R713" s="6">
        <f t="shared" si="104"/>
        <v>0.89805999999999997</v>
      </c>
      <c r="S713">
        <f t="shared" si="105"/>
        <v>0.79</v>
      </c>
      <c r="T713">
        <f>COUNTIF($A$2:$A713,A713)-1</f>
        <v>87</v>
      </c>
      <c r="U713" s="6">
        <f t="shared" si="106"/>
        <v>0.48375404320819287</v>
      </c>
      <c r="V713" s="6" t="str">
        <f t="shared" si="107"/>
        <v>Needs Check</v>
      </c>
    </row>
    <row r="714" spans="1:22" x14ac:dyDescent="0.25">
      <c r="A714" t="s">
        <v>15</v>
      </c>
      <c r="B714" s="5">
        <v>45543</v>
      </c>
      <c r="C714">
        <v>2</v>
      </c>
      <c r="D714">
        <v>1</v>
      </c>
      <c r="E714">
        <v>41.3</v>
      </c>
      <c r="F714">
        <v>0</v>
      </c>
      <c r="H714">
        <v>0</v>
      </c>
      <c r="I714">
        <v>0</v>
      </c>
      <c r="J714">
        <v>0</v>
      </c>
      <c r="K714">
        <v>12.3</v>
      </c>
      <c r="L714">
        <f t="shared" si="99"/>
        <v>89</v>
      </c>
      <c r="M714">
        <f t="shared" si="100"/>
        <v>1020.4000000000001</v>
      </c>
      <c r="N714">
        <f t="shared" si="101"/>
        <v>7</v>
      </c>
      <c r="O714">
        <f>IFERROR(E714 / VLOOKUP(A714, Baselines!A:B, 2, FALSE) * 100, 0)</f>
        <v>133.03647560397914</v>
      </c>
      <c r="P714" s="6">
        <f t="shared" si="102"/>
        <v>0.7352642345753867</v>
      </c>
      <c r="Q714">
        <f t="shared" si="103"/>
        <v>89.795999999999992</v>
      </c>
      <c r="R714" s="6">
        <f t="shared" si="104"/>
        <v>0.89795999999999987</v>
      </c>
      <c r="S714">
        <f t="shared" si="105"/>
        <v>0.79</v>
      </c>
      <c r="T714">
        <f>COUNTIF($A$2:$A714,A714)-1</f>
        <v>88</v>
      </c>
      <c r="U714" s="6">
        <f t="shared" si="106"/>
        <v>0.52158791894265821</v>
      </c>
      <c r="V714" s="6" t="str">
        <f t="shared" si="107"/>
        <v>Needs Check</v>
      </c>
    </row>
    <row r="715" spans="1:22" x14ac:dyDescent="0.25">
      <c r="A715" t="s">
        <v>15</v>
      </c>
      <c r="B715" s="5">
        <v>45550</v>
      </c>
      <c r="C715">
        <v>5</v>
      </c>
      <c r="D715">
        <v>6.5</v>
      </c>
      <c r="E715">
        <v>45.4</v>
      </c>
      <c r="F715">
        <v>0</v>
      </c>
      <c r="H715">
        <v>0</v>
      </c>
      <c r="I715">
        <v>0</v>
      </c>
      <c r="J715">
        <v>0</v>
      </c>
      <c r="K715">
        <v>125.81</v>
      </c>
      <c r="L715">
        <f t="shared" si="99"/>
        <v>90</v>
      </c>
      <c r="M715">
        <f t="shared" si="100"/>
        <v>1026.9000000000001</v>
      </c>
      <c r="N715">
        <f t="shared" si="101"/>
        <v>7</v>
      </c>
      <c r="O715">
        <f>IFERROR(E715 / VLOOKUP(A715, Baselines!A:B, 2, FALSE) * 100, 0)</f>
        <v>146.24348649928945</v>
      </c>
      <c r="P715" s="6">
        <f t="shared" si="102"/>
        <v>0.80825656778989252</v>
      </c>
      <c r="Q715">
        <f t="shared" si="103"/>
        <v>89.731000000000009</v>
      </c>
      <c r="R715" s="6">
        <f t="shared" si="104"/>
        <v>0.89731000000000005</v>
      </c>
      <c r="S715">
        <f t="shared" si="105"/>
        <v>0.79</v>
      </c>
      <c r="T715">
        <f>COUNTIF($A$2:$A715,A715)-1</f>
        <v>89</v>
      </c>
      <c r="U715" s="6">
        <f t="shared" si="106"/>
        <v>0.57295279366640339</v>
      </c>
      <c r="V715" s="6" t="str">
        <f t="shared" si="107"/>
        <v>Needs Check</v>
      </c>
    </row>
    <row r="716" spans="1:22" x14ac:dyDescent="0.25">
      <c r="A716" t="s">
        <v>15</v>
      </c>
      <c r="B716" s="5">
        <v>45557</v>
      </c>
      <c r="C716">
        <v>3</v>
      </c>
      <c r="D716">
        <v>13.5</v>
      </c>
      <c r="E716">
        <v>26.7</v>
      </c>
      <c r="F716">
        <v>0</v>
      </c>
      <c r="H716">
        <v>0</v>
      </c>
      <c r="I716">
        <v>0</v>
      </c>
      <c r="J716">
        <v>0</v>
      </c>
      <c r="K716">
        <v>211.55</v>
      </c>
      <c r="L716">
        <f t="shared" si="99"/>
        <v>91</v>
      </c>
      <c r="M716">
        <f t="shared" si="100"/>
        <v>1040.4000000000001</v>
      </c>
      <c r="N716">
        <f t="shared" si="101"/>
        <v>7</v>
      </c>
      <c r="O716">
        <f>IFERROR(E716 / VLOOKUP(A716, Baselines!A:B, 2, FALSE) * 100, 0)</f>
        <v>86.00663192799621</v>
      </c>
      <c r="P716" s="6">
        <f t="shared" si="102"/>
        <v>0.47534031629934204</v>
      </c>
      <c r="Q716">
        <f t="shared" si="103"/>
        <v>89.596000000000004</v>
      </c>
      <c r="R716" s="6">
        <f t="shared" si="104"/>
        <v>0.89596000000000009</v>
      </c>
      <c r="S716">
        <f t="shared" si="105"/>
        <v>0.79</v>
      </c>
      <c r="T716">
        <f>COUNTIF($A$2:$A716,A716)-1</f>
        <v>90</v>
      </c>
      <c r="U716" s="6">
        <f t="shared" si="106"/>
        <v>0.33644986873533128</v>
      </c>
      <c r="V716" s="6" t="str">
        <f t="shared" si="107"/>
        <v>Needs Check</v>
      </c>
    </row>
    <row r="717" spans="1:22" x14ac:dyDescent="0.25">
      <c r="A717" t="s">
        <v>15</v>
      </c>
      <c r="B717" s="5">
        <v>45564</v>
      </c>
      <c r="C717">
        <v>5</v>
      </c>
      <c r="D717">
        <v>12</v>
      </c>
      <c r="E717">
        <v>14.2</v>
      </c>
      <c r="F717">
        <v>0</v>
      </c>
      <c r="H717">
        <v>0</v>
      </c>
      <c r="I717">
        <v>0</v>
      </c>
      <c r="J717">
        <v>0</v>
      </c>
      <c r="K717">
        <v>96.31</v>
      </c>
      <c r="L717">
        <f t="shared" si="99"/>
        <v>92</v>
      </c>
      <c r="M717">
        <f t="shared" si="100"/>
        <v>1052.4000000000001</v>
      </c>
      <c r="N717">
        <f t="shared" si="101"/>
        <v>7</v>
      </c>
      <c r="O717">
        <f>IFERROR(E717 / VLOOKUP(A717, Baselines!A:B, 2, FALSE) * 100, 0)</f>
        <v>45.741354808147797</v>
      </c>
      <c r="P717" s="6">
        <f t="shared" si="102"/>
        <v>0.25280271503560514</v>
      </c>
      <c r="Q717">
        <f t="shared" si="103"/>
        <v>89.475999999999999</v>
      </c>
      <c r="R717" s="6">
        <f t="shared" si="104"/>
        <v>0.89476</v>
      </c>
      <c r="S717">
        <f t="shared" si="105"/>
        <v>0.79</v>
      </c>
      <c r="T717">
        <f>COUNTIF($A$2:$A717,A717)-1</f>
        <v>91</v>
      </c>
      <c r="U717" s="6">
        <f t="shared" si="106"/>
        <v>0.17869622827115389</v>
      </c>
      <c r="V717" s="6" t="str">
        <f t="shared" si="107"/>
        <v>Critical</v>
      </c>
    </row>
    <row r="718" spans="1:22" x14ac:dyDescent="0.25">
      <c r="A718" t="s">
        <v>15</v>
      </c>
      <c r="B718" s="5">
        <v>45571</v>
      </c>
      <c r="C718">
        <v>2</v>
      </c>
      <c r="D718">
        <v>4.5999999999999996</v>
      </c>
      <c r="E718">
        <v>36.299999999999997</v>
      </c>
      <c r="F718">
        <v>0</v>
      </c>
      <c r="H718">
        <v>0</v>
      </c>
      <c r="I718">
        <v>0</v>
      </c>
      <c r="J718">
        <v>0</v>
      </c>
      <c r="K718">
        <v>59.63</v>
      </c>
      <c r="L718">
        <f t="shared" si="99"/>
        <v>93</v>
      </c>
      <c r="M718">
        <f t="shared" si="100"/>
        <v>1057</v>
      </c>
      <c r="N718">
        <f t="shared" si="101"/>
        <v>7</v>
      </c>
      <c r="O718">
        <f>IFERROR(E718 / VLOOKUP(A718, Baselines!A:B, 2, FALSE) * 100, 0)</f>
        <v>116.93036475603979</v>
      </c>
      <c r="P718" s="6">
        <f t="shared" si="102"/>
        <v>0.64624919406989201</v>
      </c>
      <c r="Q718">
        <f t="shared" si="103"/>
        <v>89.429999999999993</v>
      </c>
      <c r="R718" s="6">
        <f t="shared" si="104"/>
        <v>0.89429999999999987</v>
      </c>
      <c r="S718">
        <f t="shared" si="105"/>
        <v>0.79</v>
      </c>
      <c r="T718">
        <f>COUNTIF($A$2:$A718,A718)-1</f>
        <v>92</v>
      </c>
      <c r="U718" s="6">
        <f t="shared" si="106"/>
        <v>0.45657311686279645</v>
      </c>
      <c r="V718" s="6" t="str">
        <f t="shared" si="107"/>
        <v>Needs Check</v>
      </c>
    </row>
    <row r="719" spans="1:22" x14ac:dyDescent="0.25">
      <c r="A719" t="s">
        <v>15</v>
      </c>
      <c r="B719" s="5">
        <v>45578</v>
      </c>
      <c r="C719">
        <v>3</v>
      </c>
      <c r="D719">
        <v>8.6999999999999993</v>
      </c>
      <c r="E719">
        <v>48</v>
      </c>
      <c r="F719">
        <v>0</v>
      </c>
      <c r="H719">
        <v>0</v>
      </c>
      <c r="I719">
        <v>0</v>
      </c>
      <c r="J719">
        <v>0</v>
      </c>
      <c r="K719">
        <v>137.34</v>
      </c>
      <c r="L719">
        <f t="shared" si="99"/>
        <v>94</v>
      </c>
      <c r="M719">
        <f t="shared" si="100"/>
        <v>1065.7</v>
      </c>
      <c r="N719">
        <f t="shared" si="101"/>
        <v>7</v>
      </c>
      <c r="O719">
        <f>IFERROR(E719 / VLOOKUP(A719, Baselines!A:B, 2, FALSE) * 100, 0)</f>
        <v>154.61866414021793</v>
      </c>
      <c r="P719" s="6">
        <f t="shared" si="102"/>
        <v>0.85454438885274986</v>
      </c>
      <c r="Q719">
        <f t="shared" si="103"/>
        <v>89.342999999999989</v>
      </c>
      <c r="R719" s="6">
        <f t="shared" si="104"/>
        <v>0.89342999999999995</v>
      </c>
      <c r="S719">
        <f t="shared" si="105"/>
        <v>0.79</v>
      </c>
      <c r="T719">
        <f>COUNTIF($A$2:$A719,A719)-1</f>
        <v>93</v>
      </c>
      <c r="U719" s="6">
        <f t="shared" si="106"/>
        <v>0.60314571873284273</v>
      </c>
      <c r="V719" s="6" t="str">
        <f t="shared" si="107"/>
        <v>Needs Check</v>
      </c>
    </row>
    <row r="720" spans="1:22" x14ac:dyDescent="0.25">
      <c r="A720" t="s">
        <v>15</v>
      </c>
      <c r="B720" s="5">
        <v>45585</v>
      </c>
      <c r="C720">
        <v>4</v>
      </c>
      <c r="D720">
        <v>14</v>
      </c>
      <c r="E720">
        <v>40.200000000000003</v>
      </c>
      <c r="F720">
        <v>1</v>
      </c>
      <c r="G720" t="s">
        <v>25</v>
      </c>
      <c r="H720">
        <v>116.12</v>
      </c>
      <c r="I720">
        <v>0</v>
      </c>
      <c r="J720">
        <v>0</v>
      </c>
      <c r="K720">
        <v>272.67</v>
      </c>
      <c r="L720">
        <f t="shared" si="99"/>
        <v>95</v>
      </c>
      <c r="M720">
        <f t="shared" si="100"/>
        <v>1079.7</v>
      </c>
      <c r="N720">
        <f t="shared" si="101"/>
        <v>7</v>
      </c>
      <c r="O720">
        <f>IFERROR(E720 / VLOOKUP(A720, Baselines!A:B, 2, FALSE) * 100, 0)</f>
        <v>129.49313121743251</v>
      </c>
      <c r="P720" s="6">
        <f t="shared" si="102"/>
        <v>0.71568092566417796</v>
      </c>
      <c r="Q720">
        <f t="shared" si="103"/>
        <v>89.203000000000003</v>
      </c>
      <c r="R720" s="6">
        <f t="shared" si="104"/>
        <v>0.89202999999999999</v>
      </c>
      <c r="S720">
        <f t="shared" si="105"/>
        <v>0.79</v>
      </c>
      <c r="T720">
        <f>COUNTIF($A$2:$A720,A720)-1</f>
        <v>94</v>
      </c>
      <c r="U720" s="6">
        <f t="shared" si="106"/>
        <v>0.50434299633497115</v>
      </c>
      <c r="V720" s="6" t="str">
        <f t="shared" si="107"/>
        <v>Needs Check</v>
      </c>
    </row>
    <row r="721" spans="1:22" x14ac:dyDescent="0.25">
      <c r="A721" t="s">
        <v>15</v>
      </c>
      <c r="B721" s="5">
        <v>45592</v>
      </c>
      <c r="C721">
        <v>1</v>
      </c>
      <c r="D721">
        <v>3.1</v>
      </c>
      <c r="E721">
        <v>45.1</v>
      </c>
      <c r="F721">
        <v>0</v>
      </c>
      <c r="H721">
        <v>0</v>
      </c>
      <c r="I721">
        <v>0</v>
      </c>
      <c r="J721">
        <v>0</v>
      </c>
      <c r="K721">
        <v>43.81</v>
      </c>
      <c r="L721">
        <f t="shared" si="99"/>
        <v>96</v>
      </c>
      <c r="M721">
        <f t="shared" si="100"/>
        <v>1082.8</v>
      </c>
      <c r="N721">
        <f t="shared" si="101"/>
        <v>7</v>
      </c>
      <c r="O721">
        <f>IFERROR(E721 / VLOOKUP(A721, Baselines!A:B, 2, FALSE) * 100, 0)</f>
        <v>145.27711984841309</v>
      </c>
      <c r="P721" s="6">
        <f t="shared" si="102"/>
        <v>0.80291566535956294</v>
      </c>
      <c r="Q721">
        <f t="shared" si="103"/>
        <v>89.171999999999997</v>
      </c>
      <c r="R721" s="6">
        <f t="shared" si="104"/>
        <v>0.89171999999999996</v>
      </c>
      <c r="S721">
        <f t="shared" si="105"/>
        <v>0.79</v>
      </c>
      <c r="T721">
        <f>COUNTIF($A$2:$A721,A721)-1</f>
        <v>95</v>
      </c>
      <c r="U721" s="6">
        <f t="shared" si="106"/>
        <v>0.56562100612039934</v>
      </c>
      <c r="V721" s="6" t="str">
        <f t="shared" si="107"/>
        <v>Needs Check</v>
      </c>
    </row>
    <row r="722" spans="1:22" x14ac:dyDescent="0.25">
      <c r="A722" t="s">
        <v>15</v>
      </c>
      <c r="B722" s="5">
        <v>45599</v>
      </c>
      <c r="C722">
        <v>3</v>
      </c>
      <c r="D722">
        <v>16.8</v>
      </c>
      <c r="E722">
        <v>43.4</v>
      </c>
      <c r="F722">
        <v>0</v>
      </c>
      <c r="H722">
        <v>0</v>
      </c>
      <c r="I722">
        <v>0</v>
      </c>
      <c r="J722">
        <v>0</v>
      </c>
      <c r="K722">
        <v>308.66000000000003</v>
      </c>
      <c r="L722">
        <f t="shared" si="99"/>
        <v>97</v>
      </c>
      <c r="M722">
        <f t="shared" si="100"/>
        <v>1099.5999999999999</v>
      </c>
      <c r="N722">
        <f t="shared" si="101"/>
        <v>7</v>
      </c>
      <c r="O722">
        <f>IFERROR(E722 / VLOOKUP(A722, Baselines!A:B, 2, FALSE) * 100, 0)</f>
        <v>139.8010421601137</v>
      </c>
      <c r="P722" s="6">
        <f t="shared" si="102"/>
        <v>0.77265055158769458</v>
      </c>
      <c r="Q722">
        <f t="shared" si="103"/>
        <v>89.004000000000005</v>
      </c>
      <c r="R722" s="6">
        <f t="shared" si="104"/>
        <v>0.89004000000000005</v>
      </c>
      <c r="S722">
        <f t="shared" si="105"/>
        <v>0.79</v>
      </c>
      <c r="T722">
        <f>COUNTIF($A$2:$A722,A722)-1</f>
        <v>96</v>
      </c>
      <c r="U722" s="6">
        <f t="shared" si="106"/>
        <v>0.54327501857873828</v>
      </c>
      <c r="V722" s="6" t="str">
        <f t="shared" si="107"/>
        <v>Needs Check</v>
      </c>
    </row>
    <row r="723" spans="1:22" x14ac:dyDescent="0.25">
      <c r="A723" t="s">
        <v>15</v>
      </c>
      <c r="B723" s="5">
        <v>45606</v>
      </c>
      <c r="C723">
        <v>0</v>
      </c>
      <c r="D723">
        <v>0</v>
      </c>
      <c r="E723">
        <v>0</v>
      </c>
      <c r="F723">
        <v>0</v>
      </c>
      <c r="H723">
        <v>0</v>
      </c>
      <c r="I723">
        <v>0</v>
      </c>
      <c r="J723">
        <v>0</v>
      </c>
      <c r="K723">
        <v>0</v>
      </c>
      <c r="L723">
        <f t="shared" si="99"/>
        <v>98</v>
      </c>
      <c r="M723">
        <f t="shared" si="100"/>
        <v>1099.5999999999999</v>
      </c>
      <c r="N723">
        <f t="shared" si="101"/>
        <v>7</v>
      </c>
      <c r="O723">
        <f>IFERROR(E723 / VLOOKUP(A723, Baselines!A:B, 2, FALSE) * 100, 0)</f>
        <v>0</v>
      </c>
      <c r="P723" s="6">
        <f t="shared" si="102"/>
        <v>0</v>
      </c>
      <c r="Q723">
        <f t="shared" si="103"/>
        <v>89.004000000000005</v>
      </c>
      <c r="R723" s="6">
        <f t="shared" si="104"/>
        <v>0.89004000000000005</v>
      </c>
      <c r="S723">
        <f t="shared" si="105"/>
        <v>0.79</v>
      </c>
      <c r="T723">
        <f>COUNTIF($A$2:$A723,A723)-1</f>
        <v>97</v>
      </c>
      <c r="U723" s="6">
        <f t="shared" si="106"/>
        <v>0</v>
      </c>
      <c r="V723" s="6" t="str">
        <f t="shared" si="107"/>
        <v>Critical</v>
      </c>
    </row>
    <row r="724" spans="1:22" x14ac:dyDescent="0.25">
      <c r="A724" t="s">
        <v>15</v>
      </c>
      <c r="B724" s="5">
        <v>45613</v>
      </c>
      <c r="C724">
        <v>3</v>
      </c>
      <c r="D724">
        <v>2.1</v>
      </c>
      <c r="E724">
        <v>48.1</v>
      </c>
      <c r="F724">
        <v>0</v>
      </c>
      <c r="H724">
        <v>0</v>
      </c>
      <c r="I724">
        <v>0</v>
      </c>
      <c r="J724">
        <v>0</v>
      </c>
      <c r="K724">
        <v>24.05</v>
      </c>
      <c r="L724">
        <f t="shared" si="99"/>
        <v>99</v>
      </c>
      <c r="M724">
        <f t="shared" si="100"/>
        <v>1101.6999999999998</v>
      </c>
      <c r="N724">
        <f t="shared" si="101"/>
        <v>7</v>
      </c>
      <c r="O724">
        <f>IFERROR(E724 / VLOOKUP(A724, Baselines!A:B, 2, FALSE) * 100, 0)</f>
        <v>154.94078635717671</v>
      </c>
      <c r="P724" s="6">
        <f t="shared" si="102"/>
        <v>0.85632468966285968</v>
      </c>
      <c r="Q724">
        <f t="shared" si="103"/>
        <v>88.983000000000004</v>
      </c>
      <c r="R724" s="6">
        <f t="shared" si="104"/>
        <v>0.88983000000000001</v>
      </c>
      <c r="S724">
        <f t="shared" si="105"/>
        <v>0.79</v>
      </c>
      <c r="T724">
        <f>COUNTIF($A$2:$A724,A724)-1</f>
        <v>98</v>
      </c>
      <c r="U724" s="6">
        <f t="shared" si="106"/>
        <v>0.60196688489613492</v>
      </c>
      <c r="V724" s="6" t="str">
        <f t="shared" si="107"/>
        <v>Needs Check</v>
      </c>
    </row>
    <row r="725" spans="1:22" x14ac:dyDescent="0.25">
      <c r="A725" t="s">
        <v>15</v>
      </c>
      <c r="B725" s="5">
        <v>45620</v>
      </c>
      <c r="C725">
        <v>1</v>
      </c>
      <c r="D725">
        <v>4.9000000000000004</v>
      </c>
      <c r="E725">
        <v>20.9</v>
      </c>
      <c r="F725">
        <v>0</v>
      </c>
      <c r="H725">
        <v>0</v>
      </c>
      <c r="I725">
        <v>0</v>
      </c>
      <c r="J725">
        <v>0</v>
      </c>
      <c r="K725">
        <v>55.13</v>
      </c>
      <c r="L725">
        <f t="shared" si="99"/>
        <v>100</v>
      </c>
      <c r="M725">
        <f t="shared" si="100"/>
        <v>1106.5999999999999</v>
      </c>
      <c r="N725">
        <f t="shared" si="101"/>
        <v>7</v>
      </c>
      <c r="O725">
        <f>IFERROR(E725 / VLOOKUP(A725, Baselines!A:B, 2, FALSE) * 100, 0)</f>
        <v>67.32354334438655</v>
      </c>
      <c r="P725" s="6">
        <f t="shared" si="102"/>
        <v>0.37208286931296813</v>
      </c>
      <c r="Q725">
        <f t="shared" si="103"/>
        <v>88.933999999999997</v>
      </c>
      <c r="R725" s="6">
        <f t="shared" si="104"/>
        <v>0.88934000000000002</v>
      </c>
      <c r="S725">
        <f t="shared" si="105"/>
        <v>0.79</v>
      </c>
      <c r="T725">
        <f>COUNTIF($A$2:$A725,A725)-1</f>
        <v>99</v>
      </c>
      <c r="U725" s="6">
        <f t="shared" si="106"/>
        <v>0.26141746140588812</v>
      </c>
      <c r="V725" s="6" t="str">
        <f t="shared" si="107"/>
        <v>Critical</v>
      </c>
    </row>
    <row r="726" spans="1:22" x14ac:dyDescent="0.25">
      <c r="A726" t="s">
        <v>15</v>
      </c>
      <c r="B726" s="5">
        <v>45627</v>
      </c>
      <c r="C726">
        <v>4</v>
      </c>
      <c r="D726">
        <v>18.8</v>
      </c>
      <c r="E726">
        <v>36.5</v>
      </c>
      <c r="F726">
        <v>0</v>
      </c>
      <c r="H726">
        <v>0</v>
      </c>
      <c r="I726">
        <v>0</v>
      </c>
      <c r="J726">
        <v>0</v>
      </c>
      <c r="K726">
        <v>244.61</v>
      </c>
      <c r="L726">
        <f t="shared" si="99"/>
        <v>101</v>
      </c>
      <c r="M726">
        <f t="shared" si="100"/>
        <v>1125.3999999999999</v>
      </c>
      <c r="N726">
        <f t="shared" si="101"/>
        <v>7</v>
      </c>
      <c r="O726">
        <f>IFERROR(E726 / VLOOKUP(A726, Baselines!A:B, 2, FALSE) * 100, 0)</f>
        <v>117.57460918995737</v>
      </c>
      <c r="P726" s="6">
        <f t="shared" si="102"/>
        <v>0.64980979569011188</v>
      </c>
      <c r="Q726">
        <f t="shared" si="103"/>
        <v>88.746000000000009</v>
      </c>
      <c r="R726" s="6">
        <f t="shared" si="104"/>
        <v>0.88746000000000014</v>
      </c>
      <c r="S726">
        <f t="shared" si="105"/>
        <v>0.79</v>
      </c>
      <c r="T726">
        <f>COUNTIF($A$2:$A726,A726)-1</f>
        <v>100</v>
      </c>
      <c r="U726" s="6">
        <f t="shared" si="106"/>
        <v>0.45557735901368596</v>
      </c>
      <c r="V726" s="6" t="str">
        <f t="shared" si="107"/>
        <v>Needs Check</v>
      </c>
    </row>
    <row r="727" spans="1:22" x14ac:dyDescent="0.25">
      <c r="A727" t="s">
        <v>15</v>
      </c>
      <c r="B727" s="5">
        <v>45634</v>
      </c>
      <c r="C727">
        <v>4</v>
      </c>
      <c r="D727">
        <v>19.2</v>
      </c>
      <c r="E727">
        <v>44.2</v>
      </c>
      <c r="F727">
        <v>0</v>
      </c>
      <c r="H727">
        <v>0</v>
      </c>
      <c r="I727">
        <v>0</v>
      </c>
      <c r="J727">
        <v>0</v>
      </c>
      <c r="K727">
        <v>305.01</v>
      </c>
      <c r="L727">
        <f t="shared" si="99"/>
        <v>102</v>
      </c>
      <c r="M727">
        <f t="shared" si="100"/>
        <v>1144.5999999999999</v>
      </c>
      <c r="N727">
        <f t="shared" si="101"/>
        <v>7</v>
      </c>
      <c r="O727">
        <f>IFERROR(E727 / VLOOKUP(A727, Baselines!A:B, 2, FALSE) * 100, 0)</f>
        <v>142.37801989578401</v>
      </c>
      <c r="P727" s="6">
        <f t="shared" si="102"/>
        <v>0.78689295806857384</v>
      </c>
      <c r="Q727">
        <f t="shared" si="103"/>
        <v>88.554000000000002</v>
      </c>
      <c r="R727" s="6">
        <f t="shared" si="104"/>
        <v>0.88553999999999999</v>
      </c>
      <c r="S727">
        <f t="shared" si="105"/>
        <v>0.79</v>
      </c>
      <c r="T727">
        <f>COUNTIF($A$2:$A727,A727)-1</f>
        <v>101</v>
      </c>
      <c r="U727" s="6">
        <f t="shared" si="106"/>
        <v>0.5504919001695554</v>
      </c>
      <c r="V727" s="6" t="str">
        <f t="shared" si="107"/>
        <v>Needs Check</v>
      </c>
    </row>
    <row r="728" spans="1:22" x14ac:dyDescent="0.25">
      <c r="A728" t="s">
        <v>15</v>
      </c>
      <c r="B728" s="5">
        <v>45641</v>
      </c>
      <c r="C728">
        <v>2</v>
      </c>
      <c r="D728">
        <v>7</v>
      </c>
      <c r="E728">
        <v>18</v>
      </c>
      <c r="F728">
        <v>0</v>
      </c>
      <c r="H728">
        <v>0</v>
      </c>
      <c r="I728">
        <v>0</v>
      </c>
      <c r="J728">
        <v>0</v>
      </c>
      <c r="K728">
        <v>102.92</v>
      </c>
      <c r="L728">
        <f t="shared" si="99"/>
        <v>103</v>
      </c>
      <c r="M728">
        <f t="shared" si="100"/>
        <v>1151.5999999999999</v>
      </c>
      <c r="N728">
        <f t="shared" si="101"/>
        <v>7</v>
      </c>
      <c r="O728">
        <f>IFERROR(E728 / VLOOKUP(A728, Baselines!A:B, 2, FALSE) * 100, 0)</f>
        <v>57.981999052581713</v>
      </c>
      <c r="P728" s="6">
        <f t="shared" si="102"/>
        <v>0.32045414581978116</v>
      </c>
      <c r="Q728">
        <f t="shared" si="103"/>
        <v>88.484000000000009</v>
      </c>
      <c r="R728" s="6">
        <f t="shared" si="104"/>
        <v>0.88484000000000007</v>
      </c>
      <c r="S728">
        <f t="shared" si="105"/>
        <v>0.79</v>
      </c>
      <c r="T728">
        <f>COUNTIF($A$2:$A728,A728)-1</f>
        <v>102</v>
      </c>
      <c r="U728" s="6">
        <f t="shared" si="106"/>
        <v>0.22400501064586839</v>
      </c>
      <c r="V728" s="6" t="str">
        <f t="shared" si="107"/>
        <v>Critical</v>
      </c>
    </row>
    <row r="729" spans="1:22" x14ac:dyDescent="0.25">
      <c r="A729" t="s">
        <v>15</v>
      </c>
      <c r="B729" s="5">
        <v>45648</v>
      </c>
      <c r="C729">
        <v>7</v>
      </c>
      <c r="D729">
        <v>4.2</v>
      </c>
      <c r="E729">
        <v>15.2</v>
      </c>
      <c r="F729">
        <v>0</v>
      </c>
      <c r="H729">
        <v>0</v>
      </c>
      <c r="I729">
        <v>0</v>
      </c>
      <c r="J729">
        <v>0</v>
      </c>
      <c r="K729">
        <v>62.42</v>
      </c>
      <c r="L729">
        <f t="shared" si="99"/>
        <v>104</v>
      </c>
      <c r="M729">
        <f t="shared" si="100"/>
        <v>1155.8</v>
      </c>
      <c r="N729">
        <f t="shared" si="101"/>
        <v>7</v>
      </c>
      <c r="O729">
        <f>IFERROR(E729 / VLOOKUP(A729, Baselines!A:B, 2, FALSE) * 100, 0)</f>
        <v>48.962576977735672</v>
      </c>
      <c r="P729" s="6">
        <f t="shared" si="102"/>
        <v>0.27060572313670411</v>
      </c>
      <c r="Q729">
        <f t="shared" si="103"/>
        <v>88.441999999999993</v>
      </c>
      <c r="R729" s="6">
        <f t="shared" si="104"/>
        <v>0.88441999999999998</v>
      </c>
      <c r="S729">
        <f t="shared" si="105"/>
        <v>0.79</v>
      </c>
      <c r="T729">
        <f>COUNTIF($A$2:$A729,A729)-1</f>
        <v>103</v>
      </c>
      <c r="U729" s="6">
        <f t="shared" si="106"/>
        <v>0.18906999978868544</v>
      </c>
      <c r="V729" s="6" t="str">
        <f t="shared" si="107"/>
        <v>Critical</v>
      </c>
    </row>
    <row r="730" spans="1:22" x14ac:dyDescent="0.25">
      <c r="A730" t="s">
        <v>16</v>
      </c>
      <c r="B730" s="5">
        <v>44927</v>
      </c>
      <c r="C730">
        <v>4</v>
      </c>
      <c r="D730">
        <v>11.2</v>
      </c>
      <c r="E730">
        <v>46.2</v>
      </c>
      <c r="F730">
        <v>0</v>
      </c>
      <c r="H730">
        <v>0</v>
      </c>
      <c r="I730">
        <v>0</v>
      </c>
      <c r="J730">
        <v>0</v>
      </c>
      <c r="K730">
        <v>72.400000000000006</v>
      </c>
      <c r="L730">
        <f t="shared" si="99"/>
        <v>1</v>
      </c>
      <c r="M730">
        <f t="shared" si="100"/>
        <v>11.2</v>
      </c>
      <c r="N730">
        <f t="shared" si="101"/>
        <v>0</v>
      </c>
      <c r="O730">
        <f>IFERROR(E730 / VLOOKUP(A730, Baselines!A:B, 2, FALSE) * 100, 0)</f>
        <v>161.71420462608205</v>
      </c>
      <c r="P730" s="6">
        <f t="shared" si="102"/>
        <v>0.89375992820428629</v>
      </c>
      <c r="Q730">
        <f t="shared" si="103"/>
        <v>99.888000000000005</v>
      </c>
      <c r="R730" s="6">
        <f t="shared" si="104"/>
        <v>0.9988800000000001</v>
      </c>
      <c r="S730">
        <f t="shared" si="105"/>
        <v>1</v>
      </c>
      <c r="T730">
        <f>COUNTIF($A$2:$A730,A730)-1</f>
        <v>0</v>
      </c>
      <c r="U730" s="6">
        <f t="shared" si="106"/>
        <v>0.89275891708469757</v>
      </c>
      <c r="V730" s="6" t="str">
        <f t="shared" si="107"/>
        <v>Good</v>
      </c>
    </row>
    <row r="731" spans="1:22" x14ac:dyDescent="0.25">
      <c r="A731" t="s">
        <v>16</v>
      </c>
      <c r="B731" s="5">
        <v>44934</v>
      </c>
      <c r="C731">
        <v>4</v>
      </c>
      <c r="D731">
        <v>8.8000000000000007</v>
      </c>
      <c r="E731">
        <v>31.7</v>
      </c>
      <c r="F731">
        <v>0</v>
      </c>
      <c r="H731">
        <v>0</v>
      </c>
      <c r="I731">
        <v>0</v>
      </c>
      <c r="J731">
        <v>0</v>
      </c>
      <c r="K731">
        <v>173.73</v>
      </c>
      <c r="L731">
        <f t="shared" si="99"/>
        <v>2</v>
      </c>
      <c r="M731">
        <f t="shared" si="100"/>
        <v>20</v>
      </c>
      <c r="N731">
        <f t="shared" si="101"/>
        <v>0</v>
      </c>
      <c r="O731">
        <f>IFERROR(E731 / VLOOKUP(A731, Baselines!A:B, 2, FALSE) * 100, 0)</f>
        <v>110.95974646421645</v>
      </c>
      <c r="P731" s="6">
        <f t="shared" si="102"/>
        <v>0.61325085982848204</v>
      </c>
      <c r="Q731">
        <f t="shared" si="103"/>
        <v>99.8</v>
      </c>
      <c r="R731" s="6">
        <f t="shared" si="104"/>
        <v>0.998</v>
      </c>
      <c r="S731">
        <f t="shared" si="105"/>
        <v>1</v>
      </c>
      <c r="T731">
        <f>COUNTIF($A$2:$A731,A731)-1</f>
        <v>1</v>
      </c>
      <c r="U731" s="6">
        <f t="shared" si="106"/>
        <v>0.61202435810882505</v>
      </c>
      <c r="V731" s="6" t="str">
        <f t="shared" si="107"/>
        <v>Needs Check</v>
      </c>
    </row>
    <row r="732" spans="1:22" x14ac:dyDescent="0.25">
      <c r="A732" t="s">
        <v>16</v>
      </c>
      <c r="B732" s="5">
        <v>44941</v>
      </c>
      <c r="C732">
        <v>1</v>
      </c>
      <c r="D732">
        <v>5.2</v>
      </c>
      <c r="E732">
        <v>10.1</v>
      </c>
      <c r="F732">
        <v>0</v>
      </c>
      <c r="H732">
        <v>0</v>
      </c>
      <c r="I732">
        <v>0</v>
      </c>
      <c r="J732">
        <v>0</v>
      </c>
      <c r="K732">
        <v>87.97</v>
      </c>
      <c r="L732">
        <f t="shared" si="99"/>
        <v>3</v>
      </c>
      <c r="M732">
        <f t="shared" si="100"/>
        <v>25.2</v>
      </c>
      <c r="N732">
        <f t="shared" si="101"/>
        <v>0</v>
      </c>
      <c r="O732">
        <f>IFERROR(E732 / VLOOKUP(A732, Baselines!A:B, 2, FALSE) * 100, 0)</f>
        <v>35.353105340333947</v>
      </c>
      <c r="P732" s="6">
        <f t="shared" si="102"/>
        <v>0.19538907521349111</v>
      </c>
      <c r="Q732">
        <f t="shared" si="103"/>
        <v>99.748000000000005</v>
      </c>
      <c r="R732" s="6">
        <f t="shared" si="104"/>
        <v>0.99748000000000003</v>
      </c>
      <c r="S732">
        <f t="shared" si="105"/>
        <v>1</v>
      </c>
      <c r="T732">
        <f>COUNTIF($A$2:$A732,A732)-1</f>
        <v>2</v>
      </c>
      <c r="U732" s="6">
        <f t="shared" si="106"/>
        <v>0.19489669474395313</v>
      </c>
      <c r="V732" s="6" t="str">
        <f t="shared" si="107"/>
        <v>Critical</v>
      </c>
    </row>
    <row r="733" spans="1:22" x14ac:dyDescent="0.25">
      <c r="A733" t="s">
        <v>16</v>
      </c>
      <c r="B733" s="5">
        <v>44948</v>
      </c>
      <c r="C733">
        <v>4</v>
      </c>
      <c r="D733">
        <v>23.2</v>
      </c>
      <c r="E733">
        <v>14.5</v>
      </c>
      <c r="F733">
        <v>0</v>
      </c>
      <c r="H733">
        <v>0</v>
      </c>
      <c r="I733">
        <v>0</v>
      </c>
      <c r="J733">
        <v>0</v>
      </c>
      <c r="K733">
        <v>382.57</v>
      </c>
      <c r="L733">
        <f t="shared" si="99"/>
        <v>4</v>
      </c>
      <c r="M733">
        <f t="shared" si="100"/>
        <v>48.4</v>
      </c>
      <c r="N733">
        <f t="shared" si="101"/>
        <v>0</v>
      </c>
      <c r="O733">
        <f>IFERROR(E733 / VLOOKUP(A733, Baselines!A:B, 2, FALSE) * 100, 0)</f>
        <v>50.754458161865571</v>
      </c>
      <c r="P733" s="6">
        <f t="shared" si="102"/>
        <v>0.28050906837580408</v>
      </c>
      <c r="Q733">
        <f t="shared" si="103"/>
        <v>99.516000000000005</v>
      </c>
      <c r="R733" s="6">
        <f t="shared" si="104"/>
        <v>0.99516000000000004</v>
      </c>
      <c r="S733">
        <f t="shared" si="105"/>
        <v>1</v>
      </c>
      <c r="T733">
        <f>COUNTIF($A$2:$A733,A733)-1</f>
        <v>3</v>
      </c>
      <c r="U733" s="6">
        <f t="shared" si="106"/>
        <v>0.2791514044848652</v>
      </c>
      <c r="V733" s="6" t="str">
        <f t="shared" si="107"/>
        <v>Critical</v>
      </c>
    </row>
    <row r="734" spans="1:22" x14ac:dyDescent="0.25">
      <c r="A734" t="s">
        <v>16</v>
      </c>
      <c r="B734" s="5">
        <v>44955</v>
      </c>
      <c r="C734">
        <v>7</v>
      </c>
      <c r="D734">
        <v>23.1</v>
      </c>
      <c r="E734">
        <v>29.2</v>
      </c>
      <c r="F734">
        <v>0</v>
      </c>
      <c r="H734">
        <v>0</v>
      </c>
      <c r="I734">
        <v>0</v>
      </c>
      <c r="J734">
        <v>0</v>
      </c>
      <c r="K734">
        <v>238.94</v>
      </c>
      <c r="L734">
        <f t="shared" si="99"/>
        <v>5</v>
      </c>
      <c r="M734">
        <f t="shared" si="100"/>
        <v>71.5</v>
      </c>
      <c r="N734">
        <f t="shared" si="101"/>
        <v>0</v>
      </c>
      <c r="O734">
        <f>IFERROR(E734 / VLOOKUP(A734, Baselines!A:B, 2, FALSE) * 100, 0)</f>
        <v>102.20897781561895</v>
      </c>
      <c r="P734" s="6">
        <f t="shared" si="102"/>
        <v>0.56488722734989516</v>
      </c>
      <c r="Q734">
        <f t="shared" si="103"/>
        <v>99.284999999999997</v>
      </c>
      <c r="R734" s="6">
        <f t="shared" si="104"/>
        <v>0.99285000000000001</v>
      </c>
      <c r="S734">
        <f t="shared" si="105"/>
        <v>1</v>
      </c>
      <c r="T734">
        <f>COUNTIF($A$2:$A734,A734)-1</f>
        <v>4</v>
      </c>
      <c r="U734" s="6">
        <f t="shared" si="106"/>
        <v>0.56084828367434336</v>
      </c>
      <c r="V734" s="6" t="str">
        <f t="shared" si="107"/>
        <v>Needs Check</v>
      </c>
    </row>
    <row r="735" spans="1:22" x14ac:dyDescent="0.25">
      <c r="A735" t="s">
        <v>16</v>
      </c>
      <c r="B735" s="5">
        <v>44962</v>
      </c>
      <c r="C735">
        <v>1</v>
      </c>
      <c r="D735">
        <v>2.4</v>
      </c>
      <c r="E735">
        <v>25.5</v>
      </c>
      <c r="F735">
        <v>0</v>
      </c>
      <c r="H735">
        <v>0</v>
      </c>
      <c r="I735">
        <v>0</v>
      </c>
      <c r="J735">
        <v>0</v>
      </c>
      <c r="K735">
        <v>38.11</v>
      </c>
      <c r="L735">
        <f t="shared" si="99"/>
        <v>6</v>
      </c>
      <c r="M735">
        <f t="shared" si="100"/>
        <v>73.900000000000006</v>
      </c>
      <c r="N735">
        <f t="shared" si="101"/>
        <v>0</v>
      </c>
      <c r="O735">
        <f>IFERROR(E735 / VLOOKUP(A735, Baselines!A:B, 2, FALSE) * 100, 0)</f>
        <v>89.257840215694628</v>
      </c>
      <c r="P735" s="6">
        <f t="shared" si="102"/>
        <v>0.49330905128158653</v>
      </c>
      <c r="Q735">
        <f t="shared" si="103"/>
        <v>99.260999999999996</v>
      </c>
      <c r="R735" s="6">
        <f t="shared" si="104"/>
        <v>0.99260999999999999</v>
      </c>
      <c r="S735">
        <f t="shared" si="105"/>
        <v>1</v>
      </c>
      <c r="T735">
        <f>COUNTIF($A$2:$A735,A735)-1</f>
        <v>5</v>
      </c>
      <c r="U735" s="6">
        <f t="shared" si="106"/>
        <v>0.48966349739261561</v>
      </c>
      <c r="V735" s="6" t="str">
        <f t="shared" si="107"/>
        <v>Needs Check</v>
      </c>
    </row>
    <row r="736" spans="1:22" x14ac:dyDescent="0.25">
      <c r="A736" t="s">
        <v>16</v>
      </c>
      <c r="B736" s="5">
        <v>44969</v>
      </c>
      <c r="C736">
        <v>1</v>
      </c>
      <c r="D736">
        <v>6</v>
      </c>
      <c r="E736">
        <v>16.5</v>
      </c>
      <c r="F736">
        <v>0</v>
      </c>
      <c r="H736">
        <v>0</v>
      </c>
      <c r="I736">
        <v>0</v>
      </c>
      <c r="J736">
        <v>0</v>
      </c>
      <c r="K736">
        <v>92.06</v>
      </c>
      <c r="L736">
        <f t="shared" si="99"/>
        <v>7</v>
      </c>
      <c r="M736">
        <f t="shared" si="100"/>
        <v>79.900000000000006</v>
      </c>
      <c r="N736">
        <f t="shared" si="101"/>
        <v>0</v>
      </c>
      <c r="O736">
        <f>IFERROR(E736 / VLOOKUP(A736, Baselines!A:B, 2, FALSE) * 100, 0)</f>
        <v>57.755073080743578</v>
      </c>
      <c r="P736" s="6">
        <f t="shared" si="102"/>
        <v>0.31919997435867359</v>
      </c>
      <c r="Q736">
        <f t="shared" si="103"/>
        <v>99.200999999999993</v>
      </c>
      <c r="R736" s="6">
        <f t="shared" si="104"/>
        <v>0.99200999999999995</v>
      </c>
      <c r="S736">
        <f t="shared" si="105"/>
        <v>1</v>
      </c>
      <c r="T736">
        <f>COUNTIF($A$2:$A736,A736)-1</f>
        <v>6</v>
      </c>
      <c r="U736" s="6">
        <f t="shared" si="106"/>
        <v>0.31664956656354776</v>
      </c>
      <c r="V736" s="6" t="str">
        <f t="shared" si="107"/>
        <v>Needs Check</v>
      </c>
    </row>
    <row r="737" spans="1:22" x14ac:dyDescent="0.25">
      <c r="A737" t="s">
        <v>16</v>
      </c>
      <c r="B737" s="5">
        <v>44976</v>
      </c>
      <c r="C737">
        <v>3</v>
      </c>
      <c r="D737">
        <v>9.3000000000000007</v>
      </c>
      <c r="E737">
        <v>47</v>
      </c>
      <c r="F737">
        <v>0</v>
      </c>
      <c r="H737">
        <v>0</v>
      </c>
      <c r="I737">
        <v>1</v>
      </c>
      <c r="J737">
        <v>7</v>
      </c>
      <c r="K737">
        <v>100.8</v>
      </c>
      <c r="L737">
        <f t="shared" si="99"/>
        <v>8</v>
      </c>
      <c r="M737">
        <f t="shared" si="100"/>
        <v>89.2</v>
      </c>
      <c r="N737">
        <f t="shared" si="101"/>
        <v>1</v>
      </c>
      <c r="O737">
        <f>IFERROR(E737 / VLOOKUP(A737, Baselines!A:B, 2, FALSE) * 100, 0)</f>
        <v>164.51445059363323</v>
      </c>
      <c r="P737" s="6">
        <f t="shared" si="102"/>
        <v>0.90923629059743394</v>
      </c>
      <c r="Q737">
        <f t="shared" si="103"/>
        <v>99.10799999999999</v>
      </c>
      <c r="R737" s="6">
        <f t="shared" si="104"/>
        <v>0.99107999999999985</v>
      </c>
      <c r="S737">
        <f t="shared" si="105"/>
        <v>0.97</v>
      </c>
      <c r="T737">
        <f>COUNTIF($A$2:$A737,A737)-1</f>
        <v>7</v>
      </c>
      <c r="U737" s="6">
        <f t="shared" si="106"/>
        <v>0.87409212579874551</v>
      </c>
      <c r="V737" s="6" t="str">
        <f t="shared" si="107"/>
        <v>Good</v>
      </c>
    </row>
    <row r="738" spans="1:22" x14ac:dyDescent="0.25">
      <c r="A738" t="s">
        <v>16</v>
      </c>
      <c r="B738" s="5">
        <v>44983</v>
      </c>
      <c r="C738">
        <v>6</v>
      </c>
      <c r="D738">
        <v>6.6000000000000014</v>
      </c>
      <c r="E738">
        <v>30.5</v>
      </c>
      <c r="F738">
        <v>0</v>
      </c>
      <c r="H738">
        <v>0</v>
      </c>
      <c r="I738">
        <v>0</v>
      </c>
      <c r="J738">
        <v>0</v>
      </c>
      <c r="K738">
        <v>51.82</v>
      </c>
      <c r="L738">
        <f t="shared" si="99"/>
        <v>9</v>
      </c>
      <c r="M738">
        <f t="shared" si="100"/>
        <v>95.800000000000011</v>
      </c>
      <c r="N738">
        <f t="shared" si="101"/>
        <v>1</v>
      </c>
      <c r="O738">
        <f>IFERROR(E738 / VLOOKUP(A738, Baselines!A:B, 2, FALSE) * 100, 0)</f>
        <v>106.75937751288964</v>
      </c>
      <c r="P738" s="6">
        <f t="shared" si="102"/>
        <v>0.59003631623876029</v>
      </c>
      <c r="Q738">
        <f t="shared" si="103"/>
        <v>99.042000000000002</v>
      </c>
      <c r="R738" s="6">
        <f t="shared" si="104"/>
        <v>0.99041999999999997</v>
      </c>
      <c r="S738">
        <f t="shared" si="105"/>
        <v>0.97</v>
      </c>
      <c r="T738">
        <f>COUNTIF($A$2:$A738,A738)-1</f>
        <v>8</v>
      </c>
      <c r="U738" s="6">
        <f t="shared" si="106"/>
        <v>0.56685225527931715</v>
      </c>
      <c r="V738" s="6" t="str">
        <f t="shared" si="107"/>
        <v>Needs Check</v>
      </c>
    </row>
    <row r="739" spans="1:22" x14ac:dyDescent="0.25">
      <c r="A739" t="s">
        <v>16</v>
      </c>
      <c r="B739" s="5">
        <v>44990</v>
      </c>
      <c r="C739">
        <v>7</v>
      </c>
      <c r="D739">
        <v>33.6</v>
      </c>
      <c r="E739">
        <v>39.9</v>
      </c>
      <c r="F739">
        <v>1</v>
      </c>
      <c r="G739" t="s">
        <v>24</v>
      </c>
      <c r="H739">
        <v>304.08</v>
      </c>
      <c r="I739">
        <v>0</v>
      </c>
      <c r="J739">
        <v>0</v>
      </c>
      <c r="K739">
        <v>628.09</v>
      </c>
      <c r="L739">
        <f t="shared" si="99"/>
        <v>10</v>
      </c>
      <c r="M739">
        <f t="shared" si="100"/>
        <v>129.4</v>
      </c>
      <c r="N739">
        <f t="shared" si="101"/>
        <v>1</v>
      </c>
      <c r="O739">
        <f>IFERROR(E739 / VLOOKUP(A739, Baselines!A:B, 2, FALSE) * 100, 0)</f>
        <v>139.66226763161629</v>
      </c>
      <c r="P739" s="6">
        <f t="shared" si="102"/>
        <v>0.77188357435824706</v>
      </c>
      <c r="Q739">
        <f t="shared" si="103"/>
        <v>98.706000000000003</v>
      </c>
      <c r="R739" s="6">
        <f t="shared" si="104"/>
        <v>0.98706000000000005</v>
      </c>
      <c r="S739">
        <f t="shared" si="105"/>
        <v>0.97</v>
      </c>
      <c r="T739">
        <f>COUNTIF($A$2:$A739,A739)-1</f>
        <v>9</v>
      </c>
      <c r="U739" s="6">
        <f t="shared" si="106"/>
        <v>0.73903853887886983</v>
      </c>
      <c r="V739" s="6" t="str">
        <f t="shared" si="107"/>
        <v>Good</v>
      </c>
    </row>
    <row r="740" spans="1:22" x14ac:dyDescent="0.25">
      <c r="A740" t="s">
        <v>16</v>
      </c>
      <c r="B740" s="5">
        <v>44997</v>
      </c>
      <c r="C740">
        <v>7</v>
      </c>
      <c r="D740">
        <v>25.2</v>
      </c>
      <c r="E740">
        <v>28.3</v>
      </c>
      <c r="F740">
        <v>0</v>
      </c>
      <c r="H740">
        <v>0</v>
      </c>
      <c r="I740">
        <v>0</v>
      </c>
      <c r="J740">
        <v>0</v>
      </c>
      <c r="K740">
        <v>466.19</v>
      </c>
      <c r="L740">
        <f t="shared" si="99"/>
        <v>11</v>
      </c>
      <c r="M740">
        <f t="shared" si="100"/>
        <v>154.6</v>
      </c>
      <c r="N740">
        <f t="shared" si="101"/>
        <v>1</v>
      </c>
      <c r="O740">
        <f>IFERROR(E740 / VLOOKUP(A740, Baselines!A:B, 2, FALSE) * 100, 0)</f>
        <v>99.058701102123834</v>
      </c>
      <c r="P740" s="6">
        <f t="shared" si="102"/>
        <v>0.54747631965760379</v>
      </c>
      <c r="Q740">
        <f t="shared" si="103"/>
        <v>98.453999999999994</v>
      </c>
      <c r="R740" s="6">
        <f t="shared" si="104"/>
        <v>0.98453999999999997</v>
      </c>
      <c r="S740">
        <f t="shared" si="105"/>
        <v>0.97</v>
      </c>
      <c r="T740">
        <f>COUNTIF($A$2:$A740,A740)-1</f>
        <v>10</v>
      </c>
      <c r="U740" s="6">
        <f t="shared" si="106"/>
        <v>0.52284196568302632</v>
      </c>
      <c r="V740" s="6" t="str">
        <f t="shared" si="107"/>
        <v>Needs Check</v>
      </c>
    </row>
    <row r="741" spans="1:22" x14ac:dyDescent="0.25">
      <c r="A741" t="s">
        <v>16</v>
      </c>
      <c r="B741" s="5">
        <v>45004</v>
      </c>
      <c r="C741">
        <v>0</v>
      </c>
      <c r="D741">
        <v>0</v>
      </c>
      <c r="E741">
        <v>0</v>
      </c>
      <c r="F741">
        <v>0</v>
      </c>
      <c r="H741">
        <v>0</v>
      </c>
      <c r="I741">
        <v>0</v>
      </c>
      <c r="J741">
        <v>0</v>
      </c>
      <c r="K741">
        <v>0</v>
      </c>
      <c r="L741">
        <f t="shared" si="99"/>
        <v>12</v>
      </c>
      <c r="M741">
        <f t="shared" si="100"/>
        <v>154.6</v>
      </c>
      <c r="N741">
        <f t="shared" si="101"/>
        <v>1</v>
      </c>
      <c r="O741">
        <f>IFERROR(E741 / VLOOKUP(A741, Baselines!A:B, 2, FALSE) * 100, 0)</f>
        <v>0</v>
      </c>
      <c r="P741" s="6">
        <f t="shared" si="102"/>
        <v>0</v>
      </c>
      <c r="Q741">
        <f t="shared" si="103"/>
        <v>98.453999999999994</v>
      </c>
      <c r="R741" s="6">
        <f t="shared" si="104"/>
        <v>0.98453999999999997</v>
      </c>
      <c r="S741">
        <f t="shared" si="105"/>
        <v>0.97</v>
      </c>
      <c r="T741">
        <f>COUNTIF($A$2:$A741,A741)-1</f>
        <v>11</v>
      </c>
      <c r="U741" s="6">
        <f t="shared" si="106"/>
        <v>0</v>
      </c>
      <c r="V741" s="6" t="str">
        <f t="shared" si="107"/>
        <v>Critical</v>
      </c>
    </row>
    <row r="742" spans="1:22" x14ac:dyDescent="0.25">
      <c r="A742" t="s">
        <v>16</v>
      </c>
      <c r="B742" s="5">
        <v>45011</v>
      </c>
      <c r="C742">
        <v>5</v>
      </c>
      <c r="D742">
        <v>14</v>
      </c>
      <c r="E742">
        <v>43.5</v>
      </c>
      <c r="F742">
        <v>0</v>
      </c>
      <c r="H742">
        <v>0</v>
      </c>
      <c r="I742">
        <v>0</v>
      </c>
      <c r="J742">
        <v>0</v>
      </c>
      <c r="K742">
        <v>87.9</v>
      </c>
      <c r="L742">
        <f t="shared" si="99"/>
        <v>13</v>
      </c>
      <c r="M742">
        <f t="shared" si="100"/>
        <v>168.6</v>
      </c>
      <c r="N742">
        <f t="shared" si="101"/>
        <v>1</v>
      </c>
      <c r="O742">
        <f>IFERROR(E742 / VLOOKUP(A742, Baselines!A:B, 2, FALSE) * 100, 0)</f>
        <v>152.2633744855967</v>
      </c>
      <c r="P742" s="6">
        <f t="shared" si="102"/>
        <v>0.84152720512741219</v>
      </c>
      <c r="Q742">
        <f t="shared" si="103"/>
        <v>98.314000000000007</v>
      </c>
      <c r="R742" s="6">
        <f t="shared" si="104"/>
        <v>0.98314000000000012</v>
      </c>
      <c r="S742">
        <f t="shared" si="105"/>
        <v>0.97</v>
      </c>
      <c r="T742">
        <f>COUNTIF($A$2:$A742,A742)-1</f>
        <v>12</v>
      </c>
      <c r="U742" s="6">
        <f t="shared" si="106"/>
        <v>0.80251888475549515</v>
      </c>
      <c r="V742" s="6" t="str">
        <f t="shared" si="107"/>
        <v>Good</v>
      </c>
    </row>
    <row r="743" spans="1:22" x14ac:dyDescent="0.25">
      <c r="A743" t="s">
        <v>16</v>
      </c>
      <c r="B743" s="5">
        <v>45018</v>
      </c>
      <c r="C743">
        <v>1</v>
      </c>
      <c r="D743">
        <v>3.8</v>
      </c>
      <c r="E743">
        <v>32.5</v>
      </c>
      <c r="F743">
        <v>0</v>
      </c>
      <c r="H743">
        <v>0</v>
      </c>
      <c r="I743">
        <v>0</v>
      </c>
      <c r="J743">
        <v>0</v>
      </c>
      <c r="K743">
        <v>47.18</v>
      </c>
      <c r="L743">
        <f t="shared" si="99"/>
        <v>14</v>
      </c>
      <c r="M743">
        <f t="shared" si="100"/>
        <v>172.4</v>
      </c>
      <c r="N743">
        <f t="shared" si="101"/>
        <v>1</v>
      </c>
      <c r="O743">
        <f>IFERROR(E743 / VLOOKUP(A743, Baselines!A:B, 2, FALSE) * 100, 0)</f>
        <v>113.75999243176767</v>
      </c>
      <c r="P743" s="6">
        <f t="shared" si="102"/>
        <v>0.62872722222162991</v>
      </c>
      <c r="Q743">
        <f t="shared" si="103"/>
        <v>98.275999999999996</v>
      </c>
      <c r="R743" s="6">
        <f t="shared" si="104"/>
        <v>0.98275999999999997</v>
      </c>
      <c r="S743">
        <f t="shared" si="105"/>
        <v>0.97</v>
      </c>
      <c r="T743">
        <f>COUNTIF($A$2:$A743,A743)-1</f>
        <v>13</v>
      </c>
      <c r="U743" s="6">
        <f t="shared" si="106"/>
        <v>0.59935132596321306</v>
      </c>
      <c r="V743" s="6" t="str">
        <f t="shared" si="107"/>
        <v>Needs Check</v>
      </c>
    </row>
    <row r="744" spans="1:22" x14ac:dyDescent="0.25">
      <c r="A744" t="s">
        <v>16</v>
      </c>
      <c r="B744" s="5">
        <v>45025</v>
      </c>
      <c r="C744">
        <v>5</v>
      </c>
      <c r="D744">
        <v>6</v>
      </c>
      <c r="E744">
        <v>42.4</v>
      </c>
      <c r="F744">
        <v>0</v>
      </c>
      <c r="H744">
        <v>0</v>
      </c>
      <c r="I744">
        <v>0</v>
      </c>
      <c r="J744">
        <v>0</v>
      </c>
      <c r="K744">
        <v>52.14</v>
      </c>
      <c r="L744">
        <f t="shared" si="99"/>
        <v>15</v>
      </c>
      <c r="M744">
        <f t="shared" si="100"/>
        <v>178.4</v>
      </c>
      <c r="N744">
        <f t="shared" si="101"/>
        <v>1</v>
      </c>
      <c r="O744">
        <f>IFERROR(E744 / VLOOKUP(A744, Baselines!A:B, 2, FALSE) * 100, 0)</f>
        <v>148.41303628021382</v>
      </c>
      <c r="P744" s="6">
        <f t="shared" si="102"/>
        <v>0.82024720683683405</v>
      </c>
      <c r="Q744">
        <f t="shared" si="103"/>
        <v>98.216000000000008</v>
      </c>
      <c r="R744" s="6">
        <f t="shared" si="104"/>
        <v>0.98216000000000003</v>
      </c>
      <c r="S744">
        <f t="shared" si="105"/>
        <v>0.97</v>
      </c>
      <c r="T744">
        <f>COUNTIF($A$2:$A744,A744)-1</f>
        <v>14</v>
      </c>
      <c r="U744" s="6">
        <f t="shared" si="106"/>
        <v>0.781445576766859</v>
      </c>
      <c r="V744" s="6" t="str">
        <f t="shared" si="107"/>
        <v>Good</v>
      </c>
    </row>
    <row r="745" spans="1:22" x14ac:dyDescent="0.25">
      <c r="A745" t="s">
        <v>16</v>
      </c>
      <c r="B745" s="5">
        <v>45032</v>
      </c>
      <c r="C745">
        <v>6</v>
      </c>
      <c r="D745">
        <v>12.6</v>
      </c>
      <c r="E745">
        <v>44.3</v>
      </c>
      <c r="F745">
        <v>1</v>
      </c>
      <c r="G745" t="s">
        <v>25</v>
      </c>
      <c r="H745">
        <v>698.34</v>
      </c>
      <c r="I745">
        <v>0</v>
      </c>
      <c r="J745">
        <v>0</v>
      </c>
      <c r="K745">
        <v>194.53</v>
      </c>
      <c r="L745">
        <f t="shared" si="99"/>
        <v>16</v>
      </c>
      <c r="M745">
        <f t="shared" si="100"/>
        <v>191</v>
      </c>
      <c r="N745">
        <f t="shared" si="101"/>
        <v>1</v>
      </c>
      <c r="O745">
        <f>IFERROR(E745 / VLOOKUP(A745, Baselines!A:B, 2, FALSE) * 100, 0)</f>
        <v>155.06362045314791</v>
      </c>
      <c r="P745" s="6">
        <f t="shared" si="102"/>
        <v>0.85700356752055995</v>
      </c>
      <c r="Q745">
        <f t="shared" si="103"/>
        <v>98.09</v>
      </c>
      <c r="R745" s="6">
        <f t="shared" si="104"/>
        <v>0.98089999999999999</v>
      </c>
      <c r="S745">
        <f t="shared" si="105"/>
        <v>0.97</v>
      </c>
      <c r="T745">
        <f>COUNTIF($A$2:$A745,A745)-1</f>
        <v>15</v>
      </c>
      <c r="U745" s="6">
        <f t="shared" si="106"/>
        <v>0.81541575539948974</v>
      </c>
      <c r="V745" s="6" t="str">
        <f t="shared" si="107"/>
        <v>Good</v>
      </c>
    </row>
    <row r="746" spans="1:22" x14ac:dyDescent="0.25">
      <c r="A746" t="s">
        <v>16</v>
      </c>
      <c r="B746" s="5">
        <v>45039</v>
      </c>
      <c r="C746">
        <v>6</v>
      </c>
      <c r="D746">
        <v>36</v>
      </c>
      <c r="E746">
        <v>21.2</v>
      </c>
      <c r="F746">
        <v>0</v>
      </c>
      <c r="H746">
        <v>0</v>
      </c>
      <c r="I746">
        <v>0</v>
      </c>
      <c r="J746">
        <v>0</v>
      </c>
      <c r="K746">
        <v>706.57</v>
      </c>
      <c r="L746">
        <f t="shared" si="99"/>
        <v>17</v>
      </c>
      <c r="M746">
        <f t="shared" si="100"/>
        <v>227</v>
      </c>
      <c r="N746">
        <f t="shared" si="101"/>
        <v>1</v>
      </c>
      <c r="O746">
        <f>IFERROR(E746 / VLOOKUP(A746, Baselines!A:B, 2, FALSE) * 100, 0)</f>
        <v>74.206518140106908</v>
      </c>
      <c r="P746" s="6">
        <f t="shared" si="102"/>
        <v>0.41012360341841703</v>
      </c>
      <c r="Q746">
        <f t="shared" si="103"/>
        <v>97.72999999999999</v>
      </c>
      <c r="R746" s="6">
        <f t="shared" si="104"/>
        <v>0.97729999999999995</v>
      </c>
      <c r="S746">
        <f t="shared" si="105"/>
        <v>0.97</v>
      </c>
      <c r="T746">
        <f>COUNTIF($A$2:$A746,A746)-1</f>
        <v>16</v>
      </c>
      <c r="U746" s="6">
        <f t="shared" si="106"/>
        <v>0.3887893836921944</v>
      </c>
      <c r="V746" s="6" t="str">
        <f t="shared" si="107"/>
        <v>Needs Check</v>
      </c>
    </row>
    <row r="747" spans="1:22" x14ac:dyDescent="0.25">
      <c r="A747" t="s">
        <v>16</v>
      </c>
      <c r="B747" s="5">
        <v>45046</v>
      </c>
      <c r="C747">
        <v>5</v>
      </c>
      <c r="D747">
        <v>4.5</v>
      </c>
      <c r="E747">
        <v>22.3</v>
      </c>
      <c r="F747">
        <v>0</v>
      </c>
      <c r="H747">
        <v>0</v>
      </c>
      <c r="I747">
        <v>1</v>
      </c>
      <c r="J747">
        <v>3</v>
      </c>
      <c r="K747">
        <v>44.62</v>
      </c>
      <c r="L747">
        <f t="shared" si="99"/>
        <v>18</v>
      </c>
      <c r="M747">
        <f t="shared" si="100"/>
        <v>231.5</v>
      </c>
      <c r="N747">
        <f t="shared" si="101"/>
        <v>2</v>
      </c>
      <c r="O747">
        <f>IFERROR(E747 / VLOOKUP(A747, Baselines!A:B, 2, FALSE) * 100, 0)</f>
        <v>78.056856345489805</v>
      </c>
      <c r="P747" s="6">
        <f t="shared" si="102"/>
        <v>0.43140360170899522</v>
      </c>
      <c r="Q747">
        <f t="shared" si="103"/>
        <v>97.685000000000002</v>
      </c>
      <c r="R747" s="6">
        <f t="shared" si="104"/>
        <v>0.97685</v>
      </c>
      <c r="S747">
        <f t="shared" si="105"/>
        <v>0.94</v>
      </c>
      <c r="T747">
        <f>COUNTIF($A$2:$A747,A747)-1</f>
        <v>17</v>
      </c>
      <c r="U747" s="6">
        <f t="shared" si="106"/>
        <v>0.39613161182966605</v>
      </c>
      <c r="V747" s="6" t="str">
        <f t="shared" si="107"/>
        <v>Needs Check</v>
      </c>
    </row>
    <row r="748" spans="1:22" x14ac:dyDescent="0.25">
      <c r="A748" t="s">
        <v>16</v>
      </c>
      <c r="B748" s="5">
        <v>45053</v>
      </c>
      <c r="C748">
        <v>1</v>
      </c>
      <c r="D748">
        <v>5.3</v>
      </c>
      <c r="E748">
        <v>47.3</v>
      </c>
      <c r="F748">
        <v>0</v>
      </c>
      <c r="H748">
        <v>0</v>
      </c>
      <c r="I748">
        <v>0</v>
      </c>
      <c r="J748">
        <v>0</v>
      </c>
      <c r="K748">
        <v>55.32</v>
      </c>
      <c r="L748">
        <f t="shared" si="99"/>
        <v>19</v>
      </c>
      <c r="M748">
        <f t="shared" si="100"/>
        <v>236.8</v>
      </c>
      <c r="N748">
        <f t="shared" si="101"/>
        <v>2</v>
      </c>
      <c r="O748">
        <f>IFERROR(E748 / VLOOKUP(A748, Baselines!A:B, 2, FALSE) * 100, 0)</f>
        <v>165.56454283146491</v>
      </c>
      <c r="P748" s="6">
        <f t="shared" si="102"/>
        <v>0.91503992649486421</v>
      </c>
      <c r="Q748">
        <f t="shared" si="103"/>
        <v>97.631999999999991</v>
      </c>
      <c r="R748" s="6">
        <f t="shared" si="104"/>
        <v>0.97631999999999985</v>
      </c>
      <c r="S748">
        <f t="shared" si="105"/>
        <v>0.94</v>
      </c>
      <c r="T748">
        <f>COUNTIF($A$2:$A748,A748)-1</f>
        <v>18</v>
      </c>
      <c r="U748" s="6">
        <f t="shared" si="106"/>
        <v>0.83976947417333769</v>
      </c>
      <c r="V748" s="6" t="str">
        <f t="shared" si="107"/>
        <v>Good</v>
      </c>
    </row>
    <row r="749" spans="1:22" x14ac:dyDescent="0.25">
      <c r="A749" t="s">
        <v>16</v>
      </c>
      <c r="B749" s="5">
        <v>45060</v>
      </c>
      <c r="C749">
        <v>1</v>
      </c>
      <c r="D749">
        <v>5.9</v>
      </c>
      <c r="E749">
        <v>40.700000000000003</v>
      </c>
      <c r="F749">
        <v>0</v>
      </c>
      <c r="H749">
        <v>0</v>
      </c>
      <c r="I749">
        <v>0</v>
      </c>
      <c r="J749">
        <v>0</v>
      </c>
      <c r="K749">
        <v>80.510000000000005</v>
      </c>
      <c r="L749">
        <f t="shared" si="99"/>
        <v>20</v>
      </c>
      <c r="M749">
        <f t="shared" si="100"/>
        <v>242.70000000000002</v>
      </c>
      <c r="N749">
        <f t="shared" si="101"/>
        <v>2</v>
      </c>
      <c r="O749">
        <f>IFERROR(E749 / VLOOKUP(A749, Baselines!A:B, 2, FALSE) * 100, 0)</f>
        <v>142.46251359916749</v>
      </c>
      <c r="P749" s="6">
        <f t="shared" si="102"/>
        <v>0.78735993675139493</v>
      </c>
      <c r="Q749">
        <f t="shared" si="103"/>
        <v>97.572999999999993</v>
      </c>
      <c r="R749" s="6">
        <f t="shared" si="104"/>
        <v>0.97572999999999999</v>
      </c>
      <c r="S749">
        <f t="shared" si="105"/>
        <v>0.94</v>
      </c>
      <c r="T749">
        <f>COUNTIF($A$2:$A749,A749)-1</f>
        <v>19</v>
      </c>
      <c r="U749" s="6">
        <f t="shared" si="106"/>
        <v>0.72215566842125223</v>
      </c>
      <c r="V749" s="6" t="str">
        <f t="shared" si="107"/>
        <v>Good</v>
      </c>
    </row>
    <row r="750" spans="1:22" x14ac:dyDescent="0.25">
      <c r="A750" t="s">
        <v>16</v>
      </c>
      <c r="B750" s="5">
        <v>45067</v>
      </c>
      <c r="C750">
        <v>1</v>
      </c>
      <c r="D750">
        <v>1.8</v>
      </c>
      <c r="E750">
        <v>21.1</v>
      </c>
      <c r="F750">
        <v>0</v>
      </c>
      <c r="H750">
        <v>0</v>
      </c>
      <c r="I750">
        <v>0</v>
      </c>
      <c r="J750">
        <v>0</v>
      </c>
      <c r="K750">
        <v>23.62</v>
      </c>
      <c r="L750">
        <f t="shared" si="99"/>
        <v>21</v>
      </c>
      <c r="M750">
        <f t="shared" si="100"/>
        <v>244.50000000000003</v>
      </c>
      <c r="N750">
        <f t="shared" si="101"/>
        <v>2</v>
      </c>
      <c r="O750">
        <f>IFERROR(E750 / VLOOKUP(A750, Baselines!A:B, 2, FALSE) * 100, 0)</f>
        <v>73.856487394163011</v>
      </c>
      <c r="P750" s="6">
        <f t="shared" si="102"/>
        <v>0.40818905811927358</v>
      </c>
      <c r="Q750">
        <f t="shared" si="103"/>
        <v>97.555000000000007</v>
      </c>
      <c r="R750" s="6">
        <f t="shared" si="104"/>
        <v>0.97555000000000003</v>
      </c>
      <c r="S750">
        <f t="shared" si="105"/>
        <v>0.94</v>
      </c>
      <c r="T750">
        <f>COUNTIF($A$2:$A750,A750)-1</f>
        <v>20</v>
      </c>
      <c r="U750" s="6">
        <f t="shared" si="106"/>
        <v>0.3743163055093619</v>
      </c>
      <c r="V750" s="6" t="str">
        <f t="shared" si="107"/>
        <v>Needs Check</v>
      </c>
    </row>
    <row r="751" spans="1:22" x14ac:dyDescent="0.25">
      <c r="A751" t="s">
        <v>16</v>
      </c>
      <c r="B751" s="5">
        <v>45074</v>
      </c>
      <c r="C751">
        <v>1</v>
      </c>
      <c r="D751">
        <v>5</v>
      </c>
      <c r="E751">
        <v>32</v>
      </c>
      <c r="F751">
        <v>0</v>
      </c>
      <c r="H751">
        <v>0</v>
      </c>
      <c r="I751">
        <v>0</v>
      </c>
      <c r="J751">
        <v>0</v>
      </c>
      <c r="K751">
        <v>47.29</v>
      </c>
      <c r="L751">
        <f t="shared" si="99"/>
        <v>22</v>
      </c>
      <c r="M751">
        <f t="shared" si="100"/>
        <v>249.50000000000003</v>
      </c>
      <c r="N751">
        <f t="shared" si="101"/>
        <v>2</v>
      </c>
      <c r="O751">
        <f>IFERROR(E751 / VLOOKUP(A751, Baselines!A:B, 2, FALSE) * 100, 0)</f>
        <v>112.00983870204814</v>
      </c>
      <c r="P751" s="6">
        <f t="shared" si="102"/>
        <v>0.61905449572591242</v>
      </c>
      <c r="Q751">
        <f t="shared" si="103"/>
        <v>97.504999999999995</v>
      </c>
      <c r="R751" s="6">
        <f t="shared" si="104"/>
        <v>0.97504999999999997</v>
      </c>
      <c r="S751">
        <f t="shared" si="105"/>
        <v>0.94</v>
      </c>
      <c r="T751">
        <f>COUNTIF($A$2:$A751,A751)-1</f>
        <v>21</v>
      </c>
      <c r="U751" s="6">
        <f t="shared" si="106"/>
        <v>0.56739254089409774</v>
      </c>
      <c r="V751" s="6" t="str">
        <f t="shared" si="107"/>
        <v>Needs Check</v>
      </c>
    </row>
    <row r="752" spans="1:22" x14ac:dyDescent="0.25">
      <c r="A752" t="s">
        <v>16</v>
      </c>
      <c r="B752" s="5">
        <v>45081</v>
      </c>
      <c r="C752">
        <v>4</v>
      </c>
      <c r="D752">
        <v>4.4000000000000004</v>
      </c>
      <c r="E752">
        <v>26.1</v>
      </c>
      <c r="F752">
        <v>0</v>
      </c>
      <c r="H752">
        <v>0</v>
      </c>
      <c r="I752">
        <v>0</v>
      </c>
      <c r="J752">
        <v>0</v>
      </c>
      <c r="K752">
        <v>79.95</v>
      </c>
      <c r="L752">
        <f t="shared" si="99"/>
        <v>23</v>
      </c>
      <c r="M752">
        <f t="shared" si="100"/>
        <v>253.90000000000003</v>
      </c>
      <c r="N752">
        <f t="shared" si="101"/>
        <v>2</v>
      </c>
      <c r="O752">
        <f>IFERROR(E752 / VLOOKUP(A752, Baselines!A:B, 2, FALSE) * 100, 0)</f>
        <v>91.358024691358025</v>
      </c>
      <c r="P752" s="6">
        <f t="shared" si="102"/>
        <v>0.50491632307644729</v>
      </c>
      <c r="Q752">
        <f t="shared" si="103"/>
        <v>97.460999999999999</v>
      </c>
      <c r="R752" s="6">
        <f t="shared" si="104"/>
        <v>0.97460999999999998</v>
      </c>
      <c r="S752">
        <f t="shared" si="105"/>
        <v>0.94</v>
      </c>
      <c r="T752">
        <f>COUNTIF($A$2:$A752,A752)-1</f>
        <v>22</v>
      </c>
      <c r="U752" s="6">
        <f t="shared" si="106"/>
        <v>0.46257070777552406</v>
      </c>
      <c r="V752" s="6" t="str">
        <f t="shared" si="107"/>
        <v>Needs Check</v>
      </c>
    </row>
    <row r="753" spans="1:22" x14ac:dyDescent="0.25">
      <c r="A753" t="s">
        <v>16</v>
      </c>
      <c r="B753" s="5">
        <v>45088</v>
      </c>
      <c r="C753">
        <v>1</v>
      </c>
      <c r="D753">
        <v>4.0999999999999996</v>
      </c>
      <c r="E753">
        <v>20.8</v>
      </c>
      <c r="F753">
        <v>1</v>
      </c>
      <c r="G753" t="s">
        <v>26</v>
      </c>
      <c r="H753">
        <v>184.88</v>
      </c>
      <c r="I753">
        <v>0</v>
      </c>
      <c r="J753">
        <v>0</v>
      </c>
      <c r="K753">
        <v>20.75</v>
      </c>
      <c r="L753">
        <f t="shared" si="99"/>
        <v>24</v>
      </c>
      <c r="M753">
        <f t="shared" si="100"/>
        <v>258.00000000000006</v>
      </c>
      <c r="N753">
        <f t="shared" si="101"/>
        <v>2</v>
      </c>
      <c r="O753">
        <f>IFERROR(E753 / VLOOKUP(A753, Baselines!A:B, 2, FALSE) * 100, 0)</f>
        <v>72.806395156331305</v>
      </c>
      <c r="P753" s="6">
        <f t="shared" si="102"/>
        <v>0.40238542222184315</v>
      </c>
      <c r="Q753">
        <f t="shared" si="103"/>
        <v>97.42</v>
      </c>
      <c r="R753" s="6">
        <f t="shared" si="104"/>
        <v>0.97420000000000007</v>
      </c>
      <c r="S753">
        <f t="shared" si="105"/>
        <v>0.94</v>
      </c>
      <c r="T753">
        <f>COUNTIF($A$2:$A753,A753)-1</f>
        <v>23</v>
      </c>
      <c r="U753" s="6">
        <f t="shared" si="106"/>
        <v>0.36848364562880842</v>
      </c>
      <c r="V753" s="6" t="str">
        <f t="shared" si="107"/>
        <v>Needs Check</v>
      </c>
    </row>
    <row r="754" spans="1:22" x14ac:dyDescent="0.25">
      <c r="A754" t="s">
        <v>16</v>
      </c>
      <c r="B754" s="5">
        <v>45095</v>
      </c>
      <c r="C754">
        <v>7</v>
      </c>
      <c r="D754">
        <v>4.8999999999999986</v>
      </c>
      <c r="E754">
        <v>42.4</v>
      </c>
      <c r="F754">
        <v>0</v>
      </c>
      <c r="H754">
        <v>0</v>
      </c>
      <c r="I754">
        <v>0</v>
      </c>
      <c r="J754">
        <v>0</v>
      </c>
      <c r="K754">
        <v>36.17</v>
      </c>
      <c r="L754">
        <f t="shared" si="99"/>
        <v>25</v>
      </c>
      <c r="M754">
        <f t="shared" si="100"/>
        <v>262.90000000000003</v>
      </c>
      <c r="N754">
        <f t="shared" si="101"/>
        <v>2</v>
      </c>
      <c r="O754">
        <f>IFERROR(E754 / VLOOKUP(A754, Baselines!A:B, 2, FALSE) * 100, 0)</f>
        <v>148.41303628021382</v>
      </c>
      <c r="P754" s="6">
        <f t="shared" si="102"/>
        <v>0.82024720683683405</v>
      </c>
      <c r="Q754">
        <f t="shared" si="103"/>
        <v>97.370999999999995</v>
      </c>
      <c r="R754" s="6">
        <f t="shared" si="104"/>
        <v>0.97370999999999996</v>
      </c>
      <c r="S754">
        <f t="shared" si="105"/>
        <v>0.94</v>
      </c>
      <c r="T754">
        <f>COUNTIF($A$2:$A754,A754)-1</f>
        <v>24</v>
      </c>
      <c r="U754" s="6">
        <f t="shared" si="106"/>
        <v>0.75076193330294794</v>
      </c>
      <c r="V754" s="6" t="str">
        <f t="shared" si="107"/>
        <v>Good</v>
      </c>
    </row>
    <row r="755" spans="1:22" x14ac:dyDescent="0.25">
      <c r="A755" t="s">
        <v>16</v>
      </c>
      <c r="B755" s="5">
        <v>45102</v>
      </c>
      <c r="C755">
        <v>3</v>
      </c>
      <c r="D755">
        <v>3</v>
      </c>
      <c r="E755">
        <v>16.7</v>
      </c>
      <c r="F755">
        <v>0</v>
      </c>
      <c r="H755">
        <v>0</v>
      </c>
      <c r="I755">
        <v>0</v>
      </c>
      <c r="J755">
        <v>0</v>
      </c>
      <c r="K755">
        <v>54</v>
      </c>
      <c r="L755">
        <f t="shared" si="99"/>
        <v>26</v>
      </c>
      <c r="M755">
        <f t="shared" si="100"/>
        <v>265.90000000000003</v>
      </c>
      <c r="N755">
        <f t="shared" si="101"/>
        <v>2</v>
      </c>
      <c r="O755">
        <f>IFERROR(E755 / VLOOKUP(A755, Baselines!A:B, 2, FALSE) * 100, 0)</f>
        <v>58.455134572631387</v>
      </c>
      <c r="P755" s="6">
        <f t="shared" si="102"/>
        <v>0.32306906495696058</v>
      </c>
      <c r="Q755">
        <f t="shared" si="103"/>
        <v>97.340999999999994</v>
      </c>
      <c r="R755" s="6">
        <f t="shared" si="104"/>
        <v>0.97340999999999989</v>
      </c>
      <c r="S755">
        <f t="shared" si="105"/>
        <v>0.94</v>
      </c>
      <c r="T755">
        <f>COUNTIF($A$2:$A755,A755)-1</f>
        <v>25</v>
      </c>
      <c r="U755" s="6">
        <f t="shared" si="106"/>
        <v>0.29560993900856963</v>
      </c>
      <c r="V755" s="6" t="str">
        <f t="shared" si="107"/>
        <v>Critical</v>
      </c>
    </row>
    <row r="756" spans="1:22" x14ac:dyDescent="0.25">
      <c r="A756" t="s">
        <v>16</v>
      </c>
      <c r="B756" s="5">
        <v>45109</v>
      </c>
      <c r="C756">
        <v>0</v>
      </c>
      <c r="D756">
        <v>0</v>
      </c>
      <c r="E756">
        <v>0</v>
      </c>
      <c r="F756">
        <v>0</v>
      </c>
      <c r="H756">
        <v>0</v>
      </c>
      <c r="I756">
        <v>0</v>
      </c>
      <c r="J756">
        <v>0</v>
      </c>
      <c r="K756">
        <v>0</v>
      </c>
      <c r="L756">
        <f t="shared" si="99"/>
        <v>27</v>
      </c>
      <c r="M756">
        <f t="shared" si="100"/>
        <v>265.90000000000003</v>
      </c>
      <c r="N756">
        <f t="shared" si="101"/>
        <v>2</v>
      </c>
      <c r="O756">
        <f>IFERROR(E756 / VLOOKUP(A756, Baselines!A:B, 2, FALSE) * 100, 0)</f>
        <v>0</v>
      </c>
      <c r="P756" s="6">
        <f t="shared" si="102"/>
        <v>0</v>
      </c>
      <c r="Q756">
        <f t="shared" si="103"/>
        <v>97.340999999999994</v>
      </c>
      <c r="R756" s="6">
        <f t="shared" si="104"/>
        <v>0.97340999999999989</v>
      </c>
      <c r="S756">
        <f t="shared" si="105"/>
        <v>0.94</v>
      </c>
      <c r="T756">
        <f>COUNTIF($A$2:$A756,A756)-1</f>
        <v>26</v>
      </c>
      <c r="U756" s="6">
        <f t="shared" si="106"/>
        <v>0</v>
      </c>
      <c r="V756" s="6" t="str">
        <f t="shared" si="107"/>
        <v>Critical</v>
      </c>
    </row>
    <row r="757" spans="1:22" x14ac:dyDescent="0.25">
      <c r="A757" t="s">
        <v>16</v>
      </c>
      <c r="B757" s="5">
        <v>45116</v>
      </c>
      <c r="C757">
        <v>3</v>
      </c>
      <c r="D757">
        <v>17.7</v>
      </c>
      <c r="E757">
        <v>10.199999999999999</v>
      </c>
      <c r="F757">
        <v>0</v>
      </c>
      <c r="H757">
        <v>0</v>
      </c>
      <c r="I757">
        <v>0</v>
      </c>
      <c r="J757">
        <v>0</v>
      </c>
      <c r="K757">
        <v>299.48</v>
      </c>
      <c r="L757">
        <f t="shared" si="99"/>
        <v>28</v>
      </c>
      <c r="M757">
        <f t="shared" si="100"/>
        <v>283.60000000000002</v>
      </c>
      <c r="N757">
        <f t="shared" si="101"/>
        <v>2</v>
      </c>
      <c r="O757">
        <f>IFERROR(E757 / VLOOKUP(A757, Baselines!A:B, 2, FALSE) * 100, 0)</f>
        <v>35.703136086277851</v>
      </c>
      <c r="P757" s="6">
        <f t="shared" si="102"/>
        <v>0.19732362051263461</v>
      </c>
      <c r="Q757">
        <f t="shared" si="103"/>
        <v>97.164000000000001</v>
      </c>
      <c r="R757" s="6">
        <f t="shared" si="104"/>
        <v>0.97164000000000006</v>
      </c>
      <c r="S757">
        <f t="shared" si="105"/>
        <v>0.94</v>
      </c>
      <c r="T757">
        <f>COUNTIF($A$2:$A757,A757)-1</f>
        <v>27</v>
      </c>
      <c r="U757" s="6">
        <f t="shared" si="106"/>
        <v>0.18022387127680251</v>
      </c>
      <c r="V757" s="6" t="str">
        <f t="shared" si="107"/>
        <v>Critical</v>
      </c>
    </row>
    <row r="758" spans="1:22" x14ac:dyDescent="0.25">
      <c r="A758" t="s">
        <v>16</v>
      </c>
      <c r="B758" s="5">
        <v>45123</v>
      </c>
      <c r="C758">
        <v>3</v>
      </c>
      <c r="D758">
        <v>9.6000000000000014</v>
      </c>
      <c r="E758">
        <v>19.5</v>
      </c>
      <c r="F758">
        <v>0</v>
      </c>
      <c r="H758">
        <v>0</v>
      </c>
      <c r="I758">
        <v>0</v>
      </c>
      <c r="J758">
        <v>0</v>
      </c>
      <c r="K758">
        <v>103.94</v>
      </c>
      <c r="L758">
        <f t="shared" si="99"/>
        <v>29</v>
      </c>
      <c r="M758">
        <f t="shared" si="100"/>
        <v>293.20000000000005</v>
      </c>
      <c r="N758">
        <f t="shared" si="101"/>
        <v>2</v>
      </c>
      <c r="O758">
        <f>IFERROR(E758 / VLOOKUP(A758, Baselines!A:B, 2, FALSE) * 100, 0)</f>
        <v>68.255995459060586</v>
      </c>
      <c r="P758" s="6">
        <f t="shared" si="102"/>
        <v>0.37723633333297785</v>
      </c>
      <c r="Q758">
        <f t="shared" si="103"/>
        <v>97.067999999999998</v>
      </c>
      <c r="R758" s="6">
        <f t="shared" si="104"/>
        <v>0.97067999999999999</v>
      </c>
      <c r="S758">
        <f t="shared" si="105"/>
        <v>0.94</v>
      </c>
      <c r="T758">
        <f>COUNTIF($A$2:$A758,A758)-1</f>
        <v>28</v>
      </c>
      <c r="U758" s="6">
        <f t="shared" si="106"/>
        <v>0.34420521819727562</v>
      </c>
      <c r="V758" s="6" t="str">
        <f t="shared" si="107"/>
        <v>Needs Check</v>
      </c>
    </row>
    <row r="759" spans="1:22" x14ac:dyDescent="0.25">
      <c r="A759" t="s">
        <v>16</v>
      </c>
      <c r="B759" s="5">
        <v>45130</v>
      </c>
      <c r="C759">
        <v>4</v>
      </c>
      <c r="D759">
        <v>9.6</v>
      </c>
      <c r="E759">
        <v>26.2</v>
      </c>
      <c r="F759">
        <v>0</v>
      </c>
      <c r="H759">
        <v>0</v>
      </c>
      <c r="I759">
        <v>0</v>
      </c>
      <c r="J759">
        <v>0</v>
      </c>
      <c r="K759">
        <v>89.42</v>
      </c>
      <c r="L759">
        <f t="shared" si="99"/>
        <v>30</v>
      </c>
      <c r="M759">
        <f t="shared" si="100"/>
        <v>302.80000000000007</v>
      </c>
      <c r="N759">
        <f t="shared" si="101"/>
        <v>2</v>
      </c>
      <c r="O759">
        <f>IFERROR(E759 / VLOOKUP(A759, Baselines!A:B, 2, FALSE) * 100, 0)</f>
        <v>91.708055437301923</v>
      </c>
      <c r="P759" s="6">
        <f t="shared" si="102"/>
        <v>0.50685086837559079</v>
      </c>
      <c r="Q759">
        <f t="shared" si="103"/>
        <v>96.972000000000008</v>
      </c>
      <c r="R759" s="6">
        <f t="shared" si="104"/>
        <v>0.96972000000000014</v>
      </c>
      <c r="S759">
        <f t="shared" si="105"/>
        <v>0.94</v>
      </c>
      <c r="T759">
        <f>COUNTIF($A$2:$A759,A759)-1</f>
        <v>29</v>
      </c>
      <c r="U759" s="6">
        <f t="shared" si="106"/>
        <v>0.46201321863630723</v>
      </c>
      <c r="V759" s="6" t="str">
        <f t="shared" si="107"/>
        <v>Needs Check</v>
      </c>
    </row>
    <row r="760" spans="1:22" x14ac:dyDescent="0.25">
      <c r="A760" t="s">
        <v>16</v>
      </c>
      <c r="B760" s="5">
        <v>45137</v>
      </c>
      <c r="C760">
        <v>3</v>
      </c>
      <c r="D760">
        <v>11.7</v>
      </c>
      <c r="E760">
        <v>45.6</v>
      </c>
      <c r="F760">
        <v>0</v>
      </c>
      <c r="H760">
        <v>0</v>
      </c>
      <c r="I760">
        <v>0</v>
      </c>
      <c r="J760">
        <v>0</v>
      </c>
      <c r="K760">
        <v>164.72</v>
      </c>
      <c r="L760">
        <f t="shared" si="99"/>
        <v>31</v>
      </c>
      <c r="M760">
        <f t="shared" si="100"/>
        <v>314.50000000000006</v>
      </c>
      <c r="N760">
        <f t="shared" si="101"/>
        <v>2</v>
      </c>
      <c r="O760">
        <f>IFERROR(E760 / VLOOKUP(A760, Baselines!A:B, 2, FALSE) * 100, 0)</f>
        <v>159.61402015041864</v>
      </c>
      <c r="P760" s="6">
        <f t="shared" si="102"/>
        <v>0.88215265640942531</v>
      </c>
      <c r="Q760">
        <f t="shared" si="103"/>
        <v>96.855000000000004</v>
      </c>
      <c r="R760" s="6">
        <f t="shared" si="104"/>
        <v>0.96855000000000002</v>
      </c>
      <c r="S760">
        <f t="shared" si="105"/>
        <v>0.94</v>
      </c>
      <c r="T760">
        <f>COUNTIF($A$2:$A760,A760)-1</f>
        <v>30</v>
      </c>
      <c r="U760" s="6">
        <f t="shared" si="106"/>
        <v>0.80314441804342784</v>
      </c>
      <c r="V760" s="6" t="str">
        <f t="shared" si="107"/>
        <v>Good</v>
      </c>
    </row>
    <row r="761" spans="1:22" x14ac:dyDescent="0.25">
      <c r="A761" t="s">
        <v>16</v>
      </c>
      <c r="B761" s="5">
        <v>45144</v>
      </c>
      <c r="C761">
        <v>0</v>
      </c>
      <c r="D761">
        <v>0</v>
      </c>
      <c r="E761">
        <v>0</v>
      </c>
      <c r="F761">
        <v>0</v>
      </c>
      <c r="H761">
        <v>0</v>
      </c>
      <c r="I761">
        <v>0</v>
      </c>
      <c r="J761">
        <v>0</v>
      </c>
      <c r="K761">
        <v>0</v>
      </c>
      <c r="L761">
        <f t="shared" si="99"/>
        <v>32</v>
      </c>
      <c r="M761">
        <f t="shared" si="100"/>
        <v>314.50000000000006</v>
      </c>
      <c r="N761">
        <f t="shared" si="101"/>
        <v>2</v>
      </c>
      <c r="O761">
        <f>IFERROR(E761 / VLOOKUP(A761, Baselines!A:B, 2, FALSE) * 100, 0)</f>
        <v>0</v>
      </c>
      <c r="P761" s="6">
        <f t="shared" si="102"/>
        <v>0</v>
      </c>
      <c r="Q761">
        <f t="shared" si="103"/>
        <v>96.855000000000004</v>
      </c>
      <c r="R761" s="6">
        <f t="shared" si="104"/>
        <v>0.96855000000000002</v>
      </c>
      <c r="S761">
        <f t="shared" si="105"/>
        <v>0.94</v>
      </c>
      <c r="T761">
        <f>COUNTIF($A$2:$A761,A761)-1</f>
        <v>31</v>
      </c>
      <c r="U761" s="6">
        <f t="shared" si="106"/>
        <v>0</v>
      </c>
      <c r="V761" s="6" t="str">
        <f t="shared" si="107"/>
        <v>Critical</v>
      </c>
    </row>
    <row r="762" spans="1:22" x14ac:dyDescent="0.25">
      <c r="A762" t="s">
        <v>16</v>
      </c>
      <c r="B762" s="5">
        <v>45151</v>
      </c>
      <c r="C762">
        <v>2</v>
      </c>
      <c r="D762">
        <v>10</v>
      </c>
      <c r="E762">
        <v>33.200000000000003</v>
      </c>
      <c r="F762">
        <v>0</v>
      </c>
      <c r="H762">
        <v>0</v>
      </c>
      <c r="I762">
        <v>0</v>
      </c>
      <c r="J762">
        <v>0</v>
      </c>
      <c r="K762">
        <v>156.66</v>
      </c>
      <c r="L762">
        <f t="shared" si="99"/>
        <v>33</v>
      </c>
      <c r="M762">
        <f t="shared" si="100"/>
        <v>324.50000000000006</v>
      </c>
      <c r="N762">
        <f t="shared" si="101"/>
        <v>2</v>
      </c>
      <c r="O762">
        <f>IFERROR(E762 / VLOOKUP(A762, Baselines!A:B, 2, FALSE) * 100, 0)</f>
        <v>116.21020765337498</v>
      </c>
      <c r="P762" s="6">
        <f t="shared" si="102"/>
        <v>0.64226903931563428</v>
      </c>
      <c r="Q762">
        <f t="shared" si="103"/>
        <v>96.754999999999995</v>
      </c>
      <c r="R762" s="6">
        <f t="shared" si="104"/>
        <v>0.96754999999999991</v>
      </c>
      <c r="S762">
        <f t="shared" si="105"/>
        <v>0.94</v>
      </c>
      <c r="T762">
        <f>COUNTIF($A$2:$A762,A762)-1</f>
        <v>32</v>
      </c>
      <c r="U762" s="6">
        <f t="shared" si="106"/>
        <v>0.58414176445045141</v>
      </c>
      <c r="V762" s="6" t="str">
        <f t="shared" si="107"/>
        <v>Needs Check</v>
      </c>
    </row>
    <row r="763" spans="1:22" x14ac:dyDescent="0.25">
      <c r="A763" t="s">
        <v>16</v>
      </c>
      <c r="B763" s="5">
        <v>45158</v>
      </c>
      <c r="C763">
        <v>3</v>
      </c>
      <c r="D763">
        <v>18</v>
      </c>
      <c r="E763">
        <v>39.799999999999997</v>
      </c>
      <c r="F763">
        <v>0</v>
      </c>
      <c r="H763">
        <v>0</v>
      </c>
      <c r="I763">
        <v>0</v>
      </c>
      <c r="J763">
        <v>0</v>
      </c>
      <c r="K763">
        <v>125.9</v>
      </c>
      <c r="L763">
        <f t="shared" si="99"/>
        <v>34</v>
      </c>
      <c r="M763">
        <f t="shared" si="100"/>
        <v>342.50000000000006</v>
      </c>
      <c r="N763">
        <f t="shared" si="101"/>
        <v>2</v>
      </c>
      <c r="O763">
        <f>IFERROR(E763 / VLOOKUP(A763, Baselines!A:B, 2, FALSE) * 100, 0)</f>
        <v>139.31223688567238</v>
      </c>
      <c r="P763" s="6">
        <f t="shared" si="102"/>
        <v>0.76994902905910356</v>
      </c>
      <c r="Q763">
        <f t="shared" si="103"/>
        <v>96.575000000000003</v>
      </c>
      <c r="R763" s="6">
        <f t="shared" si="104"/>
        <v>0.96575</v>
      </c>
      <c r="S763">
        <f t="shared" si="105"/>
        <v>0.94</v>
      </c>
      <c r="T763">
        <f>COUNTIF($A$2:$A763,A763)-1</f>
        <v>33</v>
      </c>
      <c r="U763" s="6">
        <f t="shared" si="106"/>
        <v>0.69896357832499945</v>
      </c>
      <c r="V763" s="6" t="str">
        <f t="shared" si="107"/>
        <v>Needs Check</v>
      </c>
    </row>
    <row r="764" spans="1:22" x14ac:dyDescent="0.25">
      <c r="A764" t="s">
        <v>16</v>
      </c>
      <c r="B764" s="5">
        <v>45165</v>
      </c>
      <c r="C764">
        <v>3</v>
      </c>
      <c r="D764">
        <v>6</v>
      </c>
      <c r="E764">
        <v>14.5</v>
      </c>
      <c r="F764">
        <v>1</v>
      </c>
      <c r="G764" t="s">
        <v>26</v>
      </c>
      <c r="H764">
        <v>745.51</v>
      </c>
      <c r="I764">
        <v>0</v>
      </c>
      <c r="J764">
        <v>0</v>
      </c>
      <c r="K764">
        <v>31.24</v>
      </c>
      <c r="L764">
        <f t="shared" si="99"/>
        <v>35</v>
      </c>
      <c r="M764">
        <f t="shared" si="100"/>
        <v>348.50000000000006</v>
      </c>
      <c r="N764">
        <f t="shared" si="101"/>
        <v>2</v>
      </c>
      <c r="O764">
        <f>IFERROR(E764 / VLOOKUP(A764, Baselines!A:B, 2, FALSE) * 100, 0)</f>
        <v>50.754458161865571</v>
      </c>
      <c r="P764" s="6">
        <f t="shared" si="102"/>
        <v>0.28050906837580408</v>
      </c>
      <c r="Q764">
        <f t="shared" si="103"/>
        <v>96.515000000000001</v>
      </c>
      <c r="R764" s="6">
        <f t="shared" si="104"/>
        <v>0.96514999999999995</v>
      </c>
      <c r="S764">
        <f t="shared" si="105"/>
        <v>0.94</v>
      </c>
      <c r="T764">
        <f>COUNTIF($A$2:$A764,A764)-1</f>
        <v>34</v>
      </c>
      <c r="U764" s="6">
        <f t="shared" si="106"/>
        <v>0.25448932770233285</v>
      </c>
      <c r="V764" s="6" t="str">
        <f t="shared" si="107"/>
        <v>Critical</v>
      </c>
    </row>
    <row r="765" spans="1:22" x14ac:dyDescent="0.25">
      <c r="A765" t="s">
        <v>16</v>
      </c>
      <c r="B765" s="5">
        <v>45172</v>
      </c>
      <c r="C765">
        <v>1</v>
      </c>
      <c r="D765">
        <v>2.4</v>
      </c>
      <c r="E765">
        <v>27.9</v>
      </c>
      <c r="F765">
        <v>0</v>
      </c>
      <c r="H765">
        <v>0</v>
      </c>
      <c r="I765">
        <v>0</v>
      </c>
      <c r="J765">
        <v>0</v>
      </c>
      <c r="K765">
        <v>16.440000000000001</v>
      </c>
      <c r="L765">
        <f t="shared" si="99"/>
        <v>36</v>
      </c>
      <c r="M765">
        <f t="shared" si="100"/>
        <v>350.90000000000003</v>
      </c>
      <c r="N765">
        <f t="shared" si="101"/>
        <v>2</v>
      </c>
      <c r="O765">
        <f>IFERROR(E765 / VLOOKUP(A765, Baselines!A:B, 2, FALSE) * 100, 0)</f>
        <v>97.658578118348231</v>
      </c>
      <c r="P765" s="6">
        <f t="shared" si="102"/>
        <v>0.53973813846102991</v>
      </c>
      <c r="Q765">
        <f t="shared" si="103"/>
        <v>96.491</v>
      </c>
      <c r="R765" s="6">
        <f t="shared" si="104"/>
        <v>0.96491000000000005</v>
      </c>
      <c r="S765">
        <f t="shared" si="105"/>
        <v>0.94</v>
      </c>
      <c r="T765">
        <f>COUNTIF($A$2:$A765,A765)-1</f>
        <v>35</v>
      </c>
      <c r="U765" s="6">
        <f t="shared" si="106"/>
        <v>0.48955080355148645</v>
      </c>
      <c r="V765" s="6" t="str">
        <f t="shared" si="107"/>
        <v>Needs Check</v>
      </c>
    </row>
    <row r="766" spans="1:22" x14ac:dyDescent="0.25">
      <c r="A766" t="s">
        <v>16</v>
      </c>
      <c r="B766" s="5">
        <v>45179</v>
      </c>
      <c r="C766">
        <v>5</v>
      </c>
      <c r="D766">
        <v>11.5</v>
      </c>
      <c r="E766">
        <v>26.4</v>
      </c>
      <c r="F766">
        <v>0</v>
      </c>
      <c r="H766">
        <v>0</v>
      </c>
      <c r="I766">
        <v>0</v>
      </c>
      <c r="J766">
        <v>0</v>
      </c>
      <c r="K766">
        <v>133.99</v>
      </c>
      <c r="L766">
        <f t="shared" si="99"/>
        <v>37</v>
      </c>
      <c r="M766">
        <f t="shared" si="100"/>
        <v>362.40000000000003</v>
      </c>
      <c r="N766">
        <f t="shared" si="101"/>
        <v>2</v>
      </c>
      <c r="O766">
        <f>IFERROR(E766 / VLOOKUP(A766, Baselines!A:B, 2, FALSE) * 100, 0)</f>
        <v>92.408116929189717</v>
      </c>
      <c r="P766" s="6">
        <f t="shared" si="102"/>
        <v>0.51071995897387767</v>
      </c>
      <c r="Q766">
        <f t="shared" si="103"/>
        <v>96.375999999999991</v>
      </c>
      <c r="R766" s="6">
        <f t="shared" si="104"/>
        <v>0.96375999999999995</v>
      </c>
      <c r="S766">
        <f t="shared" si="105"/>
        <v>0.94</v>
      </c>
      <c r="T766">
        <f>COUNTIF($A$2:$A766,A766)-1</f>
        <v>36</v>
      </c>
      <c r="U766" s="6">
        <f t="shared" si="106"/>
        <v>0.46267877960102444</v>
      </c>
      <c r="V766" s="6" t="str">
        <f t="shared" si="107"/>
        <v>Needs Check</v>
      </c>
    </row>
    <row r="767" spans="1:22" x14ac:dyDescent="0.25">
      <c r="A767" t="s">
        <v>16</v>
      </c>
      <c r="B767" s="5">
        <v>45186</v>
      </c>
      <c r="C767">
        <v>3</v>
      </c>
      <c r="D767">
        <v>15.6</v>
      </c>
      <c r="E767">
        <v>15.8</v>
      </c>
      <c r="F767">
        <v>0</v>
      </c>
      <c r="H767">
        <v>0</v>
      </c>
      <c r="I767">
        <v>0</v>
      </c>
      <c r="J767">
        <v>0</v>
      </c>
      <c r="K767">
        <v>233.81</v>
      </c>
      <c r="L767">
        <f t="shared" si="99"/>
        <v>38</v>
      </c>
      <c r="M767">
        <f t="shared" si="100"/>
        <v>378.00000000000006</v>
      </c>
      <c r="N767">
        <f t="shared" si="101"/>
        <v>2</v>
      </c>
      <c r="O767">
        <f>IFERROR(E767 / VLOOKUP(A767, Baselines!A:B, 2, FALSE) * 100, 0)</f>
        <v>55.304857859136277</v>
      </c>
      <c r="P767" s="6">
        <f t="shared" si="102"/>
        <v>0.30565815726466927</v>
      </c>
      <c r="Q767">
        <f t="shared" si="103"/>
        <v>96.22</v>
      </c>
      <c r="R767" s="6">
        <f t="shared" si="104"/>
        <v>0.96219999999999994</v>
      </c>
      <c r="S767">
        <f t="shared" si="105"/>
        <v>0.94</v>
      </c>
      <c r="T767">
        <f>COUNTIF($A$2:$A767,A767)-1</f>
        <v>37</v>
      </c>
      <c r="U767" s="6">
        <f t="shared" si="106"/>
        <v>0.27645802218486087</v>
      </c>
      <c r="V767" s="6" t="str">
        <f t="shared" si="107"/>
        <v>Critical</v>
      </c>
    </row>
    <row r="768" spans="1:22" x14ac:dyDescent="0.25">
      <c r="A768" t="s">
        <v>16</v>
      </c>
      <c r="B768" s="5">
        <v>45193</v>
      </c>
      <c r="C768">
        <v>3</v>
      </c>
      <c r="D768">
        <v>9.6000000000000014</v>
      </c>
      <c r="E768">
        <v>48</v>
      </c>
      <c r="F768">
        <v>0</v>
      </c>
      <c r="H768">
        <v>0</v>
      </c>
      <c r="I768">
        <v>0</v>
      </c>
      <c r="J768">
        <v>0</v>
      </c>
      <c r="K768">
        <v>110.39</v>
      </c>
      <c r="L768">
        <f t="shared" si="99"/>
        <v>39</v>
      </c>
      <c r="M768">
        <f t="shared" si="100"/>
        <v>387.60000000000008</v>
      </c>
      <c r="N768">
        <f t="shared" si="101"/>
        <v>2</v>
      </c>
      <c r="O768">
        <f>IFERROR(E768 / VLOOKUP(A768, Baselines!A:B, 2, FALSE) * 100, 0)</f>
        <v>168.01475805307226</v>
      </c>
      <c r="P768" s="6">
        <f t="shared" si="102"/>
        <v>0.9285817435888688</v>
      </c>
      <c r="Q768">
        <f t="shared" si="103"/>
        <v>96.123999999999995</v>
      </c>
      <c r="R768" s="6">
        <f t="shared" si="104"/>
        <v>0.96123999999999998</v>
      </c>
      <c r="S768">
        <f t="shared" si="105"/>
        <v>0.94</v>
      </c>
      <c r="T768">
        <f>COUNTIF($A$2:$A768,A768)-1</f>
        <v>38</v>
      </c>
      <c r="U768" s="6">
        <f t="shared" si="106"/>
        <v>0.83903452029492231</v>
      </c>
      <c r="V768" s="6" t="str">
        <f t="shared" si="107"/>
        <v>Good</v>
      </c>
    </row>
    <row r="769" spans="1:22" x14ac:dyDescent="0.25">
      <c r="A769" t="s">
        <v>16</v>
      </c>
      <c r="B769" s="5">
        <v>45200</v>
      </c>
      <c r="C769">
        <v>2</v>
      </c>
      <c r="D769">
        <v>1.6</v>
      </c>
      <c r="E769">
        <v>45.6</v>
      </c>
      <c r="F769">
        <v>1</v>
      </c>
      <c r="G769" t="s">
        <v>25</v>
      </c>
      <c r="H769">
        <v>571.85</v>
      </c>
      <c r="I769">
        <v>0</v>
      </c>
      <c r="J769">
        <v>0</v>
      </c>
      <c r="K769">
        <v>10.65</v>
      </c>
      <c r="L769">
        <f t="shared" si="99"/>
        <v>40</v>
      </c>
      <c r="M769">
        <f t="shared" si="100"/>
        <v>389.2000000000001</v>
      </c>
      <c r="N769">
        <f t="shared" si="101"/>
        <v>2</v>
      </c>
      <c r="O769">
        <f>IFERROR(E769 / VLOOKUP(A769, Baselines!A:B, 2, FALSE) * 100, 0)</f>
        <v>159.61402015041864</v>
      </c>
      <c r="P769" s="6">
        <f t="shared" si="102"/>
        <v>0.88215265640942531</v>
      </c>
      <c r="Q769">
        <f t="shared" si="103"/>
        <v>96.10799999999999</v>
      </c>
      <c r="R769" s="6">
        <f t="shared" si="104"/>
        <v>0.96107999999999993</v>
      </c>
      <c r="S769">
        <f t="shared" si="105"/>
        <v>0.94</v>
      </c>
      <c r="T769">
        <f>COUNTIF($A$2:$A769,A769)-1</f>
        <v>39</v>
      </c>
      <c r="U769" s="6">
        <f t="shared" si="106"/>
        <v>0.79695011852065212</v>
      </c>
      <c r="V769" s="6" t="str">
        <f t="shared" si="107"/>
        <v>Good</v>
      </c>
    </row>
    <row r="770" spans="1:22" x14ac:dyDescent="0.25">
      <c r="A770" t="s">
        <v>16</v>
      </c>
      <c r="B770" s="5">
        <v>45207</v>
      </c>
      <c r="C770">
        <v>4</v>
      </c>
      <c r="D770">
        <v>5.2</v>
      </c>
      <c r="E770">
        <v>21.2</v>
      </c>
      <c r="F770">
        <v>0</v>
      </c>
      <c r="H770">
        <v>0</v>
      </c>
      <c r="I770">
        <v>1</v>
      </c>
      <c r="J770">
        <v>7</v>
      </c>
      <c r="K770">
        <v>85.49</v>
      </c>
      <c r="L770">
        <f t="shared" ref="L770:L833" si="108">COUNTIFS($A$2:$A$2000,A770,$B$2:$B$2000,"&lt;="&amp;B770)</f>
        <v>41</v>
      </c>
      <c r="M770">
        <f t="shared" ref="M770:M833" si="109">SUMIFS($D$2:$D$1561, $A$2:$A$1561, A770, $B$2:$B$1561, "&lt;=" &amp; B770)</f>
        <v>394.40000000000009</v>
      </c>
      <c r="N770">
        <f t="shared" ref="N770:N833" si="110">SUMIFS($I$2:$I$1561, $A$2:$A$1561, A770, $B$2:$B$1561, "&lt;=" &amp; B770, $D$2:$D$1561, "&gt;" &amp; 0)</f>
        <v>3</v>
      </c>
      <c r="O770">
        <f>IFERROR(E770 / VLOOKUP(A770, Baselines!A:B, 2, FALSE) * 100, 0)</f>
        <v>74.206518140106908</v>
      </c>
      <c r="P770" s="6">
        <f t="shared" ref="P770:P833" si="111">O770 / MAX($O$2:$O$1561)</f>
        <v>0.41012360341841703</v>
      </c>
      <c r="Q770">
        <f t="shared" ref="Q770:Q833" si="112">MAX(0, MIN(100, 100*(1 - (M770/10000))))</f>
        <v>96.055999999999997</v>
      </c>
      <c r="R770" s="6">
        <f t="shared" ref="R770:R833" si="113">Q770/100</f>
        <v>0.96055999999999997</v>
      </c>
      <c r="S770">
        <f t="shared" ref="S770:S833" si="114">MAX(0, 1 - 0.03 * N770)</f>
        <v>0.91</v>
      </c>
      <c r="T770">
        <f>COUNTIF($A$2:$A770,A770)-1</f>
        <v>40</v>
      </c>
      <c r="U770" s="6">
        <f t="shared" ref="U770:U833" si="115">MAX(0, MIN(1, R770 * S770 * P770))</f>
        <v>0.35849297893463117</v>
      </c>
      <c r="V770" s="6" t="str">
        <f t="shared" ref="V770:V833" si="116">IF(U770&gt;0.7,"Good",IF(U770&gt;0.3,"Needs Check","Critical"))</f>
        <v>Needs Check</v>
      </c>
    </row>
    <row r="771" spans="1:22" x14ac:dyDescent="0.25">
      <c r="A771" t="s">
        <v>16</v>
      </c>
      <c r="B771" s="5">
        <v>45214</v>
      </c>
      <c r="C771">
        <v>1</v>
      </c>
      <c r="D771">
        <v>3.7</v>
      </c>
      <c r="E771">
        <v>23.9</v>
      </c>
      <c r="F771">
        <v>0</v>
      </c>
      <c r="H771">
        <v>0</v>
      </c>
      <c r="I771">
        <v>0</v>
      </c>
      <c r="J771">
        <v>0</v>
      </c>
      <c r="K771">
        <v>56.71</v>
      </c>
      <c r="L771">
        <f t="shared" si="108"/>
        <v>42</v>
      </c>
      <c r="M771">
        <f t="shared" si="109"/>
        <v>398.10000000000008</v>
      </c>
      <c r="N771">
        <f t="shared" si="110"/>
        <v>3</v>
      </c>
      <c r="O771">
        <f>IFERROR(E771 / VLOOKUP(A771, Baselines!A:B, 2, FALSE) * 100, 0)</f>
        <v>83.657348280592217</v>
      </c>
      <c r="P771" s="6">
        <f t="shared" si="111"/>
        <v>0.46235632649529085</v>
      </c>
      <c r="Q771">
        <f t="shared" si="112"/>
        <v>96.019000000000005</v>
      </c>
      <c r="R771" s="6">
        <f t="shared" si="113"/>
        <v>0.9601900000000001</v>
      </c>
      <c r="S771">
        <f t="shared" si="114"/>
        <v>0.91</v>
      </c>
      <c r="T771">
        <f>COUNTIF($A$2:$A771,A771)-1</f>
        <v>41</v>
      </c>
      <c r="U771" s="6">
        <f t="shared" si="115"/>
        <v>0.40399442823513715</v>
      </c>
      <c r="V771" s="6" t="str">
        <f t="shared" si="116"/>
        <v>Needs Check</v>
      </c>
    </row>
    <row r="772" spans="1:22" x14ac:dyDescent="0.25">
      <c r="A772" t="s">
        <v>16</v>
      </c>
      <c r="B772" s="5">
        <v>45221</v>
      </c>
      <c r="C772">
        <v>4</v>
      </c>
      <c r="D772">
        <v>20.399999999999999</v>
      </c>
      <c r="E772">
        <v>48.5</v>
      </c>
      <c r="F772">
        <v>0</v>
      </c>
      <c r="H772">
        <v>0</v>
      </c>
      <c r="I772">
        <v>0</v>
      </c>
      <c r="J772">
        <v>0</v>
      </c>
      <c r="K772">
        <v>236.07</v>
      </c>
      <c r="L772">
        <f t="shared" si="108"/>
        <v>43</v>
      </c>
      <c r="M772">
        <f t="shared" si="109"/>
        <v>418.50000000000006</v>
      </c>
      <c r="N772">
        <f t="shared" si="110"/>
        <v>3</v>
      </c>
      <c r="O772">
        <f>IFERROR(E772 / VLOOKUP(A772, Baselines!A:B, 2, FALSE) * 100, 0)</f>
        <v>169.76491178279173</v>
      </c>
      <c r="P772" s="6">
        <f t="shared" si="111"/>
        <v>0.93825447008458607</v>
      </c>
      <c r="Q772">
        <f t="shared" si="112"/>
        <v>95.814999999999998</v>
      </c>
      <c r="R772" s="6">
        <f t="shared" si="113"/>
        <v>0.95814999999999995</v>
      </c>
      <c r="S772">
        <f t="shared" si="114"/>
        <v>0.91</v>
      </c>
      <c r="T772">
        <f>COUNTIF($A$2:$A772,A772)-1</f>
        <v>42</v>
      </c>
      <c r="U772" s="6">
        <f t="shared" si="115"/>
        <v>0.818079553665507</v>
      </c>
      <c r="V772" s="6" t="str">
        <f t="shared" si="116"/>
        <v>Good</v>
      </c>
    </row>
    <row r="773" spans="1:22" x14ac:dyDescent="0.25">
      <c r="A773" t="s">
        <v>16</v>
      </c>
      <c r="B773" s="5">
        <v>45228</v>
      </c>
      <c r="C773">
        <v>2</v>
      </c>
      <c r="D773">
        <v>1.2</v>
      </c>
      <c r="E773">
        <v>19.399999999999999</v>
      </c>
      <c r="F773">
        <v>0</v>
      </c>
      <c r="H773">
        <v>0</v>
      </c>
      <c r="I773">
        <v>0</v>
      </c>
      <c r="J773">
        <v>0</v>
      </c>
      <c r="K773">
        <v>23.07</v>
      </c>
      <c r="L773">
        <f t="shared" si="108"/>
        <v>44</v>
      </c>
      <c r="M773">
        <f t="shared" si="109"/>
        <v>419.70000000000005</v>
      </c>
      <c r="N773">
        <f t="shared" si="110"/>
        <v>3</v>
      </c>
      <c r="O773">
        <f>IFERROR(E773 / VLOOKUP(A773, Baselines!A:B, 2, FALSE) * 100, 0)</f>
        <v>67.905964713116703</v>
      </c>
      <c r="P773" s="6">
        <f t="shared" si="111"/>
        <v>0.37530178803383446</v>
      </c>
      <c r="Q773">
        <f t="shared" si="112"/>
        <v>95.802999999999997</v>
      </c>
      <c r="R773" s="6">
        <f t="shared" si="113"/>
        <v>0.95802999999999994</v>
      </c>
      <c r="S773">
        <f t="shared" si="114"/>
        <v>0.91</v>
      </c>
      <c r="T773">
        <f>COUNTIF($A$2:$A773,A773)-1</f>
        <v>43</v>
      </c>
      <c r="U773" s="6">
        <f t="shared" si="115"/>
        <v>0.32719083851094949</v>
      </c>
      <c r="V773" s="6" t="str">
        <f t="shared" si="116"/>
        <v>Needs Check</v>
      </c>
    </row>
    <row r="774" spans="1:22" x14ac:dyDescent="0.25">
      <c r="A774" t="s">
        <v>16</v>
      </c>
      <c r="B774" s="5">
        <v>45235</v>
      </c>
      <c r="C774">
        <v>2</v>
      </c>
      <c r="D774">
        <v>2.2000000000000002</v>
      </c>
      <c r="E774">
        <v>38.799999999999997</v>
      </c>
      <c r="F774">
        <v>0</v>
      </c>
      <c r="H774">
        <v>0</v>
      </c>
      <c r="I774">
        <v>0</v>
      </c>
      <c r="J774">
        <v>0</v>
      </c>
      <c r="K774">
        <v>19.97</v>
      </c>
      <c r="L774">
        <f t="shared" si="108"/>
        <v>45</v>
      </c>
      <c r="M774">
        <f t="shared" si="109"/>
        <v>421.90000000000003</v>
      </c>
      <c r="N774">
        <f t="shared" si="110"/>
        <v>3</v>
      </c>
      <c r="O774">
        <f>IFERROR(E774 / VLOOKUP(A774, Baselines!A:B, 2, FALSE) * 100, 0)</f>
        <v>135.81192942623341</v>
      </c>
      <c r="P774" s="6">
        <f t="shared" si="111"/>
        <v>0.75060357606766892</v>
      </c>
      <c r="Q774">
        <f t="shared" si="112"/>
        <v>95.781000000000006</v>
      </c>
      <c r="R774" s="6">
        <f t="shared" si="113"/>
        <v>0.95781000000000005</v>
      </c>
      <c r="S774">
        <f t="shared" si="114"/>
        <v>0.91</v>
      </c>
      <c r="T774">
        <f>COUNTIF($A$2:$A774,A774)-1</f>
        <v>44</v>
      </c>
      <c r="U774" s="6">
        <f t="shared" si="115"/>
        <v>0.65423140618597042</v>
      </c>
      <c r="V774" s="6" t="str">
        <f t="shared" si="116"/>
        <v>Needs Check</v>
      </c>
    </row>
    <row r="775" spans="1:22" x14ac:dyDescent="0.25">
      <c r="A775" t="s">
        <v>16</v>
      </c>
      <c r="B775" s="5">
        <v>45242</v>
      </c>
      <c r="C775">
        <v>4</v>
      </c>
      <c r="D775">
        <v>18.399999999999999</v>
      </c>
      <c r="E775">
        <v>10.8</v>
      </c>
      <c r="F775">
        <v>0</v>
      </c>
      <c r="H775">
        <v>0</v>
      </c>
      <c r="I775">
        <v>0</v>
      </c>
      <c r="J775">
        <v>0</v>
      </c>
      <c r="K775">
        <v>158.58000000000001</v>
      </c>
      <c r="L775">
        <f t="shared" si="108"/>
        <v>46</v>
      </c>
      <c r="M775">
        <f t="shared" si="109"/>
        <v>440.3</v>
      </c>
      <c r="N775">
        <f t="shared" si="110"/>
        <v>3</v>
      </c>
      <c r="O775">
        <f>IFERROR(E775 / VLOOKUP(A775, Baselines!A:B, 2, FALSE) * 100, 0)</f>
        <v>37.803320561941256</v>
      </c>
      <c r="P775" s="6">
        <f t="shared" si="111"/>
        <v>0.20893089230749548</v>
      </c>
      <c r="Q775">
        <f t="shared" si="112"/>
        <v>95.596999999999994</v>
      </c>
      <c r="R775" s="6">
        <f t="shared" si="113"/>
        <v>0.95596999999999999</v>
      </c>
      <c r="S775">
        <f t="shared" si="114"/>
        <v>0.91</v>
      </c>
      <c r="T775">
        <f>COUNTIF($A$2:$A775,A775)-1</f>
        <v>45</v>
      </c>
      <c r="U775" s="6">
        <f t="shared" si="115"/>
        <v>0.18175581525846876</v>
      </c>
      <c r="V775" s="6" t="str">
        <f t="shared" si="116"/>
        <v>Critical</v>
      </c>
    </row>
    <row r="776" spans="1:22" x14ac:dyDescent="0.25">
      <c r="A776" t="s">
        <v>16</v>
      </c>
      <c r="B776" s="5">
        <v>45249</v>
      </c>
      <c r="C776">
        <v>4</v>
      </c>
      <c r="D776">
        <v>7.6</v>
      </c>
      <c r="E776">
        <v>19.8</v>
      </c>
      <c r="F776">
        <v>0</v>
      </c>
      <c r="H776">
        <v>0</v>
      </c>
      <c r="I776">
        <v>0</v>
      </c>
      <c r="J776">
        <v>0</v>
      </c>
      <c r="K776">
        <v>135.57</v>
      </c>
      <c r="L776">
        <f t="shared" si="108"/>
        <v>47</v>
      </c>
      <c r="M776">
        <f t="shared" si="109"/>
        <v>447.90000000000003</v>
      </c>
      <c r="N776">
        <f t="shared" si="110"/>
        <v>3</v>
      </c>
      <c r="O776">
        <f>IFERROR(E776 / VLOOKUP(A776, Baselines!A:B, 2, FALSE) * 100, 0)</f>
        <v>69.306087696892305</v>
      </c>
      <c r="P776" s="6">
        <f t="shared" si="111"/>
        <v>0.38303996923040839</v>
      </c>
      <c r="Q776">
        <f t="shared" si="112"/>
        <v>95.521000000000001</v>
      </c>
      <c r="R776" s="6">
        <f t="shared" si="113"/>
        <v>0.95521</v>
      </c>
      <c r="S776">
        <f t="shared" si="114"/>
        <v>0.91</v>
      </c>
      <c r="T776">
        <f>COUNTIF($A$2:$A776,A776)-1</f>
        <v>46</v>
      </c>
      <c r="U776" s="6">
        <f t="shared" si="115"/>
        <v>0.33295408419780637</v>
      </c>
      <c r="V776" s="6" t="str">
        <f t="shared" si="116"/>
        <v>Needs Check</v>
      </c>
    </row>
    <row r="777" spans="1:22" x14ac:dyDescent="0.25">
      <c r="A777" t="s">
        <v>16</v>
      </c>
      <c r="B777" s="5">
        <v>45256</v>
      </c>
      <c r="C777">
        <v>2</v>
      </c>
      <c r="D777">
        <v>8</v>
      </c>
      <c r="E777">
        <v>49.1</v>
      </c>
      <c r="F777">
        <v>1</v>
      </c>
      <c r="G777" t="s">
        <v>26</v>
      </c>
      <c r="H777">
        <v>394.64</v>
      </c>
      <c r="I777">
        <v>0</v>
      </c>
      <c r="J777">
        <v>0</v>
      </c>
      <c r="K777">
        <v>106.46</v>
      </c>
      <c r="L777">
        <f t="shared" si="108"/>
        <v>48</v>
      </c>
      <c r="M777">
        <f t="shared" si="109"/>
        <v>455.90000000000003</v>
      </c>
      <c r="N777">
        <f t="shared" si="110"/>
        <v>3</v>
      </c>
      <c r="O777">
        <f>IFERROR(E777 / VLOOKUP(A777, Baselines!A:B, 2, FALSE) * 100, 0)</f>
        <v>171.86509625845514</v>
      </c>
      <c r="P777" s="6">
        <f t="shared" si="111"/>
        <v>0.94986174187944694</v>
      </c>
      <c r="Q777">
        <f t="shared" si="112"/>
        <v>95.441000000000003</v>
      </c>
      <c r="R777" s="6">
        <f t="shared" si="113"/>
        <v>0.95440999999999998</v>
      </c>
      <c r="S777">
        <f t="shared" si="114"/>
        <v>0.91</v>
      </c>
      <c r="T777">
        <f>COUNTIF($A$2:$A777,A777)-1</f>
        <v>47</v>
      </c>
      <c r="U777" s="6">
        <f t="shared" si="115"/>
        <v>0.82496736601111831</v>
      </c>
      <c r="V777" s="6" t="str">
        <f t="shared" si="116"/>
        <v>Good</v>
      </c>
    </row>
    <row r="778" spans="1:22" x14ac:dyDescent="0.25">
      <c r="A778" t="s">
        <v>16</v>
      </c>
      <c r="B778" s="5">
        <v>45263</v>
      </c>
      <c r="C778">
        <v>5</v>
      </c>
      <c r="D778">
        <v>2.5</v>
      </c>
      <c r="E778">
        <v>17.7</v>
      </c>
      <c r="F778">
        <v>0</v>
      </c>
      <c r="H778">
        <v>0</v>
      </c>
      <c r="I778">
        <v>0</v>
      </c>
      <c r="J778">
        <v>0</v>
      </c>
      <c r="K778">
        <v>41.16</v>
      </c>
      <c r="L778">
        <f t="shared" si="108"/>
        <v>49</v>
      </c>
      <c r="M778">
        <f t="shared" si="109"/>
        <v>458.40000000000003</v>
      </c>
      <c r="N778">
        <f t="shared" si="110"/>
        <v>3</v>
      </c>
      <c r="O778">
        <f>IFERROR(E778 / VLOOKUP(A778, Baselines!A:B, 2, FALSE) * 100, 0)</f>
        <v>61.955442032070387</v>
      </c>
      <c r="P778" s="6">
        <f t="shared" si="111"/>
        <v>0.34241451794839534</v>
      </c>
      <c r="Q778">
        <f t="shared" si="112"/>
        <v>95.415999999999997</v>
      </c>
      <c r="R778" s="6">
        <f t="shared" si="113"/>
        <v>0.95416000000000001</v>
      </c>
      <c r="S778">
        <f t="shared" si="114"/>
        <v>0.91</v>
      </c>
      <c r="T778">
        <f>COUNTIF($A$2:$A778,A778)-1</f>
        <v>48</v>
      </c>
      <c r="U778" s="6">
        <f t="shared" si="115"/>
        <v>0.29731359516553318</v>
      </c>
      <c r="V778" s="6" t="str">
        <f t="shared" si="116"/>
        <v>Critical</v>
      </c>
    </row>
    <row r="779" spans="1:22" x14ac:dyDescent="0.25">
      <c r="A779" t="s">
        <v>16</v>
      </c>
      <c r="B779" s="5">
        <v>45270</v>
      </c>
      <c r="C779">
        <v>4</v>
      </c>
      <c r="D779">
        <v>17.2</v>
      </c>
      <c r="E779">
        <v>20.9</v>
      </c>
      <c r="F779">
        <v>0</v>
      </c>
      <c r="H779">
        <v>0</v>
      </c>
      <c r="I779">
        <v>0</v>
      </c>
      <c r="J779">
        <v>0</v>
      </c>
      <c r="K779">
        <v>303.20999999999998</v>
      </c>
      <c r="L779">
        <f t="shared" si="108"/>
        <v>50</v>
      </c>
      <c r="M779">
        <f t="shared" si="109"/>
        <v>475.6</v>
      </c>
      <c r="N779">
        <f t="shared" si="110"/>
        <v>3</v>
      </c>
      <c r="O779">
        <f>IFERROR(E779 / VLOOKUP(A779, Baselines!A:B, 2, FALSE) * 100, 0)</f>
        <v>73.156425902275203</v>
      </c>
      <c r="P779" s="6">
        <f t="shared" si="111"/>
        <v>0.40431996752098659</v>
      </c>
      <c r="Q779">
        <f t="shared" si="112"/>
        <v>95.244</v>
      </c>
      <c r="R779" s="6">
        <f t="shared" si="113"/>
        <v>0.95243999999999995</v>
      </c>
      <c r="S779">
        <f t="shared" si="114"/>
        <v>0.91</v>
      </c>
      <c r="T779">
        <f>COUNTIF($A$2:$A779,A779)-1</f>
        <v>49</v>
      </c>
      <c r="U779" s="6">
        <f t="shared" si="115"/>
        <v>0.3504323639777765</v>
      </c>
      <c r="V779" s="6" t="str">
        <f t="shared" si="116"/>
        <v>Needs Check</v>
      </c>
    </row>
    <row r="780" spans="1:22" x14ac:dyDescent="0.25">
      <c r="A780" t="s">
        <v>16</v>
      </c>
      <c r="B780" s="5">
        <v>45277</v>
      </c>
      <c r="C780">
        <v>5</v>
      </c>
      <c r="D780">
        <v>5</v>
      </c>
      <c r="E780">
        <v>28.9</v>
      </c>
      <c r="F780">
        <v>0</v>
      </c>
      <c r="H780">
        <v>0</v>
      </c>
      <c r="I780">
        <v>0</v>
      </c>
      <c r="J780">
        <v>0</v>
      </c>
      <c r="K780">
        <v>28.44</v>
      </c>
      <c r="L780">
        <f t="shared" si="108"/>
        <v>51</v>
      </c>
      <c r="M780">
        <f t="shared" si="109"/>
        <v>480.6</v>
      </c>
      <c r="N780">
        <f t="shared" si="110"/>
        <v>3</v>
      </c>
      <c r="O780">
        <f>IFERROR(E780 / VLOOKUP(A780, Baselines!A:B, 2, FALSE) * 100, 0)</f>
        <v>101.15888557778723</v>
      </c>
      <c r="P780" s="6">
        <f t="shared" si="111"/>
        <v>0.55908359145246467</v>
      </c>
      <c r="Q780">
        <f t="shared" si="112"/>
        <v>95.194000000000003</v>
      </c>
      <c r="R780" s="6">
        <f t="shared" si="113"/>
        <v>0.95194000000000001</v>
      </c>
      <c r="S780">
        <f t="shared" si="114"/>
        <v>0.91</v>
      </c>
      <c r="T780">
        <f>COUNTIF($A$2:$A780,A780)-1</f>
        <v>50</v>
      </c>
      <c r="U780" s="6">
        <f t="shared" si="115"/>
        <v>0.4843147709830059</v>
      </c>
      <c r="V780" s="6" t="str">
        <f t="shared" si="116"/>
        <v>Needs Check</v>
      </c>
    </row>
    <row r="781" spans="1:22" x14ac:dyDescent="0.25">
      <c r="A781" t="s">
        <v>16</v>
      </c>
      <c r="B781" s="5">
        <v>45284</v>
      </c>
      <c r="C781">
        <v>5</v>
      </c>
      <c r="D781">
        <v>12.5</v>
      </c>
      <c r="E781">
        <v>40.4</v>
      </c>
      <c r="F781">
        <v>0</v>
      </c>
      <c r="H781">
        <v>0</v>
      </c>
      <c r="I781">
        <v>0</v>
      </c>
      <c r="J781">
        <v>0</v>
      </c>
      <c r="K781">
        <v>143.28</v>
      </c>
      <c r="L781">
        <f t="shared" si="108"/>
        <v>52</v>
      </c>
      <c r="M781">
        <f t="shared" si="109"/>
        <v>493.1</v>
      </c>
      <c r="N781">
        <f t="shared" si="110"/>
        <v>3</v>
      </c>
      <c r="O781">
        <f>IFERROR(E781 / VLOOKUP(A781, Baselines!A:B, 2, FALSE) * 100, 0)</f>
        <v>141.41242136133579</v>
      </c>
      <c r="P781" s="6">
        <f t="shared" si="111"/>
        <v>0.78155630085396444</v>
      </c>
      <c r="Q781">
        <f t="shared" si="112"/>
        <v>95.069000000000003</v>
      </c>
      <c r="R781" s="6">
        <f t="shared" si="113"/>
        <v>0.95069000000000004</v>
      </c>
      <c r="S781">
        <f t="shared" si="114"/>
        <v>0.91</v>
      </c>
      <c r="T781">
        <f>COUNTIF($A$2:$A781,A781)-1</f>
        <v>51</v>
      </c>
      <c r="U781" s="6">
        <f t="shared" si="115"/>
        <v>0.67614616128955851</v>
      </c>
      <c r="V781" s="6" t="str">
        <f t="shared" si="116"/>
        <v>Needs Check</v>
      </c>
    </row>
    <row r="782" spans="1:22" x14ac:dyDescent="0.25">
      <c r="A782" t="s">
        <v>16</v>
      </c>
      <c r="B782" s="5">
        <v>45291</v>
      </c>
      <c r="C782">
        <v>0</v>
      </c>
      <c r="D782">
        <v>0</v>
      </c>
      <c r="E782">
        <v>0</v>
      </c>
      <c r="F782">
        <v>0</v>
      </c>
      <c r="H782">
        <v>0</v>
      </c>
      <c r="I782">
        <v>0</v>
      </c>
      <c r="J782">
        <v>0</v>
      </c>
      <c r="K782">
        <v>0</v>
      </c>
      <c r="L782">
        <f t="shared" si="108"/>
        <v>53</v>
      </c>
      <c r="M782">
        <f t="shared" si="109"/>
        <v>493.1</v>
      </c>
      <c r="N782">
        <f t="shared" si="110"/>
        <v>3</v>
      </c>
      <c r="O782">
        <f>IFERROR(E782 / VLOOKUP(A782, Baselines!A:B, 2, FALSE) * 100, 0)</f>
        <v>0</v>
      </c>
      <c r="P782" s="6">
        <f t="shared" si="111"/>
        <v>0</v>
      </c>
      <c r="Q782">
        <f t="shared" si="112"/>
        <v>95.069000000000003</v>
      </c>
      <c r="R782" s="6">
        <f t="shared" si="113"/>
        <v>0.95069000000000004</v>
      </c>
      <c r="S782">
        <f t="shared" si="114"/>
        <v>0.91</v>
      </c>
      <c r="T782">
        <f>COUNTIF($A$2:$A782,A782)-1</f>
        <v>52</v>
      </c>
      <c r="U782" s="6">
        <f t="shared" si="115"/>
        <v>0</v>
      </c>
      <c r="V782" s="6" t="str">
        <f t="shared" si="116"/>
        <v>Critical</v>
      </c>
    </row>
    <row r="783" spans="1:22" x14ac:dyDescent="0.25">
      <c r="A783" t="s">
        <v>16</v>
      </c>
      <c r="B783" s="5">
        <v>45298</v>
      </c>
      <c r="C783">
        <v>3</v>
      </c>
      <c r="D783">
        <v>9.3000000000000007</v>
      </c>
      <c r="E783">
        <v>31.4</v>
      </c>
      <c r="F783">
        <v>0</v>
      </c>
      <c r="H783">
        <v>0</v>
      </c>
      <c r="I783">
        <v>0</v>
      </c>
      <c r="J783">
        <v>0</v>
      </c>
      <c r="K783">
        <v>184.57</v>
      </c>
      <c r="L783">
        <f t="shared" si="108"/>
        <v>54</v>
      </c>
      <c r="M783">
        <f t="shared" si="109"/>
        <v>502.40000000000003</v>
      </c>
      <c r="N783">
        <f t="shared" si="110"/>
        <v>3</v>
      </c>
      <c r="O783">
        <f>IFERROR(E783 / VLOOKUP(A783, Baselines!A:B, 2, FALSE) * 100, 0)</f>
        <v>109.90965422638475</v>
      </c>
      <c r="P783" s="6">
        <f t="shared" si="111"/>
        <v>0.60744722393105155</v>
      </c>
      <c r="Q783">
        <f t="shared" si="112"/>
        <v>94.975999999999999</v>
      </c>
      <c r="R783" s="6">
        <f t="shared" si="113"/>
        <v>0.94975999999999994</v>
      </c>
      <c r="S783">
        <f t="shared" si="114"/>
        <v>0.91</v>
      </c>
      <c r="T783">
        <f>COUNTIF($A$2:$A783,A783)-1</f>
        <v>53</v>
      </c>
      <c r="U783" s="6">
        <f t="shared" si="115"/>
        <v>0.5250054586146875</v>
      </c>
      <c r="V783" s="6" t="str">
        <f t="shared" si="116"/>
        <v>Needs Check</v>
      </c>
    </row>
    <row r="784" spans="1:22" x14ac:dyDescent="0.25">
      <c r="A784" t="s">
        <v>16</v>
      </c>
      <c r="B784" s="5">
        <v>45305</v>
      </c>
      <c r="C784">
        <v>7</v>
      </c>
      <c r="D784">
        <v>31.5</v>
      </c>
      <c r="E784">
        <v>18.8</v>
      </c>
      <c r="F784">
        <v>0</v>
      </c>
      <c r="H784">
        <v>0</v>
      </c>
      <c r="I784">
        <v>0</v>
      </c>
      <c r="J784">
        <v>0</v>
      </c>
      <c r="K784">
        <v>174.8</v>
      </c>
      <c r="L784">
        <f t="shared" si="108"/>
        <v>55</v>
      </c>
      <c r="M784">
        <f t="shared" si="109"/>
        <v>533.90000000000009</v>
      </c>
      <c r="N784">
        <f t="shared" si="110"/>
        <v>3</v>
      </c>
      <c r="O784">
        <f>IFERROR(E784 / VLOOKUP(A784, Baselines!A:B, 2, FALSE) * 100, 0)</f>
        <v>65.805780237453291</v>
      </c>
      <c r="P784" s="6">
        <f t="shared" si="111"/>
        <v>0.36369451623897359</v>
      </c>
      <c r="Q784">
        <f t="shared" si="112"/>
        <v>94.661000000000001</v>
      </c>
      <c r="R784" s="6">
        <f t="shared" si="113"/>
        <v>0.94661000000000006</v>
      </c>
      <c r="S784">
        <f t="shared" si="114"/>
        <v>0.91</v>
      </c>
      <c r="T784">
        <f>COUNTIF($A$2:$A784,A784)-1</f>
        <v>54</v>
      </c>
      <c r="U784" s="6">
        <f t="shared" si="115"/>
        <v>0.31329194807544708</v>
      </c>
      <c r="V784" s="6" t="str">
        <f t="shared" si="116"/>
        <v>Needs Check</v>
      </c>
    </row>
    <row r="785" spans="1:22" x14ac:dyDescent="0.25">
      <c r="A785" t="s">
        <v>16</v>
      </c>
      <c r="B785" s="5">
        <v>45312</v>
      </c>
      <c r="C785">
        <v>0</v>
      </c>
      <c r="D785">
        <v>0</v>
      </c>
      <c r="E785">
        <v>0</v>
      </c>
      <c r="F785">
        <v>0</v>
      </c>
      <c r="H785">
        <v>0</v>
      </c>
      <c r="I785">
        <v>0</v>
      </c>
      <c r="J785">
        <v>0</v>
      </c>
      <c r="K785">
        <v>0</v>
      </c>
      <c r="L785">
        <f t="shared" si="108"/>
        <v>56</v>
      </c>
      <c r="M785">
        <f t="shared" si="109"/>
        <v>533.90000000000009</v>
      </c>
      <c r="N785">
        <f t="shared" si="110"/>
        <v>3</v>
      </c>
      <c r="O785">
        <f>IFERROR(E785 / VLOOKUP(A785, Baselines!A:B, 2, FALSE) * 100, 0)</f>
        <v>0</v>
      </c>
      <c r="P785" s="6">
        <f t="shared" si="111"/>
        <v>0</v>
      </c>
      <c r="Q785">
        <f t="shared" si="112"/>
        <v>94.661000000000001</v>
      </c>
      <c r="R785" s="6">
        <f t="shared" si="113"/>
        <v>0.94661000000000006</v>
      </c>
      <c r="S785">
        <f t="shared" si="114"/>
        <v>0.91</v>
      </c>
      <c r="T785">
        <f>COUNTIF($A$2:$A785,A785)-1</f>
        <v>55</v>
      </c>
      <c r="U785" s="6">
        <f t="shared" si="115"/>
        <v>0</v>
      </c>
      <c r="V785" s="6" t="str">
        <f t="shared" si="116"/>
        <v>Critical</v>
      </c>
    </row>
    <row r="786" spans="1:22" x14ac:dyDescent="0.25">
      <c r="A786" t="s">
        <v>16</v>
      </c>
      <c r="B786" s="5">
        <v>45319</v>
      </c>
      <c r="C786">
        <v>3</v>
      </c>
      <c r="D786">
        <v>3</v>
      </c>
      <c r="E786">
        <v>46.9</v>
      </c>
      <c r="F786">
        <v>0</v>
      </c>
      <c r="H786">
        <v>0</v>
      </c>
      <c r="I786">
        <v>0</v>
      </c>
      <c r="J786">
        <v>0</v>
      </c>
      <c r="K786">
        <v>26.26</v>
      </c>
      <c r="L786">
        <f t="shared" si="108"/>
        <v>57</v>
      </c>
      <c r="M786">
        <f t="shared" si="109"/>
        <v>536.90000000000009</v>
      </c>
      <c r="N786">
        <f t="shared" si="110"/>
        <v>3</v>
      </c>
      <c r="O786">
        <f>IFERROR(E786 / VLOOKUP(A786, Baselines!A:B, 2, FALSE) * 100, 0)</f>
        <v>164.16441984768932</v>
      </c>
      <c r="P786" s="6">
        <f t="shared" si="111"/>
        <v>0.90730174529829033</v>
      </c>
      <c r="Q786">
        <f t="shared" si="112"/>
        <v>94.631</v>
      </c>
      <c r="R786" s="6">
        <f t="shared" si="113"/>
        <v>0.94630999999999998</v>
      </c>
      <c r="S786">
        <f t="shared" si="114"/>
        <v>0.91</v>
      </c>
      <c r="T786">
        <f>COUNTIF($A$2:$A786,A786)-1</f>
        <v>56</v>
      </c>
      <c r="U786" s="6">
        <f t="shared" si="115"/>
        <v>0.78131573027983492</v>
      </c>
      <c r="V786" s="6" t="str">
        <f t="shared" si="116"/>
        <v>Good</v>
      </c>
    </row>
    <row r="787" spans="1:22" x14ac:dyDescent="0.25">
      <c r="A787" t="s">
        <v>16</v>
      </c>
      <c r="B787" s="5">
        <v>45326</v>
      </c>
      <c r="C787">
        <v>3</v>
      </c>
      <c r="D787">
        <v>2.1</v>
      </c>
      <c r="E787">
        <v>37.6</v>
      </c>
      <c r="F787">
        <v>0</v>
      </c>
      <c r="H787">
        <v>0</v>
      </c>
      <c r="I787">
        <v>0</v>
      </c>
      <c r="J787">
        <v>0</v>
      </c>
      <c r="K787">
        <v>32.42</v>
      </c>
      <c r="L787">
        <f t="shared" si="108"/>
        <v>58</v>
      </c>
      <c r="M787">
        <f t="shared" si="109"/>
        <v>539.00000000000011</v>
      </c>
      <c r="N787">
        <f t="shared" si="110"/>
        <v>3</v>
      </c>
      <c r="O787">
        <f>IFERROR(E787 / VLOOKUP(A787, Baselines!A:B, 2, FALSE) * 100, 0)</f>
        <v>131.61156047490658</v>
      </c>
      <c r="P787" s="6">
        <f t="shared" si="111"/>
        <v>0.72738903247794717</v>
      </c>
      <c r="Q787">
        <f t="shared" si="112"/>
        <v>94.61</v>
      </c>
      <c r="R787" s="6">
        <f t="shared" si="113"/>
        <v>0.94609999999999994</v>
      </c>
      <c r="S787">
        <f t="shared" si="114"/>
        <v>0.91</v>
      </c>
      <c r="T787">
        <f>COUNTIF($A$2:$A787,A787)-1</f>
        <v>57</v>
      </c>
      <c r="U787" s="6">
        <f t="shared" si="115"/>
        <v>0.62624631490092109</v>
      </c>
      <c r="V787" s="6" t="str">
        <f t="shared" si="116"/>
        <v>Needs Check</v>
      </c>
    </row>
    <row r="788" spans="1:22" x14ac:dyDescent="0.25">
      <c r="A788" t="s">
        <v>16</v>
      </c>
      <c r="B788" s="5">
        <v>45333</v>
      </c>
      <c r="C788">
        <v>0</v>
      </c>
      <c r="D788">
        <v>0</v>
      </c>
      <c r="E788">
        <v>0</v>
      </c>
      <c r="F788">
        <v>0</v>
      </c>
      <c r="H788">
        <v>0</v>
      </c>
      <c r="I788">
        <v>0</v>
      </c>
      <c r="J788">
        <v>0</v>
      </c>
      <c r="K788">
        <v>0</v>
      </c>
      <c r="L788">
        <f t="shared" si="108"/>
        <v>59</v>
      </c>
      <c r="M788">
        <f t="shared" si="109"/>
        <v>539.00000000000011</v>
      </c>
      <c r="N788">
        <f t="shared" si="110"/>
        <v>3</v>
      </c>
      <c r="O788">
        <f>IFERROR(E788 / VLOOKUP(A788, Baselines!A:B, 2, FALSE) * 100, 0)</f>
        <v>0</v>
      </c>
      <c r="P788" s="6">
        <f t="shared" si="111"/>
        <v>0</v>
      </c>
      <c r="Q788">
        <f t="shared" si="112"/>
        <v>94.61</v>
      </c>
      <c r="R788" s="6">
        <f t="shared" si="113"/>
        <v>0.94609999999999994</v>
      </c>
      <c r="S788">
        <f t="shared" si="114"/>
        <v>0.91</v>
      </c>
      <c r="T788">
        <f>COUNTIF($A$2:$A788,A788)-1</f>
        <v>58</v>
      </c>
      <c r="U788" s="6">
        <f t="shared" si="115"/>
        <v>0</v>
      </c>
      <c r="V788" s="6" t="str">
        <f t="shared" si="116"/>
        <v>Critical</v>
      </c>
    </row>
    <row r="789" spans="1:22" x14ac:dyDescent="0.25">
      <c r="A789" t="s">
        <v>16</v>
      </c>
      <c r="B789" s="5">
        <v>45340</v>
      </c>
      <c r="C789">
        <v>1</v>
      </c>
      <c r="D789">
        <v>1</v>
      </c>
      <c r="E789">
        <v>33.299999999999997</v>
      </c>
      <c r="F789">
        <v>0</v>
      </c>
      <c r="H789">
        <v>0</v>
      </c>
      <c r="I789">
        <v>0</v>
      </c>
      <c r="J789">
        <v>0</v>
      </c>
      <c r="K789">
        <v>11.41</v>
      </c>
      <c r="L789">
        <f t="shared" si="108"/>
        <v>60</v>
      </c>
      <c r="M789">
        <f t="shared" si="109"/>
        <v>540.00000000000011</v>
      </c>
      <c r="N789">
        <f t="shared" si="110"/>
        <v>3</v>
      </c>
      <c r="O789">
        <f>IFERROR(E789 / VLOOKUP(A789, Baselines!A:B, 2, FALSE) * 100, 0)</f>
        <v>116.56023839931886</v>
      </c>
      <c r="P789" s="6">
        <f t="shared" si="111"/>
        <v>0.64420358461477767</v>
      </c>
      <c r="Q789">
        <f t="shared" si="112"/>
        <v>94.6</v>
      </c>
      <c r="R789" s="6">
        <f t="shared" si="113"/>
        <v>0.94599999999999995</v>
      </c>
      <c r="S789">
        <f t="shared" si="114"/>
        <v>0.91</v>
      </c>
      <c r="T789">
        <f>COUNTIF($A$2:$A789,A789)-1</f>
        <v>59</v>
      </c>
      <c r="U789" s="6">
        <f t="shared" si="115"/>
        <v>0.55456909785147745</v>
      </c>
      <c r="V789" s="6" t="str">
        <f t="shared" si="116"/>
        <v>Needs Check</v>
      </c>
    </row>
    <row r="790" spans="1:22" x14ac:dyDescent="0.25">
      <c r="A790" t="s">
        <v>16</v>
      </c>
      <c r="B790" s="5">
        <v>45347</v>
      </c>
      <c r="C790">
        <v>5</v>
      </c>
      <c r="D790">
        <v>28</v>
      </c>
      <c r="E790">
        <v>40.1</v>
      </c>
      <c r="F790">
        <v>0</v>
      </c>
      <c r="H790">
        <v>0</v>
      </c>
      <c r="I790">
        <v>0</v>
      </c>
      <c r="J790">
        <v>0</v>
      </c>
      <c r="K790">
        <v>450.34</v>
      </c>
      <c r="L790">
        <f t="shared" si="108"/>
        <v>61</v>
      </c>
      <c r="M790">
        <f t="shared" si="109"/>
        <v>568.00000000000011</v>
      </c>
      <c r="N790">
        <f t="shared" si="110"/>
        <v>3</v>
      </c>
      <c r="O790">
        <f>IFERROR(E790 / VLOOKUP(A790, Baselines!A:B, 2, FALSE) * 100, 0)</f>
        <v>140.36232912350411</v>
      </c>
      <c r="P790" s="6">
        <f t="shared" si="111"/>
        <v>0.77575266495653417</v>
      </c>
      <c r="Q790">
        <f t="shared" si="112"/>
        <v>94.320000000000007</v>
      </c>
      <c r="R790" s="6">
        <f t="shared" si="113"/>
        <v>0.94320000000000004</v>
      </c>
      <c r="S790">
        <f t="shared" si="114"/>
        <v>0.91</v>
      </c>
      <c r="T790">
        <f>COUNTIF($A$2:$A790,A790)-1</f>
        <v>60</v>
      </c>
      <c r="U790" s="6">
        <f t="shared" si="115"/>
        <v>0.6658378213641728</v>
      </c>
      <c r="V790" s="6" t="str">
        <f t="shared" si="116"/>
        <v>Needs Check</v>
      </c>
    </row>
    <row r="791" spans="1:22" x14ac:dyDescent="0.25">
      <c r="A791" t="s">
        <v>16</v>
      </c>
      <c r="B791" s="5">
        <v>45354</v>
      </c>
      <c r="C791">
        <v>0</v>
      </c>
      <c r="D791">
        <v>0</v>
      </c>
      <c r="E791">
        <v>0</v>
      </c>
      <c r="F791">
        <v>0</v>
      </c>
      <c r="H791">
        <v>0</v>
      </c>
      <c r="I791">
        <v>0</v>
      </c>
      <c r="J791">
        <v>0</v>
      </c>
      <c r="K791">
        <v>0</v>
      </c>
      <c r="L791">
        <f t="shared" si="108"/>
        <v>62</v>
      </c>
      <c r="M791">
        <f t="shared" si="109"/>
        <v>568.00000000000011</v>
      </c>
      <c r="N791">
        <f t="shared" si="110"/>
        <v>3</v>
      </c>
      <c r="O791">
        <f>IFERROR(E791 / VLOOKUP(A791, Baselines!A:B, 2, FALSE) * 100, 0)</f>
        <v>0</v>
      </c>
      <c r="P791" s="6">
        <f t="shared" si="111"/>
        <v>0</v>
      </c>
      <c r="Q791">
        <f t="shared" si="112"/>
        <v>94.320000000000007</v>
      </c>
      <c r="R791" s="6">
        <f t="shared" si="113"/>
        <v>0.94320000000000004</v>
      </c>
      <c r="S791">
        <f t="shared" si="114"/>
        <v>0.91</v>
      </c>
      <c r="T791">
        <f>COUNTIF($A$2:$A791,A791)-1</f>
        <v>61</v>
      </c>
      <c r="U791" s="6">
        <f t="shared" si="115"/>
        <v>0</v>
      </c>
      <c r="V791" s="6" t="str">
        <f t="shared" si="116"/>
        <v>Critical</v>
      </c>
    </row>
    <row r="792" spans="1:22" x14ac:dyDescent="0.25">
      <c r="A792" t="s">
        <v>16</v>
      </c>
      <c r="B792" s="5">
        <v>45361</v>
      </c>
      <c r="C792">
        <v>2</v>
      </c>
      <c r="D792">
        <v>3.2</v>
      </c>
      <c r="E792">
        <v>18.399999999999999</v>
      </c>
      <c r="F792">
        <v>0</v>
      </c>
      <c r="H792">
        <v>0</v>
      </c>
      <c r="I792">
        <v>0</v>
      </c>
      <c r="J792">
        <v>0</v>
      </c>
      <c r="K792">
        <v>47.76</v>
      </c>
      <c r="L792">
        <f t="shared" si="108"/>
        <v>63</v>
      </c>
      <c r="M792">
        <f t="shared" si="109"/>
        <v>571.20000000000016</v>
      </c>
      <c r="N792">
        <f t="shared" si="110"/>
        <v>3</v>
      </c>
      <c r="O792">
        <f>IFERROR(E792 / VLOOKUP(A792, Baselines!A:B, 2, FALSE) * 100, 0)</f>
        <v>64.405657253677688</v>
      </c>
      <c r="P792" s="6">
        <f t="shared" si="111"/>
        <v>0.35595633504239965</v>
      </c>
      <c r="Q792">
        <f t="shared" si="112"/>
        <v>94.287999999999997</v>
      </c>
      <c r="R792" s="6">
        <f t="shared" si="113"/>
        <v>0.94287999999999994</v>
      </c>
      <c r="S792">
        <f t="shared" si="114"/>
        <v>0.91</v>
      </c>
      <c r="T792">
        <f>COUNTIF($A$2:$A792,A792)-1</f>
        <v>62</v>
      </c>
      <c r="U792" s="6">
        <f t="shared" si="115"/>
        <v>0.30541793935814782</v>
      </c>
      <c r="V792" s="6" t="str">
        <f t="shared" si="116"/>
        <v>Needs Check</v>
      </c>
    </row>
    <row r="793" spans="1:22" x14ac:dyDescent="0.25">
      <c r="A793" t="s">
        <v>16</v>
      </c>
      <c r="B793" s="5">
        <v>45368</v>
      </c>
      <c r="C793">
        <v>3</v>
      </c>
      <c r="D793">
        <v>11.7</v>
      </c>
      <c r="E793">
        <v>11.3</v>
      </c>
      <c r="F793">
        <v>0</v>
      </c>
      <c r="H793">
        <v>0</v>
      </c>
      <c r="I793">
        <v>0</v>
      </c>
      <c r="J793">
        <v>0</v>
      </c>
      <c r="K793">
        <v>122.85</v>
      </c>
      <c r="L793">
        <f t="shared" si="108"/>
        <v>64</v>
      </c>
      <c r="M793">
        <f t="shared" si="109"/>
        <v>582.9000000000002</v>
      </c>
      <c r="N793">
        <f t="shared" si="110"/>
        <v>3</v>
      </c>
      <c r="O793">
        <f>IFERROR(E793 / VLOOKUP(A793, Baselines!A:B, 2, FALSE) * 100, 0)</f>
        <v>39.553474291660756</v>
      </c>
      <c r="P793" s="6">
        <f t="shared" si="111"/>
        <v>0.21860361880321283</v>
      </c>
      <c r="Q793">
        <f t="shared" si="112"/>
        <v>94.170999999999992</v>
      </c>
      <c r="R793" s="6">
        <f t="shared" si="113"/>
        <v>0.94170999999999994</v>
      </c>
      <c r="S793">
        <f t="shared" si="114"/>
        <v>0.91</v>
      </c>
      <c r="T793">
        <f>COUNTIF($A$2:$A793,A793)-1</f>
        <v>63</v>
      </c>
      <c r="U793" s="6">
        <f t="shared" si="115"/>
        <v>0.18733370461548793</v>
      </c>
      <c r="V793" s="6" t="str">
        <f t="shared" si="116"/>
        <v>Critical</v>
      </c>
    </row>
    <row r="794" spans="1:22" x14ac:dyDescent="0.25">
      <c r="A794" t="s">
        <v>16</v>
      </c>
      <c r="B794" s="5">
        <v>45375</v>
      </c>
      <c r="C794">
        <v>4</v>
      </c>
      <c r="D794">
        <v>20.399999999999999</v>
      </c>
      <c r="E794">
        <v>27.3</v>
      </c>
      <c r="F794">
        <v>0</v>
      </c>
      <c r="H794">
        <v>0</v>
      </c>
      <c r="I794">
        <v>0</v>
      </c>
      <c r="J794">
        <v>0</v>
      </c>
      <c r="K794">
        <v>150.68</v>
      </c>
      <c r="L794">
        <f t="shared" si="108"/>
        <v>65</v>
      </c>
      <c r="M794">
        <f t="shared" si="109"/>
        <v>603.30000000000018</v>
      </c>
      <c r="N794">
        <f t="shared" si="110"/>
        <v>3</v>
      </c>
      <c r="O794">
        <f>IFERROR(E794 / VLOOKUP(A794, Baselines!A:B, 2, FALSE) * 100, 0)</f>
        <v>95.558393642684834</v>
      </c>
      <c r="P794" s="6">
        <f t="shared" si="111"/>
        <v>0.52813086666616904</v>
      </c>
      <c r="Q794">
        <f t="shared" si="112"/>
        <v>93.966999999999999</v>
      </c>
      <c r="R794" s="6">
        <f t="shared" si="113"/>
        <v>0.93967000000000001</v>
      </c>
      <c r="S794">
        <f t="shared" si="114"/>
        <v>0.91</v>
      </c>
      <c r="T794">
        <f>COUNTIF($A$2:$A794,A794)-1</f>
        <v>64</v>
      </c>
      <c r="U794" s="6">
        <f t="shared" si="115"/>
        <v>0.45160454564698116</v>
      </c>
      <c r="V794" s="6" t="str">
        <f t="shared" si="116"/>
        <v>Needs Check</v>
      </c>
    </row>
    <row r="795" spans="1:22" x14ac:dyDescent="0.25">
      <c r="A795" t="s">
        <v>16</v>
      </c>
      <c r="B795" s="5">
        <v>45382</v>
      </c>
      <c r="C795">
        <v>6</v>
      </c>
      <c r="D795">
        <v>3</v>
      </c>
      <c r="E795">
        <v>25</v>
      </c>
      <c r="F795">
        <v>0</v>
      </c>
      <c r="H795">
        <v>0</v>
      </c>
      <c r="I795">
        <v>0</v>
      </c>
      <c r="J795">
        <v>0</v>
      </c>
      <c r="K795">
        <v>55.18</v>
      </c>
      <c r="L795">
        <f t="shared" si="108"/>
        <v>66</v>
      </c>
      <c r="M795">
        <f t="shared" si="109"/>
        <v>606.30000000000018</v>
      </c>
      <c r="N795">
        <f t="shared" si="110"/>
        <v>3</v>
      </c>
      <c r="O795">
        <f>IFERROR(E795 / VLOOKUP(A795, Baselines!A:B, 2, FALSE) * 100, 0)</f>
        <v>87.507686485975128</v>
      </c>
      <c r="P795" s="6">
        <f t="shared" si="111"/>
        <v>0.48363632478586915</v>
      </c>
      <c r="Q795">
        <f t="shared" si="112"/>
        <v>93.936999999999998</v>
      </c>
      <c r="R795" s="6">
        <f t="shared" si="113"/>
        <v>0.93936999999999993</v>
      </c>
      <c r="S795">
        <f t="shared" si="114"/>
        <v>0.91</v>
      </c>
      <c r="T795">
        <f>COUNTIF($A$2:$A795,A795)-1</f>
        <v>65</v>
      </c>
      <c r="U795" s="6">
        <f t="shared" si="115"/>
        <v>0.41342524351683269</v>
      </c>
      <c r="V795" s="6" t="str">
        <f t="shared" si="116"/>
        <v>Needs Check</v>
      </c>
    </row>
    <row r="796" spans="1:22" x14ac:dyDescent="0.25">
      <c r="A796" t="s">
        <v>16</v>
      </c>
      <c r="B796" s="5">
        <v>45389</v>
      </c>
      <c r="C796">
        <v>1</v>
      </c>
      <c r="D796">
        <v>1</v>
      </c>
      <c r="E796">
        <v>16.3</v>
      </c>
      <c r="F796">
        <v>1</v>
      </c>
      <c r="G796" t="s">
        <v>25</v>
      </c>
      <c r="H796">
        <v>197.6</v>
      </c>
      <c r="I796">
        <v>0</v>
      </c>
      <c r="J796">
        <v>0</v>
      </c>
      <c r="K796">
        <v>17.190000000000001</v>
      </c>
      <c r="L796">
        <f t="shared" si="108"/>
        <v>67</v>
      </c>
      <c r="M796">
        <f t="shared" si="109"/>
        <v>607.30000000000018</v>
      </c>
      <c r="N796">
        <f t="shared" si="110"/>
        <v>3</v>
      </c>
      <c r="O796">
        <f>IFERROR(E796 / VLOOKUP(A796, Baselines!A:B, 2, FALSE) * 100, 0)</f>
        <v>57.055011588855784</v>
      </c>
      <c r="P796" s="6">
        <f t="shared" si="111"/>
        <v>0.3153308837603867</v>
      </c>
      <c r="Q796">
        <f t="shared" si="112"/>
        <v>93.926999999999992</v>
      </c>
      <c r="R796" s="6">
        <f t="shared" si="113"/>
        <v>0.93926999999999994</v>
      </c>
      <c r="S796">
        <f t="shared" si="114"/>
        <v>0.91</v>
      </c>
      <c r="T796">
        <f>COUNTIF($A$2:$A796,A796)-1</f>
        <v>66</v>
      </c>
      <c r="U796" s="6">
        <f t="shared" si="115"/>
        <v>0.26952456366255279</v>
      </c>
      <c r="V796" s="6" t="str">
        <f t="shared" si="116"/>
        <v>Critical</v>
      </c>
    </row>
    <row r="797" spans="1:22" x14ac:dyDescent="0.25">
      <c r="A797" t="s">
        <v>16</v>
      </c>
      <c r="B797" s="5">
        <v>45396</v>
      </c>
      <c r="C797">
        <v>4</v>
      </c>
      <c r="D797">
        <v>17.600000000000001</v>
      </c>
      <c r="E797">
        <v>38.5</v>
      </c>
      <c r="F797">
        <v>0</v>
      </c>
      <c r="H797">
        <v>0</v>
      </c>
      <c r="I797">
        <v>0</v>
      </c>
      <c r="J797">
        <v>0</v>
      </c>
      <c r="K797">
        <v>325.83999999999997</v>
      </c>
      <c r="L797">
        <f t="shared" si="108"/>
        <v>68</v>
      </c>
      <c r="M797">
        <f t="shared" si="109"/>
        <v>624.9000000000002</v>
      </c>
      <c r="N797">
        <f t="shared" si="110"/>
        <v>3</v>
      </c>
      <c r="O797">
        <f>IFERROR(E797 / VLOOKUP(A797, Baselines!A:B, 2, FALSE) * 100, 0)</f>
        <v>134.7618371884017</v>
      </c>
      <c r="P797" s="6">
        <f t="shared" si="111"/>
        <v>0.74479994017023854</v>
      </c>
      <c r="Q797">
        <f t="shared" si="112"/>
        <v>93.750999999999991</v>
      </c>
      <c r="R797" s="6">
        <f t="shared" si="113"/>
        <v>0.93750999999999995</v>
      </c>
      <c r="S797">
        <f t="shared" si="114"/>
        <v>0.91</v>
      </c>
      <c r="T797">
        <f>COUNTIF($A$2:$A797,A797)-1</f>
        <v>67</v>
      </c>
      <c r="U797" s="6">
        <f t="shared" si="115"/>
        <v>0.63541422663719027</v>
      </c>
      <c r="V797" s="6" t="str">
        <f t="shared" si="116"/>
        <v>Needs Check</v>
      </c>
    </row>
    <row r="798" spans="1:22" x14ac:dyDescent="0.25">
      <c r="A798" t="s">
        <v>16</v>
      </c>
      <c r="B798" s="5">
        <v>45403</v>
      </c>
      <c r="C798">
        <v>5</v>
      </c>
      <c r="D798">
        <v>27</v>
      </c>
      <c r="E798">
        <v>16.3</v>
      </c>
      <c r="F798">
        <v>0</v>
      </c>
      <c r="H798">
        <v>0</v>
      </c>
      <c r="I798">
        <v>0</v>
      </c>
      <c r="J798">
        <v>0</v>
      </c>
      <c r="K798">
        <v>364.75</v>
      </c>
      <c r="L798">
        <f t="shared" si="108"/>
        <v>69</v>
      </c>
      <c r="M798">
        <f t="shared" si="109"/>
        <v>651.9000000000002</v>
      </c>
      <c r="N798">
        <f t="shared" si="110"/>
        <v>3</v>
      </c>
      <c r="O798">
        <f>IFERROR(E798 / VLOOKUP(A798, Baselines!A:B, 2, FALSE) * 100, 0)</f>
        <v>57.055011588855784</v>
      </c>
      <c r="P798" s="6">
        <f t="shared" si="111"/>
        <v>0.3153308837603867</v>
      </c>
      <c r="Q798">
        <f t="shared" si="112"/>
        <v>93.480999999999995</v>
      </c>
      <c r="R798" s="6">
        <f t="shared" si="113"/>
        <v>0.93480999999999992</v>
      </c>
      <c r="S798">
        <f t="shared" si="114"/>
        <v>0.91</v>
      </c>
      <c r="T798">
        <f>COUNTIF($A$2:$A798,A798)-1</f>
        <v>68</v>
      </c>
      <c r="U798" s="6">
        <f t="shared" si="115"/>
        <v>0.26824476173772283</v>
      </c>
      <c r="V798" s="6" t="str">
        <f t="shared" si="116"/>
        <v>Critical</v>
      </c>
    </row>
    <row r="799" spans="1:22" x14ac:dyDescent="0.25">
      <c r="A799" t="s">
        <v>16</v>
      </c>
      <c r="B799" s="5">
        <v>45410</v>
      </c>
      <c r="C799">
        <v>7</v>
      </c>
      <c r="D799">
        <v>19.600000000000001</v>
      </c>
      <c r="E799">
        <v>34.4</v>
      </c>
      <c r="F799">
        <v>0</v>
      </c>
      <c r="H799">
        <v>0</v>
      </c>
      <c r="I799">
        <v>0</v>
      </c>
      <c r="J799">
        <v>0</v>
      </c>
      <c r="K799">
        <v>174.51</v>
      </c>
      <c r="L799">
        <f t="shared" si="108"/>
        <v>70</v>
      </c>
      <c r="M799">
        <f t="shared" si="109"/>
        <v>671.50000000000023</v>
      </c>
      <c r="N799">
        <f t="shared" si="110"/>
        <v>3</v>
      </c>
      <c r="O799">
        <f>IFERROR(E799 / VLOOKUP(A799, Baselines!A:B, 2, FALSE) * 100, 0)</f>
        <v>120.41057660470176</v>
      </c>
      <c r="P799" s="6">
        <f t="shared" si="111"/>
        <v>0.66548358290535581</v>
      </c>
      <c r="Q799">
        <f t="shared" si="112"/>
        <v>93.284999999999997</v>
      </c>
      <c r="R799" s="6">
        <f t="shared" si="113"/>
        <v>0.93284999999999996</v>
      </c>
      <c r="S799">
        <f t="shared" si="114"/>
        <v>0.91</v>
      </c>
      <c r="T799">
        <f>COUNTIF($A$2:$A799,A799)-1</f>
        <v>69</v>
      </c>
      <c r="U799" s="6">
        <f t="shared" si="115"/>
        <v>0.56492468788506767</v>
      </c>
      <c r="V799" s="6" t="str">
        <f t="shared" si="116"/>
        <v>Needs Check</v>
      </c>
    </row>
    <row r="800" spans="1:22" x14ac:dyDescent="0.25">
      <c r="A800" t="s">
        <v>16</v>
      </c>
      <c r="B800" s="5">
        <v>45417</v>
      </c>
      <c r="C800">
        <v>3</v>
      </c>
      <c r="D800">
        <v>16.8</v>
      </c>
      <c r="E800">
        <v>41.9</v>
      </c>
      <c r="F800">
        <v>0</v>
      </c>
      <c r="H800">
        <v>0</v>
      </c>
      <c r="I800">
        <v>0</v>
      </c>
      <c r="J800">
        <v>0</v>
      </c>
      <c r="K800">
        <v>158.47</v>
      </c>
      <c r="L800">
        <f t="shared" si="108"/>
        <v>71</v>
      </c>
      <c r="M800">
        <f t="shared" si="109"/>
        <v>688.30000000000018</v>
      </c>
      <c r="N800">
        <f t="shared" si="110"/>
        <v>3</v>
      </c>
      <c r="O800">
        <f>IFERROR(E800 / VLOOKUP(A800, Baselines!A:B, 2, FALSE) * 100, 0)</f>
        <v>146.66288255049432</v>
      </c>
      <c r="P800" s="6">
        <f t="shared" si="111"/>
        <v>0.81057448034111668</v>
      </c>
      <c r="Q800">
        <f t="shared" si="112"/>
        <v>93.11699999999999</v>
      </c>
      <c r="R800" s="6">
        <f t="shared" si="113"/>
        <v>0.93116999999999994</v>
      </c>
      <c r="S800">
        <f t="shared" si="114"/>
        <v>0.91</v>
      </c>
      <c r="T800">
        <f>COUNTIF($A$2:$A800,A800)-1</f>
        <v>70</v>
      </c>
      <c r="U800" s="6">
        <f t="shared" si="115"/>
        <v>0.68685220136190617</v>
      </c>
      <c r="V800" s="6" t="str">
        <f t="shared" si="116"/>
        <v>Needs Check</v>
      </c>
    </row>
    <row r="801" spans="1:22" x14ac:dyDescent="0.25">
      <c r="A801" t="s">
        <v>16</v>
      </c>
      <c r="B801" s="5">
        <v>45424</v>
      </c>
      <c r="C801">
        <v>7</v>
      </c>
      <c r="D801">
        <v>39.200000000000003</v>
      </c>
      <c r="E801">
        <v>45</v>
      </c>
      <c r="F801">
        <v>0</v>
      </c>
      <c r="H801">
        <v>0</v>
      </c>
      <c r="I801">
        <v>0</v>
      </c>
      <c r="J801">
        <v>0</v>
      </c>
      <c r="K801">
        <v>725.69</v>
      </c>
      <c r="L801">
        <f t="shared" si="108"/>
        <v>72</v>
      </c>
      <c r="M801">
        <f t="shared" si="109"/>
        <v>727.50000000000023</v>
      </c>
      <c r="N801">
        <f t="shared" si="110"/>
        <v>3</v>
      </c>
      <c r="O801">
        <f>IFERROR(E801 / VLOOKUP(A801, Baselines!A:B, 2, FALSE) * 100, 0)</f>
        <v>157.51383567475523</v>
      </c>
      <c r="P801" s="6">
        <f t="shared" si="111"/>
        <v>0.87054538461456443</v>
      </c>
      <c r="Q801">
        <f t="shared" si="112"/>
        <v>92.725000000000009</v>
      </c>
      <c r="R801" s="6">
        <f t="shared" si="113"/>
        <v>0.92725000000000013</v>
      </c>
      <c r="S801">
        <f t="shared" si="114"/>
        <v>0.91</v>
      </c>
      <c r="T801">
        <f>COUNTIF($A$2:$A801,A801)-1</f>
        <v>71</v>
      </c>
      <c r="U801" s="6">
        <f t="shared" si="115"/>
        <v>0.73456401917430814</v>
      </c>
      <c r="V801" s="6" t="str">
        <f t="shared" si="116"/>
        <v>Good</v>
      </c>
    </row>
    <row r="802" spans="1:22" x14ac:dyDescent="0.25">
      <c r="A802" t="s">
        <v>16</v>
      </c>
      <c r="B802" s="5">
        <v>45431</v>
      </c>
      <c r="C802">
        <v>3</v>
      </c>
      <c r="D802">
        <v>13.8</v>
      </c>
      <c r="E802">
        <v>31.3</v>
      </c>
      <c r="F802">
        <v>0</v>
      </c>
      <c r="H802">
        <v>0</v>
      </c>
      <c r="I802">
        <v>0</v>
      </c>
      <c r="J802">
        <v>0</v>
      </c>
      <c r="K802">
        <v>150.68</v>
      </c>
      <c r="L802">
        <f t="shared" si="108"/>
        <v>73</v>
      </c>
      <c r="M802">
        <f t="shared" si="109"/>
        <v>741.30000000000018</v>
      </c>
      <c r="N802">
        <f t="shared" si="110"/>
        <v>3</v>
      </c>
      <c r="O802">
        <f>IFERROR(E802 / VLOOKUP(A802, Baselines!A:B, 2, FALSE) * 100, 0)</f>
        <v>109.55962348044086</v>
      </c>
      <c r="P802" s="6">
        <f t="shared" si="111"/>
        <v>0.60551267863190816</v>
      </c>
      <c r="Q802">
        <f t="shared" si="112"/>
        <v>92.587000000000003</v>
      </c>
      <c r="R802" s="6">
        <f t="shared" si="113"/>
        <v>0.92587000000000008</v>
      </c>
      <c r="S802">
        <f t="shared" si="114"/>
        <v>0.91</v>
      </c>
      <c r="T802">
        <f>COUNTIF($A$2:$A802,A802)-1</f>
        <v>72</v>
      </c>
      <c r="U802" s="6">
        <f t="shared" si="115"/>
        <v>0.51016968162608156</v>
      </c>
      <c r="V802" s="6" t="str">
        <f t="shared" si="116"/>
        <v>Needs Check</v>
      </c>
    </row>
    <row r="803" spans="1:22" x14ac:dyDescent="0.25">
      <c r="A803" t="s">
        <v>16</v>
      </c>
      <c r="B803" s="5">
        <v>45438</v>
      </c>
      <c r="C803">
        <v>2</v>
      </c>
      <c r="D803">
        <v>1.6</v>
      </c>
      <c r="E803">
        <v>17.2</v>
      </c>
      <c r="F803">
        <v>0</v>
      </c>
      <c r="H803">
        <v>0</v>
      </c>
      <c r="I803">
        <v>0</v>
      </c>
      <c r="J803">
        <v>0</v>
      </c>
      <c r="K803">
        <v>13.77</v>
      </c>
      <c r="L803">
        <f t="shared" si="108"/>
        <v>74</v>
      </c>
      <c r="M803">
        <f t="shared" si="109"/>
        <v>742.9000000000002</v>
      </c>
      <c r="N803">
        <f t="shared" si="110"/>
        <v>3</v>
      </c>
      <c r="O803">
        <f>IFERROR(E803 / VLOOKUP(A803, Baselines!A:B, 2, FALSE) * 100, 0)</f>
        <v>60.20528830235088</v>
      </c>
      <c r="P803" s="6">
        <f t="shared" si="111"/>
        <v>0.3327417914526779</v>
      </c>
      <c r="Q803">
        <f t="shared" si="112"/>
        <v>92.570999999999998</v>
      </c>
      <c r="R803" s="6">
        <f t="shared" si="113"/>
        <v>0.92571000000000003</v>
      </c>
      <c r="S803">
        <f t="shared" si="114"/>
        <v>0.91</v>
      </c>
      <c r="T803">
        <f>COUNTIF($A$2:$A803,A803)-1</f>
        <v>73</v>
      </c>
      <c r="U803" s="6">
        <f t="shared" si="115"/>
        <v>0.28030038742674923</v>
      </c>
      <c r="V803" s="6" t="str">
        <f t="shared" si="116"/>
        <v>Critical</v>
      </c>
    </row>
    <row r="804" spans="1:22" x14ac:dyDescent="0.25">
      <c r="A804" t="s">
        <v>16</v>
      </c>
      <c r="B804" s="5">
        <v>45445</v>
      </c>
      <c r="C804">
        <v>0</v>
      </c>
      <c r="D804">
        <v>0</v>
      </c>
      <c r="E804">
        <v>0</v>
      </c>
      <c r="F804">
        <v>0</v>
      </c>
      <c r="H804">
        <v>0</v>
      </c>
      <c r="I804">
        <v>0</v>
      </c>
      <c r="J804">
        <v>0</v>
      </c>
      <c r="K804">
        <v>0</v>
      </c>
      <c r="L804">
        <f t="shared" si="108"/>
        <v>75</v>
      </c>
      <c r="M804">
        <f t="shared" si="109"/>
        <v>742.9000000000002</v>
      </c>
      <c r="N804">
        <f t="shared" si="110"/>
        <v>3</v>
      </c>
      <c r="O804">
        <f>IFERROR(E804 / VLOOKUP(A804, Baselines!A:B, 2, FALSE) * 100, 0)</f>
        <v>0</v>
      </c>
      <c r="P804" s="6">
        <f t="shared" si="111"/>
        <v>0</v>
      </c>
      <c r="Q804">
        <f t="shared" si="112"/>
        <v>92.570999999999998</v>
      </c>
      <c r="R804" s="6">
        <f t="shared" si="113"/>
        <v>0.92571000000000003</v>
      </c>
      <c r="S804">
        <f t="shared" si="114"/>
        <v>0.91</v>
      </c>
      <c r="T804">
        <f>COUNTIF($A$2:$A804,A804)-1</f>
        <v>74</v>
      </c>
      <c r="U804" s="6">
        <f t="shared" si="115"/>
        <v>0</v>
      </c>
      <c r="V804" s="6" t="str">
        <f t="shared" si="116"/>
        <v>Critical</v>
      </c>
    </row>
    <row r="805" spans="1:22" x14ac:dyDescent="0.25">
      <c r="A805" t="s">
        <v>16</v>
      </c>
      <c r="B805" s="5">
        <v>45452</v>
      </c>
      <c r="C805">
        <v>5</v>
      </c>
      <c r="D805">
        <v>17</v>
      </c>
      <c r="E805">
        <v>13.7</v>
      </c>
      <c r="F805">
        <v>0</v>
      </c>
      <c r="H805">
        <v>0</v>
      </c>
      <c r="I805">
        <v>0</v>
      </c>
      <c r="J805">
        <v>0</v>
      </c>
      <c r="K805">
        <v>296.17</v>
      </c>
      <c r="L805">
        <f t="shared" si="108"/>
        <v>76</v>
      </c>
      <c r="M805">
        <f t="shared" si="109"/>
        <v>759.9000000000002</v>
      </c>
      <c r="N805">
        <f t="shared" si="110"/>
        <v>3</v>
      </c>
      <c r="O805">
        <f>IFERROR(E805 / VLOOKUP(A805, Baselines!A:B, 2, FALSE) * 100, 0)</f>
        <v>47.954212194314366</v>
      </c>
      <c r="P805" s="6">
        <f t="shared" si="111"/>
        <v>0.26503270598265627</v>
      </c>
      <c r="Q805">
        <f t="shared" si="112"/>
        <v>92.400999999999996</v>
      </c>
      <c r="R805" s="6">
        <f t="shared" si="113"/>
        <v>0.92401</v>
      </c>
      <c r="S805">
        <f t="shared" si="114"/>
        <v>0.91</v>
      </c>
      <c r="T805">
        <f>COUNTIF($A$2:$A805,A805)-1</f>
        <v>75</v>
      </c>
      <c r="U805" s="6">
        <f t="shared" si="115"/>
        <v>0.22285251229608113</v>
      </c>
      <c r="V805" s="6" t="str">
        <f t="shared" si="116"/>
        <v>Critical</v>
      </c>
    </row>
    <row r="806" spans="1:22" x14ac:dyDescent="0.25">
      <c r="A806" t="s">
        <v>16</v>
      </c>
      <c r="B806" s="5">
        <v>45459</v>
      </c>
      <c r="C806">
        <v>0</v>
      </c>
      <c r="D806">
        <v>0</v>
      </c>
      <c r="E806">
        <v>0</v>
      </c>
      <c r="F806">
        <v>0</v>
      </c>
      <c r="H806">
        <v>0</v>
      </c>
      <c r="I806">
        <v>0</v>
      </c>
      <c r="J806">
        <v>0</v>
      </c>
      <c r="K806">
        <v>0</v>
      </c>
      <c r="L806">
        <f t="shared" si="108"/>
        <v>77</v>
      </c>
      <c r="M806">
        <f t="shared" si="109"/>
        <v>759.9000000000002</v>
      </c>
      <c r="N806">
        <f t="shared" si="110"/>
        <v>3</v>
      </c>
      <c r="O806">
        <f>IFERROR(E806 / VLOOKUP(A806, Baselines!A:B, 2, FALSE) * 100, 0)</f>
        <v>0</v>
      </c>
      <c r="P806" s="6">
        <f t="shared" si="111"/>
        <v>0</v>
      </c>
      <c r="Q806">
        <f t="shared" si="112"/>
        <v>92.400999999999996</v>
      </c>
      <c r="R806" s="6">
        <f t="shared" si="113"/>
        <v>0.92401</v>
      </c>
      <c r="S806">
        <f t="shared" si="114"/>
        <v>0.91</v>
      </c>
      <c r="T806">
        <f>COUNTIF($A$2:$A806,A806)-1</f>
        <v>76</v>
      </c>
      <c r="U806" s="6">
        <f t="shared" si="115"/>
        <v>0</v>
      </c>
      <c r="V806" s="6" t="str">
        <f t="shared" si="116"/>
        <v>Critical</v>
      </c>
    </row>
    <row r="807" spans="1:22" x14ac:dyDescent="0.25">
      <c r="A807" t="s">
        <v>16</v>
      </c>
      <c r="B807" s="5">
        <v>45466</v>
      </c>
      <c r="C807">
        <v>1</v>
      </c>
      <c r="D807">
        <v>3.3</v>
      </c>
      <c r="E807">
        <v>35</v>
      </c>
      <c r="F807">
        <v>1</v>
      </c>
      <c r="G807" t="s">
        <v>24</v>
      </c>
      <c r="H807">
        <v>670.47</v>
      </c>
      <c r="I807">
        <v>0</v>
      </c>
      <c r="J807">
        <v>0</v>
      </c>
      <c r="K807">
        <v>54.13</v>
      </c>
      <c r="L807">
        <f t="shared" si="108"/>
        <v>78</v>
      </c>
      <c r="M807">
        <f t="shared" si="109"/>
        <v>763.20000000000016</v>
      </c>
      <c r="N807">
        <f t="shared" si="110"/>
        <v>3</v>
      </c>
      <c r="O807">
        <f>IFERROR(E807 / VLOOKUP(A807, Baselines!A:B, 2, FALSE) * 100, 0)</f>
        <v>122.51076108036519</v>
      </c>
      <c r="P807" s="6">
        <f t="shared" si="111"/>
        <v>0.67709085470021679</v>
      </c>
      <c r="Q807">
        <f t="shared" si="112"/>
        <v>92.367999999999995</v>
      </c>
      <c r="R807" s="6">
        <f t="shared" si="113"/>
        <v>0.92367999999999995</v>
      </c>
      <c r="S807">
        <f t="shared" si="114"/>
        <v>0.91</v>
      </c>
      <c r="T807">
        <f>COUNTIF($A$2:$A807,A807)-1</f>
        <v>77</v>
      </c>
      <c r="U807" s="6">
        <f t="shared" si="115"/>
        <v>0.56912790540924163</v>
      </c>
      <c r="V807" s="6" t="str">
        <f t="shared" si="116"/>
        <v>Needs Check</v>
      </c>
    </row>
    <row r="808" spans="1:22" x14ac:dyDescent="0.25">
      <c r="A808" t="s">
        <v>16</v>
      </c>
      <c r="B808" s="5">
        <v>45473</v>
      </c>
      <c r="C808">
        <v>7</v>
      </c>
      <c r="D808">
        <v>9.7999999999999989</v>
      </c>
      <c r="E808">
        <v>21.1</v>
      </c>
      <c r="F808">
        <v>0</v>
      </c>
      <c r="H808">
        <v>0</v>
      </c>
      <c r="I808">
        <v>1</v>
      </c>
      <c r="J808">
        <v>7</v>
      </c>
      <c r="K808">
        <v>50.69</v>
      </c>
      <c r="L808">
        <f t="shared" si="108"/>
        <v>79</v>
      </c>
      <c r="M808">
        <f t="shared" si="109"/>
        <v>773.00000000000011</v>
      </c>
      <c r="N808">
        <f t="shared" si="110"/>
        <v>4</v>
      </c>
      <c r="O808">
        <f>IFERROR(E808 / VLOOKUP(A808, Baselines!A:B, 2, FALSE) * 100, 0)</f>
        <v>73.856487394163011</v>
      </c>
      <c r="P808" s="6">
        <f t="shared" si="111"/>
        <v>0.40818905811927358</v>
      </c>
      <c r="Q808">
        <f t="shared" si="112"/>
        <v>92.27</v>
      </c>
      <c r="R808" s="6">
        <f t="shared" si="113"/>
        <v>0.92269999999999996</v>
      </c>
      <c r="S808">
        <f t="shared" si="114"/>
        <v>0.88</v>
      </c>
      <c r="T808">
        <f>COUNTIF($A$2:$A808,A808)-1</f>
        <v>78</v>
      </c>
      <c r="U808" s="6">
        <f t="shared" si="115"/>
        <v>0.33143971865545524</v>
      </c>
      <c r="V808" s="6" t="str">
        <f t="shared" si="116"/>
        <v>Needs Check</v>
      </c>
    </row>
    <row r="809" spans="1:22" x14ac:dyDescent="0.25">
      <c r="A809" t="s">
        <v>16</v>
      </c>
      <c r="B809" s="5">
        <v>45480</v>
      </c>
      <c r="C809">
        <v>0</v>
      </c>
      <c r="D809">
        <v>0</v>
      </c>
      <c r="E809">
        <v>0</v>
      </c>
      <c r="F809">
        <v>0</v>
      </c>
      <c r="H809">
        <v>0</v>
      </c>
      <c r="I809">
        <v>0</v>
      </c>
      <c r="J809">
        <v>0</v>
      </c>
      <c r="K809">
        <v>0</v>
      </c>
      <c r="L809">
        <f t="shared" si="108"/>
        <v>80</v>
      </c>
      <c r="M809">
        <f t="shared" si="109"/>
        <v>773.00000000000011</v>
      </c>
      <c r="N809">
        <f t="shared" si="110"/>
        <v>4</v>
      </c>
      <c r="O809">
        <f>IFERROR(E809 / VLOOKUP(A809, Baselines!A:B, 2, FALSE) * 100, 0)</f>
        <v>0</v>
      </c>
      <c r="P809" s="6">
        <f t="shared" si="111"/>
        <v>0</v>
      </c>
      <c r="Q809">
        <f t="shared" si="112"/>
        <v>92.27</v>
      </c>
      <c r="R809" s="6">
        <f t="shared" si="113"/>
        <v>0.92269999999999996</v>
      </c>
      <c r="S809">
        <f t="shared" si="114"/>
        <v>0.88</v>
      </c>
      <c r="T809">
        <f>COUNTIF($A$2:$A809,A809)-1</f>
        <v>79</v>
      </c>
      <c r="U809" s="6">
        <f t="shared" si="115"/>
        <v>0</v>
      </c>
      <c r="V809" s="6" t="str">
        <f t="shared" si="116"/>
        <v>Critical</v>
      </c>
    </row>
    <row r="810" spans="1:22" x14ac:dyDescent="0.25">
      <c r="A810" t="s">
        <v>16</v>
      </c>
      <c r="B810" s="5">
        <v>45487</v>
      </c>
      <c r="C810">
        <v>2</v>
      </c>
      <c r="D810">
        <v>9.4</v>
      </c>
      <c r="E810">
        <v>42.3</v>
      </c>
      <c r="F810">
        <v>0</v>
      </c>
      <c r="H810">
        <v>0</v>
      </c>
      <c r="I810">
        <v>0</v>
      </c>
      <c r="J810">
        <v>0</v>
      </c>
      <c r="K810">
        <v>73.849999999999994</v>
      </c>
      <c r="L810">
        <f t="shared" si="108"/>
        <v>81</v>
      </c>
      <c r="M810">
        <f t="shared" si="109"/>
        <v>782.40000000000009</v>
      </c>
      <c r="N810">
        <f t="shared" si="110"/>
        <v>4</v>
      </c>
      <c r="O810">
        <f>IFERROR(E810 / VLOOKUP(A810, Baselines!A:B, 2, FALSE) * 100, 0)</f>
        <v>148.06300553426991</v>
      </c>
      <c r="P810" s="6">
        <f t="shared" si="111"/>
        <v>0.81831266153769056</v>
      </c>
      <c r="Q810">
        <f t="shared" si="112"/>
        <v>92.176000000000002</v>
      </c>
      <c r="R810" s="6">
        <f t="shared" si="113"/>
        <v>0.92176000000000002</v>
      </c>
      <c r="S810">
        <f t="shared" si="114"/>
        <v>0.88</v>
      </c>
      <c r="T810">
        <f>COUNTIF($A$2:$A810,A810)-1</f>
        <v>80</v>
      </c>
      <c r="U810" s="6">
        <f t="shared" si="115"/>
        <v>0.6637733334311039</v>
      </c>
      <c r="V810" s="6" t="str">
        <f t="shared" si="116"/>
        <v>Needs Check</v>
      </c>
    </row>
    <row r="811" spans="1:22" x14ac:dyDescent="0.25">
      <c r="A811" t="s">
        <v>16</v>
      </c>
      <c r="B811" s="5">
        <v>45494</v>
      </c>
      <c r="C811">
        <v>1</v>
      </c>
      <c r="D811">
        <v>2.9</v>
      </c>
      <c r="E811">
        <v>45.8</v>
      </c>
      <c r="F811">
        <v>0</v>
      </c>
      <c r="H811">
        <v>0</v>
      </c>
      <c r="I811">
        <v>0</v>
      </c>
      <c r="J811">
        <v>0</v>
      </c>
      <c r="K811">
        <v>41.94</v>
      </c>
      <c r="L811">
        <f t="shared" si="108"/>
        <v>82</v>
      </c>
      <c r="M811">
        <f t="shared" si="109"/>
        <v>785.30000000000007</v>
      </c>
      <c r="N811">
        <f t="shared" si="110"/>
        <v>4</v>
      </c>
      <c r="O811">
        <f>IFERROR(E811 / VLOOKUP(A811, Baselines!A:B, 2, FALSE) * 100, 0)</f>
        <v>160.31408164230641</v>
      </c>
      <c r="P811" s="6">
        <f t="shared" si="111"/>
        <v>0.88602174700771208</v>
      </c>
      <c r="Q811">
        <f t="shared" si="112"/>
        <v>92.147000000000006</v>
      </c>
      <c r="R811" s="6">
        <f t="shared" si="113"/>
        <v>0.92147000000000001</v>
      </c>
      <c r="S811">
        <f t="shared" si="114"/>
        <v>0.88</v>
      </c>
      <c r="T811">
        <f>COUNTIF($A$2:$A811,A811)-1</f>
        <v>81</v>
      </c>
      <c r="U811" s="6">
        <f t="shared" si="115"/>
        <v>0.7184693641093729</v>
      </c>
      <c r="V811" s="6" t="str">
        <f t="shared" si="116"/>
        <v>Good</v>
      </c>
    </row>
    <row r="812" spans="1:22" x14ac:dyDescent="0.25">
      <c r="A812" t="s">
        <v>16</v>
      </c>
      <c r="B812" s="5">
        <v>45501</v>
      </c>
      <c r="C812">
        <v>0</v>
      </c>
      <c r="D812">
        <v>0</v>
      </c>
      <c r="E812">
        <v>0</v>
      </c>
      <c r="F812">
        <v>0</v>
      </c>
      <c r="H812">
        <v>0</v>
      </c>
      <c r="I812">
        <v>0</v>
      </c>
      <c r="J812">
        <v>0</v>
      </c>
      <c r="K812">
        <v>0</v>
      </c>
      <c r="L812">
        <f t="shared" si="108"/>
        <v>83</v>
      </c>
      <c r="M812">
        <f t="shared" si="109"/>
        <v>785.30000000000007</v>
      </c>
      <c r="N812">
        <f t="shared" si="110"/>
        <v>4</v>
      </c>
      <c r="O812">
        <f>IFERROR(E812 / VLOOKUP(A812, Baselines!A:B, 2, FALSE) * 100, 0)</f>
        <v>0</v>
      </c>
      <c r="P812" s="6">
        <f t="shared" si="111"/>
        <v>0</v>
      </c>
      <c r="Q812">
        <f t="shared" si="112"/>
        <v>92.147000000000006</v>
      </c>
      <c r="R812" s="6">
        <f t="shared" si="113"/>
        <v>0.92147000000000001</v>
      </c>
      <c r="S812">
        <f t="shared" si="114"/>
        <v>0.88</v>
      </c>
      <c r="T812">
        <f>COUNTIF($A$2:$A812,A812)-1</f>
        <v>82</v>
      </c>
      <c r="U812" s="6">
        <f t="shared" si="115"/>
        <v>0</v>
      </c>
      <c r="V812" s="6" t="str">
        <f t="shared" si="116"/>
        <v>Critical</v>
      </c>
    </row>
    <row r="813" spans="1:22" x14ac:dyDescent="0.25">
      <c r="A813" t="s">
        <v>16</v>
      </c>
      <c r="B813" s="5">
        <v>45508</v>
      </c>
      <c r="C813">
        <v>4</v>
      </c>
      <c r="D813">
        <v>18.399999999999999</v>
      </c>
      <c r="E813">
        <v>20.399999999999999</v>
      </c>
      <c r="F813">
        <v>1</v>
      </c>
      <c r="G813" t="s">
        <v>26</v>
      </c>
      <c r="H813">
        <v>640.30999999999995</v>
      </c>
      <c r="I813">
        <v>0</v>
      </c>
      <c r="J813">
        <v>0</v>
      </c>
      <c r="K813">
        <v>223.59</v>
      </c>
      <c r="L813">
        <f t="shared" si="108"/>
        <v>84</v>
      </c>
      <c r="M813">
        <f t="shared" si="109"/>
        <v>803.7</v>
      </c>
      <c r="N813">
        <f t="shared" si="110"/>
        <v>4</v>
      </c>
      <c r="O813">
        <f>IFERROR(E813 / VLOOKUP(A813, Baselines!A:B, 2, FALSE) * 100, 0)</f>
        <v>71.406272172555703</v>
      </c>
      <c r="P813" s="6">
        <f t="shared" si="111"/>
        <v>0.39464724102526921</v>
      </c>
      <c r="Q813">
        <f t="shared" si="112"/>
        <v>91.962999999999994</v>
      </c>
      <c r="R813" s="6">
        <f t="shared" si="113"/>
        <v>0.91962999999999995</v>
      </c>
      <c r="S813">
        <f t="shared" si="114"/>
        <v>0.88</v>
      </c>
      <c r="T813">
        <f>COUNTIF($A$2:$A813,A813)-1</f>
        <v>83</v>
      </c>
      <c r="U813" s="6">
        <f t="shared" si="115"/>
        <v>0.31937790919238013</v>
      </c>
      <c r="V813" s="6" t="str">
        <f t="shared" si="116"/>
        <v>Needs Check</v>
      </c>
    </row>
    <row r="814" spans="1:22" x14ac:dyDescent="0.25">
      <c r="A814" t="s">
        <v>16</v>
      </c>
      <c r="B814" s="5">
        <v>45515</v>
      </c>
      <c r="C814">
        <v>7</v>
      </c>
      <c r="D814">
        <v>23.8</v>
      </c>
      <c r="E814">
        <v>40.700000000000003</v>
      </c>
      <c r="F814">
        <v>0</v>
      </c>
      <c r="H814">
        <v>0</v>
      </c>
      <c r="I814">
        <v>0</v>
      </c>
      <c r="J814">
        <v>0</v>
      </c>
      <c r="K814">
        <v>222.16</v>
      </c>
      <c r="L814">
        <f t="shared" si="108"/>
        <v>85</v>
      </c>
      <c r="M814">
        <f t="shared" si="109"/>
        <v>827.5</v>
      </c>
      <c r="N814">
        <f t="shared" si="110"/>
        <v>4</v>
      </c>
      <c r="O814">
        <f>IFERROR(E814 / VLOOKUP(A814, Baselines!A:B, 2, FALSE) * 100, 0)</f>
        <v>142.46251359916749</v>
      </c>
      <c r="P814" s="6">
        <f t="shared" si="111"/>
        <v>0.78735993675139493</v>
      </c>
      <c r="Q814">
        <f t="shared" si="112"/>
        <v>91.724999999999994</v>
      </c>
      <c r="R814" s="6">
        <f t="shared" si="113"/>
        <v>0.9172499999999999</v>
      </c>
      <c r="S814">
        <f t="shared" si="114"/>
        <v>0.88</v>
      </c>
      <c r="T814">
        <f>COUNTIF($A$2:$A814,A814)-1</f>
        <v>84</v>
      </c>
      <c r="U814" s="6">
        <f t="shared" si="115"/>
        <v>0.63554119374699092</v>
      </c>
      <c r="V814" s="6" t="str">
        <f t="shared" si="116"/>
        <v>Needs Check</v>
      </c>
    </row>
    <row r="815" spans="1:22" x14ac:dyDescent="0.25">
      <c r="A815" t="s">
        <v>16</v>
      </c>
      <c r="B815" s="5">
        <v>45522</v>
      </c>
      <c r="C815">
        <v>0</v>
      </c>
      <c r="D815">
        <v>0</v>
      </c>
      <c r="E815">
        <v>0</v>
      </c>
      <c r="F815">
        <v>0</v>
      </c>
      <c r="H815">
        <v>0</v>
      </c>
      <c r="I815">
        <v>0</v>
      </c>
      <c r="J815">
        <v>0</v>
      </c>
      <c r="K815">
        <v>0</v>
      </c>
      <c r="L815">
        <f t="shared" si="108"/>
        <v>86</v>
      </c>
      <c r="M815">
        <f t="shared" si="109"/>
        <v>827.5</v>
      </c>
      <c r="N815">
        <f t="shared" si="110"/>
        <v>4</v>
      </c>
      <c r="O815">
        <f>IFERROR(E815 / VLOOKUP(A815, Baselines!A:B, 2, FALSE) * 100, 0)</f>
        <v>0</v>
      </c>
      <c r="P815" s="6">
        <f t="shared" si="111"/>
        <v>0</v>
      </c>
      <c r="Q815">
        <f t="shared" si="112"/>
        <v>91.724999999999994</v>
      </c>
      <c r="R815" s="6">
        <f t="shared" si="113"/>
        <v>0.9172499999999999</v>
      </c>
      <c r="S815">
        <f t="shared" si="114"/>
        <v>0.88</v>
      </c>
      <c r="T815">
        <f>COUNTIF($A$2:$A815,A815)-1</f>
        <v>85</v>
      </c>
      <c r="U815" s="6">
        <f t="shared" si="115"/>
        <v>0</v>
      </c>
      <c r="V815" s="6" t="str">
        <f t="shared" si="116"/>
        <v>Critical</v>
      </c>
    </row>
    <row r="816" spans="1:22" x14ac:dyDescent="0.25">
      <c r="A816" t="s">
        <v>16</v>
      </c>
      <c r="B816" s="5">
        <v>45529</v>
      </c>
      <c r="C816">
        <v>0</v>
      </c>
      <c r="D816">
        <v>0</v>
      </c>
      <c r="E816">
        <v>0</v>
      </c>
      <c r="F816">
        <v>0</v>
      </c>
      <c r="H816">
        <v>0</v>
      </c>
      <c r="I816">
        <v>0</v>
      </c>
      <c r="J816">
        <v>0</v>
      </c>
      <c r="K816">
        <v>0</v>
      </c>
      <c r="L816">
        <f t="shared" si="108"/>
        <v>87</v>
      </c>
      <c r="M816">
        <f t="shared" si="109"/>
        <v>827.5</v>
      </c>
      <c r="N816">
        <f t="shared" si="110"/>
        <v>4</v>
      </c>
      <c r="O816">
        <f>IFERROR(E816 / VLOOKUP(A816, Baselines!A:B, 2, FALSE) * 100, 0)</f>
        <v>0</v>
      </c>
      <c r="P816" s="6">
        <f t="shared" si="111"/>
        <v>0</v>
      </c>
      <c r="Q816">
        <f t="shared" si="112"/>
        <v>91.724999999999994</v>
      </c>
      <c r="R816" s="6">
        <f t="shared" si="113"/>
        <v>0.9172499999999999</v>
      </c>
      <c r="S816">
        <f t="shared" si="114"/>
        <v>0.88</v>
      </c>
      <c r="T816">
        <f>COUNTIF($A$2:$A816,A816)-1</f>
        <v>86</v>
      </c>
      <c r="U816" s="6">
        <f t="shared" si="115"/>
        <v>0</v>
      </c>
      <c r="V816" s="6" t="str">
        <f t="shared" si="116"/>
        <v>Critical</v>
      </c>
    </row>
    <row r="817" spans="1:22" x14ac:dyDescent="0.25">
      <c r="A817" t="s">
        <v>16</v>
      </c>
      <c r="B817" s="5">
        <v>45536</v>
      </c>
      <c r="C817">
        <v>5</v>
      </c>
      <c r="D817">
        <v>22.5</v>
      </c>
      <c r="E817">
        <v>21</v>
      </c>
      <c r="F817">
        <v>0</v>
      </c>
      <c r="H817">
        <v>0</v>
      </c>
      <c r="I817">
        <v>0</v>
      </c>
      <c r="J817">
        <v>0</v>
      </c>
      <c r="K817">
        <v>153.99</v>
      </c>
      <c r="L817">
        <f t="shared" si="108"/>
        <v>88</v>
      </c>
      <c r="M817">
        <f t="shared" si="109"/>
        <v>850</v>
      </c>
      <c r="N817">
        <f t="shared" si="110"/>
        <v>4</v>
      </c>
      <c r="O817">
        <f>IFERROR(E817 / VLOOKUP(A817, Baselines!A:B, 2, FALSE) * 100, 0)</f>
        <v>73.5064566482191</v>
      </c>
      <c r="P817" s="6">
        <f t="shared" si="111"/>
        <v>0.40625451282013003</v>
      </c>
      <c r="Q817">
        <f t="shared" si="112"/>
        <v>91.5</v>
      </c>
      <c r="R817" s="6">
        <f t="shared" si="113"/>
        <v>0.91500000000000004</v>
      </c>
      <c r="S817">
        <f t="shared" si="114"/>
        <v>0.88</v>
      </c>
      <c r="T817">
        <f>COUNTIF($A$2:$A817,A817)-1</f>
        <v>87</v>
      </c>
      <c r="U817" s="6">
        <f t="shared" si="115"/>
        <v>0.32711613372276871</v>
      </c>
      <c r="V817" s="6" t="str">
        <f t="shared" si="116"/>
        <v>Needs Check</v>
      </c>
    </row>
    <row r="818" spans="1:22" x14ac:dyDescent="0.25">
      <c r="A818" t="s">
        <v>16</v>
      </c>
      <c r="B818" s="5">
        <v>45543</v>
      </c>
      <c r="C818">
        <v>6</v>
      </c>
      <c r="D818">
        <v>7.8000000000000007</v>
      </c>
      <c r="E818">
        <v>20.8</v>
      </c>
      <c r="F818">
        <v>0</v>
      </c>
      <c r="H818">
        <v>0</v>
      </c>
      <c r="I818">
        <v>0</v>
      </c>
      <c r="J818">
        <v>0</v>
      </c>
      <c r="K818">
        <v>116.37</v>
      </c>
      <c r="L818">
        <f t="shared" si="108"/>
        <v>89</v>
      </c>
      <c r="M818">
        <f t="shared" si="109"/>
        <v>857.8</v>
      </c>
      <c r="N818">
        <f t="shared" si="110"/>
        <v>4</v>
      </c>
      <c r="O818">
        <f>IFERROR(E818 / VLOOKUP(A818, Baselines!A:B, 2, FALSE) * 100, 0)</f>
        <v>72.806395156331305</v>
      </c>
      <c r="P818" s="6">
        <f t="shared" si="111"/>
        <v>0.40238542222184315</v>
      </c>
      <c r="Q818">
        <f t="shared" si="112"/>
        <v>91.421999999999997</v>
      </c>
      <c r="R818" s="6">
        <f t="shared" si="113"/>
        <v>0.91421999999999992</v>
      </c>
      <c r="S818">
        <f t="shared" si="114"/>
        <v>0.88</v>
      </c>
      <c r="T818">
        <f>COUNTIF($A$2:$A818,A818)-1</f>
        <v>88</v>
      </c>
      <c r="U818" s="6">
        <f t="shared" si="115"/>
        <v>0.32372454461921502</v>
      </c>
      <c r="V818" s="6" t="str">
        <f t="shared" si="116"/>
        <v>Needs Check</v>
      </c>
    </row>
    <row r="819" spans="1:22" x14ac:dyDescent="0.25">
      <c r="A819" t="s">
        <v>16</v>
      </c>
      <c r="B819" s="5">
        <v>45550</v>
      </c>
      <c r="C819">
        <v>5</v>
      </c>
      <c r="D819">
        <v>11</v>
      </c>
      <c r="E819">
        <v>16.8</v>
      </c>
      <c r="F819">
        <v>0</v>
      </c>
      <c r="H819">
        <v>0</v>
      </c>
      <c r="I819">
        <v>0</v>
      </c>
      <c r="J819">
        <v>0</v>
      </c>
      <c r="K819">
        <v>146.16999999999999</v>
      </c>
      <c r="L819">
        <f t="shared" si="108"/>
        <v>90</v>
      </c>
      <c r="M819">
        <f t="shared" si="109"/>
        <v>868.8</v>
      </c>
      <c r="N819">
        <f t="shared" si="110"/>
        <v>4</v>
      </c>
      <c r="O819">
        <f>IFERROR(E819 / VLOOKUP(A819, Baselines!A:B, 2, FALSE) * 100, 0)</f>
        <v>58.805165318575284</v>
      </c>
      <c r="P819" s="6">
        <f t="shared" si="111"/>
        <v>0.32500361025610408</v>
      </c>
      <c r="Q819">
        <f t="shared" si="112"/>
        <v>91.311999999999998</v>
      </c>
      <c r="R819" s="6">
        <f t="shared" si="113"/>
        <v>0.91311999999999993</v>
      </c>
      <c r="S819">
        <f t="shared" si="114"/>
        <v>0.88</v>
      </c>
      <c r="T819">
        <f>COUNTIF($A$2:$A819,A819)-1</f>
        <v>89</v>
      </c>
      <c r="U819" s="6">
        <f t="shared" si="115"/>
        <v>0.26115522100540728</v>
      </c>
      <c r="V819" s="6" t="str">
        <f t="shared" si="116"/>
        <v>Critical</v>
      </c>
    </row>
    <row r="820" spans="1:22" x14ac:dyDescent="0.25">
      <c r="A820" t="s">
        <v>16</v>
      </c>
      <c r="B820" s="5">
        <v>45557</v>
      </c>
      <c r="C820">
        <v>0</v>
      </c>
      <c r="D820">
        <v>0</v>
      </c>
      <c r="E820">
        <v>0</v>
      </c>
      <c r="F820">
        <v>0</v>
      </c>
      <c r="H820">
        <v>0</v>
      </c>
      <c r="I820">
        <v>0</v>
      </c>
      <c r="J820">
        <v>0</v>
      </c>
      <c r="K820">
        <v>0</v>
      </c>
      <c r="L820">
        <f t="shared" si="108"/>
        <v>91</v>
      </c>
      <c r="M820">
        <f t="shared" si="109"/>
        <v>868.8</v>
      </c>
      <c r="N820">
        <f t="shared" si="110"/>
        <v>4</v>
      </c>
      <c r="O820">
        <f>IFERROR(E820 / VLOOKUP(A820, Baselines!A:B, 2, FALSE) * 100, 0)</f>
        <v>0</v>
      </c>
      <c r="P820" s="6">
        <f t="shared" si="111"/>
        <v>0</v>
      </c>
      <c r="Q820">
        <f t="shared" si="112"/>
        <v>91.311999999999998</v>
      </c>
      <c r="R820" s="6">
        <f t="shared" si="113"/>
        <v>0.91311999999999993</v>
      </c>
      <c r="S820">
        <f t="shared" si="114"/>
        <v>0.88</v>
      </c>
      <c r="T820">
        <f>COUNTIF($A$2:$A820,A820)-1</f>
        <v>90</v>
      </c>
      <c r="U820" s="6">
        <f t="shared" si="115"/>
        <v>0</v>
      </c>
      <c r="V820" s="6" t="str">
        <f t="shared" si="116"/>
        <v>Critical</v>
      </c>
    </row>
    <row r="821" spans="1:22" x14ac:dyDescent="0.25">
      <c r="A821" t="s">
        <v>16</v>
      </c>
      <c r="B821" s="5">
        <v>45564</v>
      </c>
      <c r="C821">
        <v>7</v>
      </c>
      <c r="D821">
        <v>27.3</v>
      </c>
      <c r="E821">
        <v>41.5</v>
      </c>
      <c r="F821">
        <v>1</v>
      </c>
      <c r="G821" t="s">
        <v>24</v>
      </c>
      <c r="H821">
        <v>800.75</v>
      </c>
      <c r="I821">
        <v>0</v>
      </c>
      <c r="J821">
        <v>0</v>
      </c>
      <c r="K821">
        <v>487.1</v>
      </c>
      <c r="L821">
        <f t="shared" si="108"/>
        <v>92</v>
      </c>
      <c r="M821">
        <f t="shared" si="109"/>
        <v>896.09999999999991</v>
      </c>
      <c r="N821">
        <f t="shared" si="110"/>
        <v>4</v>
      </c>
      <c r="O821">
        <f>IFERROR(E821 / VLOOKUP(A821, Baselines!A:B, 2, FALSE) * 100, 0)</f>
        <v>145.2627595667187</v>
      </c>
      <c r="P821" s="6">
        <f t="shared" si="111"/>
        <v>0.80283629914454269</v>
      </c>
      <c r="Q821">
        <f t="shared" si="112"/>
        <v>91.039000000000001</v>
      </c>
      <c r="R821" s="6">
        <f t="shared" si="113"/>
        <v>0.91039000000000003</v>
      </c>
      <c r="S821">
        <f t="shared" si="114"/>
        <v>0.88</v>
      </c>
      <c r="T821">
        <f>COUNTIF($A$2:$A821,A821)-1</f>
        <v>91</v>
      </c>
      <c r="U821" s="6">
        <f t="shared" si="115"/>
        <v>0.64318684177281626</v>
      </c>
      <c r="V821" s="6" t="str">
        <f t="shared" si="116"/>
        <v>Needs Check</v>
      </c>
    </row>
    <row r="822" spans="1:22" x14ac:dyDescent="0.25">
      <c r="A822" t="s">
        <v>16</v>
      </c>
      <c r="B822" s="5">
        <v>45571</v>
      </c>
      <c r="C822">
        <v>2</v>
      </c>
      <c r="D822">
        <v>2.4</v>
      </c>
      <c r="E822">
        <v>12.4</v>
      </c>
      <c r="F822">
        <v>0</v>
      </c>
      <c r="H822">
        <v>0</v>
      </c>
      <c r="I822">
        <v>0</v>
      </c>
      <c r="J822">
        <v>0</v>
      </c>
      <c r="K822">
        <v>43.15</v>
      </c>
      <c r="L822">
        <f t="shared" si="108"/>
        <v>93</v>
      </c>
      <c r="M822">
        <f t="shared" si="109"/>
        <v>898.49999999999989</v>
      </c>
      <c r="N822">
        <f t="shared" si="110"/>
        <v>4</v>
      </c>
      <c r="O822">
        <f>IFERROR(E822 / VLOOKUP(A822, Baselines!A:B, 2, FALSE) * 100, 0)</f>
        <v>43.403812497043667</v>
      </c>
      <c r="P822" s="6">
        <f t="shared" si="111"/>
        <v>0.23988361709379111</v>
      </c>
      <c r="Q822">
        <f t="shared" si="112"/>
        <v>91.015000000000001</v>
      </c>
      <c r="R822" s="6">
        <f t="shared" si="113"/>
        <v>0.91015000000000001</v>
      </c>
      <c r="S822">
        <f t="shared" si="114"/>
        <v>0.88</v>
      </c>
      <c r="T822">
        <f>COUNTIF($A$2:$A822,A822)-1</f>
        <v>92</v>
      </c>
      <c r="U822" s="6">
        <f t="shared" si="115"/>
        <v>0.19213046520616428</v>
      </c>
      <c r="V822" s="6" t="str">
        <f t="shared" si="116"/>
        <v>Critical</v>
      </c>
    </row>
    <row r="823" spans="1:22" x14ac:dyDescent="0.25">
      <c r="A823" t="s">
        <v>16</v>
      </c>
      <c r="B823" s="5">
        <v>45578</v>
      </c>
      <c r="C823">
        <v>4</v>
      </c>
      <c r="D823">
        <v>20.399999999999999</v>
      </c>
      <c r="E823">
        <v>15</v>
      </c>
      <c r="F823">
        <v>0</v>
      </c>
      <c r="H823">
        <v>0</v>
      </c>
      <c r="I823">
        <v>0</v>
      </c>
      <c r="J823">
        <v>0</v>
      </c>
      <c r="K823">
        <v>103.52</v>
      </c>
      <c r="L823">
        <f t="shared" si="108"/>
        <v>94</v>
      </c>
      <c r="M823">
        <f t="shared" si="109"/>
        <v>918.89999999999986</v>
      </c>
      <c r="N823">
        <f t="shared" si="110"/>
        <v>4</v>
      </c>
      <c r="O823">
        <f>IFERROR(E823 / VLOOKUP(A823, Baselines!A:B, 2, FALSE) * 100, 0)</f>
        <v>52.504611891585071</v>
      </c>
      <c r="P823" s="6">
        <f t="shared" si="111"/>
        <v>0.29018179487152146</v>
      </c>
      <c r="Q823">
        <f t="shared" si="112"/>
        <v>90.810999999999993</v>
      </c>
      <c r="R823" s="6">
        <f t="shared" si="113"/>
        <v>0.90810999999999997</v>
      </c>
      <c r="S823">
        <f t="shared" si="114"/>
        <v>0.88</v>
      </c>
      <c r="T823">
        <f>COUNTIF($A$2:$A823,A823)-1</f>
        <v>93</v>
      </c>
      <c r="U823" s="6">
        <f t="shared" si="115"/>
        <v>0.23189495097188406</v>
      </c>
      <c r="V823" s="6" t="str">
        <f t="shared" si="116"/>
        <v>Critical</v>
      </c>
    </row>
    <row r="824" spans="1:22" x14ac:dyDescent="0.25">
      <c r="A824" t="s">
        <v>16</v>
      </c>
      <c r="B824" s="5">
        <v>45585</v>
      </c>
      <c r="C824">
        <v>4</v>
      </c>
      <c r="D824">
        <v>23.2</v>
      </c>
      <c r="E824">
        <v>35.799999999999997</v>
      </c>
      <c r="F824">
        <v>0</v>
      </c>
      <c r="H824">
        <v>0</v>
      </c>
      <c r="I824">
        <v>0</v>
      </c>
      <c r="J824">
        <v>0</v>
      </c>
      <c r="K824">
        <v>422.4</v>
      </c>
      <c r="L824">
        <f t="shared" si="108"/>
        <v>95</v>
      </c>
      <c r="M824">
        <f t="shared" si="109"/>
        <v>942.09999999999991</v>
      </c>
      <c r="N824">
        <f t="shared" si="110"/>
        <v>4</v>
      </c>
      <c r="O824">
        <f>IFERROR(E824 / VLOOKUP(A824, Baselines!A:B, 2, FALSE) * 100, 0)</f>
        <v>125.31100704791636</v>
      </c>
      <c r="P824" s="6">
        <f t="shared" si="111"/>
        <v>0.69256721709336455</v>
      </c>
      <c r="Q824">
        <f t="shared" si="112"/>
        <v>90.578999999999994</v>
      </c>
      <c r="R824" s="6">
        <f t="shared" si="113"/>
        <v>0.90578999999999998</v>
      </c>
      <c r="S824">
        <f t="shared" si="114"/>
        <v>0.88</v>
      </c>
      <c r="T824">
        <f>COUNTIF($A$2:$A824,A824)-1</f>
        <v>94</v>
      </c>
      <c r="U824" s="6">
        <f t="shared" si="115"/>
        <v>0.55204200442247886</v>
      </c>
      <c r="V824" s="6" t="str">
        <f t="shared" si="116"/>
        <v>Needs Check</v>
      </c>
    </row>
    <row r="825" spans="1:22" x14ac:dyDescent="0.25">
      <c r="A825" t="s">
        <v>16</v>
      </c>
      <c r="B825" s="5">
        <v>45592</v>
      </c>
      <c r="C825">
        <v>3</v>
      </c>
      <c r="D825">
        <v>9.8999999999999986</v>
      </c>
      <c r="E825">
        <v>25.1</v>
      </c>
      <c r="F825">
        <v>0</v>
      </c>
      <c r="H825">
        <v>0</v>
      </c>
      <c r="I825">
        <v>0</v>
      </c>
      <c r="J825">
        <v>0</v>
      </c>
      <c r="K825">
        <v>59.03</v>
      </c>
      <c r="L825">
        <f t="shared" si="108"/>
        <v>96</v>
      </c>
      <c r="M825">
        <f t="shared" si="109"/>
        <v>951.99999999999989</v>
      </c>
      <c r="N825">
        <f t="shared" si="110"/>
        <v>4</v>
      </c>
      <c r="O825">
        <f>IFERROR(E825 / VLOOKUP(A825, Baselines!A:B, 2, FALSE) * 100, 0)</f>
        <v>87.857717231919025</v>
      </c>
      <c r="P825" s="6">
        <f t="shared" si="111"/>
        <v>0.4855708700850126</v>
      </c>
      <c r="Q825">
        <f t="shared" si="112"/>
        <v>90.48</v>
      </c>
      <c r="R825" s="6">
        <f t="shared" si="113"/>
        <v>0.90480000000000005</v>
      </c>
      <c r="S825">
        <f t="shared" si="114"/>
        <v>0.88</v>
      </c>
      <c r="T825">
        <f>COUNTIF($A$2:$A825,A825)-1</f>
        <v>95</v>
      </c>
      <c r="U825" s="6">
        <f t="shared" si="115"/>
        <v>0.3866231804625691</v>
      </c>
      <c r="V825" s="6" t="str">
        <f t="shared" si="116"/>
        <v>Needs Check</v>
      </c>
    </row>
    <row r="826" spans="1:22" x14ac:dyDescent="0.25">
      <c r="A826" t="s">
        <v>16</v>
      </c>
      <c r="B826" s="5">
        <v>45599</v>
      </c>
      <c r="C826">
        <v>4</v>
      </c>
      <c r="D826">
        <v>7.2</v>
      </c>
      <c r="E826">
        <v>36.9</v>
      </c>
      <c r="F826">
        <v>0</v>
      </c>
      <c r="H826">
        <v>0</v>
      </c>
      <c r="I826">
        <v>0</v>
      </c>
      <c r="J826">
        <v>0</v>
      </c>
      <c r="K826">
        <v>109.21</v>
      </c>
      <c r="L826">
        <f t="shared" si="108"/>
        <v>97</v>
      </c>
      <c r="M826">
        <f t="shared" si="109"/>
        <v>959.19999999999993</v>
      </c>
      <c r="N826">
        <f t="shared" si="110"/>
        <v>4</v>
      </c>
      <c r="O826">
        <f>IFERROR(E826 / VLOOKUP(A826, Baselines!A:B, 2, FALSE) * 100, 0)</f>
        <v>129.16134525329929</v>
      </c>
      <c r="P826" s="6">
        <f t="shared" si="111"/>
        <v>0.7138472153839428</v>
      </c>
      <c r="Q826">
        <f t="shared" si="112"/>
        <v>90.408000000000001</v>
      </c>
      <c r="R826" s="6">
        <f t="shared" si="113"/>
        <v>0.90407999999999999</v>
      </c>
      <c r="S826">
        <f t="shared" si="114"/>
        <v>0.88</v>
      </c>
      <c r="T826">
        <f>COUNTIF($A$2:$A826,A826)-1</f>
        <v>96</v>
      </c>
      <c r="U826" s="6">
        <f t="shared" si="115"/>
        <v>0.56792999162619728</v>
      </c>
      <c r="V826" s="6" t="str">
        <f t="shared" si="116"/>
        <v>Needs Check</v>
      </c>
    </row>
    <row r="827" spans="1:22" x14ac:dyDescent="0.25">
      <c r="A827" t="s">
        <v>16</v>
      </c>
      <c r="B827" s="5">
        <v>45606</v>
      </c>
      <c r="C827">
        <v>2</v>
      </c>
      <c r="D827">
        <v>6.8</v>
      </c>
      <c r="E827">
        <v>35.799999999999997</v>
      </c>
      <c r="F827">
        <v>0</v>
      </c>
      <c r="H827">
        <v>0</v>
      </c>
      <c r="I827">
        <v>0</v>
      </c>
      <c r="J827">
        <v>0</v>
      </c>
      <c r="K827">
        <v>64.349999999999994</v>
      </c>
      <c r="L827">
        <f t="shared" si="108"/>
        <v>98</v>
      </c>
      <c r="M827">
        <f t="shared" si="109"/>
        <v>965.99999999999989</v>
      </c>
      <c r="N827">
        <f t="shared" si="110"/>
        <v>4</v>
      </c>
      <c r="O827">
        <f>IFERROR(E827 / VLOOKUP(A827, Baselines!A:B, 2, FALSE) * 100, 0)</f>
        <v>125.31100704791636</v>
      </c>
      <c r="P827" s="6">
        <f t="shared" si="111"/>
        <v>0.69256721709336455</v>
      </c>
      <c r="Q827">
        <f t="shared" si="112"/>
        <v>90.34</v>
      </c>
      <c r="R827" s="6">
        <f t="shared" si="113"/>
        <v>0.90339999999999998</v>
      </c>
      <c r="S827">
        <f t="shared" si="114"/>
        <v>0.88</v>
      </c>
      <c r="T827">
        <f>COUNTIF($A$2:$A827,A827)-1</f>
        <v>97</v>
      </c>
      <c r="U827" s="6">
        <f t="shared" si="115"/>
        <v>0.55058539705148812</v>
      </c>
      <c r="V827" s="6" t="str">
        <f t="shared" si="116"/>
        <v>Needs Check</v>
      </c>
    </row>
    <row r="828" spans="1:22" x14ac:dyDescent="0.25">
      <c r="A828" t="s">
        <v>16</v>
      </c>
      <c r="B828" s="5">
        <v>45613</v>
      </c>
      <c r="C828">
        <v>0</v>
      </c>
      <c r="D828">
        <v>0</v>
      </c>
      <c r="E828">
        <v>0</v>
      </c>
      <c r="F828">
        <v>0</v>
      </c>
      <c r="H828">
        <v>0</v>
      </c>
      <c r="I828">
        <v>0</v>
      </c>
      <c r="J828">
        <v>0</v>
      </c>
      <c r="K828">
        <v>0</v>
      </c>
      <c r="L828">
        <f t="shared" si="108"/>
        <v>99</v>
      </c>
      <c r="M828">
        <f t="shared" si="109"/>
        <v>965.99999999999989</v>
      </c>
      <c r="N828">
        <f t="shared" si="110"/>
        <v>4</v>
      </c>
      <c r="O828">
        <f>IFERROR(E828 / VLOOKUP(A828, Baselines!A:B, 2, FALSE) * 100, 0)</f>
        <v>0</v>
      </c>
      <c r="P828" s="6">
        <f t="shared" si="111"/>
        <v>0</v>
      </c>
      <c r="Q828">
        <f t="shared" si="112"/>
        <v>90.34</v>
      </c>
      <c r="R828" s="6">
        <f t="shared" si="113"/>
        <v>0.90339999999999998</v>
      </c>
      <c r="S828">
        <f t="shared" si="114"/>
        <v>0.88</v>
      </c>
      <c r="T828">
        <f>COUNTIF($A$2:$A828,A828)-1</f>
        <v>98</v>
      </c>
      <c r="U828" s="6">
        <f t="shared" si="115"/>
        <v>0</v>
      </c>
      <c r="V828" s="6" t="str">
        <f t="shared" si="116"/>
        <v>Critical</v>
      </c>
    </row>
    <row r="829" spans="1:22" x14ac:dyDescent="0.25">
      <c r="A829" t="s">
        <v>16</v>
      </c>
      <c r="B829" s="5">
        <v>45620</v>
      </c>
      <c r="C829">
        <v>6</v>
      </c>
      <c r="D829">
        <v>10.199999999999999</v>
      </c>
      <c r="E829">
        <v>22.4</v>
      </c>
      <c r="F829">
        <v>0</v>
      </c>
      <c r="H829">
        <v>0</v>
      </c>
      <c r="I829">
        <v>0</v>
      </c>
      <c r="J829">
        <v>0</v>
      </c>
      <c r="K829">
        <v>184.64</v>
      </c>
      <c r="L829">
        <f t="shared" si="108"/>
        <v>100</v>
      </c>
      <c r="M829">
        <f t="shared" si="109"/>
        <v>976.19999999999993</v>
      </c>
      <c r="N829">
        <f t="shared" si="110"/>
        <v>4</v>
      </c>
      <c r="O829">
        <f>IFERROR(E829 / VLOOKUP(A829, Baselines!A:B, 2, FALSE) * 100, 0)</f>
        <v>78.406887091433703</v>
      </c>
      <c r="P829" s="6">
        <f t="shared" si="111"/>
        <v>0.43333814700813866</v>
      </c>
      <c r="Q829">
        <f t="shared" si="112"/>
        <v>90.238</v>
      </c>
      <c r="R829" s="6">
        <f t="shared" si="113"/>
        <v>0.90237999999999996</v>
      </c>
      <c r="S829">
        <f t="shared" si="114"/>
        <v>0.88</v>
      </c>
      <c r="T829">
        <f>COUNTIF($A$2:$A829,A829)-1</f>
        <v>99</v>
      </c>
      <c r="U829" s="6">
        <f t="shared" si="115"/>
        <v>0.34411139584553968</v>
      </c>
      <c r="V829" s="6" t="str">
        <f t="shared" si="116"/>
        <v>Needs Check</v>
      </c>
    </row>
    <row r="830" spans="1:22" x14ac:dyDescent="0.25">
      <c r="A830" t="s">
        <v>16</v>
      </c>
      <c r="B830" s="5">
        <v>45627</v>
      </c>
      <c r="C830">
        <v>6</v>
      </c>
      <c r="D830">
        <v>12.6</v>
      </c>
      <c r="E830">
        <v>49.3</v>
      </c>
      <c r="F830">
        <v>0</v>
      </c>
      <c r="H830">
        <v>0</v>
      </c>
      <c r="I830">
        <v>0</v>
      </c>
      <c r="J830">
        <v>0</v>
      </c>
      <c r="K830">
        <v>204.81</v>
      </c>
      <c r="L830">
        <f t="shared" si="108"/>
        <v>101</v>
      </c>
      <c r="M830">
        <f t="shared" si="109"/>
        <v>988.8</v>
      </c>
      <c r="N830">
        <f t="shared" si="110"/>
        <v>4</v>
      </c>
      <c r="O830">
        <f>IFERROR(E830 / VLOOKUP(A830, Baselines!A:B, 2, FALSE) * 100, 0)</f>
        <v>172.56515775034293</v>
      </c>
      <c r="P830" s="6">
        <f t="shared" si="111"/>
        <v>0.95373083247773383</v>
      </c>
      <c r="Q830">
        <f t="shared" si="112"/>
        <v>90.112000000000009</v>
      </c>
      <c r="R830" s="6">
        <f t="shared" si="113"/>
        <v>0.90112000000000014</v>
      </c>
      <c r="S830">
        <f t="shared" si="114"/>
        <v>0.88</v>
      </c>
      <c r="T830">
        <f>COUNTIF($A$2:$A830,A830)-1</f>
        <v>100</v>
      </c>
      <c r="U830" s="6">
        <f t="shared" si="115"/>
        <v>0.75629481643085539</v>
      </c>
      <c r="V830" s="6" t="str">
        <f t="shared" si="116"/>
        <v>Good</v>
      </c>
    </row>
    <row r="831" spans="1:22" x14ac:dyDescent="0.25">
      <c r="A831" t="s">
        <v>16</v>
      </c>
      <c r="B831" s="5">
        <v>45634</v>
      </c>
      <c r="C831">
        <v>4</v>
      </c>
      <c r="D831">
        <v>21.2</v>
      </c>
      <c r="E831">
        <v>11.7</v>
      </c>
      <c r="F831">
        <v>0</v>
      </c>
      <c r="H831">
        <v>0</v>
      </c>
      <c r="I831">
        <v>0</v>
      </c>
      <c r="J831">
        <v>0</v>
      </c>
      <c r="K831">
        <v>320.89</v>
      </c>
      <c r="L831">
        <f t="shared" si="108"/>
        <v>102</v>
      </c>
      <c r="M831">
        <f t="shared" si="109"/>
        <v>1010</v>
      </c>
      <c r="N831">
        <f t="shared" si="110"/>
        <v>4</v>
      </c>
      <c r="O831">
        <f>IFERROR(E831 / VLOOKUP(A831, Baselines!A:B, 2, FALSE) * 100, 0)</f>
        <v>40.953597275436351</v>
      </c>
      <c r="P831" s="6">
        <f t="shared" si="111"/>
        <v>0.22634179999978671</v>
      </c>
      <c r="Q831">
        <f t="shared" si="112"/>
        <v>89.9</v>
      </c>
      <c r="R831" s="6">
        <f t="shared" si="113"/>
        <v>0.89900000000000002</v>
      </c>
      <c r="S831">
        <f t="shared" si="114"/>
        <v>0.88</v>
      </c>
      <c r="T831">
        <f>COUNTIF($A$2:$A831,A831)-1</f>
        <v>101</v>
      </c>
      <c r="U831" s="6">
        <f t="shared" si="115"/>
        <v>0.17906352481583127</v>
      </c>
      <c r="V831" s="6" t="str">
        <f t="shared" si="116"/>
        <v>Critical</v>
      </c>
    </row>
    <row r="832" spans="1:22" x14ac:dyDescent="0.25">
      <c r="A832" t="s">
        <v>16</v>
      </c>
      <c r="B832" s="5">
        <v>45641</v>
      </c>
      <c r="C832">
        <v>5</v>
      </c>
      <c r="D832">
        <v>17.5</v>
      </c>
      <c r="E832">
        <v>17.5</v>
      </c>
      <c r="F832">
        <v>0</v>
      </c>
      <c r="H832">
        <v>0</v>
      </c>
      <c r="I832">
        <v>0</v>
      </c>
      <c r="J832">
        <v>0</v>
      </c>
      <c r="K832">
        <v>278.93</v>
      </c>
      <c r="L832">
        <f t="shared" si="108"/>
        <v>103</v>
      </c>
      <c r="M832">
        <f t="shared" si="109"/>
        <v>1027.5</v>
      </c>
      <c r="N832">
        <f t="shared" si="110"/>
        <v>4</v>
      </c>
      <c r="O832">
        <f>IFERROR(E832 / VLOOKUP(A832, Baselines!A:B, 2, FALSE) * 100, 0)</f>
        <v>61.255380540182593</v>
      </c>
      <c r="P832" s="6">
        <f t="shared" si="111"/>
        <v>0.3385454273501084</v>
      </c>
      <c r="Q832">
        <f t="shared" si="112"/>
        <v>89.724999999999994</v>
      </c>
      <c r="R832" s="6">
        <f t="shared" si="113"/>
        <v>0.89724999999999999</v>
      </c>
      <c r="S832">
        <f t="shared" si="114"/>
        <v>0.88</v>
      </c>
      <c r="T832">
        <f>COUNTIF($A$2:$A832,A832)-1</f>
        <v>102</v>
      </c>
      <c r="U832" s="6">
        <f t="shared" si="115"/>
        <v>0.26730869852709854</v>
      </c>
      <c r="V832" s="6" t="str">
        <f t="shared" si="116"/>
        <v>Critical</v>
      </c>
    </row>
    <row r="833" spans="1:22" x14ac:dyDescent="0.25">
      <c r="A833" t="s">
        <v>16</v>
      </c>
      <c r="B833" s="5">
        <v>45648</v>
      </c>
      <c r="C833">
        <v>1</v>
      </c>
      <c r="D833">
        <v>3.1</v>
      </c>
      <c r="E833">
        <v>22.3</v>
      </c>
      <c r="F833">
        <v>0</v>
      </c>
      <c r="H833">
        <v>0</v>
      </c>
      <c r="I833">
        <v>0</v>
      </c>
      <c r="J833">
        <v>0</v>
      </c>
      <c r="K833">
        <v>39.35</v>
      </c>
      <c r="L833">
        <f t="shared" si="108"/>
        <v>104</v>
      </c>
      <c r="M833">
        <f t="shared" si="109"/>
        <v>1030.5999999999999</v>
      </c>
      <c r="N833">
        <f t="shared" si="110"/>
        <v>4</v>
      </c>
      <c r="O833">
        <f>IFERROR(E833 / VLOOKUP(A833, Baselines!A:B, 2, FALSE) * 100, 0)</f>
        <v>78.056856345489805</v>
      </c>
      <c r="P833" s="6">
        <f t="shared" si="111"/>
        <v>0.43140360170899522</v>
      </c>
      <c r="Q833">
        <f t="shared" si="112"/>
        <v>89.694000000000003</v>
      </c>
      <c r="R833" s="6">
        <f t="shared" si="113"/>
        <v>0.89694000000000007</v>
      </c>
      <c r="S833">
        <f t="shared" si="114"/>
        <v>0.88</v>
      </c>
      <c r="T833">
        <f>COUNTIF($A$2:$A833,A833)-1</f>
        <v>103</v>
      </c>
      <c r="U833" s="6">
        <f t="shared" si="115"/>
        <v>0.34050996893484226</v>
      </c>
      <c r="V833" s="6" t="str">
        <f t="shared" si="116"/>
        <v>Needs Check</v>
      </c>
    </row>
    <row r="834" spans="1:22" x14ac:dyDescent="0.25">
      <c r="A834" t="s">
        <v>17</v>
      </c>
      <c r="B834" s="5">
        <v>44927</v>
      </c>
      <c r="C834">
        <v>0</v>
      </c>
      <c r="D834">
        <v>0</v>
      </c>
      <c r="E834">
        <v>0</v>
      </c>
      <c r="F834">
        <v>0</v>
      </c>
      <c r="H834">
        <v>0</v>
      </c>
      <c r="I834">
        <v>0</v>
      </c>
      <c r="J834">
        <v>0</v>
      </c>
      <c r="K834">
        <v>0</v>
      </c>
      <c r="L834">
        <f t="shared" ref="L834:L897" si="117">COUNTIFS($A$2:$A$2000,A834,$B$2:$B$2000,"&lt;="&amp;B834)</f>
        <v>1</v>
      </c>
      <c r="M834">
        <f t="shared" ref="M834:M897" si="118">SUMIFS($D$2:$D$1561, $A$2:$A$1561, A834, $B$2:$B$1561, "&lt;=" &amp; B834)</f>
        <v>0</v>
      </c>
      <c r="N834">
        <f t="shared" ref="N834:N897" si="119">SUMIFS($I$2:$I$1561, $A$2:$A$1561, A834, $B$2:$B$1561, "&lt;=" &amp; B834, $D$2:$D$1561, "&gt;" &amp; 0)</f>
        <v>0</v>
      </c>
      <c r="O834">
        <f>IFERROR(E834 / VLOOKUP(A834, Baselines!A:B, 2, FALSE) * 100, 0)</f>
        <v>0</v>
      </c>
      <c r="P834" s="6">
        <f t="shared" ref="P834:P897" si="120">O834 / MAX($O$2:$O$1561)</f>
        <v>0</v>
      </c>
      <c r="Q834">
        <f t="shared" ref="Q834:Q897" si="121">MAX(0, MIN(100, 100*(1 - (M834/10000))))</f>
        <v>100</v>
      </c>
      <c r="R834" s="6">
        <f t="shared" ref="R834:R897" si="122">Q834/100</f>
        <v>1</v>
      </c>
      <c r="S834">
        <f t="shared" ref="S834:S897" si="123">MAX(0, 1 - 0.03 * N834)</f>
        <v>1</v>
      </c>
      <c r="T834">
        <f>COUNTIF($A$2:$A834,A834)-1</f>
        <v>0</v>
      </c>
      <c r="U834" s="6">
        <f t="shared" ref="U834:U897" si="124">MAX(0, MIN(1, R834 * S834 * P834))</f>
        <v>0</v>
      </c>
      <c r="V834" s="6" t="str">
        <f t="shared" ref="V834:V897" si="125">IF(U834&gt;0.7,"Good",IF(U834&gt;0.3,"Needs Check","Critical"))</f>
        <v>Critical</v>
      </c>
    </row>
    <row r="835" spans="1:22" x14ac:dyDescent="0.25">
      <c r="A835" t="s">
        <v>17</v>
      </c>
      <c r="B835" s="5">
        <v>44934</v>
      </c>
      <c r="C835">
        <v>2</v>
      </c>
      <c r="D835">
        <v>10.199999999999999</v>
      </c>
      <c r="E835">
        <v>21</v>
      </c>
      <c r="F835">
        <v>0</v>
      </c>
      <c r="H835">
        <v>0</v>
      </c>
      <c r="I835">
        <v>0</v>
      </c>
      <c r="J835">
        <v>0</v>
      </c>
      <c r="K835">
        <v>144.34</v>
      </c>
      <c r="L835">
        <f t="shared" si="117"/>
        <v>2</v>
      </c>
      <c r="M835">
        <f t="shared" si="118"/>
        <v>10.199999999999999</v>
      </c>
      <c r="N835">
        <f t="shared" si="119"/>
        <v>0</v>
      </c>
      <c r="O835">
        <f>IFERROR(E835 / VLOOKUP(A835, Baselines!A:B, 2, FALSE) * 100, 0)</f>
        <v>68.106004447739039</v>
      </c>
      <c r="P835" s="6">
        <f t="shared" si="120"/>
        <v>0.37640736499454402</v>
      </c>
      <c r="Q835">
        <f t="shared" si="121"/>
        <v>99.897999999999996</v>
      </c>
      <c r="R835" s="6">
        <f t="shared" si="122"/>
        <v>0.99897999999999998</v>
      </c>
      <c r="S835">
        <f t="shared" si="123"/>
        <v>1</v>
      </c>
      <c r="T835">
        <f>COUNTIF($A$2:$A835,A835)-1</f>
        <v>1</v>
      </c>
      <c r="U835" s="6">
        <f t="shared" si="124"/>
        <v>0.37602342948224959</v>
      </c>
      <c r="V835" s="6" t="str">
        <f t="shared" si="125"/>
        <v>Needs Check</v>
      </c>
    </row>
    <row r="836" spans="1:22" x14ac:dyDescent="0.25">
      <c r="A836" t="s">
        <v>17</v>
      </c>
      <c r="B836" s="5">
        <v>44941</v>
      </c>
      <c r="C836">
        <v>0</v>
      </c>
      <c r="D836">
        <v>0</v>
      </c>
      <c r="E836">
        <v>0</v>
      </c>
      <c r="F836">
        <v>0</v>
      </c>
      <c r="H836">
        <v>0</v>
      </c>
      <c r="I836">
        <v>0</v>
      </c>
      <c r="J836">
        <v>0</v>
      </c>
      <c r="K836">
        <v>0</v>
      </c>
      <c r="L836">
        <f t="shared" si="117"/>
        <v>3</v>
      </c>
      <c r="M836">
        <f t="shared" si="118"/>
        <v>10.199999999999999</v>
      </c>
      <c r="N836">
        <f t="shared" si="119"/>
        <v>0</v>
      </c>
      <c r="O836">
        <f>IFERROR(E836 / VLOOKUP(A836, Baselines!A:B, 2, FALSE) * 100, 0)</f>
        <v>0</v>
      </c>
      <c r="P836" s="6">
        <f t="shared" si="120"/>
        <v>0</v>
      </c>
      <c r="Q836">
        <f t="shared" si="121"/>
        <v>99.897999999999996</v>
      </c>
      <c r="R836" s="6">
        <f t="shared" si="122"/>
        <v>0.99897999999999998</v>
      </c>
      <c r="S836">
        <f t="shared" si="123"/>
        <v>1</v>
      </c>
      <c r="T836">
        <f>COUNTIF($A$2:$A836,A836)-1</f>
        <v>2</v>
      </c>
      <c r="U836" s="6">
        <f t="shared" si="124"/>
        <v>0</v>
      </c>
      <c r="V836" s="6" t="str">
        <f t="shared" si="125"/>
        <v>Critical</v>
      </c>
    </row>
    <row r="837" spans="1:22" x14ac:dyDescent="0.25">
      <c r="A837" t="s">
        <v>17</v>
      </c>
      <c r="B837" s="5">
        <v>44948</v>
      </c>
      <c r="C837">
        <v>4</v>
      </c>
      <c r="D837">
        <v>7.2</v>
      </c>
      <c r="E837">
        <v>46.7</v>
      </c>
      <c r="F837">
        <v>0</v>
      </c>
      <c r="H837">
        <v>0</v>
      </c>
      <c r="I837">
        <v>0</v>
      </c>
      <c r="J837">
        <v>0</v>
      </c>
      <c r="K837">
        <v>74.349999999999994</v>
      </c>
      <c r="L837">
        <f t="shared" si="117"/>
        <v>4</v>
      </c>
      <c r="M837">
        <f t="shared" si="118"/>
        <v>17.399999999999999</v>
      </c>
      <c r="N837">
        <f t="shared" si="119"/>
        <v>0</v>
      </c>
      <c r="O837">
        <f>IFERROR(E837 / VLOOKUP(A837, Baselines!A:B, 2, FALSE) * 100, 0)</f>
        <v>151.45478131949588</v>
      </c>
      <c r="P837" s="6">
        <f t="shared" si="120"/>
        <v>0.83705828310691466</v>
      </c>
      <c r="Q837">
        <f t="shared" si="121"/>
        <v>99.826000000000008</v>
      </c>
      <c r="R837" s="6">
        <f t="shared" si="122"/>
        <v>0.99826000000000004</v>
      </c>
      <c r="S837">
        <f t="shared" si="123"/>
        <v>1</v>
      </c>
      <c r="T837">
        <f>COUNTIF($A$2:$A837,A837)-1</f>
        <v>3</v>
      </c>
      <c r="U837" s="6">
        <f t="shared" si="124"/>
        <v>0.83560180169430864</v>
      </c>
      <c r="V837" s="6" t="str">
        <f t="shared" si="125"/>
        <v>Good</v>
      </c>
    </row>
    <row r="838" spans="1:22" x14ac:dyDescent="0.25">
      <c r="A838" t="s">
        <v>17</v>
      </c>
      <c r="B838" s="5">
        <v>44955</v>
      </c>
      <c r="C838">
        <v>4</v>
      </c>
      <c r="D838">
        <v>14.8</v>
      </c>
      <c r="E838">
        <v>45.3</v>
      </c>
      <c r="F838">
        <v>0</v>
      </c>
      <c r="H838">
        <v>0</v>
      </c>
      <c r="I838">
        <v>0</v>
      </c>
      <c r="J838">
        <v>0</v>
      </c>
      <c r="K838">
        <v>253.09</v>
      </c>
      <c r="L838">
        <f t="shared" si="117"/>
        <v>5</v>
      </c>
      <c r="M838">
        <f t="shared" si="118"/>
        <v>32.200000000000003</v>
      </c>
      <c r="N838">
        <f t="shared" si="119"/>
        <v>0</v>
      </c>
      <c r="O838">
        <f>IFERROR(E838 / VLOOKUP(A838, Baselines!A:B, 2, FALSE) * 100, 0)</f>
        <v>146.91438102297994</v>
      </c>
      <c r="P838" s="6">
        <f t="shared" si="120"/>
        <v>0.81196445877394496</v>
      </c>
      <c r="Q838">
        <f t="shared" si="121"/>
        <v>99.677999999999997</v>
      </c>
      <c r="R838" s="6">
        <f t="shared" si="122"/>
        <v>0.99678</v>
      </c>
      <c r="S838">
        <f t="shared" si="123"/>
        <v>1</v>
      </c>
      <c r="T838">
        <f>COUNTIF($A$2:$A838,A838)-1</f>
        <v>4</v>
      </c>
      <c r="U838" s="6">
        <f t="shared" si="124"/>
        <v>0.80934993321669291</v>
      </c>
      <c r="V838" s="6" t="str">
        <f t="shared" si="125"/>
        <v>Good</v>
      </c>
    </row>
    <row r="839" spans="1:22" x14ac:dyDescent="0.25">
      <c r="A839" t="s">
        <v>17</v>
      </c>
      <c r="B839" s="5">
        <v>44962</v>
      </c>
      <c r="C839">
        <v>1</v>
      </c>
      <c r="D839">
        <v>1</v>
      </c>
      <c r="E839">
        <v>38.5</v>
      </c>
      <c r="F839">
        <v>0</v>
      </c>
      <c r="H839">
        <v>0</v>
      </c>
      <c r="I839">
        <v>0</v>
      </c>
      <c r="J839">
        <v>0</v>
      </c>
      <c r="K839">
        <v>18.18</v>
      </c>
      <c r="L839">
        <f t="shared" si="117"/>
        <v>6</v>
      </c>
      <c r="M839">
        <f t="shared" si="118"/>
        <v>33.200000000000003</v>
      </c>
      <c r="N839">
        <f t="shared" si="119"/>
        <v>0</v>
      </c>
      <c r="O839">
        <f>IFERROR(E839 / VLOOKUP(A839, Baselines!A:B, 2, FALSE) * 100, 0)</f>
        <v>124.86100815418826</v>
      </c>
      <c r="P839" s="6">
        <f t="shared" si="120"/>
        <v>0.69008016915666415</v>
      </c>
      <c r="Q839">
        <f t="shared" si="121"/>
        <v>99.668000000000006</v>
      </c>
      <c r="R839" s="6">
        <f t="shared" si="122"/>
        <v>0.99668000000000001</v>
      </c>
      <c r="S839">
        <f t="shared" si="123"/>
        <v>1</v>
      </c>
      <c r="T839">
        <f>COUNTIF($A$2:$A839,A839)-1</f>
        <v>5</v>
      </c>
      <c r="U839" s="6">
        <f t="shared" si="124"/>
        <v>0.68778910299506402</v>
      </c>
      <c r="V839" s="6" t="str">
        <f t="shared" si="125"/>
        <v>Needs Check</v>
      </c>
    </row>
    <row r="840" spans="1:22" x14ac:dyDescent="0.25">
      <c r="A840" t="s">
        <v>17</v>
      </c>
      <c r="B840" s="5">
        <v>44969</v>
      </c>
      <c r="C840">
        <v>1</v>
      </c>
      <c r="D840">
        <v>3.5</v>
      </c>
      <c r="E840">
        <v>34.299999999999997</v>
      </c>
      <c r="F840">
        <v>0</v>
      </c>
      <c r="H840">
        <v>0</v>
      </c>
      <c r="I840">
        <v>0</v>
      </c>
      <c r="J840">
        <v>0</v>
      </c>
      <c r="K840">
        <v>50.62</v>
      </c>
      <c r="L840">
        <f t="shared" si="117"/>
        <v>7</v>
      </c>
      <c r="M840">
        <f t="shared" si="118"/>
        <v>36.700000000000003</v>
      </c>
      <c r="N840">
        <f t="shared" si="119"/>
        <v>0</v>
      </c>
      <c r="O840">
        <f>IFERROR(E840 / VLOOKUP(A840, Baselines!A:B, 2, FALSE) * 100, 0)</f>
        <v>111.23980726464042</v>
      </c>
      <c r="P840" s="6">
        <f t="shared" si="120"/>
        <v>0.61479869615775518</v>
      </c>
      <c r="Q840">
        <f t="shared" si="121"/>
        <v>99.63300000000001</v>
      </c>
      <c r="R840" s="6">
        <f t="shared" si="122"/>
        <v>0.99633000000000005</v>
      </c>
      <c r="S840">
        <f t="shared" si="123"/>
        <v>1</v>
      </c>
      <c r="T840">
        <f>COUNTIF($A$2:$A840,A840)-1</f>
        <v>6</v>
      </c>
      <c r="U840" s="6">
        <f t="shared" si="124"/>
        <v>0.61254238494285629</v>
      </c>
      <c r="V840" s="6" t="str">
        <f t="shared" si="125"/>
        <v>Needs Check</v>
      </c>
    </row>
    <row r="841" spans="1:22" x14ac:dyDescent="0.25">
      <c r="A841" t="s">
        <v>17</v>
      </c>
      <c r="B841" s="5">
        <v>44976</v>
      </c>
      <c r="C841">
        <v>3</v>
      </c>
      <c r="D841">
        <v>9.6000000000000014</v>
      </c>
      <c r="E841">
        <v>15.4</v>
      </c>
      <c r="F841">
        <v>0</v>
      </c>
      <c r="H841">
        <v>0</v>
      </c>
      <c r="I841">
        <v>0</v>
      </c>
      <c r="J841">
        <v>0</v>
      </c>
      <c r="K841">
        <v>53.65</v>
      </c>
      <c r="L841">
        <f t="shared" si="117"/>
        <v>8</v>
      </c>
      <c r="M841">
        <f t="shared" si="118"/>
        <v>46.300000000000004</v>
      </c>
      <c r="N841">
        <f t="shared" si="119"/>
        <v>0</v>
      </c>
      <c r="O841">
        <f>IFERROR(E841 / VLOOKUP(A841, Baselines!A:B, 2, FALSE) * 100, 0)</f>
        <v>49.944403261675305</v>
      </c>
      <c r="P841" s="6">
        <f t="shared" si="120"/>
        <v>0.27603206766266564</v>
      </c>
      <c r="Q841">
        <f t="shared" si="121"/>
        <v>99.536999999999992</v>
      </c>
      <c r="R841" s="6">
        <f t="shared" si="122"/>
        <v>0.99536999999999987</v>
      </c>
      <c r="S841">
        <f t="shared" si="123"/>
        <v>1</v>
      </c>
      <c r="T841">
        <f>COUNTIF($A$2:$A841,A841)-1</f>
        <v>7</v>
      </c>
      <c r="U841" s="6">
        <f t="shared" si="124"/>
        <v>0.27475403918938746</v>
      </c>
      <c r="V841" s="6" t="str">
        <f t="shared" si="125"/>
        <v>Critical</v>
      </c>
    </row>
    <row r="842" spans="1:22" x14ac:dyDescent="0.25">
      <c r="A842" t="s">
        <v>17</v>
      </c>
      <c r="B842" s="5">
        <v>44983</v>
      </c>
      <c r="C842">
        <v>6</v>
      </c>
      <c r="D842">
        <v>31.2</v>
      </c>
      <c r="E842">
        <v>38.9</v>
      </c>
      <c r="F842">
        <v>0</v>
      </c>
      <c r="H842">
        <v>0</v>
      </c>
      <c r="I842">
        <v>0</v>
      </c>
      <c r="J842">
        <v>0</v>
      </c>
      <c r="K842">
        <v>442.36</v>
      </c>
      <c r="L842">
        <f t="shared" si="117"/>
        <v>9</v>
      </c>
      <c r="M842">
        <f t="shared" si="118"/>
        <v>77.5</v>
      </c>
      <c r="N842">
        <f t="shared" si="119"/>
        <v>0</v>
      </c>
      <c r="O842">
        <f>IFERROR(E842 / VLOOKUP(A842, Baselines!A:B, 2, FALSE) * 100, 0)</f>
        <v>126.15826538176422</v>
      </c>
      <c r="P842" s="6">
        <f t="shared" si="120"/>
        <v>0.69724983325179823</v>
      </c>
      <c r="Q842">
        <f t="shared" si="121"/>
        <v>99.224999999999994</v>
      </c>
      <c r="R842" s="6">
        <f t="shared" si="122"/>
        <v>0.99224999999999997</v>
      </c>
      <c r="S842">
        <f t="shared" si="123"/>
        <v>1</v>
      </c>
      <c r="T842">
        <f>COUNTIF($A$2:$A842,A842)-1</f>
        <v>8</v>
      </c>
      <c r="U842" s="6">
        <f t="shared" si="124"/>
        <v>0.69184614704409675</v>
      </c>
      <c r="V842" s="6" t="str">
        <f t="shared" si="125"/>
        <v>Needs Check</v>
      </c>
    </row>
    <row r="843" spans="1:22" x14ac:dyDescent="0.25">
      <c r="A843" t="s">
        <v>17</v>
      </c>
      <c r="B843" s="5">
        <v>44990</v>
      </c>
      <c r="C843">
        <v>7</v>
      </c>
      <c r="D843">
        <v>32.9</v>
      </c>
      <c r="E843">
        <v>23.1</v>
      </c>
      <c r="F843">
        <v>0</v>
      </c>
      <c r="H843">
        <v>0</v>
      </c>
      <c r="I843">
        <v>0</v>
      </c>
      <c r="J843">
        <v>0</v>
      </c>
      <c r="K843">
        <v>411.59</v>
      </c>
      <c r="L843">
        <f t="shared" si="117"/>
        <v>10</v>
      </c>
      <c r="M843">
        <f t="shared" si="118"/>
        <v>110.4</v>
      </c>
      <c r="N843">
        <f t="shared" si="119"/>
        <v>0</v>
      </c>
      <c r="O843">
        <f>IFERROR(E843 / VLOOKUP(A843, Baselines!A:B, 2, FALSE) * 100, 0)</f>
        <v>74.91660489251295</v>
      </c>
      <c r="P843" s="6">
        <f t="shared" si="120"/>
        <v>0.41404810149399845</v>
      </c>
      <c r="Q843">
        <f t="shared" si="121"/>
        <v>98.896000000000001</v>
      </c>
      <c r="R843" s="6">
        <f t="shared" si="122"/>
        <v>0.98896000000000006</v>
      </c>
      <c r="S843">
        <f t="shared" si="123"/>
        <v>1</v>
      </c>
      <c r="T843">
        <f>COUNTIF($A$2:$A843,A843)-1</f>
        <v>9</v>
      </c>
      <c r="U843" s="6">
        <f t="shared" si="124"/>
        <v>0.40947701045350476</v>
      </c>
      <c r="V843" s="6" t="str">
        <f t="shared" si="125"/>
        <v>Needs Check</v>
      </c>
    </row>
    <row r="844" spans="1:22" x14ac:dyDescent="0.25">
      <c r="A844" t="s">
        <v>17</v>
      </c>
      <c r="B844" s="5">
        <v>44997</v>
      </c>
      <c r="C844">
        <v>6</v>
      </c>
      <c r="D844">
        <v>28.8</v>
      </c>
      <c r="E844">
        <v>38.799999999999997</v>
      </c>
      <c r="F844">
        <v>0</v>
      </c>
      <c r="H844">
        <v>0</v>
      </c>
      <c r="I844">
        <v>1</v>
      </c>
      <c r="J844">
        <v>2</v>
      </c>
      <c r="K844">
        <v>234.16</v>
      </c>
      <c r="L844">
        <f t="shared" si="117"/>
        <v>11</v>
      </c>
      <c r="M844">
        <f t="shared" si="118"/>
        <v>139.20000000000002</v>
      </c>
      <c r="N844">
        <f t="shared" si="119"/>
        <v>1</v>
      </c>
      <c r="O844">
        <f>IFERROR(E844 / VLOOKUP(A844, Baselines!A:B, 2, FALSE) * 100, 0)</f>
        <v>125.83395107487023</v>
      </c>
      <c r="P844" s="6">
        <f t="shared" si="120"/>
        <v>0.69545741722801468</v>
      </c>
      <c r="Q844">
        <f t="shared" si="121"/>
        <v>98.60799999999999</v>
      </c>
      <c r="R844" s="6">
        <f t="shared" si="122"/>
        <v>0.98607999999999985</v>
      </c>
      <c r="S844">
        <f t="shared" si="123"/>
        <v>0.97</v>
      </c>
      <c r="T844">
        <f>COUNTIF($A$2:$A844,A844)-1</f>
        <v>10</v>
      </c>
      <c r="U844" s="6">
        <f t="shared" si="124"/>
        <v>0.6652033504807946</v>
      </c>
      <c r="V844" s="6" t="str">
        <f t="shared" si="125"/>
        <v>Needs Check</v>
      </c>
    </row>
    <row r="845" spans="1:22" x14ac:dyDescent="0.25">
      <c r="A845" t="s">
        <v>17</v>
      </c>
      <c r="B845" s="5">
        <v>45004</v>
      </c>
      <c r="C845">
        <v>0</v>
      </c>
      <c r="D845">
        <v>0</v>
      </c>
      <c r="E845">
        <v>0</v>
      </c>
      <c r="F845">
        <v>0</v>
      </c>
      <c r="H845">
        <v>0</v>
      </c>
      <c r="I845">
        <v>0</v>
      </c>
      <c r="J845">
        <v>0</v>
      </c>
      <c r="K845">
        <v>0</v>
      </c>
      <c r="L845">
        <f t="shared" si="117"/>
        <v>12</v>
      </c>
      <c r="M845">
        <f t="shared" si="118"/>
        <v>139.20000000000002</v>
      </c>
      <c r="N845">
        <f t="shared" si="119"/>
        <v>1</v>
      </c>
      <c r="O845">
        <f>IFERROR(E845 / VLOOKUP(A845, Baselines!A:B, 2, FALSE) * 100, 0)</f>
        <v>0</v>
      </c>
      <c r="P845" s="6">
        <f t="shared" si="120"/>
        <v>0</v>
      </c>
      <c r="Q845">
        <f t="shared" si="121"/>
        <v>98.60799999999999</v>
      </c>
      <c r="R845" s="6">
        <f t="shared" si="122"/>
        <v>0.98607999999999985</v>
      </c>
      <c r="S845">
        <f t="shared" si="123"/>
        <v>0.97</v>
      </c>
      <c r="T845">
        <f>COUNTIF($A$2:$A845,A845)-1</f>
        <v>11</v>
      </c>
      <c r="U845" s="6">
        <f t="shared" si="124"/>
        <v>0</v>
      </c>
      <c r="V845" s="6" t="str">
        <f t="shared" si="125"/>
        <v>Critical</v>
      </c>
    </row>
    <row r="846" spans="1:22" x14ac:dyDescent="0.25">
      <c r="A846" t="s">
        <v>17</v>
      </c>
      <c r="B846" s="5">
        <v>45011</v>
      </c>
      <c r="C846">
        <v>2</v>
      </c>
      <c r="D846">
        <v>10.199999999999999</v>
      </c>
      <c r="E846">
        <v>31</v>
      </c>
      <c r="F846">
        <v>1</v>
      </c>
      <c r="G846" t="s">
        <v>24</v>
      </c>
      <c r="H846">
        <v>439.56</v>
      </c>
      <c r="I846">
        <v>0</v>
      </c>
      <c r="J846">
        <v>0</v>
      </c>
      <c r="K846">
        <v>158.53</v>
      </c>
      <c r="L846">
        <f t="shared" si="117"/>
        <v>13</v>
      </c>
      <c r="M846">
        <f t="shared" si="118"/>
        <v>149.4</v>
      </c>
      <c r="N846">
        <f t="shared" si="119"/>
        <v>1</v>
      </c>
      <c r="O846">
        <f>IFERROR(E846 / VLOOKUP(A846, Baselines!A:B, 2, FALSE) * 100, 0)</f>
        <v>100.5374351371386</v>
      </c>
      <c r="P846" s="6">
        <f t="shared" si="120"/>
        <v>0.55564896737289837</v>
      </c>
      <c r="Q846">
        <f t="shared" si="121"/>
        <v>98.506</v>
      </c>
      <c r="R846" s="6">
        <f t="shared" si="122"/>
        <v>0.98506000000000005</v>
      </c>
      <c r="S846">
        <f t="shared" si="123"/>
        <v>0.97</v>
      </c>
      <c r="T846">
        <f>COUNTIF($A$2:$A846,A846)-1</f>
        <v>12</v>
      </c>
      <c r="U846" s="6">
        <f t="shared" si="124"/>
        <v>0.53092714464633683</v>
      </c>
      <c r="V846" s="6" t="str">
        <f t="shared" si="125"/>
        <v>Needs Check</v>
      </c>
    </row>
    <row r="847" spans="1:22" x14ac:dyDescent="0.25">
      <c r="A847" t="s">
        <v>17</v>
      </c>
      <c r="B847" s="5">
        <v>45018</v>
      </c>
      <c r="C847">
        <v>4</v>
      </c>
      <c r="D847">
        <v>18</v>
      </c>
      <c r="E847">
        <v>42.9</v>
      </c>
      <c r="F847">
        <v>0</v>
      </c>
      <c r="H847">
        <v>0</v>
      </c>
      <c r="I847">
        <v>0</v>
      </c>
      <c r="J847">
        <v>0</v>
      </c>
      <c r="K847">
        <v>335.14</v>
      </c>
      <c r="L847">
        <f t="shared" si="117"/>
        <v>14</v>
      </c>
      <c r="M847">
        <f t="shared" si="118"/>
        <v>167.4</v>
      </c>
      <c r="N847">
        <f t="shared" si="119"/>
        <v>1</v>
      </c>
      <c r="O847">
        <f>IFERROR(E847 / VLOOKUP(A847, Baselines!A:B, 2, FALSE) * 100, 0)</f>
        <v>139.13083765752404</v>
      </c>
      <c r="P847" s="6">
        <f t="shared" si="120"/>
        <v>0.76894647420313988</v>
      </c>
      <c r="Q847">
        <f t="shared" si="121"/>
        <v>98.326000000000008</v>
      </c>
      <c r="R847" s="6">
        <f t="shared" si="122"/>
        <v>0.98326000000000002</v>
      </c>
      <c r="S847">
        <f t="shared" si="123"/>
        <v>0.97</v>
      </c>
      <c r="T847">
        <f>COUNTIF($A$2:$A847,A847)-1</f>
        <v>13</v>
      </c>
      <c r="U847" s="6">
        <f t="shared" si="124"/>
        <v>0.73339208091822994</v>
      </c>
      <c r="V847" s="6" t="str">
        <f t="shared" si="125"/>
        <v>Good</v>
      </c>
    </row>
    <row r="848" spans="1:22" x14ac:dyDescent="0.25">
      <c r="A848" t="s">
        <v>17</v>
      </c>
      <c r="B848" s="5">
        <v>45025</v>
      </c>
      <c r="C848">
        <v>0</v>
      </c>
      <c r="D848">
        <v>0</v>
      </c>
      <c r="E848">
        <v>0</v>
      </c>
      <c r="F848">
        <v>0</v>
      </c>
      <c r="H848">
        <v>0</v>
      </c>
      <c r="I848">
        <v>0</v>
      </c>
      <c r="J848">
        <v>0</v>
      </c>
      <c r="K848">
        <v>0</v>
      </c>
      <c r="L848">
        <f t="shared" si="117"/>
        <v>15</v>
      </c>
      <c r="M848">
        <f t="shared" si="118"/>
        <v>167.4</v>
      </c>
      <c r="N848">
        <f t="shared" si="119"/>
        <v>1</v>
      </c>
      <c r="O848">
        <f>IFERROR(E848 / VLOOKUP(A848, Baselines!A:B, 2, FALSE) * 100, 0)</f>
        <v>0</v>
      </c>
      <c r="P848" s="6">
        <f t="shared" si="120"/>
        <v>0</v>
      </c>
      <c r="Q848">
        <f t="shared" si="121"/>
        <v>98.326000000000008</v>
      </c>
      <c r="R848" s="6">
        <f t="shared" si="122"/>
        <v>0.98326000000000002</v>
      </c>
      <c r="S848">
        <f t="shared" si="123"/>
        <v>0.97</v>
      </c>
      <c r="T848">
        <f>COUNTIF($A$2:$A848,A848)-1</f>
        <v>14</v>
      </c>
      <c r="U848" s="6">
        <f t="shared" si="124"/>
        <v>0</v>
      </c>
      <c r="V848" s="6" t="str">
        <f t="shared" si="125"/>
        <v>Critical</v>
      </c>
    </row>
    <row r="849" spans="1:22" x14ac:dyDescent="0.25">
      <c r="A849" t="s">
        <v>17</v>
      </c>
      <c r="B849" s="5">
        <v>45032</v>
      </c>
      <c r="C849">
        <v>0</v>
      </c>
      <c r="D849">
        <v>0</v>
      </c>
      <c r="E849">
        <v>0</v>
      </c>
      <c r="F849">
        <v>0</v>
      </c>
      <c r="H849">
        <v>0</v>
      </c>
      <c r="I849">
        <v>0</v>
      </c>
      <c r="J849">
        <v>0</v>
      </c>
      <c r="K849">
        <v>0</v>
      </c>
      <c r="L849">
        <f t="shared" si="117"/>
        <v>16</v>
      </c>
      <c r="M849">
        <f t="shared" si="118"/>
        <v>167.4</v>
      </c>
      <c r="N849">
        <f t="shared" si="119"/>
        <v>1</v>
      </c>
      <c r="O849">
        <f>IFERROR(E849 / VLOOKUP(A849, Baselines!A:B, 2, FALSE) * 100, 0)</f>
        <v>0</v>
      </c>
      <c r="P849" s="6">
        <f t="shared" si="120"/>
        <v>0</v>
      </c>
      <c r="Q849">
        <f t="shared" si="121"/>
        <v>98.326000000000008</v>
      </c>
      <c r="R849" s="6">
        <f t="shared" si="122"/>
        <v>0.98326000000000002</v>
      </c>
      <c r="S849">
        <f t="shared" si="123"/>
        <v>0.97</v>
      </c>
      <c r="T849">
        <f>COUNTIF($A$2:$A849,A849)-1</f>
        <v>15</v>
      </c>
      <c r="U849" s="6">
        <f t="shared" si="124"/>
        <v>0</v>
      </c>
      <c r="V849" s="6" t="str">
        <f t="shared" si="125"/>
        <v>Critical</v>
      </c>
    </row>
    <row r="850" spans="1:22" x14ac:dyDescent="0.25">
      <c r="A850" t="s">
        <v>17</v>
      </c>
      <c r="B850" s="5">
        <v>45039</v>
      </c>
      <c r="C850">
        <v>4</v>
      </c>
      <c r="D850">
        <v>4.4000000000000004</v>
      </c>
      <c r="E850">
        <v>21.7</v>
      </c>
      <c r="F850">
        <v>0</v>
      </c>
      <c r="H850">
        <v>0</v>
      </c>
      <c r="I850">
        <v>0</v>
      </c>
      <c r="J850">
        <v>0</v>
      </c>
      <c r="K850">
        <v>44.63</v>
      </c>
      <c r="L850">
        <f t="shared" si="117"/>
        <v>17</v>
      </c>
      <c r="M850">
        <f t="shared" si="118"/>
        <v>171.8</v>
      </c>
      <c r="N850">
        <f t="shared" si="119"/>
        <v>1</v>
      </c>
      <c r="O850">
        <f>IFERROR(E850 / VLOOKUP(A850, Baselines!A:B, 2, FALSE) * 100, 0)</f>
        <v>70.37620459599701</v>
      </c>
      <c r="P850" s="6">
        <f t="shared" si="120"/>
        <v>0.38895427716102882</v>
      </c>
      <c r="Q850">
        <f t="shared" si="121"/>
        <v>98.281999999999996</v>
      </c>
      <c r="R850" s="6">
        <f t="shared" si="122"/>
        <v>0.98281999999999992</v>
      </c>
      <c r="S850">
        <f t="shared" si="123"/>
        <v>0.97</v>
      </c>
      <c r="T850">
        <f>COUNTIF($A$2:$A850,A850)-1</f>
        <v>16</v>
      </c>
      <c r="U850" s="6">
        <f t="shared" si="124"/>
        <v>0.37080388139902026</v>
      </c>
      <c r="V850" s="6" t="str">
        <f t="shared" si="125"/>
        <v>Needs Check</v>
      </c>
    </row>
    <row r="851" spans="1:22" x14ac:dyDescent="0.25">
      <c r="A851" t="s">
        <v>17</v>
      </c>
      <c r="B851" s="5">
        <v>45046</v>
      </c>
      <c r="C851">
        <v>0</v>
      </c>
      <c r="D851">
        <v>0</v>
      </c>
      <c r="E851">
        <v>0</v>
      </c>
      <c r="F851">
        <v>0</v>
      </c>
      <c r="H851">
        <v>0</v>
      </c>
      <c r="I851">
        <v>0</v>
      </c>
      <c r="J851">
        <v>0</v>
      </c>
      <c r="K851">
        <v>0</v>
      </c>
      <c r="L851">
        <f t="shared" si="117"/>
        <v>18</v>
      </c>
      <c r="M851">
        <f t="shared" si="118"/>
        <v>171.8</v>
      </c>
      <c r="N851">
        <f t="shared" si="119"/>
        <v>1</v>
      </c>
      <c r="O851">
        <f>IFERROR(E851 / VLOOKUP(A851, Baselines!A:B, 2, FALSE) * 100, 0)</f>
        <v>0</v>
      </c>
      <c r="P851" s="6">
        <f t="shared" si="120"/>
        <v>0</v>
      </c>
      <c r="Q851">
        <f t="shared" si="121"/>
        <v>98.281999999999996</v>
      </c>
      <c r="R851" s="6">
        <f t="shared" si="122"/>
        <v>0.98281999999999992</v>
      </c>
      <c r="S851">
        <f t="shared" si="123"/>
        <v>0.97</v>
      </c>
      <c r="T851">
        <f>COUNTIF($A$2:$A851,A851)-1</f>
        <v>17</v>
      </c>
      <c r="U851" s="6">
        <f t="shared" si="124"/>
        <v>0</v>
      </c>
      <c r="V851" s="6" t="str">
        <f t="shared" si="125"/>
        <v>Critical</v>
      </c>
    </row>
    <row r="852" spans="1:22" x14ac:dyDescent="0.25">
      <c r="A852" t="s">
        <v>17</v>
      </c>
      <c r="B852" s="5">
        <v>45053</v>
      </c>
      <c r="C852">
        <v>3</v>
      </c>
      <c r="D852">
        <v>11.4</v>
      </c>
      <c r="E852">
        <v>30.2</v>
      </c>
      <c r="F852">
        <v>1</v>
      </c>
      <c r="G852" t="s">
        <v>25</v>
      </c>
      <c r="H852">
        <v>347.52</v>
      </c>
      <c r="I852">
        <v>0</v>
      </c>
      <c r="J852">
        <v>0</v>
      </c>
      <c r="K852">
        <v>70.12</v>
      </c>
      <c r="L852">
        <f t="shared" si="117"/>
        <v>19</v>
      </c>
      <c r="M852">
        <f t="shared" si="118"/>
        <v>183.20000000000002</v>
      </c>
      <c r="N852">
        <f t="shared" si="119"/>
        <v>1</v>
      </c>
      <c r="O852">
        <f>IFERROR(E852 / VLOOKUP(A852, Baselines!A:B, 2, FALSE) * 100, 0)</f>
        <v>97.942920681986621</v>
      </c>
      <c r="P852" s="6">
        <f t="shared" si="120"/>
        <v>0.54130963918262998</v>
      </c>
      <c r="Q852">
        <f t="shared" si="121"/>
        <v>98.168000000000006</v>
      </c>
      <c r="R852" s="6">
        <f t="shared" si="122"/>
        <v>0.98168000000000011</v>
      </c>
      <c r="S852">
        <f t="shared" si="123"/>
        <v>0.97</v>
      </c>
      <c r="T852">
        <f>COUNTIF($A$2:$A852,A852)-1</f>
        <v>18</v>
      </c>
      <c r="U852" s="6">
        <f t="shared" si="124"/>
        <v>0.51545106119502015</v>
      </c>
      <c r="V852" s="6" t="str">
        <f t="shared" si="125"/>
        <v>Needs Check</v>
      </c>
    </row>
    <row r="853" spans="1:22" x14ac:dyDescent="0.25">
      <c r="A853" t="s">
        <v>17</v>
      </c>
      <c r="B853" s="5">
        <v>45060</v>
      </c>
      <c r="C853">
        <v>4</v>
      </c>
      <c r="D853">
        <v>22.4</v>
      </c>
      <c r="E853">
        <v>37.799999999999997</v>
      </c>
      <c r="F853">
        <v>0</v>
      </c>
      <c r="H853">
        <v>0</v>
      </c>
      <c r="I853">
        <v>0</v>
      </c>
      <c r="J853">
        <v>0</v>
      </c>
      <c r="K853">
        <v>286.61</v>
      </c>
      <c r="L853">
        <f t="shared" si="117"/>
        <v>20</v>
      </c>
      <c r="M853">
        <f t="shared" si="118"/>
        <v>205.60000000000002</v>
      </c>
      <c r="N853">
        <f t="shared" si="119"/>
        <v>1</v>
      </c>
      <c r="O853">
        <f>IFERROR(E853 / VLOOKUP(A853, Baselines!A:B, 2, FALSE) * 100, 0)</f>
        <v>122.59080800593027</v>
      </c>
      <c r="P853" s="6">
        <f t="shared" si="120"/>
        <v>0.67753325699017919</v>
      </c>
      <c r="Q853">
        <f t="shared" si="121"/>
        <v>97.944000000000003</v>
      </c>
      <c r="R853" s="6">
        <f t="shared" si="122"/>
        <v>0.97943999999999998</v>
      </c>
      <c r="S853">
        <f t="shared" si="123"/>
        <v>0.97</v>
      </c>
      <c r="T853">
        <f>COUNTIF($A$2:$A853,A853)-1</f>
        <v>19</v>
      </c>
      <c r="U853" s="6">
        <f t="shared" si="124"/>
        <v>0.64369507802966719</v>
      </c>
      <c r="V853" s="6" t="str">
        <f t="shared" si="125"/>
        <v>Needs Check</v>
      </c>
    </row>
    <row r="854" spans="1:22" x14ac:dyDescent="0.25">
      <c r="A854" t="s">
        <v>17</v>
      </c>
      <c r="B854" s="5">
        <v>45067</v>
      </c>
      <c r="C854">
        <v>6</v>
      </c>
      <c r="D854">
        <v>34.200000000000003</v>
      </c>
      <c r="E854">
        <v>11.7</v>
      </c>
      <c r="F854">
        <v>0</v>
      </c>
      <c r="H854">
        <v>0</v>
      </c>
      <c r="I854">
        <v>1</v>
      </c>
      <c r="J854">
        <v>7</v>
      </c>
      <c r="K854">
        <v>344.13</v>
      </c>
      <c r="L854">
        <f t="shared" si="117"/>
        <v>21</v>
      </c>
      <c r="M854">
        <f t="shared" si="118"/>
        <v>239.8</v>
      </c>
      <c r="N854">
        <f t="shared" si="119"/>
        <v>2</v>
      </c>
      <c r="O854">
        <f>IFERROR(E854 / VLOOKUP(A854, Baselines!A:B, 2, FALSE) * 100, 0)</f>
        <v>37.944773906597469</v>
      </c>
      <c r="P854" s="6">
        <f t="shared" si="120"/>
        <v>0.20971267478267455</v>
      </c>
      <c r="Q854">
        <f t="shared" si="121"/>
        <v>97.602000000000004</v>
      </c>
      <c r="R854" s="6">
        <f t="shared" si="122"/>
        <v>0.97602</v>
      </c>
      <c r="S854">
        <f t="shared" si="123"/>
        <v>0.94</v>
      </c>
      <c r="T854">
        <f>COUNTIF($A$2:$A854,A854)-1</f>
        <v>20</v>
      </c>
      <c r="U854" s="6">
        <f t="shared" si="124"/>
        <v>0.19240273895090285</v>
      </c>
      <c r="V854" s="6" t="str">
        <f t="shared" si="125"/>
        <v>Critical</v>
      </c>
    </row>
    <row r="855" spans="1:22" x14ac:dyDescent="0.25">
      <c r="A855" t="s">
        <v>17</v>
      </c>
      <c r="B855" s="5">
        <v>45074</v>
      </c>
      <c r="C855">
        <v>7</v>
      </c>
      <c r="D855">
        <v>39.200000000000003</v>
      </c>
      <c r="E855">
        <v>27.1</v>
      </c>
      <c r="F855">
        <v>0</v>
      </c>
      <c r="H855">
        <v>0</v>
      </c>
      <c r="I855">
        <v>0</v>
      </c>
      <c r="J855">
        <v>0</v>
      </c>
      <c r="K855">
        <v>501.37</v>
      </c>
      <c r="L855">
        <f t="shared" si="117"/>
        <v>22</v>
      </c>
      <c r="M855">
        <f t="shared" si="118"/>
        <v>279</v>
      </c>
      <c r="N855">
        <f t="shared" si="119"/>
        <v>2</v>
      </c>
      <c r="O855">
        <f>IFERROR(E855 / VLOOKUP(A855, Baselines!A:B, 2, FALSE) * 100, 0)</f>
        <v>87.889177168272766</v>
      </c>
      <c r="P855" s="6">
        <f t="shared" si="120"/>
        <v>0.48574474244534016</v>
      </c>
      <c r="Q855">
        <f t="shared" si="121"/>
        <v>97.21</v>
      </c>
      <c r="R855" s="6">
        <f t="shared" si="122"/>
        <v>0.97209999999999996</v>
      </c>
      <c r="S855">
        <f t="shared" si="123"/>
        <v>0.94</v>
      </c>
      <c r="T855">
        <f>COUNTIF($A$2:$A855,A855)-1</f>
        <v>21</v>
      </c>
      <c r="U855" s="6">
        <f t="shared" si="124"/>
        <v>0.4438609162832482</v>
      </c>
      <c r="V855" s="6" t="str">
        <f t="shared" si="125"/>
        <v>Needs Check</v>
      </c>
    </row>
    <row r="856" spans="1:22" x14ac:dyDescent="0.25">
      <c r="A856" t="s">
        <v>17</v>
      </c>
      <c r="B856" s="5">
        <v>45081</v>
      </c>
      <c r="C856">
        <v>1</v>
      </c>
      <c r="D856">
        <v>1.1000000000000001</v>
      </c>
      <c r="E856">
        <v>15.2</v>
      </c>
      <c r="F856">
        <v>0</v>
      </c>
      <c r="H856">
        <v>0</v>
      </c>
      <c r="I856">
        <v>1</v>
      </c>
      <c r="J856">
        <v>1</v>
      </c>
      <c r="K856">
        <v>21.07</v>
      </c>
      <c r="L856">
        <f t="shared" si="117"/>
        <v>23</v>
      </c>
      <c r="M856">
        <f t="shared" si="118"/>
        <v>280.10000000000002</v>
      </c>
      <c r="N856">
        <f t="shared" si="119"/>
        <v>3</v>
      </c>
      <c r="O856">
        <f>IFERROR(E856 / VLOOKUP(A856, Baselines!A:B, 2, FALSE) * 100, 0)</f>
        <v>49.295774647887306</v>
      </c>
      <c r="P856" s="6">
        <f t="shared" si="120"/>
        <v>0.27244723561509854</v>
      </c>
      <c r="Q856">
        <f t="shared" si="121"/>
        <v>97.198999999999998</v>
      </c>
      <c r="R856" s="6">
        <f t="shared" si="122"/>
        <v>0.97199000000000002</v>
      </c>
      <c r="S856">
        <f t="shared" si="123"/>
        <v>0.91</v>
      </c>
      <c r="T856">
        <f>COUNTIF($A$2:$A856,A856)-1</f>
        <v>22</v>
      </c>
      <c r="U856" s="6">
        <f t="shared" si="124"/>
        <v>0.2409825495764229</v>
      </c>
      <c r="V856" s="6" t="str">
        <f t="shared" si="125"/>
        <v>Critical</v>
      </c>
    </row>
    <row r="857" spans="1:22" x14ac:dyDescent="0.25">
      <c r="A857" t="s">
        <v>17</v>
      </c>
      <c r="B857" s="5">
        <v>45088</v>
      </c>
      <c r="C857">
        <v>0</v>
      </c>
      <c r="D857">
        <v>0</v>
      </c>
      <c r="E857">
        <v>0</v>
      </c>
      <c r="F857">
        <v>0</v>
      </c>
      <c r="H857">
        <v>0</v>
      </c>
      <c r="I857">
        <v>0</v>
      </c>
      <c r="J857">
        <v>0</v>
      </c>
      <c r="K857">
        <v>0</v>
      </c>
      <c r="L857">
        <f t="shared" si="117"/>
        <v>24</v>
      </c>
      <c r="M857">
        <f t="shared" si="118"/>
        <v>280.10000000000002</v>
      </c>
      <c r="N857">
        <f t="shared" si="119"/>
        <v>3</v>
      </c>
      <c r="O857">
        <f>IFERROR(E857 / VLOOKUP(A857, Baselines!A:B, 2, FALSE) * 100, 0)</f>
        <v>0</v>
      </c>
      <c r="P857" s="6">
        <f t="shared" si="120"/>
        <v>0</v>
      </c>
      <c r="Q857">
        <f t="shared" si="121"/>
        <v>97.198999999999998</v>
      </c>
      <c r="R857" s="6">
        <f t="shared" si="122"/>
        <v>0.97199000000000002</v>
      </c>
      <c r="S857">
        <f t="shared" si="123"/>
        <v>0.91</v>
      </c>
      <c r="T857">
        <f>COUNTIF($A$2:$A857,A857)-1</f>
        <v>23</v>
      </c>
      <c r="U857" s="6">
        <f t="shared" si="124"/>
        <v>0</v>
      </c>
      <c r="V857" s="6" t="str">
        <f t="shared" si="125"/>
        <v>Critical</v>
      </c>
    </row>
    <row r="858" spans="1:22" x14ac:dyDescent="0.25">
      <c r="A858" t="s">
        <v>17</v>
      </c>
      <c r="B858" s="5">
        <v>45095</v>
      </c>
      <c r="C858">
        <v>0</v>
      </c>
      <c r="D858">
        <v>0</v>
      </c>
      <c r="E858">
        <v>0</v>
      </c>
      <c r="F858">
        <v>1</v>
      </c>
      <c r="G858" t="s">
        <v>24</v>
      </c>
      <c r="H858">
        <v>291.57</v>
      </c>
      <c r="I858">
        <v>0</v>
      </c>
      <c r="J858">
        <v>0</v>
      </c>
      <c r="K858">
        <v>0</v>
      </c>
      <c r="L858">
        <f t="shared" si="117"/>
        <v>25</v>
      </c>
      <c r="M858">
        <f t="shared" si="118"/>
        <v>280.10000000000002</v>
      </c>
      <c r="N858">
        <f t="shared" si="119"/>
        <v>3</v>
      </c>
      <c r="O858">
        <f>IFERROR(E858 / VLOOKUP(A858, Baselines!A:B, 2, FALSE) * 100, 0)</f>
        <v>0</v>
      </c>
      <c r="P858" s="6">
        <f t="shared" si="120"/>
        <v>0</v>
      </c>
      <c r="Q858">
        <f t="shared" si="121"/>
        <v>97.198999999999998</v>
      </c>
      <c r="R858" s="6">
        <f t="shared" si="122"/>
        <v>0.97199000000000002</v>
      </c>
      <c r="S858">
        <f t="shared" si="123"/>
        <v>0.91</v>
      </c>
      <c r="T858">
        <f>COUNTIF($A$2:$A858,A858)-1</f>
        <v>24</v>
      </c>
      <c r="U858" s="6">
        <f t="shared" si="124"/>
        <v>0</v>
      </c>
      <c r="V858" s="6" t="str">
        <f t="shared" si="125"/>
        <v>Critical</v>
      </c>
    </row>
    <row r="859" spans="1:22" x14ac:dyDescent="0.25">
      <c r="A859" t="s">
        <v>17</v>
      </c>
      <c r="B859" s="5">
        <v>45102</v>
      </c>
      <c r="C859">
        <v>4</v>
      </c>
      <c r="D859">
        <v>21.6</v>
      </c>
      <c r="E859">
        <v>24.2</v>
      </c>
      <c r="F859">
        <v>0</v>
      </c>
      <c r="H859">
        <v>0</v>
      </c>
      <c r="I859">
        <v>0</v>
      </c>
      <c r="J859">
        <v>0</v>
      </c>
      <c r="K859">
        <v>167.42</v>
      </c>
      <c r="L859">
        <f t="shared" si="117"/>
        <v>26</v>
      </c>
      <c r="M859">
        <f t="shared" si="118"/>
        <v>301.70000000000005</v>
      </c>
      <c r="N859">
        <f t="shared" si="119"/>
        <v>3</v>
      </c>
      <c r="O859">
        <f>IFERROR(E859 / VLOOKUP(A859, Baselines!A:B, 2, FALSE) * 100, 0)</f>
        <v>78.484062268346904</v>
      </c>
      <c r="P859" s="6">
        <f t="shared" si="120"/>
        <v>0.43376467775561744</v>
      </c>
      <c r="Q859">
        <f t="shared" si="121"/>
        <v>96.983000000000004</v>
      </c>
      <c r="R859" s="6">
        <f t="shared" si="122"/>
        <v>0.96983000000000008</v>
      </c>
      <c r="S859">
        <f t="shared" si="123"/>
        <v>0.91</v>
      </c>
      <c r="T859">
        <f>COUNTIF($A$2:$A859,A859)-1</f>
        <v>25</v>
      </c>
      <c r="U859" s="6">
        <f t="shared" si="124"/>
        <v>0.38281697765923478</v>
      </c>
      <c r="V859" s="6" t="str">
        <f t="shared" si="125"/>
        <v>Needs Check</v>
      </c>
    </row>
    <row r="860" spans="1:22" x14ac:dyDescent="0.25">
      <c r="A860" t="s">
        <v>17</v>
      </c>
      <c r="B860" s="5">
        <v>45109</v>
      </c>
      <c r="C860">
        <v>1</v>
      </c>
      <c r="D860">
        <v>3.2</v>
      </c>
      <c r="E860">
        <v>43.9</v>
      </c>
      <c r="F860">
        <v>0</v>
      </c>
      <c r="H860">
        <v>0</v>
      </c>
      <c r="I860">
        <v>0</v>
      </c>
      <c r="J860">
        <v>0</v>
      </c>
      <c r="K860">
        <v>59.32</v>
      </c>
      <c r="L860">
        <f t="shared" si="117"/>
        <v>27</v>
      </c>
      <c r="M860">
        <f t="shared" si="118"/>
        <v>304.90000000000003</v>
      </c>
      <c r="N860">
        <f t="shared" si="119"/>
        <v>3</v>
      </c>
      <c r="O860">
        <f>IFERROR(E860 / VLOOKUP(A860, Baselines!A:B, 2, FALSE) * 100, 0)</f>
        <v>142.373980726464</v>
      </c>
      <c r="P860" s="6">
        <f t="shared" si="120"/>
        <v>0.78687063444097538</v>
      </c>
      <c r="Q860">
        <f t="shared" si="121"/>
        <v>96.950999999999993</v>
      </c>
      <c r="R860" s="6">
        <f t="shared" si="122"/>
        <v>0.96950999999999998</v>
      </c>
      <c r="S860">
        <f t="shared" si="123"/>
        <v>0.91</v>
      </c>
      <c r="T860">
        <f>COUNTIF($A$2:$A860,A860)-1</f>
        <v>26</v>
      </c>
      <c r="U860" s="6">
        <f t="shared" si="124"/>
        <v>0.69421984340515175</v>
      </c>
      <c r="V860" s="6" t="str">
        <f t="shared" si="125"/>
        <v>Needs Check</v>
      </c>
    </row>
    <row r="861" spans="1:22" x14ac:dyDescent="0.25">
      <c r="A861" t="s">
        <v>17</v>
      </c>
      <c r="B861" s="5">
        <v>45116</v>
      </c>
      <c r="C861">
        <v>3</v>
      </c>
      <c r="D861">
        <v>17.7</v>
      </c>
      <c r="E861">
        <v>43.3</v>
      </c>
      <c r="F861">
        <v>0</v>
      </c>
      <c r="H861">
        <v>0</v>
      </c>
      <c r="I861">
        <v>0</v>
      </c>
      <c r="J861">
        <v>0</v>
      </c>
      <c r="K861">
        <v>119.25</v>
      </c>
      <c r="L861">
        <f t="shared" si="117"/>
        <v>28</v>
      </c>
      <c r="M861">
        <f t="shared" si="118"/>
        <v>322.60000000000002</v>
      </c>
      <c r="N861">
        <f t="shared" si="119"/>
        <v>3</v>
      </c>
      <c r="O861">
        <f>IFERROR(E861 / VLOOKUP(A861, Baselines!A:B, 2, FALSE) * 100, 0)</f>
        <v>140.42809488510002</v>
      </c>
      <c r="P861" s="6">
        <f t="shared" si="120"/>
        <v>0.77611613829827408</v>
      </c>
      <c r="Q861">
        <f t="shared" si="121"/>
        <v>96.774000000000001</v>
      </c>
      <c r="R861" s="6">
        <f t="shared" si="122"/>
        <v>0.96774000000000004</v>
      </c>
      <c r="S861">
        <f t="shared" si="123"/>
        <v>0.91</v>
      </c>
      <c r="T861">
        <f>COUNTIF($A$2:$A861,A861)-1</f>
        <v>27</v>
      </c>
      <c r="U861" s="6">
        <f t="shared" si="124"/>
        <v>0.68348155482586237</v>
      </c>
      <c r="V861" s="6" t="str">
        <f t="shared" si="125"/>
        <v>Needs Check</v>
      </c>
    </row>
    <row r="862" spans="1:22" x14ac:dyDescent="0.25">
      <c r="A862" t="s">
        <v>17</v>
      </c>
      <c r="B862" s="5">
        <v>45123</v>
      </c>
      <c r="C862">
        <v>4</v>
      </c>
      <c r="D862">
        <v>21.6</v>
      </c>
      <c r="E862">
        <v>10.199999999999999</v>
      </c>
      <c r="F862">
        <v>0</v>
      </c>
      <c r="H862">
        <v>0</v>
      </c>
      <c r="I862">
        <v>0</v>
      </c>
      <c r="J862">
        <v>0</v>
      </c>
      <c r="K862">
        <v>170.88</v>
      </c>
      <c r="L862">
        <f t="shared" si="117"/>
        <v>29</v>
      </c>
      <c r="M862">
        <f t="shared" si="118"/>
        <v>344.20000000000005</v>
      </c>
      <c r="N862">
        <f t="shared" si="119"/>
        <v>3</v>
      </c>
      <c r="O862">
        <f>IFERROR(E862 / VLOOKUP(A862, Baselines!A:B, 2, FALSE) * 100, 0)</f>
        <v>33.080059303187539</v>
      </c>
      <c r="P862" s="6">
        <f t="shared" si="120"/>
        <v>0.18282643442592142</v>
      </c>
      <c r="Q862">
        <f t="shared" si="121"/>
        <v>96.557999999999993</v>
      </c>
      <c r="R862" s="6">
        <f t="shared" si="122"/>
        <v>0.96557999999999988</v>
      </c>
      <c r="S862">
        <f t="shared" si="123"/>
        <v>0.91</v>
      </c>
      <c r="T862">
        <f>COUNTIF($A$2:$A862,A862)-1</f>
        <v>28</v>
      </c>
      <c r="U862" s="6">
        <f t="shared" si="124"/>
        <v>0.1606455291832129</v>
      </c>
      <c r="V862" s="6" t="str">
        <f t="shared" si="125"/>
        <v>Critical</v>
      </c>
    </row>
    <row r="863" spans="1:22" x14ac:dyDescent="0.25">
      <c r="A863" t="s">
        <v>17</v>
      </c>
      <c r="B863" s="5">
        <v>45130</v>
      </c>
      <c r="C863">
        <v>4</v>
      </c>
      <c r="D863">
        <v>7.2</v>
      </c>
      <c r="E863">
        <v>44.5</v>
      </c>
      <c r="F863">
        <v>0</v>
      </c>
      <c r="H863">
        <v>0</v>
      </c>
      <c r="I863">
        <v>0</v>
      </c>
      <c r="J863">
        <v>0</v>
      </c>
      <c r="K863">
        <v>93.09</v>
      </c>
      <c r="L863">
        <f t="shared" si="117"/>
        <v>30</v>
      </c>
      <c r="M863">
        <f t="shared" si="118"/>
        <v>351.40000000000003</v>
      </c>
      <c r="N863">
        <f t="shared" si="119"/>
        <v>3</v>
      </c>
      <c r="O863">
        <f>IFERROR(E863 / VLOOKUP(A863, Baselines!A:B, 2, FALSE) * 100, 0)</f>
        <v>144.31986656782797</v>
      </c>
      <c r="P863" s="6">
        <f t="shared" si="120"/>
        <v>0.79762513058367668</v>
      </c>
      <c r="Q863">
        <f t="shared" si="121"/>
        <v>96.486000000000004</v>
      </c>
      <c r="R863" s="6">
        <f t="shared" si="122"/>
        <v>0.96486000000000005</v>
      </c>
      <c r="S863">
        <f t="shared" si="123"/>
        <v>0.91</v>
      </c>
      <c r="T863">
        <f>COUNTIF($A$2:$A863,A863)-1</f>
        <v>29</v>
      </c>
      <c r="U863" s="6">
        <f t="shared" si="124"/>
        <v>0.7003328909804194</v>
      </c>
      <c r="V863" s="6" t="str">
        <f t="shared" si="125"/>
        <v>Good</v>
      </c>
    </row>
    <row r="864" spans="1:22" x14ac:dyDescent="0.25">
      <c r="A864" t="s">
        <v>17</v>
      </c>
      <c r="B864" s="5">
        <v>45137</v>
      </c>
      <c r="C864">
        <v>6</v>
      </c>
      <c r="D864">
        <v>4.8000000000000007</v>
      </c>
      <c r="E864">
        <v>19.3</v>
      </c>
      <c r="F864">
        <v>0</v>
      </c>
      <c r="H864">
        <v>0</v>
      </c>
      <c r="I864">
        <v>0</v>
      </c>
      <c r="J864">
        <v>0</v>
      </c>
      <c r="K864">
        <v>27.84</v>
      </c>
      <c r="L864">
        <f t="shared" si="117"/>
        <v>31</v>
      </c>
      <c r="M864">
        <f t="shared" si="118"/>
        <v>356.20000000000005</v>
      </c>
      <c r="N864">
        <f t="shared" si="119"/>
        <v>3</v>
      </c>
      <c r="O864">
        <f>IFERROR(E864 / VLOOKUP(A864, Baselines!A:B, 2, FALSE) * 100, 0)</f>
        <v>62.592661230541125</v>
      </c>
      <c r="P864" s="6">
        <f t="shared" si="120"/>
        <v>0.34593629259022385</v>
      </c>
      <c r="Q864">
        <f t="shared" si="121"/>
        <v>96.438000000000002</v>
      </c>
      <c r="R864" s="6">
        <f t="shared" si="122"/>
        <v>0.96438000000000001</v>
      </c>
      <c r="S864">
        <f t="shared" si="123"/>
        <v>0.91</v>
      </c>
      <c r="T864">
        <f>COUNTIF($A$2:$A864,A864)-1</f>
        <v>30</v>
      </c>
      <c r="U864" s="6">
        <f t="shared" si="124"/>
        <v>0.30358877808182572</v>
      </c>
      <c r="V864" s="6" t="str">
        <f t="shared" si="125"/>
        <v>Needs Check</v>
      </c>
    </row>
    <row r="865" spans="1:22" x14ac:dyDescent="0.25">
      <c r="A865" t="s">
        <v>17</v>
      </c>
      <c r="B865" s="5">
        <v>45144</v>
      </c>
      <c r="C865">
        <v>5</v>
      </c>
      <c r="D865">
        <v>15</v>
      </c>
      <c r="E865">
        <v>37.799999999999997</v>
      </c>
      <c r="F865">
        <v>0</v>
      </c>
      <c r="H865">
        <v>0</v>
      </c>
      <c r="I865">
        <v>1</v>
      </c>
      <c r="J865">
        <v>3</v>
      </c>
      <c r="K865">
        <v>298.47000000000003</v>
      </c>
      <c r="L865">
        <f t="shared" si="117"/>
        <v>32</v>
      </c>
      <c r="M865">
        <f t="shared" si="118"/>
        <v>371.20000000000005</v>
      </c>
      <c r="N865">
        <f t="shared" si="119"/>
        <v>4</v>
      </c>
      <c r="O865">
        <f>IFERROR(E865 / VLOOKUP(A865, Baselines!A:B, 2, FALSE) * 100, 0)</f>
        <v>122.59080800593027</v>
      </c>
      <c r="P865" s="6">
        <f t="shared" si="120"/>
        <v>0.67753325699017919</v>
      </c>
      <c r="Q865">
        <f t="shared" si="121"/>
        <v>96.287999999999997</v>
      </c>
      <c r="R865" s="6">
        <f t="shared" si="122"/>
        <v>0.96287999999999996</v>
      </c>
      <c r="S865">
        <f t="shared" si="123"/>
        <v>0.88</v>
      </c>
      <c r="T865">
        <f>COUNTIF($A$2:$A865,A865)-1</f>
        <v>31</v>
      </c>
      <c r="U865" s="6">
        <f t="shared" si="124"/>
        <v>0.57409723579181926</v>
      </c>
      <c r="V865" s="6" t="str">
        <f t="shared" si="125"/>
        <v>Needs Check</v>
      </c>
    </row>
    <row r="866" spans="1:22" x14ac:dyDescent="0.25">
      <c r="A866" t="s">
        <v>17</v>
      </c>
      <c r="B866" s="5">
        <v>45151</v>
      </c>
      <c r="C866">
        <v>1</v>
      </c>
      <c r="D866">
        <v>4.9000000000000004</v>
      </c>
      <c r="E866">
        <v>21.4</v>
      </c>
      <c r="F866">
        <v>0</v>
      </c>
      <c r="H866">
        <v>0</v>
      </c>
      <c r="I866">
        <v>1</v>
      </c>
      <c r="J866">
        <v>4</v>
      </c>
      <c r="K866">
        <v>97.4</v>
      </c>
      <c r="L866">
        <f t="shared" si="117"/>
        <v>33</v>
      </c>
      <c r="M866">
        <f t="shared" si="118"/>
        <v>376.1</v>
      </c>
      <c r="N866">
        <f t="shared" si="119"/>
        <v>5</v>
      </c>
      <c r="O866">
        <f>IFERROR(E866 / VLOOKUP(A866, Baselines!A:B, 2, FALSE) * 100, 0)</f>
        <v>69.403261675315022</v>
      </c>
      <c r="P866" s="6">
        <f t="shared" si="120"/>
        <v>0.38357702908967817</v>
      </c>
      <c r="Q866">
        <f t="shared" si="121"/>
        <v>96.23899999999999</v>
      </c>
      <c r="R866" s="6">
        <f t="shared" si="122"/>
        <v>0.96238999999999986</v>
      </c>
      <c r="S866">
        <f t="shared" si="123"/>
        <v>0.85</v>
      </c>
      <c r="T866">
        <f>COUNTIF($A$2:$A866,A866)-1</f>
        <v>32</v>
      </c>
      <c r="U866" s="6">
        <f t="shared" si="124"/>
        <v>0.31377809247177302</v>
      </c>
      <c r="V866" s="6" t="str">
        <f t="shared" si="125"/>
        <v>Needs Check</v>
      </c>
    </row>
    <row r="867" spans="1:22" x14ac:dyDescent="0.25">
      <c r="A867" t="s">
        <v>17</v>
      </c>
      <c r="B867" s="5">
        <v>45158</v>
      </c>
      <c r="C867">
        <v>2</v>
      </c>
      <c r="D867">
        <v>5.4</v>
      </c>
      <c r="E867">
        <v>33.9</v>
      </c>
      <c r="F867">
        <v>0</v>
      </c>
      <c r="H867">
        <v>0</v>
      </c>
      <c r="I867">
        <v>0</v>
      </c>
      <c r="J867">
        <v>0</v>
      </c>
      <c r="K867">
        <v>61.08</v>
      </c>
      <c r="L867">
        <f t="shared" si="117"/>
        <v>34</v>
      </c>
      <c r="M867">
        <f t="shared" si="118"/>
        <v>381.5</v>
      </c>
      <c r="N867">
        <f t="shared" si="119"/>
        <v>5</v>
      </c>
      <c r="O867">
        <f>IFERROR(E867 / VLOOKUP(A867, Baselines!A:B, 2, FALSE) * 100, 0)</f>
        <v>109.94255003706445</v>
      </c>
      <c r="P867" s="6">
        <f t="shared" si="120"/>
        <v>0.60762903206262109</v>
      </c>
      <c r="Q867">
        <f t="shared" si="121"/>
        <v>96.185000000000002</v>
      </c>
      <c r="R867" s="6">
        <f t="shared" si="122"/>
        <v>0.96184999999999998</v>
      </c>
      <c r="S867">
        <f t="shared" si="123"/>
        <v>0.85</v>
      </c>
      <c r="T867">
        <f>COUNTIF($A$2:$A867,A867)-1</f>
        <v>33</v>
      </c>
      <c r="U867" s="6">
        <f t="shared" si="124"/>
        <v>0.49678078681601723</v>
      </c>
      <c r="V867" s="6" t="str">
        <f t="shared" si="125"/>
        <v>Needs Check</v>
      </c>
    </row>
    <row r="868" spans="1:22" x14ac:dyDescent="0.25">
      <c r="A868" t="s">
        <v>17</v>
      </c>
      <c r="B868" s="5">
        <v>45165</v>
      </c>
      <c r="C868">
        <v>6</v>
      </c>
      <c r="D868">
        <v>31.8</v>
      </c>
      <c r="E868">
        <v>36.299999999999997</v>
      </c>
      <c r="F868">
        <v>0</v>
      </c>
      <c r="H868">
        <v>0</v>
      </c>
      <c r="I868">
        <v>0</v>
      </c>
      <c r="J868">
        <v>0</v>
      </c>
      <c r="K868">
        <v>521.28</v>
      </c>
      <c r="L868">
        <f t="shared" si="117"/>
        <v>35</v>
      </c>
      <c r="M868">
        <f t="shared" si="118"/>
        <v>413.3</v>
      </c>
      <c r="N868">
        <f t="shared" si="119"/>
        <v>5</v>
      </c>
      <c r="O868">
        <f>IFERROR(E868 / VLOOKUP(A868, Baselines!A:B, 2, FALSE) * 100, 0)</f>
        <v>117.72609340252033</v>
      </c>
      <c r="P868" s="6">
        <f t="shared" si="120"/>
        <v>0.65064701663342606</v>
      </c>
      <c r="Q868">
        <f t="shared" si="121"/>
        <v>95.867000000000004</v>
      </c>
      <c r="R868" s="6">
        <f t="shared" si="122"/>
        <v>0.95867000000000002</v>
      </c>
      <c r="S868">
        <f t="shared" si="123"/>
        <v>0.85</v>
      </c>
      <c r="T868">
        <f>COUNTIF($A$2:$A868,A868)-1</f>
        <v>34</v>
      </c>
      <c r="U868" s="6">
        <f t="shared" si="124"/>
        <v>0.53019240912057164</v>
      </c>
      <c r="V868" s="6" t="str">
        <f t="shared" si="125"/>
        <v>Needs Check</v>
      </c>
    </row>
    <row r="869" spans="1:22" x14ac:dyDescent="0.25">
      <c r="A869" t="s">
        <v>17</v>
      </c>
      <c r="B869" s="5">
        <v>45172</v>
      </c>
      <c r="C869">
        <v>7</v>
      </c>
      <c r="D869">
        <v>7</v>
      </c>
      <c r="E869">
        <v>30.9</v>
      </c>
      <c r="F869">
        <v>0</v>
      </c>
      <c r="H869">
        <v>0</v>
      </c>
      <c r="I869">
        <v>0</v>
      </c>
      <c r="J869">
        <v>0</v>
      </c>
      <c r="K869">
        <v>95.82</v>
      </c>
      <c r="L869">
        <f t="shared" si="117"/>
        <v>36</v>
      </c>
      <c r="M869">
        <f t="shared" si="118"/>
        <v>420.3</v>
      </c>
      <c r="N869">
        <f t="shared" si="119"/>
        <v>5</v>
      </c>
      <c r="O869">
        <f>IFERROR(E869 / VLOOKUP(A869, Baselines!A:B, 2, FALSE) * 100, 0)</f>
        <v>100.21312083024458</v>
      </c>
      <c r="P869" s="6">
        <f t="shared" si="120"/>
        <v>0.55385655134911471</v>
      </c>
      <c r="Q869">
        <f t="shared" si="121"/>
        <v>95.796999999999997</v>
      </c>
      <c r="R869" s="6">
        <f t="shared" si="122"/>
        <v>0.95796999999999999</v>
      </c>
      <c r="S869">
        <f t="shared" si="123"/>
        <v>0.85</v>
      </c>
      <c r="T869">
        <f>COUNTIF($A$2:$A869,A869)-1</f>
        <v>35</v>
      </c>
      <c r="U869" s="6">
        <f t="shared" si="124"/>
        <v>0.45099126642152471</v>
      </c>
      <c r="V869" s="6" t="str">
        <f t="shared" si="125"/>
        <v>Needs Check</v>
      </c>
    </row>
    <row r="870" spans="1:22" x14ac:dyDescent="0.25">
      <c r="A870" t="s">
        <v>17</v>
      </c>
      <c r="B870" s="5">
        <v>45179</v>
      </c>
      <c r="C870">
        <v>3</v>
      </c>
      <c r="D870">
        <v>3.9</v>
      </c>
      <c r="E870">
        <v>32.6</v>
      </c>
      <c r="F870">
        <v>0</v>
      </c>
      <c r="H870">
        <v>0</v>
      </c>
      <c r="I870">
        <v>0</v>
      </c>
      <c r="J870">
        <v>0</v>
      </c>
      <c r="K870">
        <v>71.41</v>
      </c>
      <c r="L870">
        <f t="shared" si="117"/>
        <v>37</v>
      </c>
      <c r="M870">
        <f t="shared" si="118"/>
        <v>424.2</v>
      </c>
      <c r="N870">
        <f t="shared" si="119"/>
        <v>5</v>
      </c>
      <c r="O870">
        <f>IFERROR(E870 / VLOOKUP(A870, Baselines!A:B, 2, FALSE) * 100, 0)</f>
        <v>105.72646404744252</v>
      </c>
      <c r="P870" s="6">
        <f t="shared" si="120"/>
        <v>0.58432762375343505</v>
      </c>
      <c r="Q870">
        <f t="shared" si="121"/>
        <v>95.757999999999996</v>
      </c>
      <c r="R870" s="6">
        <f t="shared" si="122"/>
        <v>0.95757999999999999</v>
      </c>
      <c r="S870">
        <f t="shared" si="123"/>
        <v>0.85</v>
      </c>
      <c r="T870">
        <f>COUNTIF($A$2:$A870,A870)-1</f>
        <v>36</v>
      </c>
      <c r="U870" s="6">
        <f t="shared" si="124"/>
        <v>0.47560937906074219</v>
      </c>
      <c r="V870" s="6" t="str">
        <f t="shared" si="125"/>
        <v>Needs Check</v>
      </c>
    </row>
    <row r="871" spans="1:22" x14ac:dyDescent="0.25">
      <c r="A871" t="s">
        <v>17</v>
      </c>
      <c r="B871" s="5">
        <v>45186</v>
      </c>
      <c r="C871">
        <v>3</v>
      </c>
      <c r="D871">
        <v>17.100000000000001</v>
      </c>
      <c r="E871">
        <v>45.6</v>
      </c>
      <c r="F871">
        <v>0</v>
      </c>
      <c r="H871">
        <v>0</v>
      </c>
      <c r="I871">
        <v>0</v>
      </c>
      <c r="J871">
        <v>0</v>
      </c>
      <c r="K871">
        <v>292.52</v>
      </c>
      <c r="L871">
        <f t="shared" si="117"/>
        <v>38</v>
      </c>
      <c r="M871">
        <f t="shared" si="118"/>
        <v>441.3</v>
      </c>
      <c r="N871">
        <f t="shared" si="119"/>
        <v>5</v>
      </c>
      <c r="O871">
        <f>IFERROR(E871 / VLOOKUP(A871, Baselines!A:B, 2, FALSE) * 100, 0)</f>
        <v>147.88732394366193</v>
      </c>
      <c r="P871" s="6">
        <f t="shared" si="120"/>
        <v>0.81734170684529561</v>
      </c>
      <c r="Q871">
        <f t="shared" si="121"/>
        <v>95.587000000000003</v>
      </c>
      <c r="R871" s="6">
        <f t="shared" si="122"/>
        <v>0.95587</v>
      </c>
      <c r="S871">
        <f t="shared" si="123"/>
        <v>0.85</v>
      </c>
      <c r="T871">
        <f>COUNTIF($A$2:$A871,A871)-1</f>
        <v>37</v>
      </c>
      <c r="U871" s="6">
        <f t="shared" si="124"/>
        <v>0.66408155472388075</v>
      </c>
      <c r="V871" s="6" t="str">
        <f t="shared" si="125"/>
        <v>Needs Check</v>
      </c>
    </row>
    <row r="872" spans="1:22" x14ac:dyDescent="0.25">
      <c r="A872" t="s">
        <v>17</v>
      </c>
      <c r="B872" s="5">
        <v>45193</v>
      </c>
      <c r="C872">
        <v>3</v>
      </c>
      <c r="D872">
        <v>6.3000000000000007</v>
      </c>
      <c r="E872">
        <v>15.7</v>
      </c>
      <c r="F872">
        <v>0</v>
      </c>
      <c r="H872">
        <v>0</v>
      </c>
      <c r="I872">
        <v>0</v>
      </c>
      <c r="J872">
        <v>0</v>
      </c>
      <c r="K872">
        <v>84.41</v>
      </c>
      <c r="L872">
        <f t="shared" si="117"/>
        <v>39</v>
      </c>
      <c r="M872">
        <f t="shared" si="118"/>
        <v>447.6</v>
      </c>
      <c r="N872">
        <f t="shared" si="119"/>
        <v>5</v>
      </c>
      <c r="O872">
        <f>IFERROR(E872 / VLOOKUP(A872, Baselines!A:B, 2, FALSE) * 100, 0)</f>
        <v>50.917346182357278</v>
      </c>
      <c r="P872" s="6">
        <f t="shared" si="120"/>
        <v>0.28140931573401623</v>
      </c>
      <c r="Q872">
        <f t="shared" si="121"/>
        <v>95.524000000000001</v>
      </c>
      <c r="R872" s="6">
        <f t="shared" si="122"/>
        <v>0.95523999999999998</v>
      </c>
      <c r="S872">
        <f t="shared" si="123"/>
        <v>0.85</v>
      </c>
      <c r="T872">
        <f>COUNTIF($A$2:$A872,A872)-1</f>
        <v>38</v>
      </c>
      <c r="U872" s="6">
        <f t="shared" si="124"/>
        <v>0.22849141954749741</v>
      </c>
      <c r="V872" s="6" t="str">
        <f t="shared" si="125"/>
        <v>Critical</v>
      </c>
    </row>
    <row r="873" spans="1:22" x14ac:dyDescent="0.25">
      <c r="A873" t="s">
        <v>17</v>
      </c>
      <c r="B873" s="5">
        <v>45200</v>
      </c>
      <c r="C873">
        <v>0</v>
      </c>
      <c r="D873">
        <v>0</v>
      </c>
      <c r="E873">
        <v>0</v>
      </c>
      <c r="F873">
        <v>0</v>
      </c>
      <c r="H873">
        <v>0</v>
      </c>
      <c r="I873">
        <v>0</v>
      </c>
      <c r="J873">
        <v>0</v>
      </c>
      <c r="K873">
        <v>0</v>
      </c>
      <c r="L873">
        <f t="shared" si="117"/>
        <v>40</v>
      </c>
      <c r="M873">
        <f t="shared" si="118"/>
        <v>447.6</v>
      </c>
      <c r="N873">
        <f t="shared" si="119"/>
        <v>5</v>
      </c>
      <c r="O873">
        <f>IFERROR(E873 / VLOOKUP(A873, Baselines!A:B, 2, FALSE) * 100, 0)</f>
        <v>0</v>
      </c>
      <c r="P873" s="6">
        <f t="shared" si="120"/>
        <v>0</v>
      </c>
      <c r="Q873">
        <f t="shared" si="121"/>
        <v>95.524000000000001</v>
      </c>
      <c r="R873" s="6">
        <f t="shared" si="122"/>
        <v>0.95523999999999998</v>
      </c>
      <c r="S873">
        <f t="shared" si="123"/>
        <v>0.85</v>
      </c>
      <c r="T873">
        <f>COUNTIF($A$2:$A873,A873)-1</f>
        <v>39</v>
      </c>
      <c r="U873" s="6">
        <f t="shared" si="124"/>
        <v>0</v>
      </c>
      <c r="V873" s="6" t="str">
        <f t="shared" si="125"/>
        <v>Critical</v>
      </c>
    </row>
    <row r="874" spans="1:22" x14ac:dyDescent="0.25">
      <c r="A874" t="s">
        <v>17</v>
      </c>
      <c r="B874" s="5">
        <v>45207</v>
      </c>
      <c r="C874">
        <v>1</v>
      </c>
      <c r="D874">
        <v>3</v>
      </c>
      <c r="E874">
        <v>26.7</v>
      </c>
      <c r="F874">
        <v>0</v>
      </c>
      <c r="H874">
        <v>0</v>
      </c>
      <c r="I874">
        <v>0</v>
      </c>
      <c r="J874">
        <v>0</v>
      </c>
      <c r="K874">
        <v>22.83</v>
      </c>
      <c r="L874">
        <f t="shared" si="117"/>
        <v>41</v>
      </c>
      <c r="M874">
        <f t="shared" si="118"/>
        <v>450.6</v>
      </c>
      <c r="N874">
        <f t="shared" si="119"/>
        <v>5</v>
      </c>
      <c r="O874">
        <f>IFERROR(E874 / VLOOKUP(A874, Baselines!A:B, 2, FALSE) * 100, 0)</f>
        <v>86.591919940696783</v>
      </c>
      <c r="P874" s="6">
        <f t="shared" si="120"/>
        <v>0.47857507835020596</v>
      </c>
      <c r="Q874">
        <f t="shared" si="121"/>
        <v>95.494</v>
      </c>
      <c r="R874" s="6">
        <f t="shared" si="122"/>
        <v>0.95494000000000001</v>
      </c>
      <c r="S874">
        <f t="shared" si="123"/>
        <v>0.85</v>
      </c>
      <c r="T874">
        <f>COUNTIF($A$2:$A874,A874)-1</f>
        <v>40</v>
      </c>
      <c r="U874" s="6">
        <f t="shared" si="124"/>
        <v>0.38845891252178383</v>
      </c>
      <c r="V874" s="6" t="str">
        <f t="shared" si="125"/>
        <v>Needs Check</v>
      </c>
    </row>
    <row r="875" spans="1:22" x14ac:dyDescent="0.25">
      <c r="A875" t="s">
        <v>17</v>
      </c>
      <c r="B875" s="5">
        <v>45214</v>
      </c>
      <c r="C875">
        <v>3</v>
      </c>
      <c r="D875">
        <v>6.6000000000000014</v>
      </c>
      <c r="E875">
        <v>47.7</v>
      </c>
      <c r="F875">
        <v>0</v>
      </c>
      <c r="H875">
        <v>0</v>
      </c>
      <c r="I875">
        <v>0</v>
      </c>
      <c r="J875">
        <v>0</v>
      </c>
      <c r="K875">
        <v>54.82</v>
      </c>
      <c r="L875">
        <f t="shared" si="117"/>
        <v>42</v>
      </c>
      <c r="M875">
        <f t="shared" si="118"/>
        <v>457.20000000000005</v>
      </c>
      <c r="N875">
        <f t="shared" si="119"/>
        <v>5</v>
      </c>
      <c r="O875">
        <f>IFERROR(E875 / VLOOKUP(A875, Baselines!A:B, 2, FALSE) * 100, 0)</f>
        <v>154.69792438843584</v>
      </c>
      <c r="P875" s="6">
        <f t="shared" si="120"/>
        <v>0.85498244334475004</v>
      </c>
      <c r="Q875">
        <f t="shared" si="121"/>
        <v>95.427999999999997</v>
      </c>
      <c r="R875" s="6">
        <f t="shared" si="122"/>
        <v>0.95428000000000002</v>
      </c>
      <c r="S875">
        <f t="shared" si="123"/>
        <v>0.85</v>
      </c>
      <c r="T875">
        <f>COUNTIF($A$2:$A875,A875)-1</f>
        <v>41</v>
      </c>
      <c r="U875" s="6">
        <f t="shared" si="124"/>
        <v>0.69350874912977389</v>
      </c>
      <c r="V875" s="6" t="str">
        <f t="shared" si="125"/>
        <v>Needs Check</v>
      </c>
    </row>
    <row r="876" spans="1:22" x14ac:dyDescent="0.25">
      <c r="A876" t="s">
        <v>17</v>
      </c>
      <c r="B876" s="5">
        <v>45221</v>
      </c>
      <c r="C876">
        <v>5</v>
      </c>
      <c r="D876">
        <v>20.5</v>
      </c>
      <c r="E876">
        <v>45.9</v>
      </c>
      <c r="F876">
        <v>0</v>
      </c>
      <c r="H876">
        <v>0</v>
      </c>
      <c r="I876">
        <v>0</v>
      </c>
      <c r="J876">
        <v>0</v>
      </c>
      <c r="K876">
        <v>275.05</v>
      </c>
      <c r="L876">
        <f t="shared" si="117"/>
        <v>43</v>
      </c>
      <c r="M876">
        <f t="shared" si="118"/>
        <v>477.70000000000005</v>
      </c>
      <c r="N876">
        <f t="shared" si="119"/>
        <v>5</v>
      </c>
      <c r="O876">
        <f>IFERROR(E876 / VLOOKUP(A876, Baselines!A:B, 2, FALSE) * 100, 0)</f>
        <v>148.86026686434391</v>
      </c>
      <c r="P876" s="6">
        <f t="shared" si="120"/>
        <v>0.82271895491664626</v>
      </c>
      <c r="Q876">
        <f t="shared" si="121"/>
        <v>95.222999999999999</v>
      </c>
      <c r="R876" s="6">
        <f t="shared" si="122"/>
        <v>0.95223000000000002</v>
      </c>
      <c r="S876">
        <f t="shared" si="123"/>
        <v>0.85</v>
      </c>
      <c r="T876">
        <f>COUNTIF($A$2:$A876,A876)-1</f>
        <v>42</v>
      </c>
      <c r="U876" s="6">
        <f t="shared" si="124"/>
        <v>0.66590501987423645</v>
      </c>
      <c r="V876" s="6" t="str">
        <f t="shared" si="125"/>
        <v>Needs Check</v>
      </c>
    </row>
    <row r="877" spans="1:22" x14ac:dyDescent="0.25">
      <c r="A877" t="s">
        <v>17</v>
      </c>
      <c r="B877" s="5">
        <v>45228</v>
      </c>
      <c r="C877">
        <v>0</v>
      </c>
      <c r="D877">
        <v>0</v>
      </c>
      <c r="E877">
        <v>0</v>
      </c>
      <c r="F877">
        <v>0</v>
      </c>
      <c r="H877">
        <v>0</v>
      </c>
      <c r="I877">
        <v>0</v>
      </c>
      <c r="J877">
        <v>0</v>
      </c>
      <c r="K877">
        <v>0</v>
      </c>
      <c r="L877">
        <f t="shared" si="117"/>
        <v>44</v>
      </c>
      <c r="M877">
        <f t="shared" si="118"/>
        <v>477.70000000000005</v>
      </c>
      <c r="N877">
        <f t="shared" si="119"/>
        <v>5</v>
      </c>
      <c r="O877">
        <f>IFERROR(E877 / VLOOKUP(A877, Baselines!A:B, 2, FALSE) * 100, 0)</f>
        <v>0</v>
      </c>
      <c r="P877" s="6">
        <f t="shared" si="120"/>
        <v>0</v>
      </c>
      <c r="Q877">
        <f t="shared" si="121"/>
        <v>95.222999999999999</v>
      </c>
      <c r="R877" s="6">
        <f t="shared" si="122"/>
        <v>0.95223000000000002</v>
      </c>
      <c r="S877">
        <f t="shared" si="123"/>
        <v>0.85</v>
      </c>
      <c r="T877">
        <f>COUNTIF($A$2:$A877,A877)-1</f>
        <v>43</v>
      </c>
      <c r="U877" s="6">
        <f t="shared" si="124"/>
        <v>0</v>
      </c>
      <c r="V877" s="6" t="str">
        <f t="shared" si="125"/>
        <v>Critical</v>
      </c>
    </row>
    <row r="878" spans="1:22" x14ac:dyDescent="0.25">
      <c r="A878" t="s">
        <v>17</v>
      </c>
      <c r="B878" s="5">
        <v>45235</v>
      </c>
      <c r="C878">
        <v>1</v>
      </c>
      <c r="D878">
        <v>5.9</v>
      </c>
      <c r="E878">
        <v>46.1</v>
      </c>
      <c r="F878">
        <v>0</v>
      </c>
      <c r="H878">
        <v>0</v>
      </c>
      <c r="I878">
        <v>0</v>
      </c>
      <c r="J878">
        <v>0</v>
      </c>
      <c r="K878">
        <v>32.15</v>
      </c>
      <c r="L878">
        <f t="shared" si="117"/>
        <v>45</v>
      </c>
      <c r="M878">
        <f t="shared" si="118"/>
        <v>483.6</v>
      </c>
      <c r="N878">
        <f t="shared" si="119"/>
        <v>5</v>
      </c>
      <c r="O878">
        <f>IFERROR(E878 / VLOOKUP(A878, Baselines!A:B, 2, FALSE) * 100, 0)</f>
        <v>149.5088954781319</v>
      </c>
      <c r="P878" s="6">
        <f t="shared" si="120"/>
        <v>0.82630378696421336</v>
      </c>
      <c r="Q878">
        <f t="shared" si="121"/>
        <v>95.164000000000001</v>
      </c>
      <c r="R878" s="6">
        <f t="shared" si="122"/>
        <v>0.95164000000000004</v>
      </c>
      <c r="S878">
        <f t="shared" si="123"/>
        <v>0.85</v>
      </c>
      <c r="T878">
        <f>COUNTIF($A$2:$A878,A878)-1</f>
        <v>44</v>
      </c>
      <c r="U878" s="6">
        <f t="shared" si="124"/>
        <v>0.66839217545263041</v>
      </c>
      <c r="V878" s="6" t="str">
        <f t="shared" si="125"/>
        <v>Needs Check</v>
      </c>
    </row>
    <row r="879" spans="1:22" x14ac:dyDescent="0.25">
      <c r="A879" t="s">
        <v>17</v>
      </c>
      <c r="B879" s="5">
        <v>45242</v>
      </c>
      <c r="C879">
        <v>2</v>
      </c>
      <c r="D879">
        <v>5.4</v>
      </c>
      <c r="E879">
        <v>40.5</v>
      </c>
      <c r="F879">
        <v>0</v>
      </c>
      <c r="H879">
        <v>0</v>
      </c>
      <c r="I879">
        <v>0</v>
      </c>
      <c r="J879">
        <v>0</v>
      </c>
      <c r="K879">
        <v>80.53</v>
      </c>
      <c r="L879">
        <f t="shared" si="117"/>
        <v>46</v>
      </c>
      <c r="M879">
        <f t="shared" si="118"/>
        <v>489</v>
      </c>
      <c r="N879">
        <f t="shared" si="119"/>
        <v>5</v>
      </c>
      <c r="O879">
        <f>IFERROR(E879 / VLOOKUP(A879, Baselines!A:B, 2, FALSE) * 100, 0)</f>
        <v>131.34729429206814</v>
      </c>
      <c r="P879" s="6">
        <f t="shared" si="120"/>
        <v>0.72592848963233481</v>
      </c>
      <c r="Q879">
        <f t="shared" si="121"/>
        <v>95.11</v>
      </c>
      <c r="R879" s="6">
        <f t="shared" si="122"/>
        <v>0.95109999999999995</v>
      </c>
      <c r="S879">
        <f t="shared" si="123"/>
        <v>0.85</v>
      </c>
      <c r="T879">
        <f>COUNTIF($A$2:$A879,A879)-1</f>
        <v>45</v>
      </c>
      <c r="U879" s="6">
        <f t="shared" si="124"/>
        <v>0.58686599851591648</v>
      </c>
      <c r="V879" s="6" t="str">
        <f t="shared" si="125"/>
        <v>Needs Check</v>
      </c>
    </row>
    <row r="880" spans="1:22" x14ac:dyDescent="0.25">
      <c r="A880" t="s">
        <v>17</v>
      </c>
      <c r="B880" s="5">
        <v>45249</v>
      </c>
      <c r="C880">
        <v>1</v>
      </c>
      <c r="D880">
        <v>4.8</v>
      </c>
      <c r="E880">
        <v>25.3</v>
      </c>
      <c r="F880">
        <v>0</v>
      </c>
      <c r="H880">
        <v>0</v>
      </c>
      <c r="I880">
        <v>0</v>
      </c>
      <c r="J880">
        <v>0</v>
      </c>
      <c r="K880">
        <v>29.24</v>
      </c>
      <c r="L880">
        <f t="shared" si="117"/>
        <v>47</v>
      </c>
      <c r="M880">
        <f t="shared" si="118"/>
        <v>493.8</v>
      </c>
      <c r="N880">
        <f t="shared" si="119"/>
        <v>5</v>
      </c>
      <c r="O880">
        <f>IFERROR(E880 / VLOOKUP(A880, Baselines!A:B, 2, FALSE) * 100, 0)</f>
        <v>82.051519644180843</v>
      </c>
      <c r="P880" s="6">
        <f t="shared" si="120"/>
        <v>0.45348125401723638</v>
      </c>
      <c r="Q880">
        <f t="shared" si="121"/>
        <v>95.061999999999998</v>
      </c>
      <c r="R880" s="6">
        <f t="shared" si="122"/>
        <v>0.95062000000000002</v>
      </c>
      <c r="S880">
        <f t="shared" si="123"/>
        <v>0.85</v>
      </c>
      <c r="T880">
        <f>COUNTIF($A$2:$A880,A880)-1</f>
        <v>46</v>
      </c>
      <c r="U880" s="6">
        <f t="shared" si="124"/>
        <v>0.3664250972397855</v>
      </c>
      <c r="V880" s="6" t="str">
        <f t="shared" si="125"/>
        <v>Needs Check</v>
      </c>
    </row>
    <row r="881" spans="1:22" x14ac:dyDescent="0.25">
      <c r="A881" t="s">
        <v>17</v>
      </c>
      <c r="B881" s="5">
        <v>45256</v>
      </c>
      <c r="C881">
        <v>3</v>
      </c>
      <c r="D881">
        <v>1.8</v>
      </c>
      <c r="E881">
        <v>29.3</v>
      </c>
      <c r="F881">
        <v>0</v>
      </c>
      <c r="H881">
        <v>0</v>
      </c>
      <c r="I881">
        <v>0</v>
      </c>
      <c r="J881">
        <v>0</v>
      </c>
      <c r="K881">
        <v>27.51</v>
      </c>
      <c r="L881">
        <f t="shared" si="117"/>
        <v>48</v>
      </c>
      <c r="M881">
        <f t="shared" si="118"/>
        <v>495.6</v>
      </c>
      <c r="N881">
        <f t="shared" si="119"/>
        <v>5</v>
      </c>
      <c r="O881">
        <f>IFERROR(E881 / VLOOKUP(A881, Baselines!A:B, 2, FALSE) * 100, 0)</f>
        <v>95.024091919940673</v>
      </c>
      <c r="P881" s="6">
        <f t="shared" si="120"/>
        <v>0.52517789496857814</v>
      </c>
      <c r="Q881">
        <f t="shared" si="121"/>
        <v>95.043999999999997</v>
      </c>
      <c r="R881" s="6">
        <f t="shared" si="122"/>
        <v>0.95043999999999995</v>
      </c>
      <c r="S881">
        <f t="shared" si="123"/>
        <v>0.85</v>
      </c>
      <c r="T881">
        <f>COUNTIF($A$2:$A881,A881)-1</f>
        <v>47</v>
      </c>
      <c r="U881" s="6">
        <f t="shared" si="124"/>
        <v>0.42427756671984507</v>
      </c>
      <c r="V881" s="6" t="str">
        <f t="shared" si="125"/>
        <v>Needs Check</v>
      </c>
    </row>
    <row r="882" spans="1:22" x14ac:dyDescent="0.25">
      <c r="A882" t="s">
        <v>17</v>
      </c>
      <c r="B882" s="5">
        <v>45263</v>
      </c>
      <c r="C882">
        <v>2</v>
      </c>
      <c r="D882">
        <v>9.4</v>
      </c>
      <c r="E882">
        <v>42.3</v>
      </c>
      <c r="F882">
        <v>0</v>
      </c>
      <c r="H882">
        <v>0</v>
      </c>
      <c r="I882">
        <v>0</v>
      </c>
      <c r="J882">
        <v>0</v>
      </c>
      <c r="K882">
        <v>177.26</v>
      </c>
      <c r="L882">
        <f t="shared" si="117"/>
        <v>49</v>
      </c>
      <c r="M882">
        <f t="shared" si="118"/>
        <v>505</v>
      </c>
      <c r="N882">
        <f t="shared" si="119"/>
        <v>5</v>
      </c>
      <c r="O882">
        <f>IFERROR(E882 / VLOOKUP(A882, Baselines!A:B, 2, FALSE) * 100, 0)</f>
        <v>137.18495181616007</v>
      </c>
      <c r="P882" s="6">
        <f t="shared" si="120"/>
        <v>0.7581919780604387</v>
      </c>
      <c r="Q882">
        <f t="shared" si="121"/>
        <v>94.95</v>
      </c>
      <c r="R882" s="6">
        <f t="shared" si="122"/>
        <v>0.94950000000000001</v>
      </c>
      <c r="S882">
        <f t="shared" si="123"/>
        <v>0.85</v>
      </c>
      <c r="T882">
        <f>COUNTIF($A$2:$A882,A882)-1</f>
        <v>48</v>
      </c>
      <c r="U882" s="6">
        <f t="shared" si="124"/>
        <v>0.61191779069312857</v>
      </c>
      <c r="V882" s="6" t="str">
        <f t="shared" si="125"/>
        <v>Needs Check</v>
      </c>
    </row>
    <row r="883" spans="1:22" x14ac:dyDescent="0.25">
      <c r="A883" t="s">
        <v>17</v>
      </c>
      <c r="B883" s="5">
        <v>45270</v>
      </c>
      <c r="C883">
        <v>1</v>
      </c>
      <c r="D883">
        <v>1.9</v>
      </c>
      <c r="E883">
        <v>17.7</v>
      </c>
      <c r="F883">
        <v>0</v>
      </c>
      <c r="H883">
        <v>0</v>
      </c>
      <c r="I883">
        <v>0</v>
      </c>
      <c r="J883">
        <v>0</v>
      </c>
      <c r="K883">
        <v>16.36</v>
      </c>
      <c r="L883">
        <f t="shared" si="117"/>
        <v>50</v>
      </c>
      <c r="M883">
        <f t="shared" si="118"/>
        <v>506.9</v>
      </c>
      <c r="N883">
        <f t="shared" si="119"/>
        <v>5</v>
      </c>
      <c r="O883">
        <f>IFERROR(E883 / VLOOKUP(A883, Baselines!A:B, 2, FALSE) * 100, 0)</f>
        <v>57.403632320237193</v>
      </c>
      <c r="P883" s="6">
        <f t="shared" si="120"/>
        <v>0.31725763620968711</v>
      </c>
      <c r="Q883">
        <f t="shared" si="121"/>
        <v>94.930999999999997</v>
      </c>
      <c r="R883" s="6">
        <f t="shared" si="122"/>
        <v>0.94930999999999999</v>
      </c>
      <c r="S883">
        <f t="shared" si="123"/>
        <v>0.85</v>
      </c>
      <c r="T883">
        <f>COUNTIF($A$2:$A883,A883)-1</f>
        <v>49</v>
      </c>
      <c r="U883" s="6">
        <f t="shared" si="124"/>
        <v>0.25599946963568532</v>
      </c>
      <c r="V883" s="6" t="str">
        <f t="shared" si="125"/>
        <v>Critical</v>
      </c>
    </row>
    <row r="884" spans="1:22" x14ac:dyDescent="0.25">
      <c r="A884" t="s">
        <v>17</v>
      </c>
      <c r="B884" s="5">
        <v>45277</v>
      </c>
      <c r="C884">
        <v>4</v>
      </c>
      <c r="D884">
        <v>20.8</v>
      </c>
      <c r="E884">
        <v>20.9</v>
      </c>
      <c r="F884">
        <v>0</v>
      </c>
      <c r="H884">
        <v>0</v>
      </c>
      <c r="I884">
        <v>0</v>
      </c>
      <c r="J884">
        <v>0</v>
      </c>
      <c r="K884">
        <v>363.75</v>
      </c>
      <c r="L884">
        <f t="shared" si="117"/>
        <v>51</v>
      </c>
      <c r="M884">
        <f t="shared" si="118"/>
        <v>527.69999999999993</v>
      </c>
      <c r="N884">
        <f t="shared" si="119"/>
        <v>5</v>
      </c>
      <c r="O884">
        <f>IFERROR(E884 / VLOOKUP(A884, Baselines!A:B, 2, FALSE) * 100, 0)</f>
        <v>67.781690140845043</v>
      </c>
      <c r="P884" s="6">
        <f t="shared" si="120"/>
        <v>0.37461494897076048</v>
      </c>
      <c r="Q884">
        <f t="shared" si="121"/>
        <v>94.722999999999999</v>
      </c>
      <c r="R884" s="6">
        <f t="shared" si="122"/>
        <v>0.94723000000000002</v>
      </c>
      <c r="S884">
        <f t="shared" si="123"/>
        <v>0.85</v>
      </c>
      <c r="T884">
        <f>COUNTIF($A$2:$A884,A884)-1</f>
        <v>50</v>
      </c>
      <c r="U884" s="6">
        <f t="shared" si="124"/>
        <v>0.30161954039653743</v>
      </c>
      <c r="V884" s="6" t="str">
        <f t="shared" si="125"/>
        <v>Needs Check</v>
      </c>
    </row>
    <row r="885" spans="1:22" x14ac:dyDescent="0.25">
      <c r="A885" t="s">
        <v>17</v>
      </c>
      <c r="B885" s="5">
        <v>45284</v>
      </c>
      <c r="C885">
        <v>2</v>
      </c>
      <c r="D885">
        <v>6.2</v>
      </c>
      <c r="E885">
        <v>18.899999999999999</v>
      </c>
      <c r="F885">
        <v>1</v>
      </c>
      <c r="G885" t="s">
        <v>24</v>
      </c>
      <c r="H885">
        <v>490.82</v>
      </c>
      <c r="I885">
        <v>0</v>
      </c>
      <c r="J885">
        <v>0</v>
      </c>
      <c r="K885">
        <v>113.33</v>
      </c>
      <c r="L885">
        <f t="shared" si="117"/>
        <v>52</v>
      </c>
      <c r="M885">
        <f t="shared" si="118"/>
        <v>533.9</v>
      </c>
      <c r="N885">
        <f t="shared" si="119"/>
        <v>5</v>
      </c>
      <c r="O885">
        <f>IFERROR(E885 / VLOOKUP(A885, Baselines!A:B, 2, FALSE) * 100, 0)</f>
        <v>61.295404002965135</v>
      </c>
      <c r="P885" s="6">
        <f t="shared" si="120"/>
        <v>0.33876662849508959</v>
      </c>
      <c r="Q885">
        <f t="shared" si="121"/>
        <v>94.661000000000001</v>
      </c>
      <c r="R885" s="6">
        <f t="shared" si="122"/>
        <v>0.94661000000000006</v>
      </c>
      <c r="S885">
        <f t="shared" si="123"/>
        <v>0.85</v>
      </c>
      <c r="T885">
        <f>COUNTIF($A$2:$A885,A885)-1</f>
        <v>51</v>
      </c>
      <c r="U885" s="6">
        <f t="shared" si="124"/>
        <v>0.27257789646977626</v>
      </c>
      <c r="V885" s="6" t="str">
        <f t="shared" si="125"/>
        <v>Critical</v>
      </c>
    </row>
    <row r="886" spans="1:22" x14ac:dyDescent="0.25">
      <c r="A886" t="s">
        <v>17</v>
      </c>
      <c r="B886" s="5">
        <v>45291</v>
      </c>
      <c r="C886">
        <v>1</v>
      </c>
      <c r="D886">
        <v>6</v>
      </c>
      <c r="E886">
        <v>14.7</v>
      </c>
      <c r="F886">
        <v>0</v>
      </c>
      <c r="H886">
        <v>0</v>
      </c>
      <c r="I886">
        <v>0</v>
      </c>
      <c r="J886">
        <v>0</v>
      </c>
      <c r="K886">
        <v>48.19</v>
      </c>
      <c r="L886">
        <f t="shared" si="117"/>
        <v>53</v>
      </c>
      <c r="M886">
        <f t="shared" si="118"/>
        <v>539.9</v>
      </c>
      <c r="N886">
        <f t="shared" si="119"/>
        <v>5</v>
      </c>
      <c r="O886">
        <f>IFERROR(E886 / VLOOKUP(A886, Baselines!A:B, 2, FALSE) * 100, 0)</f>
        <v>47.674203113417327</v>
      </c>
      <c r="P886" s="6">
        <f t="shared" si="120"/>
        <v>0.26348515549618079</v>
      </c>
      <c r="Q886">
        <f t="shared" si="121"/>
        <v>94.600999999999999</v>
      </c>
      <c r="R886" s="6">
        <f t="shared" si="122"/>
        <v>0.94601000000000002</v>
      </c>
      <c r="S886">
        <f t="shared" si="123"/>
        <v>0.85</v>
      </c>
      <c r="T886">
        <f>COUNTIF($A$2:$A886,A886)-1</f>
        <v>52</v>
      </c>
      <c r="U886" s="6">
        <f t="shared" si="124"/>
        <v>0.2118706531583007</v>
      </c>
      <c r="V886" s="6" t="str">
        <f t="shared" si="125"/>
        <v>Critical</v>
      </c>
    </row>
    <row r="887" spans="1:22" x14ac:dyDescent="0.25">
      <c r="A887" t="s">
        <v>17</v>
      </c>
      <c r="B887" s="5">
        <v>45298</v>
      </c>
      <c r="C887">
        <v>1</v>
      </c>
      <c r="D887">
        <v>4.2</v>
      </c>
      <c r="E887">
        <v>42.6</v>
      </c>
      <c r="F887">
        <v>0</v>
      </c>
      <c r="H887">
        <v>0</v>
      </c>
      <c r="I887">
        <v>0</v>
      </c>
      <c r="J887">
        <v>0</v>
      </c>
      <c r="K887">
        <v>74.83</v>
      </c>
      <c r="L887">
        <f t="shared" si="117"/>
        <v>54</v>
      </c>
      <c r="M887">
        <f t="shared" si="118"/>
        <v>544.1</v>
      </c>
      <c r="N887">
        <f t="shared" si="119"/>
        <v>5</v>
      </c>
      <c r="O887">
        <f>IFERROR(E887 / VLOOKUP(A887, Baselines!A:B, 2, FALSE) * 100, 0)</f>
        <v>138.15789473684208</v>
      </c>
      <c r="P887" s="6">
        <f t="shared" si="120"/>
        <v>0.76356922613178946</v>
      </c>
      <c r="Q887">
        <f t="shared" si="121"/>
        <v>94.558999999999997</v>
      </c>
      <c r="R887" s="6">
        <f t="shared" si="122"/>
        <v>0.94558999999999993</v>
      </c>
      <c r="S887">
        <f t="shared" si="123"/>
        <v>0.85</v>
      </c>
      <c r="T887">
        <f>COUNTIF($A$2:$A887,A887)-1</f>
        <v>53</v>
      </c>
      <c r="U887" s="6">
        <f t="shared" si="124"/>
        <v>0.61371991085726496</v>
      </c>
      <c r="V887" s="6" t="str">
        <f t="shared" si="125"/>
        <v>Needs Check</v>
      </c>
    </row>
    <row r="888" spans="1:22" x14ac:dyDescent="0.25">
      <c r="A888" t="s">
        <v>17</v>
      </c>
      <c r="B888" s="5">
        <v>45305</v>
      </c>
      <c r="C888">
        <v>0</v>
      </c>
      <c r="D888">
        <v>0</v>
      </c>
      <c r="E888">
        <v>0</v>
      </c>
      <c r="F888">
        <v>1</v>
      </c>
      <c r="G888" t="s">
        <v>24</v>
      </c>
      <c r="H888">
        <v>351.32</v>
      </c>
      <c r="I888">
        <v>0</v>
      </c>
      <c r="J888">
        <v>0</v>
      </c>
      <c r="K888">
        <v>0</v>
      </c>
      <c r="L888">
        <f t="shared" si="117"/>
        <v>55</v>
      </c>
      <c r="M888">
        <f t="shared" si="118"/>
        <v>544.1</v>
      </c>
      <c r="N888">
        <f t="shared" si="119"/>
        <v>5</v>
      </c>
      <c r="O888">
        <f>IFERROR(E888 / VLOOKUP(A888, Baselines!A:B, 2, FALSE) * 100, 0)</f>
        <v>0</v>
      </c>
      <c r="P888" s="6">
        <f t="shared" si="120"/>
        <v>0</v>
      </c>
      <c r="Q888">
        <f t="shared" si="121"/>
        <v>94.558999999999997</v>
      </c>
      <c r="R888" s="6">
        <f t="shared" si="122"/>
        <v>0.94558999999999993</v>
      </c>
      <c r="S888">
        <f t="shared" si="123"/>
        <v>0.85</v>
      </c>
      <c r="T888">
        <f>COUNTIF($A$2:$A888,A888)-1</f>
        <v>54</v>
      </c>
      <c r="U888" s="6">
        <f t="shared" si="124"/>
        <v>0</v>
      </c>
      <c r="V888" s="6" t="str">
        <f t="shared" si="125"/>
        <v>Critical</v>
      </c>
    </row>
    <row r="889" spans="1:22" x14ac:dyDescent="0.25">
      <c r="A889" t="s">
        <v>17</v>
      </c>
      <c r="B889" s="5">
        <v>45312</v>
      </c>
      <c r="C889">
        <v>5</v>
      </c>
      <c r="D889">
        <v>4</v>
      </c>
      <c r="E889">
        <v>26.3</v>
      </c>
      <c r="F889">
        <v>0</v>
      </c>
      <c r="H889">
        <v>0</v>
      </c>
      <c r="I889">
        <v>0</v>
      </c>
      <c r="J889">
        <v>0</v>
      </c>
      <c r="K889">
        <v>31.75</v>
      </c>
      <c r="L889">
        <f t="shared" si="117"/>
        <v>56</v>
      </c>
      <c r="M889">
        <f t="shared" si="118"/>
        <v>548.1</v>
      </c>
      <c r="N889">
        <f t="shared" si="119"/>
        <v>5</v>
      </c>
      <c r="O889">
        <f>IFERROR(E889 / VLOOKUP(A889, Baselines!A:B, 2, FALSE) * 100, 0)</f>
        <v>85.2946627131208</v>
      </c>
      <c r="P889" s="6">
        <f t="shared" si="120"/>
        <v>0.47140541425507182</v>
      </c>
      <c r="Q889">
        <f t="shared" si="121"/>
        <v>94.518999999999991</v>
      </c>
      <c r="R889" s="6">
        <f t="shared" si="122"/>
        <v>0.94518999999999986</v>
      </c>
      <c r="S889">
        <f t="shared" si="123"/>
        <v>0.85</v>
      </c>
      <c r="T889">
        <f>COUNTIF($A$2:$A889,A889)-1</f>
        <v>55</v>
      </c>
      <c r="U889" s="6">
        <f t="shared" si="124"/>
        <v>0.37873253097478854</v>
      </c>
      <c r="V889" s="6" t="str">
        <f t="shared" si="125"/>
        <v>Needs Check</v>
      </c>
    </row>
    <row r="890" spans="1:22" x14ac:dyDescent="0.25">
      <c r="A890" t="s">
        <v>17</v>
      </c>
      <c r="B890" s="5">
        <v>45319</v>
      </c>
      <c r="C890">
        <v>7</v>
      </c>
      <c r="D890">
        <v>28</v>
      </c>
      <c r="E890">
        <v>35.1</v>
      </c>
      <c r="F890">
        <v>1</v>
      </c>
      <c r="G890" t="s">
        <v>25</v>
      </c>
      <c r="H890">
        <v>298.45999999999998</v>
      </c>
      <c r="I890">
        <v>0</v>
      </c>
      <c r="J890">
        <v>0</v>
      </c>
      <c r="K890">
        <v>147.06</v>
      </c>
      <c r="L890">
        <f t="shared" si="117"/>
        <v>57</v>
      </c>
      <c r="M890">
        <f t="shared" si="118"/>
        <v>576.1</v>
      </c>
      <c r="N890">
        <f t="shared" si="119"/>
        <v>5</v>
      </c>
      <c r="O890">
        <f>IFERROR(E890 / VLOOKUP(A890, Baselines!A:B, 2, FALSE) * 100, 0)</f>
        <v>113.83432171979241</v>
      </c>
      <c r="P890" s="6">
        <f t="shared" si="120"/>
        <v>0.62913802434802368</v>
      </c>
      <c r="Q890">
        <f t="shared" si="121"/>
        <v>94.23899999999999</v>
      </c>
      <c r="R890" s="6">
        <f t="shared" si="122"/>
        <v>0.94238999999999995</v>
      </c>
      <c r="S890">
        <f t="shared" si="123"/>
        <v>0.85</v>
      </c>
      <c r="T890">
        <f>COUNTIF($A$2:$A890,A890)-1</f>
        <v>56</v>
      </c>
      <c r="U890" s="6">
        <f t="shared" si="124"/>
        <v>0.50395937535053392</v>
      </c>
      <c r="V890" s="6" t="str">
        <f t="shared" si="125"/>
        <v>Needs Check</v>
      </c>
    </row>
    <row r="891" spans="1:22" x14ac:dyDescent="0.25">
      <c r="A891" t="s">
        <v>17</v>
      </c>
      <c r="B891" s="5">
        <v>45326</v>
      </c>
      <c r="C891">
        <v>7</v>
      </c>
      <c r="D891">
        <v>20.3</v>
      </c>
      <c r="E891">
        <v>34</v>
      </c>
      <c r="F891">
        <v>0</v>
      </c>
      <c r="H891">
        <v>0</v>
      </c>
      <c r="I891">
        <v>0</v>
      </c>
      <c r="J891">
        <v>0</v>
      </c>
      <c r="K891">
        <v>388.62</v>
      </c>
      <c r="L891">
        <f t="shared" si="117"/>
        <v>58</v>
      </c>
      <c r="M891">
        <f t="shared" si="118"/>
        <v>596.4</v>
      </c>
      <c r="N891">
        <f t="shared" si="119"/>
        <v>5</v>
      </c>
      <c r="O891">
        <f>IFERROR(E891 / VLOOKUP(A891, Baselines!A:B, 2, FALSE) * 100, 0)</f>
        <v>110.26686434395845</v>
      </c>
      <c r="P891" s="6">
        <f t="shared" si="120"/>
        <v>0.60942144808640464</v>
      </c>
      <c r="Q891">
        <f t="shared" si="121"/>
        <v>94.036000000000001</v>
      </c>
      <c r="R891" s="6">
        <f t="shared" si="122"/>
        <v>0.94035999999999997</v>
      </c>
      <c r="S891">
        <f t="shared" si="123"/>
        <v>0.85</v>
      </c>
      <c r="T891">
        <f>COUNTIF($A$2:$A891,A891)-1</f>
        <v>57</v>
      </c>
      <c r="U891" s="6">
        <f t="shared" si="124"/>
        <v>0.48711421998415172</v>
      </c>
      <c r="V891" s="6" t="str">
        <f t="shared" si="125"/>
        <v>Needs Check</v>
      </c>
    </row>
    <row r="892" spans="1:22" x14ac:dyDescent="0.25">
      <c r="A892" t="s">
        <v>17</v>
      </c>
      <c r="B892" s="5">
        <v>45333</v>
      </c>
      <c r="C892">
        <v>2</v>
      </c>
      <c r="D892">
        <v>9</v>
      </c>
      <c r="E892">
        <v>40.5</v>
      </c>
      <c r="F892">
        <v>0</v>
      </c>
      <c r="H892">
        <v>0</v>
      </c>
      <c r="I892">
        <v>0</v>
      </c>
      <c r="J892">
        <v>0</v>
      </c>
      <c r="K892">
        <v>63.52</v>
      </c>
      <c r="L892">
        <f t="shared" si="117"/>
        <v>59</v>
      </c>
      <c r="M892">
        <f t="shared" si="118"/>
        <v>605.4</v>
      </c>
      <c r="N892">
        <f t="shared" si="119"/>
        <v>5</v>
      </c>
      <c r="O892">
        <f>IFERROR(E892 / VLOOKUP(A892, Baselines!A:B, 2, FALSE) * 100, 0)</f>
        <v>131.34729429206814</v>
      </c>
      <c r="P892" s="6">
        <f t="shared" si="120"/>
        <v>0.72592848963233481</v>
      </c>
      <c r="Q892">
        <f t="shared" si="121"/>
        <v>93.945999999999998</v>
      </c>
      <c r="R892" s="6">
        <f t="shared" si="122"/>
        <v>0.93945999999999996</v>
      </c>
      <c r="S892">
        <f t="shared" si="123"/>
        <v>0.85</v>
      </c>
      <c r="T892">
        <f>COUNTIF($A$2:$A892,A892)-1</f>
        <v>58</v>
      </c>
      <c r="U892" s="6">
        <f t="shared" si="124"/>
        <v>0.57968366203949417</v>
      </c>
      <c r="V892" s="6" t="str">
        <f t="shared" si="125"/>
        <v>Needs Check</v>
      </c>
    </row>
    <row r="893" spans="1:22" x14ac:dyDescent="0.25">
      <c r="A893" t="s">
        <v>17</v>
      </c>
      <c r="B893" s="5">
        <v>45340</v>
      </c>
      <c r="C893">
        <v>0</v>
      </c>
      <c r="D893">
        <v>0</v>
      </c>
      <c r="E893">
        <v>0</v>
      </c>
      <c r="F893">
        <v>0</v>
      </c>
      <c r="H893">
        <v>0</v>
      </c>
      <c r="I893">
        <v>0</v>
      </c>
      <c r="J893">
        <v>0</v>
      </c>
      <c r="K893">
        <v>0</v>
      </c>
      <c r="L893">
        <f t="shared" si="117"/>
        <v>60</v>
      </c>
      <c r="M893">
        <f t="shared" si="118"/>
        <v>605.4</v>
      </c>
      <c r="N893">
        <f t="shared" si="119"/>
        <v>5</v>
      </c>
      <c r="O893">
        <f>IFERROR(E893 / VLOOKUP(A893, Baselines!A:B, 2, FALSE) * 100, 0)</f>
        <v>0</v>
      </c>
      <c r="P893" s="6">
        <f t="shared" si="120"/>
        <v>0</v>
      </c>
      <c r="Q893">
        <f t="shared" si="121"/>
        <v>93.945999999999998</v>
      </c>
      <c r="R893" s="6">
        <f t="shared" si="122"/>
        <v>0.93945999999999996</v>
      </c>
      <c r="S893">
        <f t="shared" si="123"/>
        <v>0.85</v>
      </c>
      <c r="T893">
        <f>COUNTIF($A$2:$A893,A893)-1</f>
        <v>59</v>
      </c>
      <c r="U893" s="6">
        <f t="shared" si="124"/>
        <v>0</v>
      </c>
      <c r="V893" s="6" t="str">
        <f t="shared" si="125"/>
        <v>Critical</v>
      </c>
    </row>
    <row r="894" spans="1:22" x14ac:dyDescent="0.25">
      <c r="A894" t="s">
        <v>17</v>
      </c>
      <c r="B894" s="5">
        <v>45347</v>
      </c>
      <c r="C894">
        <v>6</v>
      </c>
      <c r="D894">
        <v>33.599999999999987</v>
      </c>
      <c r="E894">
        <v>49.3</v>
      </c>
      <c r="F894">
        <v>0</v>
      </c>
      <c r="H894">
        <v>0</v>
      </c>
      <c r="I894">
        <v>0</v>
      </c>
      <c r="J894">
        <v>0</v>
      </c>
      <c r="K894">
        <v>201.66</v>
      </c>
      <c r="L894">
        <f t="shared" si="117"/>
        <v>61</v>
      </c>
      <c r="M894">
        <f t="shared" si="118"/>
        <v>639</v>
      </c>
      <c r="N894">
        <f t="shared" si="119"/>
        <v>5</v>
      </c>
      <c r="O894">
        <f>IFERROR(E894 / VLOOKUP(A894, Baselines!A:B, 2, FALSE) * 100, 0)</f>
        <v>159.88695329873974</v>
      </c>
      <c r="P894" s="6">
        <f t="shared" si="120"/>
        <v>0.88366109972528661</v>
      </c>
      <c r="Q894">
        <f t="shared" si="121"/>
        <v>93.61</v>
      </c>
      <c r="R894" s="6">
        <f t="shared" si="122"/>
        <v>0.93610000000000004</v>
      </c>
      <c r="S894">
        <f t="shared" si="123"/>
        <v>0.85</v>
      </c>
      <c r="T894">
        <f>COUNTIF($A$2:$A894,A894)-1</f>
        <v>60</v>
      </c>
      <c r="U894" s="6">
        <f t="shared" si="124"/>
        <v>0.7031158821349146</v>
      </c>
      <c r="V894" s="6" t="str">
        <f t="shared" si="125"/>
        <v>Good</v>
      </c>
    </row>
    <row r="895" spans="1:22" x14ac:dyDescent="0.25">
      <c r="A895" t="s">
        <v>17</v>
      </c>
      <c r="B895" s="5">
        <v>45354</v>
      </c>
      <c r="C895">
        <v>4</v>
      </c>
      <c r="D895">
        <v>2.4</v>
      </c>
      <c r="E895">
        <v>47.5</v>
      </c>
      <c r="F895">
        <v>0</v>
      </c>
      <c r="H895">
        <v>0</v>
      </c>
      <c r="I895">
        <v>0</v>
      </c>
      <c r="J895">
        <v>0</v>
      </c>
      <c r="K895">
        <v>46.93</v>
      </c>
      <c r="L895">
        <f t="shared" si="117"/>
        <v>62</v>
      </c>
      <c r="M895">
        <f t="shared" si="118"/>
        <v>641.4</v>
      </c>
      <c r="N895">
        <f t="shared" si="119"/>
        <v>5</v>
      </c>
      <c r="O895">
        <f>IFERROR(E895 / VLOOKUP(A895, Baselines!A:B, 2, FALSE) * 100, 0)</f>
        <v>154.04929577464785</v>
      </c>
      <c r="P895" s="6">
        <f t="shared" si="120"/>
        <v>0.85139761129718294</v>
      </c>
      <c r="Q895">
        <f t="shared" si="121"/>
        <v>93.585999999999999</v>
      </c>
      <c r="R895" s="6">
        <f t="shared" si="122"/>
        <v>0.93586000000000003</v>
      </c>
      <c r="S895">
        <f t="shared" si="123"/>
        <v>0.85</v>
      </c>
      <c r="T895">
        <f>COUNTIF($A$2:$A895,A895)-1</f>
        <v>61</v>
      </c>
      <c r="U895" s="6">
        <f t="shared" si="124"/>
        <v>0.67727062323229437</v>
      </c>
      <c r="V895" s="6" t="str">
        <f t="shared" si="125"/>
        <v>Needs Check</v>
      </c>
    </row>
    <row r="896" spans="1:22" x14ac:dyDescent="0.25">
      <c r="A896" t="s">
        <v>17</v>
      </c>
      <c r="B896" s="5">
        <v>45361</v>
      </c>
      <c r="C896">
        <v>3</v>
      </c>
      <c r="D896">
        <v>4.8000000000000007</v>
      </c>
      <c r="E896">
        <v>19.3</v>
      </c>
      <c r="F896">
        <v>0</v>
      </c>
      <c r="H896">
        <v>0</v>
      </c>
      <c r="I896">
        <v>0</v>
      </c>
      <c r="J896">
        <v>0</v>
      </c>
      <c r="K896">
        <v>46.62</v>
      </c>
      <c r="L896">
        <f t="shared" si="117"/>
        <v>63</v>
      </c>
      <c r="M896">
        <f t="shared" si="118"/>
        <v>646.19999999999993</v>
      </c>
      <c r="N896">
        <f t="shared" si="119"/>
        <v>5</v>
      </c>
      <c r="O896">
        <f>IFERROR(E896 / VLOOKUP(A896, Baselines!A:B, 2, FALSE) * 100, 0)</f>
        <v>62.592661230541125</v>
      </c>
      <c r="P896" s="6">
        <f t="shared" si="120"/>
        <v>0.34593629259022385</v>
      </c>
      <c r="Q896">
        <f t="shared" si="121"/>
        <v>93.537999999999997</v>
      </c>
      <c r="R896" s="6">
        <f t="shared" si="122"/>
        <v>0.93537999999999999</v>
      </c>
      <c r="S896">
        <f t="shared" si="123"/>
        <v>0.85</v>
      </c>
      <c r="T896">
        <f>COUNTIF($A$2:$A896,A896)-1</f>
        <v>62</v>
      </c>
      <c r="U896" s="6">
        <f t="shared" si="124"/>
        <v>0.27504460595858704</v>
      </c>
      <c r="V896" s="6" t="str">
        <f t="shared" si="125"/>
        <v>Critical</v>
      </c>
    </row>
    <row r="897" spans="1:22" x14ac:dyDescent="0.25">
      <c r="A897" t="s">
        <v>17</v>
      </c>
      <c r="B897" s="5">
        <v>45368</v>
      </c>
      <c r="C897">
        <v>2</v>
      </c>
      <c r="D897">
        <v>3.2</v>
      </c>
      <c r="E897">
        <v>46.6</v>
      </c>
      <c r="F897">
        <v>0</v>
      </c>
      <c r="H897">
        <v>0</v>
      </c>
      <c r="I897">
        <v>0</v>
      </c>
      <c r="J897">
        <v>0</v>
      </c>
      <c r="K897">
        <v>60.5</v>
      </c>
      <c r="L897">
        <f t="shared" si="117"/>
        <v>64</v>
      </c>
      <c r="M897">
        <f t="shared" si="118"/>
        <v>649.4</v>
      </c>
      <c r="N897">
        <f t="shared" si="119"/>
        <v>5</v>
      </c>
      <c r="O897">
        <f>IFERROR(E897 / VLOOKUP(A897, Baselines!A:B, 2, FALSE) * 100, 0)</f>
        <v>151.13046701260188</v>
      </c>
      <c r="P897" s="6">
        <f t="shared" si="120"/>
        <v>0.83526586708313111</v>
      </c>
      <c r="Q897">
        <f t="shared" si="121"/>
        <v>93.506</v>
      </c>
      <c r="R897" s="6">
        <f t="shared" si="122"/>
        <v>0.93506</v>
      </c>
      <c r="S897">
        <f t="shared" si="123"/>
        <v>0.85</v>
      </c>
      <c r="T897">
        <f>COUNTIF($A$2:$A897,A897)-1</f>
        <v>63</v>
      </c>
      <c r="U897" s="6">
        <f t="shared" si="124"/>
        <v>0.6638701464235397</v>
      </c>
      <c r="V897" s="6" t="str">
        <f t="shared" si="125"/>
        <v>Needs Check</v>
      </c>
    </row>
    <row r="898" spans="1:22" x14ac:dyDescent="0.25">
      <c r="A898" t="s">
        <v>17</v>
      </c>
      <c r="B898" s="5">
        <v>45375</v>
      </c>
      <c r="C898">
        <v>7</v>
      </c>
      <c r="D898">
        <v>4.2</v>
      </c>
      <c r="E898">
        <v>44</v>
      </c>
      <c r="F898">
        <v>0</v>
      </c>
      <c r="H898">
        <v>0</v>
      </c>
      <c r="I898">
        <v>0</v>
      </c>
      <c r="J898">
        <v>0</v>
      </c>
      <c r="K898">
        <v>27.4</v>
      </c>
      <c r="L898">
        <f t="shared" ref="L898:L961" si="126">COUNTIFS($A$2:$A$2000,A898,$B$2:$B$2000,"&lt;="&amp;B898)</f>
        <v>65</v>
      </c>
      <c r="M898">
        <f t="shared" ref="M898:M961" si="127">SUMIFS($D$2:$D$1561, $A$2:$A$1561, A898, $B$2:$B$1561, "&lt;=" &amp; B898)</f>
        <v>653.6</v>
      </c>
      <c r="N898">
        <f t="shared" ref="N898:N961" si="128">SUMIFS($I$2:$I$1561, $A$2:$A$1561, A898, $B$2:$B$1561, "&lt;=" &amp; B898, $D$2:$D$1561, "&gt;" &amp; 0)</f>
        <v>5</v>
      </c>
      <c r="O898">
        <f>IFERROR(E898 / VLOOKUP(A898, Baselines!A:B, 2, FALSE) * 100, 0)</f>
        <v>142.69829503335799</v>
      </c>
      <c r="P898" s="6">
        <f t="shared" ref="P898:P961" si="129">O898 / MAX($O$2:$O$1561)</f>
        <v>0.78866305046475893</v>
      </c>
      <c r="Q898">
        <f t="shared" ref="Q898:Q961" si="130">MAX(0, MIN(100, 100*(1 - (M898/10000))))</f>
        <v>93.463999999999999</v>
      </c>
      <c r="R898" s="6">
        <f t="shared" ref="R898:R961" si="131">Q898/100</f>
        <v>0.93464000000000003</v>
      </c>
      <c r="S898">
        <f t="shared" ref="S898:S961" si="132">MAX(0, 1 - 0.03 * N898)</f>
        <v>0.85</v>
      </c>
      <c r="T898">
        <f>COUNTIF($A$2:$A898,A898)-1</f>
        <v>64</v>
      </c>
      <c r="U898" s="6">
        <f t="shared" ref="U898:U961" si="133">MAX(0, MIN(1, R898 * S898 * P898))</f>
        <v>0.62654862846342496</v>
      </c>
      <c r="V898" s="6" t="str">
        <f t="shared" ref="V898:V961" si="134">IF(U898&gt;0.7,"Good",IF(U898&gt;0.3,"Needs Check","Critical"))</f>
        <v>Needs Check</v>
      </c>
    </row>
    <row r="899" spans="1:22" x14ac:dyDescent="0.25">
      <c r="A899" t="s">
        <v>17</v>
      </c>
      <c r="B899" s="5">
        <v>45382</v>
      </c>
      <c r="C899">
        <v>2</v>
      </c>
      <c r="D899">
        <v>1</v>
      </c>
      <c r="E899">
        <v>14.5</v>
      </c>
      <c r="F899">
        <v>0</v>
      </c>
      <c r="H899">
        <v>0</v>
      </c>
      <c r="I899">
        <v>0</v>
      </c>
      <c r="J899">
        <v>0</v>
      </c>
      <c r="K899">
        <v>12.7</v>
      </c>
      <c r="L899">
        <f t="shared" si="126"/>
        <v>66</v>
      </c>
      <c r="M899">
        <f t="shared" si="127"/>
        <v>654.6</v>
      </c>
      <c r="N899">
        <f t="shared" si="128"/>
        <v>5</v>
      </c>
      <c r="O899">
        <f>IFERROR(E899 / VLOOKUP(A899, Baselines!A:B, 2, FALSE) * 100, 0)</f>
        <v>47.025574499629343</v>
      </c>
      <c r="P899" s="6">
        <f t="shared" si="129"/>
        <v>0.25990032344861375</v>
      </c>
      <c r="Q899">
        <f t="shared" si="130"/>
        <v>93.454000000000008</v>
      </c>
      <c r="R899" s="6">
        <f t="shared" si="131"/>
        <v>0.93454000000000004</v>
      </c>
      <c r="S899">
        <f t="shared" si="132"/>
        <v>0.85</v>
      </c>
      <c r="T899">
        <f>COUNTIF($A$2:$A899,A899)-1</f>
        <v>65</v>
      </c>
      <c r="U899" s="6">
        <f t="shared" si="133"/>
        <v>0.20645416103431738</v>
      </c>
      <c r="V899" s="6" t="str">
        <f t="shared" si="134"/>
        <v>Critical</v>
      </c>
    </row>
    <row r="900" spans="1:22" x14ac:dyDescent="0.25">
      <c r="A900" t="s">
        <v>17</v>
      </c>
      <c r="B900" s="5">
        <v>45389</v>
      </c>
      <c r="C900">
        <v>5</v>
      </c>
      <c r="D900">
        <v>6</v>
      </c>
      <c r="E900">
        <v>29.8</v>
      </c>
      <c r="F900">
        <v>0</v>
      </c>
      <c r="H900">
        <v>0</v>
      </c>
      <c r="I900">
        <v>0</v>
      </c>
      <c r="J900">
        <v>0</v>
      </c>
      <c r="K900">
        <v>40.909999999999997</v>
      </c>
      <c r="L900">
        <f t="shared" si="126"/>
        <v>67</v>
      </c>
      <c r="M900">
        <f t="shared" si="127"/>
        <v>660.6</v>
      </c>
      <c r="N900">
        <f t="shared" si="128"/>
        <v>5</v>
      </c>
      <c r="O900">
        <f>IFERROR(E900 / VLOOKUP(A900, Baselines!A:B, 2, FALSE) * 100, 0)</f>
        <v>96.645663454410652</v>
      </c>
      <c r="P900" s="6">
        <f t="shared" si="129"/>
        <v>0.53413997508749589</v>
      </c>
      <c r="Q900">
        <f t="shared" si="130"/>
        <v>93.394000000000005</v>
      </c>
      <c r="R900" s="6">
        <f t="shared" si="131"/>
        <v>0.9339400000000001</v>
      </c>
      <c r="S900">
        <f t="shared" si="132"/>
        <v>0.85</v>
      </c>
      <c r="T900">
        <f>COUNTIF($A$2:$A900,A900)-1</f>
        <v>66</v>
      </c>
      <c r="U900" s="6">
        <f t="shared" si="133"/>
        <v>0.42402648508323354</v>
      </c>
      <c r="V900" s="6" t="str">
        <f t="shared" si="134"/>
        <v>Needs Check</v>
      </c>
    </row>
    <row r="901" spans="1:22" x14ac:dyDescent="0.25">
      <c r="A901" t="s">
        <v>17</v>
      </c>
      <c r="B901" s="5">
        <v>45396</v>
      </c>
      <c r="C901">
        <v>3</v>
      </c>
      <c r="D901">
        <v>9</v>
      </c>
      <c r="E901">
        <v>45.7</v>
      </c>
      <c r="F901">
        <v>0</v>
      </c>
      <c r="H901">
        <v>0</v>
      </c>
      <c r="I901">
        <v>0</v>
      </c>
      <c r="J901">
        <v>0</v>
      </c>
      <c r="K901">
        <v>124.99</v>
      </c>
      <c r="L901">
        <f t="shared" si="126"/>
        <v>68</v>
      </c>
      <c r="M901">
        <f t="shared" si="127"/>
        <v>669.6</v>
      </c>
      <c r="N901">
        <f t="shared" si="128"/>
        <v>5</v>
      </c>
      <c r="O901">
        <f>IFERROR(E901 / VLOOKUP(A901, Baselines!A:B, 2, FALSE) * 100, 0)</f>
        <v>148.21163825055595</v>
      </c>
      <c r="P901" s="6">
        <f t="shared" si="129"/>
        <v>0.81913412286907938</v>
      </c>
      <c r="Q901">
        <f t="shared" si="130"/>
        <v>93.304000000000002</v>
      </c>
      <c r="R901" s="6">
        <f t="shared" si="131"/>
        <v>0.93303999999999998</v>
      </c>
      <c r="S901">
        <f t="shared" si="132"/>
        <v>0.85</v>
      </c>
      <c r="T901">
        <f>COUNTIF($A$2:$A901,A901)-1</f>
        <v>67</v>
      </c>
      <c r="U901" s="6">
        <f t="shared" si="133"/>
        <v>0.64964216670150099</v>
      </c>
      <c r="V901" s="6" t="str">
        <f t="shared" si="134"/>
        <v>Needs Check</v>
      </c>
    </row>
    <row r="902" spans="1:22" x14ac:dyDescent="0.25">
      <c r="A902" t="s">
        <v>17</v>
      </c>
      <c r="B902" s="5">
        <v>45403</v>
      </c>
      <c r="C902">
        <v>2</v>
      </c>
      <c r="D902">
        <v>10.6</v>
      </c>
      <c r="E902">
        <v>22.9</v>
      </c>
      <c r="F902">
        <v>0</v>
      </c>
      <c r="H902">
        <v>0</v>
      </c>
      <c r="I902">
        <v>0</v>
      </c>
      <c r="J902">
        <v>0</v>
      </c>
      <c r="K902">
        <v>134.13</v>
      </c>
      <c r="L902">
        <f t="shared" si="126"/>
        <v>69</v>
      </c>
      <c r="M902">
        <f t="shared" si="127"/>
        <v>680.2</v>
      </c>
      <c r="N902">
        <f t="shared" si="128"/>
        <v>5</v>
      </c>
      <c r="O902">
        <f>IFERROR(E902 / VLOOKUP(A902, Baselines!A:B, 2, FALSE) * 100, 0)</f>
        <v>74.267976278724959</v>
      </c>
      <c r="P902" s="6">
        <f t="shared" si="129"/>
        <v>0.41046326944643136</v>
      </c>
      <c r="Q902">
        <f t="shared" si="130"/>
        <v>93.198000000000008</v>
      </c>
      <c r="R902" s="6">
        <f t="shared" si="131"/>
        <v>0.93198000000000003</v>
      </c>
      <c r="S902">
        <f t="shared" si="132"/>
        <v>0.85</v>
      </c>
      <c r="T902">
        <f>COUNTIF($A$2:$A902,A902)-1</f>
        <v>68</v>
      </c>
      <c r="U902" s="6">
        <f t="shared" si="133"/>
        <v>0.32516202417988233</v>
      </c>
      <c r="V902" s="6" t="str">
        <f t="shared" si="134"/>
        <v>Needs Check</v>
      </c>
    </row>
    <row r="903" spans="1:22" x14ac:dyDescent="0.25">
      <c r="A903" t="s">
        <v>17</v>
      </c>
      <c r="B903" s="5">
        <v>45410</v>
      </c>
      <c r="C903">
        <v>1</v>
      </c>
      <c r="D903">
        <v>2.9</v>
      </c>
      <c r="E903">
        <v>21.4</v>
      </c>
      <c r="F903">
        <v>1</v>
      </c>
      <c r="G903" t="s">
        <v>25</v>
      </c>
      <c r="H903">
        <v>284.39999999999998</v>
      </c>
      <c r="I903">
        <v>0</v>
      </c>
      <c r="J903">
        <v>0</v>
      </c>
      <c r="K903">
        <v>18.920000000000002</v>
      </c>
      <c r="L903">
        <f t="shared" si="126"/>
        <v>70</v>
      </c>
      <c r="M903">
        <f t="shared" si="127"/>
        <v>683.1</v>
      </c>
      <c r="N903">
        <f t="shared" si="128"/>
        <v>5</v>
      </c>
      <c r="O903">
        <f>IFERROR(E903 / VLOOKUP(A903, Baselines!A:B, 2, FALSE) * 100, 0)</f>
        <v>69.403261675315022</v>
      </c>
      <c r="P903" s="6">
        <f t="shared" si="129"/>
        <v>0.38357702908967817</v>
      </c>
      <c r="Q903">
        <f t="shared" si="130"/>
        <v>93.168999999999997</v>
      </c>
      <c r="R903" s="6">
        <f t="shared" si="131"/>
        <v>0.93169000000000002</v>
      </c>
      <c r="S903">
        <f t="shared" si="132"/>
        <v>0.85</v>
      </c>
      <c r="T903">
        <f>COUNTIF($A$2:$A903,A903)-1</f>
        <v>69</v>
      </c>
      <c r="U903" s="6">
        <f t="shared" si="133"/>
        <v>0.30376864989767793</v>
      </c>
      <c r="V903" s="6" t="str">
        <f t="shared" si="134"/>
        <v>Needs Check</v>
      </c>
    </row>
    <row r="904" spans="1:22" x14ac:dyDescent="0.25">
      <c r="A904" t="s">
        <v>17</v>
      </c>
      <c r="B904" s="5">
        <v>45417</v>
      </c>
      <c r="C904">
        <v>7</v>
      </c>
      <c r="D904">
        <v>23.8</v>
      </c>
      <c r="E904">
        <v>47.1</v>
      </c>
      <c r="F904">
        <v>0</v>
      </c>
      <c r="H904">
        <v>0</v>
      </c>
      <c r="I904">
        <v>0</v>
      </c>
      <c r="J904">
        <v>0</v>
      </c>
      <c r="K904">
        <v>297.38</v>
      </c>
      <c r="L904">
        <f t="shared" si="126"/>
        <v>71</v>
      </c>
      <c r="M904">
        <f t="shared" si="127"/>
        <v>706.9</v>
      </c>
      <c r="N904">
        <f t="shared" si="128"/>
        <v>5</v>
      </c>
      <c r="O904">
        <f>IFERROR(E904 / VLOOKUP(A904, Baselines!A:B, 2, FALSE) * 100, 0)</f>
        <v>152.75203854707186</v>
      </c>
      <c r="P904" s="6">
        <f t="shared" si="129"/>
        <v>0.84422794720204886</v>
      </c>
      <c r="Q904">
        <f t="shared" si="130"/>
        <v>92.930999999999997</v>
      </c>
      <c r="R904" s="6">
        <f t="shared" si="131"/>
        <v>0.92930999999999997</v>
      </c>
      <c r="S904">
        <f t="shared" si="132"/>
        <v>0.85</v>
      </c>
      <c r="T904">
        <f>COUNTIF($A$2:$A904,A904)-1</f>
        <v>70</v>
      </c>
      <c r="U904" s="6">
        <f t="shared" si="133"/>
        <v>0.66686705257218559</v>
      </c>
      <c r="V904" s="6" t="str">
        <f t="shared" si="134"/>
        <v>Needs Check</v>
      </c>
    </row>
    <row r="905" spans="1:22" x14ac:dyDescent="0.25">
      <c r="A905" t="s">
        <v>17</v>
      </c>
      <c r="B905" s="5">
        <v>45424</v>
      </c>
      <c r="C905">
        <v>2</v>
      </c>
      <c r="D905">
        <v>11</v>
      </c>
      <c r="E905">
        <v>13</v>
      </c>
      <c r="F905">
        <v>0</v>
      </c>
      <c r="H905">
        <v>0</v>
      </c>
      <c r="I905">
        <v>0</v>
      </c>
      <c r="J905">
        <v>0</v>
      </c>
      <c r="K905">
        <v>199.9</v>
      </c>
      <c r="L905">
        <f t="shared" si="126"/>
        <v>72</v>
      </c>
      <c r="M905">
        <f t="shared" si="127"/>
        <v>717.9</v>
      </c>
      <c r="N905">
        <f t="shared" si="128"/>
        <v>5</v>
      </c>
      <c r="O905">
        <f>IFERROR(E905 / VLOOKUP(A905, Baselines!A:B, 2, FALSE) * 100, 0)</f>
        <v>42.160859896219414</v>
      </c>
      <c r="P905" s="6">
        <f t="shared" si="129"/>
        <v>0.23301408309186061</v>
      </c>
      <c r="Q905">
        <f t="shared" si="130"/>
        <v>92.820999999999998</v>
      </c>
      <c r="R905" s="6">
        <f t="shared" si="131"/>
        <v>0.92820999999999998</v>
      </c>
      <c r="S905">
        <f t="shared" si="132"/>
        <v>0.85</v>
      </c>
      <c r="T905">
        <f>COUNTIF($A$2:$A905,A905)-1</f>
        <v>71</v>
      </c>
      <c r="U905" s="6">
        <f t="shared" si="133"/>
        <v>0.18384310175669152</v>
      </c>
      <c r="V905" s="6" t="str">
        <f t="shared" si="134"/>
        <v>Critical</v>
      </c>
    </row>
    <row r="906" spans="1:22" x14ac:dyDescent="0.25">
      <c r="A906" t="s">
        <v>17</v>
      </c>
      <c r="B906" s="5">
        <v>45431</v>
      </c>
      <c r="C906">
        <v>2</v>
      </c>
      <c r="D906">
        <v>2.2000000000000002</v>
      </c>
      <c r="E906">
        <v>17.7</v>
      </c>
      <c r="F906">
        <v>0</v>
      </c>
      <c r="H906">
        <v>0</v>
      </c>
      <c r="I906">
        <v>0</v>
      </c>
      <c r="J906">
        <v>0</v>
      </c>
      <c r="K906">
        <v>16.66</v>
      </c>
      <c r="L906">
        <f t="shared" si="126"/>
        <v>73</v>
      </c>
      <c r="M906">
        <f t="shared" si="127"/>
        <v>720.1</v>
      </c>
      <c r="N906">
        <f t="shared" si="128"/>
        <v>5</v>
      </c>
      <c r="O906">
        <f>IFERROR(E906 / VLOOKUP(A906, Baselines!A:B, 2, FALSE) * 100, 0)</f>
        <v>57.403632320237193</v>
      </c>
      <c r="P906" s="6">
        <f t="shared" si="129"/>
        <v>0.31725763620968711</v>
      </c>
      <c r="Q906">
        <f t="shared" si="130"/>
        <v>92.798999999999992</v>
      </c>
      <c r="R906" s="6">
        <f t="shared" si="131"/>
        <v>0.92798999999999987</v>
      </c>
      <c r="S906">
        <f t="shared" si="132"/>
        <v>0.85</v>
      </c>
      <c r="T906">
        <f>COUNTIF($A$2:$A906,A906)-1</f>
        <v>72</v>
      </c>
      <c r="U906" s="6">
        <f t="shared" si="133"/>
        <v>0.25025012675229336</v>
      </c>
      <c r="V906" s="6" t="str">
        <f t="shared" si="134"/>
        <v>Critical</v>
      </c>
    </row>
    <row r="907" spans="1:22" x14ac:dyDescent="0.25">
      <c r="A907" t="s">
        <v>17</v>
      </c>
      <c r="B907" s="5">
        <v>45438</v>
      </c>
      <c r="C907">
        <v>5</v>
      </c>
      <c r="D907">
        <v>22.5</v>
      </c>
      <c r="E907">
        <v>29.7</v>
      </c>
      <c r="F907">
        <v>0</v>
      </c>
      <c r="H907">
        <v>0</v>
      </c>
      <c r="I907">
        <v>0</v>
      </c>
      <c r="J907">
        <v>0</v>
      </c>
      <c r="K907">
        <v>191.43</v>
      </c>
      <c r="L907">
        <f t="shared" si="126"/>
        <v>74</v>
      </c>
      <c r="M907">
        <f t="shared" si="127"/>
        <v>742.6</v>
      </c>
      <c r="N907">
        <f t="shared" si="128"/>
        <v>5</v>
      </c>
      <c r="O907">
        <f>IFERROR(E907 / VLOOKUP(A907, Baselines!A:B, 2, FALSE) * 100, 0)</f>
        <v>96.321349147516642</v>
      </c>
      <c r="P907" s="6">
        <f t="shared" si="129"/>
        <v>0.53234755906371223</v>
      </c>
      <c r="Q907">
        <f t="shared" si="130"/>
        <v>92.573999999999998</v>
      </c>
      <c r="R907" s="6">
        <f t="shared" si="131"/>
        <v>0.92574000000000001</v>
      </c>
      <c r="S907">
        <f t="shared" si="132"/>
        <v>0.85</v>
      </c>
      <c r="T907">
        <f>COUNTIF($A$2:$A907,A907)-1</f>
        <v>73</v>
      </c>
      <c r="U907" s="6">
        <f t="shared" si="133"/>
        <v>0.41889311492849479</v>
      </c>
      <c r="V907" s="6" t="str">
        <f t="shared" si="134"/>
        <v>Needs Check</v>
      </c>
    </row>
    <row r="908" spans="1:22" x14ac:dyDescent="0.25">
      <c r="A908" t="s">
        <v>17</v>
      </c>
      <c r="B908" s="5">
        <v>45445</v>
      </c>
      <c r="C908">
        <v>6</v>
      </c>
      <c r="D908">
        <v>31.8</v>
      </c>
      <c r="E908">
        <v>19.3</v>
      </c>
      <c r="F908">
        <v>0</v>
      </c>
      <c r="H908">
        <v>0</v>
      </c>
      <c r="I908">
        <v>0</v>
      </c>
      <c r="J908">
        <v>0</v>
      </c>
      <c r="K908">
        <v>213.85</v>
      </c>
      <c r="L908">
        <f t="shared" si="126"/>
        <v>75</v>
      </c>
      <c r="M908">
        <f t="shared" si="127"/>
        <v>774.4</v>
      </c>
      <c r="N908">
        <f t="shared" si="128"/>
        <v>5</v>
      </c>
      <c r="O908">
        <f>IFERROR(E908 / VLOOKUP(A908, Baselines!A:B, 2, FALSE) * 100, 0)</f>
        <v>62.592661230541125</v>
      </c>
      <c r="P908" s="6">
        <f t="shared" si="129"/>
        <v>0.34593629259022385</v>
      </c>
      <c r="Q908">
        <f t="shared" si="130"/>
        <v>92.256</v>
      </c>
      <c r="R908" s="6">
        <f t="shared" si="131"/>
        <v>0.92256000000000005</v>
      </c>
      <c r="S908">
        <f t="shared" si="132"/>
        <v>0.85</v>
      </c>
      <c r="T908">
        <f>COUNTIF($A$2:$A908,A908)-1</f>
        <v>74</v>
      </c>
      <c r="U908" s="6">
        <f t="shared" si="133"/>
        <v>0.2712749381782314</v>
      </c>
      <c r="V908" s="6" t="str">
        <f t="shared" si="134"/>
        <v>Critical</v>
      </c>
    </row>
    <row r="909" spans="1:22" x14ac:dyDescent="0.25">
      <c r="A909" t="s">
        <v>17</v>
      </c>
      <c r="B909" s="5">
        <v>45452</v>
      </c>
      <c r="C909">
        <v>2</v>
      </c>
      <c r="D909">
        <v>7</v>
      </c>
      <c r="E909">
        <v>49.8</v>
      </c>
      <c r="F909">
        <v>0</v>
      </c>
      <c r="H909">
        <v>0</v>
      </c>
      <c r="I909">
        <v>0</v>
      </c>
      <c r="J909">
        <v>0</v>
      </c>
      <c r="K909">
        <v>95.1</v>
      </c>
      <c r="L909">
        <f t="shared" si="126"/>
        <v>76</v>
      </c>
      <c r="M909">
        <f t="shared" si="127"/>
        <v>781.4</v>
      </c>
      <c r="N909">
        <f t="shared" si="128"/>
        <v>5</v>
      </c>
      <c r="O909">
        <f>IFERROR(E909 / VLOOKUP(A909, Baselines!A:B, 2, FALSE) * 100, 0)</f>
        <v>161.50852483320972</v>
      </c>
      <c r="P909" s="6">
        <f t="shared" si="129"/>
        <v>0.89262317984420436</v>
      </c>
      <c r="Q909">
        <f t="shared" si="130"/>
        <v>92.186000000000007</v>
      </c>
      <c r="R909" s="6">
        <f t="shared" si="131"/>
        <v>0.92186000000000012</v>
      </c>
      <c r="S909">
        <f t="shared" si="132"/>
        <v>0.85</v>
      </c>
      <c r="T909">
        <f>COUNTIF($A$2:$A909,A909)-1</f>
        <v>75</v>
      </c>
      <c r="U909" s="6">
        <f t="shared" si="133"/>
        <v>0.69944256388550152</v>
      </c>
      <c r="V909" s="6" t="str">
        <f t="shared" si="134"/>
        <v>Needs Check</v>
      </c>
    </row>
    <row r="910" spans="1:22" x14ac:dyDescent="0.25">
      <c r="A910" t="s">
        <v>17</v>
      </c>
      <c r="B910" s="5">
        <v>45459</v>
      </c>
      <c r="C910">
        <v>7</v>
      </c>
      <c r="D910">
        <v>40.6</v>
      </c>
      <c r="E910">
        <v>10.9</v>
      </c>
      <c r="F910">
        <v>0</v>
      </c>
      <c r="H910">
        <v>0</v>
      </c>
      <c r="I910">
        <v>0</v>
      </c>
      <c r="J910">
        <v>0</v>
      </c>
      <c r="K910">
        <v>640.98</v>
      </c>
      <c r="L910">
        <f t="shared" si="126"/>
        <v>77</v>
      </c>
      <c r="M910">
        <f t="shared" si="127"/>
        <v>822</v>
      </c>
      <c r="N910">
        <f t="shared" si="128"/>
        <v>5</v>
      </c>
      <c r="O910">
        <f>IFERROR(E910 / VLOOKUP(A910, Baselines!A:B, 2, FALSE) * 100, 0)</f>
        <v>35.350259451445503</v>
      </c>
      <c r="P910" s="6">
        <f t="shared" si="129"/>
        <v>0.19537334659240618</v>
      </c>
      <c r="Q910">
        <f t="shared" si="130"/>
        <v>91.78</v>
      </c>
      <c r="R910" s="6">
        <f t="shared" si="131"/>
        <v>0.91780000000000006</v>
      </c>
      <c r="S910">
        <f t="shared" si="132"/>
        <v>0.85</v>
      </c>
      <c r="T910">
        <f>COUNTIF($A$2:$A910,A910)-1</f>
        <v>76</v>
      </c>
      <c r="U910" s="6">
        <f t="shared" si="133"/>
        <v>0.15241660887713385</v>
      </c>
      <c r="V910" s="6" t="str">
        <f t="shared" si="134"/>
        <v>Critical</v>
      </c>
    </row>
    <row r="911" spans="1:22" x14ac:dyDescent="0.25">
      <c r="A911" t="s">
        <v>17</v>
      </c>
      <c r="B911" s="5">
        <v>45466</v>
      </c>
      <c r="C911">
        <v>6</v>
      </c>
      <c r="D911">
        <v>16.2</v>
      </c>
      <c r="E911">
        <v>47.1</v>
      </c>
      <c r="F911">
        <v>0</v>
      </c>
      <c r="H911">
        <v>0</v>
      </c>
      <c r="I911">
        <v>0</v>
      </c>
      <c r="J911">
        <v>0</v>
      </c>
      <c r="K911">
        <v>95.84</v>
      </c>
      <c r="L911">
        <f t="shared" si="126"/>
        <v>78</v>
      </c>
      <c r="M911">
        <f t="shared" si="127"/>
        <v>838.2</v>
      </c>
      <c r="N911">
        <f t="shared" si="128"/>
        <v>5</v>
      </c>
      <c r="O911">
        <f>IFERROR(E911 / VLOOKUP(A911, Baselines!A:B, 2, FALSE) * 100, 0)</f>
        <v>152.75203854707186</v>
      </c>
      <c r="P911" s="6">
        <f t="shared" si="129"/>
        <v>0.84422794720204886</v>
      </c>
      <c r="Q911">
        <f t="shared" si="130"/>
        <v>91.617999999999995</v>
      </c>
      <c r="R911" s="6">
        <f t="shared" si="131"/>
        <v>0.91617999999999999</v>
      </c>
      <c r="S911">
        <f t="shared" si="132"/>
        <v>0.85</v>
      </c>
      <c r="T911">
        <f>COUNTIF($A$2:$A911,A911)-1</f>
        <v>77</v>
      </c>
      <c r="U911" s="6">
        <f t="shared" si="133"/>
        <v>0.65744504656743719</v>
      </c>
      <c r="V911" s="6" t="str">
        <f t="shared" si="134"/>
        <v>Needs Check</v>
      </c>
    </row>
    <row r="912" spans="1:22" x14ac:dyDescent="0.25">
      <c r="A912" t="s">
        <v>17</v>
      </c>
      <c r="B912" s="5">
        <v>45473</v>
      </c>
      <c r="C912">
        <v>7</v>
      </c>
      <c r="D912">
        <v>12.6</v>
      </c>
      <c r="E912">
        <v>26.2</v>
      </c>
      <c r="F912">
        <v>0</v>
      </c>
      <c r="H912">
        <v>0</v>
      </c>
      <c r="I912">
        <v>0</v>
      </c>
      <c r="J912">
        <v>0</v>
      </c>
      <c r="K912">
        <v>212.76</v>
      </c>
      <c r="L912">
        <f t="shared" si="126"/>
        <v>79</v>
      </c>
      <c r="M912">
        <f t="shared" si="127"/>
        <v>850.80000000000007</v>
      </c>
      <c r="N912">
        <f t="shared" si="128"/>
        <v>5</v>
      </c>
      <c r="O912">
        <f>IFERROR(E912 / VLOOKUP(A912, Baselines!A:B, 2, FALSE) * 100, 0)</f>
        <v>84.970348406226805</v>
      </c>
      <c r="P912" s="6">
        <f t="shared" si="129"/>
        <v>0.46961299823128827</v>
      </c>
      <c r="Q912">
        <f t="shared" si="130"/>
        <v>91.49199999999999</v>
      </c>
      <c r="R912" s="6">
        <f t="shared" si="131"/>
        <v>0.91491999999999996</v>
      </c>
      <c r="S912">
        <f t="shared" si="132"/>
        <v>0.85</v>
      </c>
      <c r="T912">
        <f>COUNTIF($A$2:$A912,A912)-1</f>
        <v>78</v>
      </c>
      <c r="U912" s="6">
        <f t="shared" si="133"/>
        <v>0.36520957569050472</v>
      </c>
      <c r="V912" s="6" t="str">
        <f t="shared" si="134"/>
        <v>Needs Check</v>
      </c>
    </row>
    <row r="913" spans="1:22" x14ac:dyDescent="0.25">
      <c r="A913" t="s">
        <v>17</v>
      </c>
      <c r="B913" s="5">
        <v>45480</v>
      </c>
      <c r="C913">
        <v>5</v>
      </c>
      <c r="D913">
        <v>23.5</v>
      </c>
      <c r="E913">
        <v>25</v>
      </c>
      <c r="F913">
        <v>0</v>
      </c>
      <c r="H913">
        <v>0</v>
      </c>
      <c r="I913">
        <v>0</v>
      </c>
      <c r="J913">
        <v>0</v>
      </c>
      <c r="K913">
        <v>177.76</v>
      </c>
      <c r="L913">
        <f t="shared" si="126"/>
        <v>80</v>
      </c>
      <c r="M913">
        <f t="shared" si="127"/>
        <v>874.30000000000007</v>
      </c>
      <c r="N913">
        <f t="shared" si="128"/>
        <v>5</v>
      </c>
      <c r="O913">
        <f>IFERROR(E913 / VLOOKUP(A913, Baselines!A:B, 2, FALSE) * 100, 0)</f>
        <v>81.07857672349887</v>
      </c>
      <c r="P913" s="6">
        <f t="shared" si="129"/>
        <v>0.44810400594588579</v>
      </c>
      <c r="Q913">
        <f t="shared" si="130"/>
        <v>91.257000000000005</v>
      </c>
      <c r="R913" s="6">
        <f t="shared" si="131"/>
        <v>0.9125700000000001</v>
      </c>
      <c r="S913">
        <f t="shared" si="132"/>
        <v>0.85</v>
      </c>
      <c r="T913">
        <f>COUNTIF($A$2:$A913,A913)-1</f>
        <v>79</v>
      </c>
      <c r="U913" s="6">
        <f t="shared" si="133"/>
        <v>0.34758733180013152</v>
      </c>
      <c r="V913" s="6" t="str">
        <f t="shared" si="134"/>
        <v>Needs Check</v>
      </c>
    </row>
    <row r="914" spans="1:22" x14ac:dyDescent="0.25">
      <c r="A914" t="s">
        <v>17</v>
      </c>
      <c r="B914" s="5">
        <v>45487</v>
      </c>
      <c r="C914">
        <v>3</v>
      </c>
      <c r="D914">
        <v>12</v>
      </c>
      <c r="E914">
        <v>23.1</v>
      </c>
      <c r="F914">
        <v>0</v>
      </c>
      <c r="H914">
        <v>0</v>
      </c>
      <c r="I914">
        <v>0</v>
      </c>
      <c r="J914">
        <v>0</v>
      </c>
      <c r="K914">
        <v>182.17</v>
      </c>
      <c r="L914">
        <f t="shared" si="126"/>
        <v>81</v>
      </c>
      <c r="M914">
        <f t="shared" si="127"/>
        <v>886.30000000000007</v>
      </c>
      <c r="N914">
        <f t="shared" si="128"/>
        <v>5</v>
      </c>
      <c r="O914">
        <f>IFERROR(E914 / VLOOKUP(A914, Baselines!A:B, 2, FALSE) * 100, 0)</f>
        <v>74.91660489251295</v>
      </c>
      <c r="P914" s="6">
        <f t="shared" si="129"/>
        <v>0.41404810149399845</v>
      </c>
      <c r="Q914">
        <f t="shared" si="130"/>
        <v>91.137</v>
      </c>
      <c r="R914" s="6">
        <f t="shared" si="131"/>
        <v>0.91137000000000001</v>
      </c>
      <c r="S914">
        <f t="shared" si="132"/>
        <v>0.85</v>
      </c>
      <c r="T914">
        <f>COUNTIF($A$2:$A914,A914)-1</f>
        <v>80</v>
      </c>
      <c r="U914" s="6">
        <f t="shared" si="133"/>
        <v>0.32074836551979757</v>
      </c>
      <c r="V914" s="6" t="str">
        <f t="shared" si="134"/>
        <v>Needs Check</v>
      </c>
    </row>
    <row r="915" spans="1:22" x14ac:dyDescent="0.25">
      <c r="A915" t="s">
        <v>17</v>
      </c>
      <c r="B915" s="5">
        <v>45494</v>
      </c>
      <c r="C915">
        <v>5</v>
      </c>
      <c r="D915">
        <v>3</v>
      </c>
      <c r="E915">
        <v>23.4</v>
      </c>
      <c r="F915">
        <v>0</v>
      </c>
      <c r="H915">
        <v>0</v>
      </c>
      <c r="I915">
        <v>0</v>
      </c>
      <c r="J915">
        <v>0</v>
      </c>
      <c r="K915">
        <v>45.9</v>
      </c>
      <c r="L915">
        <f t="shared" si="126"/>
        <v>82</v>
      </c>
      <c r="M915">
        <f t="shared" si="127"/>
        <v>889.30000000000007</v>
      </c>
      <c r="N915">
        <f t="shared" si="128"/>
        <v>5</v>
      </c>
      <c r="O915">
        <f>IFERROR(E915 / VLOOKUP(A915, Baselines!A:B, 2, FALSE) * 100, 0)</f>
        <v>75.889547813194937</v>
      </c>
      <c r="P915" s="6">
        <f t="shared" si="129"/>
        <v>0.4194253495653491</v>
      </c>
      <c r="Q915">
        <f t="shared" si="130"/>
        <v>91.106999999999999</v>
      </c>
      <c r="R915" s="6">
        <f t="shared" si="131"/>
        <v>0.91107000000000005</v>
      </c>
      <c r="S915">
        <f t="shared" si="132"/>
        <v>0.85</v>
      </c>
      <c r="T915">
        <f>COUNTIF($A$2:$A915,A915)-1</f>
        <v>81</v>
      </c>
      <c r="U915" s="6">
        <f t="shared" si="133"/>
        <v>0.32480697524422719</v>
      </c>
      <c r="V915" s="6" t="str">
        <f t="shared" si="134"/>
        <v>Needs Check</v>
      </c>
    </row>
    <row r="916" spans="1:22" x14ac:dyDescent="0.25">
      <c r="A916" t="s">
        <v>17</v>
      </c>
      <c r="B916" s="5">
        <v>45501</v>
      </c>
      <c r="C916">
        <v>6</v>
      </c>
      <c r="D916">
        <v>21.6</v>
      </c>
      <c r="E916">
        <v>39.299999999999997</v>
      </c>
      <c r="F916">
        <v>0</v>
      </c>
      <c r="H916">
        <v>0</v>
      </c>
      <c r="I916">
        <v>0</v>
      </c>
      <c r="J916">
        <v>0</v>
      </c>
      <c r="K916">
        <v>164.45</v>
      </c>
      <c r="L916">
        <f t="shared" si="126"/>
        <v>83</v>
      </c>
      <c r="M916">
        <f t="shared" si="127"/>
        <v>910.90000000000009</v>
      </c>
      <c r="N916">
        <f t="shared" si="128"/>
        <v>5</v>
      </c>
      <c r="O916">
        <f>IFERROR(E916 / VLOOKUP(A916, Baselines!A:B, 2, FALSE) * 100, 0)</f>
        <v>127.45552260934021</v>
      </c>
      <c r="P916" s="6">
        <f t="shared" si="129"/>
        <v>0.70441949734693243</v>
      </c>
      <c r="Q916">
        <f t="shared" si="130"/>
        <v>90.891000000000005</v>
      </c>
      <c r="R916" s="6">
        <f t="shared" si="131"/>
        <v>0.90891000000000011</v>
      </c>
      <c r="S916">
        <f t="shared" si="132"/>
        <v>0.85</v>
      </c>
      <c r="T916">
        <f>COUNTIF($A$2:$A916,A916)-1</f>
        <v>82</v>
      </c>
      <c r="U916" s="6">
        <f t="shared" si="133"/>
        <v>0.54421583653356032</v>
      </c>
      <c r="V916" s="6" t="str">
        <f t="shared" si="134"/>
        <v>Needs Check</v>
      </c>
    </row>
    <row r="917" spans="1:22" x14ac:dyDescent="0.25">
      <c r="A917" t="s">
        <v>17</v>
      </c>
      <c r="B917" s="5">
        <v>45508</v>
      </c>
      <c r="C917">
        <v>2</v>
      </c>
      <c r="D917">
        <v>4.5999999999999996</v>
      </c>
      <c r="E917">
        <v>25.9</v>
      </c>
      <c r="F917">
        <v>0</v>
      </c>
      <c r="H917">
        <v>0</v>
      </c>
      <c r="I917">
        <v>0</v>
      </c>
      <c r="J917">
        <v>0</v>
      </c>
      <c r="K917">
        <v>25.72</v>
      </c>
      <c r="L917">
        <f t="shared" si="126"/>
        <v>84</v>
      </c>
      <c r="M917">
        <f t="shared" si="127"/>
        <v>915.50000000000011</v>
      </c>
      <c r="N917">
        <f t="shared" si="128"/>
        <v>5</v>
      </c>
      <c r="O917">
        <f>IFERROR(E917 / VLOOKUP(A917, Baselines!A:B, 2, FALSE) * 100, 0)</f>
        <v>83.997405485544817</v>
      </c>
      <c r="P917" s="6">
        <f t="shared" si="129"/>
        <v>0.46423575015993762</v>
      </c>
      <c r="Q917">
        <f t="shared" si="130"/>
        <v>90.844999999999999</v>
      </c>
      <c r="R917" s="6">
        <f t="shared" si="131"/>
        <v>0.90844999999999998</v>
      </c>
      <c r="S917">
        <f t="shared" si="132"/>
        <v>0.85</v>
      </c>
      <c r="T917">
        <f>COUNTIF($A$2:$A917,A917)-1</f>
        <v>83</v>
      </c>
      <c r="U917" s="6">
        <f t="shared" si="133"/>
        <v>0.35847472214787601</v>
      </c>
      <c r="V917" s="6" t="str">
        <f t="shared" si="134"/>
        <v>Needs Check</v>
      </c>
    </row>
    <row r="918" spans="1:22" x14ac:dyDescent="0.25">
      <c r="A918" t="s">
        <v>17</v>
      </c>
      <c r="B918" s="5">
        <v>45515</v>
      </c>
      <c r="C918">
        <v>4</v>
      </c>
      <c r="D918">
        <v>7.2</v>
      </c>
      <c r="E918">
        <v>34.9</v>
      </c>
      <c r="F918">
        <v>0</v>
      </c>
      <c r="H918">
        <v>0</v>
      </c>
      <c r="I918">
        <v>0</v>
      </c>
      <c r="J918">
        <v>0</v>
      </c>
      <c r="K918">
        <v>129.75</v>
      </c>
      <c r="L918">
        <f t="shared" si="126"/>
        <v>85</v>
      </c>
      <c r="M918">
        <f t="shared" si="127"/>
        <v>922.70000000000016</v>
      </c>
      <c r="N918">
        <f t="shared" si="128"/>
        <v>5</v>
      </c>
      <c r="O918">
        <f>IFERROR(E918 / VLOOKUP(A918, Baselines!A:B, 2, FALSE) * 100, 0)</f>
        <v>113.18569310600441</v>
      </c>
      <c r="P918" s="6">
        <f t="shared" si="129"/>
        <v>0.62555319230045647</v>
      </c>
      <c r="Q918">
        <f t="shared" si="130"/>
        <v>90.772999999999996</v>
      </c>
      <c r="R918" s="6">
        <f t="shared" si="131"/>
        <v>0.90772999999999993</v>
      </c>
      <c r="S918">
        <f t="shared" si="132"/>
        <v>0.85</v>
      </c>
      <c r="T918">
        <f>COUNTIF($A$2:$A918,A918)-1</f>
        <v>84</v>
      </c>
      <c r="U918" s="6">
        <f t="shared" si="133"/>
        <v>0.48265838935985933</v>
      </c>
      <c r="V918" s="6" t="str">
        <f t="shared" si="134"/>
        <v>Needs Check</v>
      </c>
    </row>
    <row r="919" spans="1:22" x14ac:dyDescent="0.25">
      <c r="A919" t="s">
        <v>17</v>
      </c>
      <c r="B919" s="5">
        <v>45522</v>
      </c>
      <c r="C919">
        <v>2</v>
      </c>
      <c r="D919">
        <v>2.4</v>
      </c>
      <c r="E919">
        <v>46.7</v>
      </c>
      <c r="F919">
        <v>0</v>
      </c>
      <c r="H919">
        <v>0</v>
      </c>
      <c r="I919">
        <v>0</v>
      </c>
      <c r="J919">
        <v>0</v>
      </c>
      <c r="K919">
        <v>46.25</v>
      </c>
      <c r="L919">
        <f t="shared" si="126"/>
        <v>86</v>
      </c>
      <c r="M919">
        <f t="shared" si="127"/>
        <v>925.10000000000014</v>
      </c>
      <c r="N919">
        <f t="shared" si="128"/>
        <v>5</v>
      </c>
      <c r="O919">
        <f>IFERROR(E919 / VLOOKUP(A919, Baselines!A:B, 2, FALSE) * 100, 0)</f>
        <v>151.45478131949588</v>
      </c>
      <c r="P919" s="6">
        <f t="shared" si="129"/>
        <v>0.83705828310691466</v>
      </c>
      <c r="Q919">
        <f t="shared" si="130"/>
        <v>90.748999999999995</v>
      </c>
      <c r="R919" s="6">
        <f t="shared" si="131"/>
        <v>0.90748999999999991</v>
      </c>
      <c r="S919">
        <f t="shared" si="132"/>
        <v>0.85</v>
      </c>
      <c r="T919">
        <f>COUNTIF($A$2:$A919,A919)-1</f>
        <v>85</v>
      </c>
      <c r="U919" s="6">
        <f t="shared" si="133"/>
        <v>0.64567871813618982</v>
      </c>
      <c r="V919" s="6" t="str">
        <f t="shared" si="134"/>
        <v>Needs Check</v>
      </c>
    </row>
    <row r="920" spans="1:22" x14ac:dyDescent="0.25">
      <c r="A920" t="s">
        <v>17</v>
      </c>
      <c r="B920" s="5">
        <v>45529</v>
      </c>
      <c r="C920">
        <v>3</v>
      </c>
      <c r="D920">
        <v>12.3</v>
      </c>
      <c r="E920">
        <v>31.7</v>
      </c>
      <c r="F920">
        <v>0</v>
      </c>
      <c r="H920">
        <v>0</v>
      </c>
      <c r="I920">
        <v>0</v>
      </c>
      <c r="J920">
        <v>0</v>
      </c>
      <c r="K920">
        <v>189.06</v>
      </c>
      <c r="L920">
        <f t="shared" si="126"/>
        <v>87</v>
      </c>
      <c r="M920">
        <f t="shared" si="127"/>
        <v>937.40000000000009</v>
      </c>
      <c r="N920">
        <f t="shared" si="128"/>
        <v>5</v>
      </c>
      <c r="O920">
        <f>IFERROR(E920 / VLOOKUP(A920, Baselines!A:B, 2, FALSE) * 100, 0)</f>
        <v>102.80763528539656</v>
      </c>
      <c r="P920" s="6">
        <f t="shared" si="129"/>
        <v>0.56819587953938311</v>
      </c>
      <c r="Q920">
        <f t="shared" si="130"/>
        <v>90.625999999999991</v>
      </c>
      <c r="R920" s="6">
        <f t="shared" si="131"/>
        <v>0.90625999999999995</v>
      </c>
      <c r="S920">
        <f t="shared" si="132"/>
        <v>0.85</v>
      </c>
      <c r="T920">
        <f>COUNTIF($A$2:$A920,A920)-1</f>
        <v>86</v>
      </c>
      <c r="U920" s="6">
        <f t="shared" si="133"/>
        <v>0.4376932181226571</v>
      </c>
      <c r="V920" s="6" t="str">
        <f t="shared" si="134"/>
        <v>Needs Check</v>
      </c>
    </row>
    <row r="921" spans="1:22" x14ac:dyDescent="0.25">
      <c r="A921" t="s">
        <v>17</v>
      </c>
      <c r="B921" s="5">
        <v>45536</v>
      </c>
      <c r="C921">
        <v>4</v>
      </c>
      <c r="D921">
        <v>16.399999999999999</v>
      </c>
      <c r="E921">
        <v>21.9</v>
      </c>
      <c r="F921">
        <v>0</v>
      </c>
      <c r="H921">
        <v>0</v>
      </c>
      <c r="I921">
        <v>0</v>
      </c>
      <c r="J921">
        <v>0</v>
      </c>
      <c r="K921">
        <v>231.99</v>
      </c>
      <c r="L921">
        <f t="shared" si="126"/>
        <v>88</v>
      </c>
      <c r="M921">
        <f t="shared" si="127"/>
        <v>953.80000000000007</v>
      </c>
      <c r="N921">
        <f t="shared" si="128"/>
        <v>5</v>
      </c>
      <c r="O921">
        <f>IFERROR(E921 / VLOOKUP(A921, Baselines!A:B, 2, FALSE) * 100, 0)</f>
        <v>71.024833209785001</v>
      </c>
      <c r="P921" s="6">
        <f t="shared" si="129"/>
        <v>0.39253910920859592</v>
      </c>
      <c r="Q921">
        <f t="shared" si="130"/>
        <v>90.462000000000003</v>
      </c>
      <c r="R921" s="6">
        <f t="shared" si="131"/>
        <v>0.90461999999999998</v>
      </c>
      <c r="S921">
        <f t="shared" si="132"/>
        <v>0.85</v>
      </c>
      <c r="T921">
        <f>COUNTIF($A$2:$A921,A921)-1</f>
        <v>87</v>
      </c>
      <c r="U921" s="6">
        <f t="shared" si="133"/>
        <v>0.30183391962643802</v>
      </c>
      <c r="V921" s="6" t="str">
        <f t="shared" si="134"/>
        <v>Needs Check</v>
      </c>
    </row>
    <row r="922" spans="1:22" x14ac:dyDescent="0.25">
      <c r="A922" t="s">
        <v>17</v>
      </c>
      <c r="B922" s="5">
        <v>45543</v>
      </c>
      <c r="C922">
        <v>1</v>
      </c>
      <c r="D922">
        <v>4.0999999999999996</v>
      </c>
      <c r="E922">
        <v>21.3</v>
      </c>
      <c r="F922">
        <v>0</v>
      </c>
      <c r="H922">
        <v>0</v>
      </c>
      <c r="I922">
        <v>0</v>
      </c>
      <c r="J922">
        <v>0</v>
      </c>
      <c r="K922">
        <v>48.66</v>
      </c>
      <c r="L922">
        <f t="shared" si="126"/>
        <v>89</v>
      </c>
      <c r="M922">
        <f t="shared" si="127"/>
        <v>957.90000000000009</v>
      </c>
      <c r="N922">
        <f t="shared" si="128"/>
        <v>5</v>
      </c>
      <c r="O922">
        <f>IFERROR(E922 / VLOOKUP(A922, Baselines!A:B, 2, FALSE) * 100, 0)</f>
        <v>69.078947368421041</v>
      </c>
      <c r="P922" s="6">
        <f t="shared" si="129"/>
        <v>0.38178461306589473</v>
      </c>
      <c r="Q922">
        <f t="shared" si="130"/>
        <v>90.420999999999992</v>
      </c>
      <c r="R922" s="6">
        <f t="shared" si="131"/>
        <v>0.90420999999999996</v>
      </c>
      <c r="S922">
        <f t="shared" si="132"/>
        <v>0.85</v>
      </c>
      <c r="T922">
        <f>COUNTIF($A$2:$A922,A922)-1</f>
        <v>88</v>
      </c>
      <c r="U922" s="6">
        <f t="shared" si="133"/>
        <v>0.29343144523326575</v>
      </c>
      <c r="V922" s="6" t="str">
        <f t="shared" si="134"/>
        <v>Critical</v>
      </c>
    </row>
    <row r="923" spans="1:22" x14ac:dyDescent="0.25">
      <c r="A923" t="s">
        <v>17</v>
      </c>
      <c r="B923" s="5">
        <v>45550</v>
      </c>
      <c r="C923">
        <v>0</v>
      </c>
      <c r="D923">
        <v>0</v>
      </c>
      <c r="E923">
        <v>0</v>
      </c>
      <c r="F923">
        <v>0</v>
      </c>
      <c r="H923">
        <v>0</v>
      </c>
      <c r="I923">
        <v>0</v>
      </c>
      <c r="J923">
        <v>0</v>
      </c>
      <c r="K923">
        <v>0</v>
      </c>
      <c r="L923">
        <f t="shared" si="126"/>
        <v>90</v>
      </c>
      <c r="M923">
        <f t="shared" si="127"/>
        <v>957.90000000000009</v>
      </c>
      <c r="N923">
        <f t="shared" si="128"/>
        <v>5</v>
      </c>
      <c r="O923">
        <f>IFERROR(E923 / VLOOKUP(A923, Baselines!A:B, 2, FALSE) * 100, 0)</f>
        <v>0</v>
      </c>
      <c r="P923" s="6">
        <f t="shared" si="129"/>
        <v>0</v>
      </c>
      <c r="Q923">
        <f t="shared" si="130"/>
        <v>90.420999999999992</v>
      </c>
      <c r="R923" s="6">
        <f t="shared" si="131"/>
        <v>0.90420999999999996</v>
      </c>
      <c r="S923">
        <f t="shared" si="132"/>
        <v>0.85</v>
      </c>
      <c r="T923">
        <f>COUNTIF($A$2:$A923,A923)-1</f>
        <v>89</v>
      </c>
      <c r="U923" s="6">
        <f t="shared" si="133"/>
        <v>0</v>
      </c>
      <c r="V923" s="6" t="str">
        <f t="shared" si="134"/>
        <v>Critical</v>
      </c>
    </row>
    <row r="924" spans="1:22" x14ac:dyDescent="0.25">
      <c r="A924" t="s">
        <v>17</v>
      </c>
      <c r="B924" s="5">
        <v>45557</v>
      </c>
      <c r="C924">
        <v>6</v>
      </c>
      <c r="D924">
        <v>18</v>
      </c>
      <c r="E924">
        <v>29.1</v>
      </c>
      <c r="F924">
        <v>0</v>
      </c>
      <c r="H924">
        <v>0</v>
      </c>
      <c r="I924">
        <v>0</v>
      </c>
      <c r="J924">
        <v>0</v>
      </c>
      <c r="K924">
        <v>140.43</v>
      </c>
      <c r="L924">
        <f t="shared" si="126"/>
        <v>91</v>
      </c>
      <c r="M924">
        <f t="shared" si="127"/>
        <v>975.90000000000009</v>
      </c>
      <c r="N924">
        <f t="shared" si="128"/>
        <v>5</v>
      </c>
      <c r="O924">
        <f>IFERROR(E924 / VLOOKUP(A924, Baselines!A:B, 2, FALSE) * 100, 0)</f>
        <v>94.375463306152682</v>
      </c>
      <c r="P924" s="6">
        <f t="shared" si="129"/>
        <v>0.52159306292101104</v>
      </c>
      <c r="Q924">
        <f t="shared" si="130"/>
        <v>90.241</v>
      </c>
      <c r="R924" s="6">
        <f t="shared" si="131"/>
        <v>0.90241000000000005</v>
      </c>
      <c r="S924">
        <f t="shared" si="132"/>
        <v>0.85</v>
      </c>
      <c r="T924">
        <f>COUNTIF($A$2:$A924,A924)-1</f>
        <v>90</v>
      </c>
      <c r="U924" s="6">
        <f t="shared" si="133"/>
        <v>0.40008717652396714</v>
      </c>
      <c r="V924" s="6" t="str">
        <f t="shared" si="134"/>
        <v>Needs Check</v>
      </c>
    </row>
    <row r="925" spans="1:22" x14ac:dyDescent="0.25">
      <c r="A925" t="s">
        <v>17</v>
      </c>
      <c r="B925" s="5">
        <v>45564</v>
      </c>
      <c r="C925">
        <v>7</v>
      </c>
      <c r="D925">
        <v>14</v>
      </c>
      <c r="E925">
        <v>41.2</v>
      </c>
      <c r="F925">
        <v>0</v>
      </c>
      <c r="H925">
        <v>0</v>
      </c>
      <c r="I925">
        <v>0</v>
      </c>
      <c r="J925">
        <v>0</v>
      </c>
      <c r="K925">
        <v>201.84</v>
      </c>
      <c r="L925">
        <f t="shared" si="126"/>
        <v>92</v>
      </c>
      <c r="M925">
        <f t="shared" si="127"/>
        <v>989.90000000000009</v>
      </c>
      <c r="N925">
        <f t="shared" si="128"/>
        <v>5</v>
      </c>
      <c r="O925">
        <f>IFERROR(E925 / VLOOKUP(A925, Baselines!A:B, 2, FALSE) * 100, 0)</f>
        <v>133.61749444032614</v>
      </c>
      <c r="P925" s="6">
        <f t="shared" si="129"/>
        <v>0.73847540179881987</v>
      </c>
      <c r="Q925">
        <f t="shared" si="130"/>
        <v>90.100999999999999</v>
      </c>
      <c r="R925" s="6">
        <f t="shared" si="131"/>
        <v>0.90100999999999998</v>
      </c>
      <c r="S925">
        <f t="shared" si="132"/>
        <v>0.85</v>
      </c>
      <c r="T925">
        <f>COUNTIF($A$2:$A925,A925)-1</f>
        <v>91</v>
      </c>
      <c r="U925" s="6">
        <f t="shared" si="133"/>
        <v>0.56556766350854148</v>
      </c>
      <c r="V925" s="6" t="str">
        <f t="shared" si="134"/>
        <v>Needs Check</v>
      </c>
    </row>
    <row r="926" spans="1:22" x14ac:dyDescent="0.25">
      <c r="A926" t="s">
        <v>17</v>
      </c>
      <c r="B926" s="5">
        <v>45571</v>
      </c>
      <c r="C926">
        <v>7</v>
      </c>
      <c r="D926">
        <v>22.4</v>
      </c>
      <c r="E926">
        <v>31.3</v>
      </c>
      <c r="F926">
        <v>0</v>
      </c>
      <c r="H926">
        <v>0</v>
      </c>
      <c r="I926">
        <v>0</v>
      </c>
      <c r="J926">
        <v>0</v>
      </c>
      <c r="K926">
        <v>321.54000000000002</v>
      </c>
      <c r="L926">
        <f t="shared" si="126"/>
        <v>93</v>
      </c>
      <c r="M926">
        <f t="shared" si="127"/>
        <v>1012.3000000000001</v>
      </c>
      <c r="N926">
        <f t="shared" si="128"/>
        <v>5</v>
      </c>
      <c r="O926">
        <f>IFERROR(E926 / VLOOKUP(A926, Baselines!A:B, 2, FALSE) * 100, 0)</f>
        <v>101.51037805782057</v>
      </c>
      <c r="P926" s="6">
        <f t="shared" si="129"/>
        <v>0.56102621544424902</v>
      </c>
      <c r="Q926">
        <f t="shared" si="130"/>
        <v>89.876999999999995</v>
      </c>
      <c r="R926" s="6">
        <f t="shared" si="131"/>
        <v>0.89876999999999996</v>
      </c>
      <c r="S926">
        <f t="shared" si="132"/>
        <v>0.85</v>
      </c>
      <c r="T926">
        <f>COUNTIF($A$2:$A926,A926)-1</f>
        <v>92</v>
      </c>
      <c r="U926" s="6">
        <f t="shared" si="133"/>
        <v>0.42859850190660354</v>
      </c>
      <c r="V926" s="6" t="str">
        <f t="shared" si="134"/>
        <v>Needs Check</v>
      </c>
    </row>
    <row r="927" spans="1:22" x14ac:dyDescent="0.25">
      <c r="A927" t="s">
        <v>17</v>
      </c>
      <c r="B927" s="5">
        <v>45578</v>
      </c>
      <c r="C927">
        <v>6</v>
      </c>
      <c r="D927">
        <v>19.8</v>
      </c>
      <c r="E927">
        <v>38.700000000000003</v>
      </c>
      <c r="F927">
        <v>0</v>
      </c>
      <c r="H927">
        <v>0</v>
      </c>
      <c r="I927">
        <v>0</v>
      </c>
      <c r="J927">
        <v>0</v>
      </c>
      <c r="K927">
        <v>194.07</v>
      </c>
      <c r="L927">
        <f t="shared" si="126"/>
        <v>94</v>
      </c>
      <c r="M927">
        <f t="shared" si="127"/>
        <v>1032.1000000000001</v>
      </c>
      <c r="N927">
        <f t="shared" si="128"/>
        <v>5</v>
      </c>
      <c r="O927">
        <f>IFERROR(E927 / VLOOKUP(A927, Baselines!A:B, 2, FALSE) * 100, 0)</f>
        <v>125.50963676797625</v>
      </c>
      <c r="P927" s="6">
        <f t="shared" si="129"/>
        <v>0.69366500120423125</v>
      </c>
      <c r="Q927">
        <f t="shared" si="130"/>
        <v>89.679000000000002</v>
      </c>
      <c r="R927" s="6">
        <f t="shared" si="131"/>
        <v>0.89678999999999998</v>
      </c>
      <c r="S927">
        <f t="shared" si="132"/>
        <v>0.85</v>
      </c>
      <c r="T927">
        <f>COUNTIF($A$2:$A927,A927)-1</f>
        <v>93</v>
      </c>
      <c r="U927" s="6">
        <f t="shared" si="133"/>
        <v>0.52876106096545117</v>
      </c>
      <c r="V927" s="6" t="str">
        <f t="shared" si="134"/>
        <v>Needs Check</v>
      </c>
    </row>
    <row r="928" spans="1:22" x14ac:dyDescent="0.25">
      <c r="A928" t="s">
        <v>17</v>
      </c>
      <c r="B928" s="5">
        <v>45585</v>
      </c>
      <c r="C928">
        <v>3</v>
      </c>
      <c r="D928">
        <v>9.6000000000000014</v>
      </c>
      <c r="E928">
        <v>40</v>
      </c>
      <c r="F928">
        <v>0</v>
      </c>
      <c r="H928">
        <v>0</v>
      </c>
      <c r="I928">
        <v>0</v>
      </c>
      <c r="J928">
        <v>0</v>
      </c>
      <c r="K928">
        <v>146.15</v>
      </c>
      <c r="L928">
        <f t="shared" si="126"/>
        <v>95</v>
      </c>
      <c r="M928">
        <f t="shared" si="127"/>
        <v>1041.7</v>
      </c>
      <c r="N928">
        <f t="shared" si="128"/>
        <v>5</v>
      </c>
      <c r="O928">
        <f>IFERROR(E928 / VLOOKUP(A928, Baselines!A:B, 2, FALSE) * 100, 0)</f>
        <v>129.72572275759816</v>
      </c>
      <c r="P928" s="6">
        <f t="shared" si="129"/>
        <v>0.71696640951341717</v>
      </c>
      <c r="Q928">
        <f t="shared" si="130"/>
        <v>89.582999999999998</v>
      </c>
      <c r="R928" s="6">
        <f t="shared" si="131"/>
        <v>0.89583000000000002</v>
      </c>
      <c r="S928">
        <f t="shared" si="132"/>
        <v>0.85</v>
      </c>
      <c r="T928">
        <f>COUNTIF($A$2:$A928,A928)-1</f>
        <v>94</v>
      </c>
      <c r="U928" s="6">
        <f t="shared" si="133"/>
        <v>0.54593801583924384</v>
      </c>
      <c r="V928" s="6" t="str">
        <f t="shared" si="134"/>
        <v>Needs Check</v>
      </c>
    </row>
    <row r="929" spans="1:22" x14ac:dyDescent="0.25">
      <c r="A929" t="s">
        <v>17</v>
      </c>
      <c r="B929" s="5">
        <v>45592</v>
      </c>
      <c r="C929">
        <v>0</v>
      </c>
      <c r="D929">
        <v>0</v>
      </c>
      <c r="E929">
        <v>0</v>
      </c>
      <c r="F929">
        <v>0</v>
      </c>
      <c r="H929">
        <v>0</v>
      </c>
      <c r="I929">
        <v>0</v>
      </c>
      <c r="J929">
        <v>0</v>
      </c>
      <c r="K929">
        <v>0</v>
      </c>
      <c r="L929">
        <f t="shared" si="126"/>
        <v>96</v>
      </c>
      <c r="M929">
        <f t="shared" si="127"/>
        <v>1041.7</v>
      </c>
      <c r="N929">
        <f t="shared" si="128"/>
        <v>5</v>
      </c>
      <c r="O929">
        <f>IFERROR(E929 / VLOOKUP(A929, Baselines!A:B, 2, FALSE) * 100, 0)</f>
        <v>0</v>
      </c>
      <c r="P929" s="6">
        <f t="shared" si="129"/>
        <v>0</v>
      </c>
      <c r="Q929">
        <f t="shared" si="130"/>
        <v>89.582999999999998</v>
      </c>
      <c r="R929" s="6">
        <f t="shared" si="131"/>
        <v>0.89583000000000002</v>
      </c>
      <c r="S929">
        <f t="shared" si="132"/>
        <v>0.85</v>
      </c>
      <c r="T929">
        <f>COUNTIF($A$2:$A929,A929)-1</f>
        <v>95</v>
      </c>
      <c r="U929" s="6">
        <f t="shared" si="133"/>
        <v>0</v>
      </c>
      <c r="V929" s="6" t="str">
        <f t="shared" si="134"/>
        <v>Critical</v>
      </c>
    </row>
    <row r="930" spans="1:22" x14ac:dyDescent="0.25">
      <c r="A930" t="s">
        <v>17</v>
      </c>
      <c r="B930" s="5">
        <v>45599</v>
      </c>
      <c r="C930">
        <v>4</v>
      </c>
      <c r="D930">
        <v>21.6</v>
      </c>
      <c r="E930">
        <v>36.5</v>
      </c>
      <c r="F930">
        <v>0</v>
      </c>
      <c r="H930">
        <v>0</v>
      </c>
      <c r="I930">
        <v>0</v>
      </c>
      <c r="J930">
        <v>0</v>
      </c>
      <c r="K930">
        <v>234.41</v>
      </c>
      <c r="L930">
        <f t="shared" si="126"/>
        <v>97</v>
      </c>
      <c r="M930">
        <f t="shared" si="127"/>
        <v>1063.3</v>
      </c>
      <c r="N930">
        <f t="shared" si="128"/>
        <v>5</v>
      </c>
      <c r="O930">
        <f>IFERROR(E930 / VLOOKUP(A930, Baselines!A:B, 2, FALSE) * 100, 0)</f>
        <v>118.37472201630834</v>
      </c>
      <c r="P930" s="6">
        <f t="shared" si="129"/>
        <v>0.65423184868099327</v>
      </c>
      <c r="Q930">
        <f t="shared" si="130"/>
        <v>89.36699999999999</v>
      </c>
      <c r="R930" s="6">
        <f t="shared" si="131"/>
        <v>0.89366999999999985</v>
      </c>
      <c r="S930">
        <f t="shared" si="132"/>
        <v>0.85</v>
      </c>
      <c r="T930">
        <f>COUNTIF($A$2:$A930,A930)-1</f>
        <v>96</v>
      </c>
      <c r="U930" s="6">
        <f t="shared" si="133"/>
        <v>0.49696726977913169</v>
      </c>
      <c r="V930" s="6" t="str">
        <f t="shared" si="134"/>
        <v>Needs Check</v>
      </c>
    </row>
    <row r="931" spans="1:22" x14ac:dyDescent="0.25">
      <c r="A931" t="s">
        <v>17</v>
      </c>
      <c r="B931" s="5">
        <v>45606</v>
      </c>
      <c r="C931">
        <v>5</v>
      </c>
      <c r="D931">
        <v>21.5</v>
      </c>
      <c r="E931">
        <v>32.799999999999997</v>
      </c>
      <c r="F931">
        <v>1</v>
      </c>
      <c r="G931" t="s">
        <v>26</v>
      </c>
      <c r="H931">
        <v>251.13</v>
      </c>
      <c r="I931">
        <v>0</v>
      </c>
      <c r="J931">
        <v>0</v>
      </c>
      <c r="K931">
        <v>164.23</v>
      </c>
      <c r="L931">
        <f t="shared" si="126"/>
        <v>98</v>
      </c>
      <c r="M931">
        <f t="shared" si="127"/>
        <v>1084.8</v>
      </c>
      <c r="N931">
        <f t="shared" si="128"/>
        <v>5</v>
      </c>
      <c r="O931">
        <f>IFERROR(E931 / VLOOKUP(A931, Baselines!A:B, 2, FALSE) * 100, 0)</f>
        <v>106.37509266123051</v>
      </c>
      <c r="P931" s="6">
        <f t="shared" si="129"/>
        <v>0.58791245580100215</v>
      </c>
      <c r="Q931">
        <f t="shared" si="130"/>
        <v>89.152000000000001</v>
      </c>
      <c r="R931" s="6">
        <f t="shared" si="131"/>
        <v>0.89151999999999998</v>
      </c>
      <c r="S931">
        <f t="shared" si="132"/>
        <v>0.85</v>
      </c>
      <c r="T931">
        <f>COUNTIF($A$2:$A931,A931)-1</f>
        <v>97</v>
      </c>
      <c r="U931" s="6">
        <f t="shared" si="133"/>
        <v>0.44551535570635298</v>
      </c>
      <c r="V931" s="6" t="str">
        <f t="shared" si="134"/>
        <v>Needs Check</v>
      </c>
    </row>
    <row r="932" spans="1:22" x14ac:dyDescent="0.25">
      <c r="A932" t="s">
        <v>17</v>
      </c>
      <c r="B932" s="5">
        <v>45613</v>
      </c>
      <c r="C932">
        <v>5</v>
      </c>
      <c r="D932">
        <v>26</v>
      </c>
      <c r="E932">
        <v>20.7</v>
      </c>
      <c r="F932">
        <v>0</v>
      </c>
      <c r="H932">
        <v>0</v>
      </c>
      <c r="I932">
        <v>0</v>
      </c>
      <c r="J932">
        <v>0</v>
      </c>
      <c r="K932">
        <v>309.67</v>
      </c>
      <c r="L932">
        <f t="shared" si="126"/>
        <v>99</v>
      </c>
      <c r="M932">
        <f t="shared" si="127"/>
        <v>1110.8</v>
      </c>
      <c r="N932">
        <f t="shared" si="128"/>
        <v>5</v>
      </c>
      <c r="O932">
        <f>IFERROR(E932 / VLOOKUP(A932, Baselines!A:B, 2, FALSE) * 100, 0)</f>
        <v>67.133061527057052</v>
      </c>
      <c r="P932" s="6">
        <f t="shared" si="129"/>
        <v>0.37103011692319338</v>
      </c>
      <c r="Q932">
        <f t="shared" si="130"/>
        <v>88.89200000000001</v>
      </c>
      <c r="R932" s="6">
        <f t="shared" si="131"/>
        <v>0.88892000000000015</v>
      </c>
      <c r="S932">
        <f t="shared" si="132"/>
        <v>0.85</v>
      </c>
      <c r="T932">
        <f>COUNTIF($A$2:$A932,A932)-1</f>
        <v>98</v>
      </c>
      <c r="U932" s="6">
        <f t="shared" si="133"/>
        <v>0.28034367780506031</v>
      </c>
      <c r="V932" s="6" t="str">
        <f t="shared" si="134"/>
        <v>Critical</v>
      </c>
    </row>
    <row r="933" spans="1:22" x14ac:dyDescent="0.25">
      <c r="A933" t="s">
        <v>17</v>
      </c>
      <c r="B933" s="5">
        <v>45620</v>
      </c>
      <c r="C933">
        <v>6</v>
      </c>
      <c r="D933">
        <v>9.6000000000000014</v>
      </c>
      <c r="E933">
        <v>24.1</v>
      </c>
      <c r="F933">
        <v>0</v>
      </c>
      <c r="H933">
        <v>0</v>
      </c>
      <c r="I933">
        <v>0</v>
      </c>
      <c r="J933">
        <v>0</v>
      </c>
      <c r="K933">
        <v>139.91999999999999</v>
      </c>
      <c r="L933">
        <f t="shared" si="126"/>
        <v>100</v>
      </c>
      <c r="M933">
        <f t="shared" si="127"/>
        <v>1120.3999999999999</v>
      </c>
      <c r="N933">
        <f t="shared" si="128"/>
        <v>5</v>
      </c>
      <c r="O933">
        <f>IFERROR(E933 / VLOOKUP(A933, Baselines!A:B, 2, FALSE) * 100, 0)</f>
        <v>78.159747961452908</v>
      </c>
      <c r="P933" s="6">
        <f t="shared" si="129"/>
        <v>0.4319722617318339</v>
      </c>
      <c r="Q933">
        <f t="shared" si="130"/>
        <v>88.795999999999992</v>
      </c>
      <c r="R933" s="6">
        <f t="shared" si="131"/>
        <v>0.88795999999999997</v>
      </c>
      <c r="S933">
        <f t="shared" si="132"/>
        <v>0.85</v>
      </c>
      <c r="T933">
        <f>COUNTIF($A$2:$A933,A933)-1</f>
        <v>99</v>
      </c>
      <c r="U933" s="6">
        <f t="shared" si="133"/>
        <v>0.32603797609828933</v>
      </c>
      <c r="V933" s="6" t="str">
        <f t="shared" si="134"/>
        <v>Needs Check</v>
      </c>
    </row>
    <row r="934" spans="1:22" x14ac:dyDescent="0.25">
      <c r="A934" t="s">
        <v>17</v>
      </c>
      <c r="B934" s="5">
        <v>45627</v>
      </c>
      <c r="C934">
        <v>2</v>
      </c>
      <c r="D934">
        <v>8.6</v>
      </c>
      <c r="E934">
        <v>39.6</v>
      </c>
      <c r="F934">
        <v>0</v>
      </c>
      <c r="H934">
        <v>0</v>
      </c>
      <c r="I934">
        <v>0</v>
      </c>
      <c r="J934">
        <v>0</v>
      </c>
      <c r="K934">
        <v>150.11000000000001</v>
      </c>
      <c r="L934">
        <f t="shared" si="126"/>
        <v>101</v>
      </c>
      <c r="M934">
        <f t="shared" si="127"/>
        <v>1128.9999999999998</v>
      </c>
      <c r="N934">
        <f t="shared" si="128"/>
        <v>5</v>
      </c>
      <c r="O934">
        <f>IFERROR(E934 / VLOOKUP(A934, Baselines!A:B, 2, FALSE) * 100, 0)</f>
        <v>128.42846553002221</v>
      </c>
      <c r="P934" s="6">
        <f t="shared" si="129"/>
        <v>0.70979674541828308</v>
      </c>
      <c r="Q934">
        <f t="shared" si="130"/>
        <v>88.71</v>
      </c>
      <c r="R934" s="6">
        <f t="shared" si="131"/>
        <v>0.88709999999999989</v>
      </c>
      <c r="S934">
        <f t="shared" si="132"/>
        <v>0.85</v>
      </c>
      <c r="T934">
        <f>COUNTIF($A$2:$A934,A934)-1</f>
        <v>100</v>
      </c>
      <c r="U934" s="6">
        <f t="shared" si="133"/>
        <v>0.53521158893147502</v>
      </c>
      <c r="V934" s="6" t="str">
        <f t="shared" si="134"/>
        <v>Needs Check</v>
      </c>
    </row>
    <row r="935" spans="1:22" x14ac:dyDescent="0.25">
      <c r="A935" t="s">
        <v>17</v>
      </c>
      <c r="B935" s="5">
        <v>45634</v>
      </c>
      <c r="C935">
        <v>3</v>
      </c>
      <c r="D935">
        <v>15.9</v>
      </c>
      <c r="E935">
        <v>17.8</v>
      </c>
      <c r="F935">
        <v>0</v>
      </c>
      <c r="H935">
        <v>0</v>
      </c>
      <c r="I935">
        <v>0</v>
      </c>
      <c r="J935">
        <v>0</v>
      </c>
      <c r="K935">
        <v>302.39</v>
      </c>
      <c r="L935">
        <f t="shared" si="126"/>
        <v>102</v>
      </c>
      <c r="M935">
        <f t="shared" si="127"/>
        <v>1144.8999999999999</v>
      </c>
      <c r="N935">
        <f t="shared" si="128"/>
        <v>5</v>
      </c>
      <c r="O935">
        <f>IFERROR(E935 / VLOOKUP(A935, Baselines!A:B, 2, FALSE) * 100, 0)</f>
        <v>57.727946627131189</v>
      </c>
      <c r="P935" s="6">
        <f t="shared" si="129"/>
        <v>0.31905005223347066</v>
      </c>
      <c r="Q935">
        <f t="shared" si="130"/>
        <v>88.551000000000002</v>
      </c>
      <c r="R935" s="6">
        <f t="shared" si="131"/>
        <v>0.88551000000000002</v>
      </c>
      <c r="S935">
        <f t="shared" si="132"/>
        <v>0.85</v>
      </c>
      <c r="T935">
        <f>COUNTIF($A$2:$A935,A935)-1</f>
        <v>101</v>
      </c>
      <c r="U935" s="6">
        <f t="shared" si="133"/>
        <v>0.24014370999027149</v>
      </c>
      <c r="V935" s="6" t="str">
        <f t="shared" si="134"/>
        <v>Critical</v>
      </c>
    </row>
    <row r="936" spans="1:22" x14ac:dyDescent="0.25">
      <c r="A936" t="s">
        <v>17</v>
      </c>
      <c r="B936" s="5">
        <v>45641</v>
      </c>
      <c r="C936">
        <v>5</v>
      </c>
      <c r="D936">
        <v>13.5</v>
      </c>
      <c r="E936">
        <v>20.399999999999999</v>
      </c>
      <c r="F936">
        <v>0</v>
      </c>
      <c r="H936">
        <v>0</v>
      </c>
      <c r="I936">
        <v>0</v>
      </c>
      <c r="J936">
        <v>0</v>
      </c>
      <c r="K936">
        <v>105.29</v>
      </c>
      <c r="L936">
        <f t="shared" si="126"/>
        <v>103</v>
      </c>
      <c r="M936">
        <f t="shared" si="127"/>
        <v>1158.3999999999999</v>
      </c>
      <c r="N936">
        <f t="shared" si="128"/>
        <v>5</v>
      </c>
      <c r="O936">
        <f>IFERROR(E936 / VLOOKUP(A936, Baselines!A:B, 2, FALSE) * 100, 0)</f>
        <v>66.160118606375079</v>
      </c>
      <c r="P936" s="6">
        <f t="shared" si="129"/>
        <v>0.36565286885184284</v>
      </c>
      <c r="Q936">
        <f t="shared" si="130"/>
        <v>88.416000000000011</v>
      </c>
      <c r="R936" s="6">
        <f t="shared" si="131"/>
        <v>0.88416000000000006</v>
      </c>
      <c r="S936">
        <f t="shared" si="132"/>
        <v>0.85</v>
      </c>
      <c r="T936">
        <f>COUNTIF($A$2:$A936,A936)-1</f>
        <v>102</v>
      </c>
      <c r="U936" s="6">
        <f t="shared" si="133"/>
        <v>0.27480129444543855</v>
      </c>
      <c r="V936" s="6" t="str">
        <f t="shared" si="134"/>
        <v>Critical</v>
      </c>
    </row>
    <row r="937" spans="1:22" x14ac:dyDescent="0.25">
      <c r="A937" t="s">
        <v>17</v>
      </c>
      <c r="B937" s="5">
        <v>45648</v>
      </c>
      <c r="C937">
        <v>5</v>
      </c>
      <c r="D937">
        <v>22.5</v>
      </c>
      <c r="E937">
        <v>47.3</v>
      </c>
      <c r="F937">
        <v>0</v>
      </c>
      <c r="H937">
        <v>0</v>
      </c>
      <c r="I937">
        <v>0</v>
      </c>
      <c r="J937">
        <v>0</v>
      </c>
      <c r="K937">
        <v>243.81</v>
      </c>
      <c r="L937">
        <f t="shared" si="126"/>
        <v>104</v>
      </c>
      <c r="M937">
        <f t="shared" si="127"/>
        <v>1180.8999999999999</v>
      </c>
      <c r="N937">
        <f t="shared" si="128"/>
        <v>5</v>
      </c>
      <c r="O937">
        <f>IFERROR(E937 / VLOOKUP(A937, Baselines!A:B, 2, FALSE) * 100, 0)</f>
        <v>153.40066716085985</v>
      </c>
      <c r="P937" s="6">
        <f t="shared" si="129"/>
        <v>0.84781277924961584</v>
      </c>
      <c r="Q937">
        <f t="shared" si="130"/>
        <v>88.191000000000003</v>
      </c>
      <c r="R937" s="6">
        <f t="shared" si="131"/>
        <v>0.88190999999999997</v>
      </c>
      <c r="S937">
        <f t="shared" si="132"/>
        <v>0.85</v>
      </c>
      <c r="T937">
        <f>COUNTIF($A$2:$A937,A937)-1</f>
        <v>103</v>
      </c>
      <c r="U937" s="6">
        <f t="shared" si="133"/>
        <v>0.63554038292582438</v>
      </c>
      <c r="V937" s="6" t="str">
        <f t="shared" si="134"/>
        <v>Needs Check</v>
      </c>
    </row>
    <row r="938" spans="1:22" x14ac:dyDescent="0.25">
      <c r="A938" t="s">
        <v>18</v>
      </c>
      <c r="B938" s="5">
        <v>44927</v>
      </c>
      <c r="C938">
        <v>2</v>
      </c>
      <c r="D938">
        <v>5.4</v>
      </c>
      <c r="E938">
        <v>33.6</v>
      </c>
      <c r="F938">
        <v>0</v>
      </c>
      <c r="H938">
        <v>0</v>
      </c>
      <c r="I938">
        <v>0</v>
      </c>
      <c r="J938">
        <v>0</v>
      </c>
      <c r="K938">
        <v>69.91</v>
      </c>
      <c r="L938">
        <f t="shared" si="126"/>
        <v>1</v>
      </c>
      <c r="M938">
        <f t="shared" si="127"/>
        <v>5.4</v>
      </c>
      <c r="N938">
        <f t="shared" si="128"/>
        <v>0</v>
      </c>
      <c r="O938">
        <f>IFERROR(E938 / VLOOKUP(A938, Baselines!A:B, 2, FALSE) * 100, 0)</f>
        <v>109.93938743764416</v>
      </c>
      <c r="P938" s="6">
        <f t="shared" si="129"/>
        <v>0.60761155304995573</v>
      </c>
      <c r="Q938">
        <f t="shared" si="130"/>
        <v>99.945999999999998</v>
      </c>
      <c r="R938" s="6">
        <f t="shared" si="131"/>
        <v>0.99946000000000002</v>
      </c>
      <c r="S938">
        <f t="shared" si="132"/>
        <v>1</v>
      </c>
      <c r="T938">
        <f>COUNTIF($A$2:$A938,A938)-1</f>
        <v>0</v>
      </c>
      <c r="U938" s="6">
        <f t="shared" si="133"/>
        <v>0.60728344281130875</v>
      </c>
      <c r="V938" s="6" t="str">
        <f t="shared" si="134"/>
        <v>Needs Check</v>
      </c>
    </row>
    <row r="939" spans="1:22" x14ac:dyDescent="0.25">
      <c r="A939" t="s">
        <v>18</v>
      </c>
      <c r="B939" s="5">
        <v>44934</v>
      </c>
      <c r="C939">
        <v>5</v>
      </c>
      <c r="D939">
        <v>5.5</v>
      </c>
      <c r="E939">
        <v>44.4</v>
      </c>
      <c r="F939">
        <v>0</v>
      </c>
      <c r="H939">
        <v>0</v>
      </c>
      <c r="I939">
        <v>0</v>
      </c>
      <c r="J939">
        <v>0</v>
      </c>
      <c r="K939">
        <v>86.13</v>
      </c>
      <c r="L939">
        <f t="shared" si="126"/>
        <v>2</v>
      </c>
      <c r="M939">
        <f t="shared" si="127"/>
        <v>10.9</v>
      </c>
      <c r="N939">
        <f t="shared" si="128"/>
        <v>0</v>
      </c>
      <c r="O939">
        <f>IFERROR(E939 / VLOOKUP(A939, Baselines!A:B, 2, FALSE) * 100, 0)</f>
        <v>145.27704768545834</v>
      </c>
      <c r="P939" s="6">
        <f t="shared" si="129"/>
        <v>0.80291526653029865</v>
      </c>
      <c r="Q939">
        <f t="shared" si="130"/>
        <v>99.890999999999991</v>
      </c>
      <c r="R939" s="6">
        <f t="shared" si="131"/>
        <v>0.99890999999999996</v>
      </c>
      <c r="S939">
        <f t="shared" si="132"/>
        <v>1</v>
      </c>
      <c r="T939">
        <f>COUNTIF($A$2:$A939,A939)-1</f>
        <v>1</v>
      </c>
      <c r="U939" s="6">
        <f t="shared" si="133"/>
        <v>0.80204008888978062</v>
      </c>
      <c r="V939" s="6" t="str">
        <f t="shared" si="134"/>
        <v>Good</v>
      </c>
    </row>
    <row r="940" spans="1:22" x14ac:dyDescent="0.25">
      <c r="A940" t="s">
        <v>18</v>
      </c>
      <c r="B940" s="5">
        <v>44941</v>
      </c>
      <c r="C940">
        <v>5</v>
      </c>
      <c r="D940">
        <v>12.5</v>
      </c>
      <c r="E940">
        <v>48.1</v>
      </c>
      <c r="F940">
        <v>0</v>
      </c>
      <c r="H940">
        <v>0</v>
      </c>
      <c r="I940">
        <v>0</v>
      </c>
      <c r="J940">
        <v>0</v>
      </c>
      <c r="K940">
        <v>134.93</v>
      </c>
      <c r="L940">
        <f t="shared" si="126"/>
        <v>3</v>
      </c>
      <c r="M940">
        <f t="shared" si="127"/>
        <v>23.4</v>
      </c>
      <c r="N940">
        <f t="shared" si="128"/>
        <v>0</v>
      </c>
      <c r="O940">
        <f>IFERROR(E940 / VLOOKUP(A940, Baselines!A:B, 2, FALSE) * 100, 0)</f>
        <v>157.38346832591321</v>
      </c>
      <c r="P940" s="6">
        <f t="shared" si="129"/>
        <v>0.86982487207449022</v>
      </c>
      <c r="Q940">
        <f t="shared" si="130"/>
        <v>99.766000000000005</v>
      </c>
      <c r="R940" s="6">
        <f t="shared" si="131"/>
        <v>0.9976600000000001</v>
      </c>
      <c r="S940">
        <f t="shared" si="132"/>
        <v>1</v>
      </c>
      <c r="T940">
        <f>COUNTIF($A$2:$A940,A940)-1</f>
        <v>2</v>
      </c>
      <c r="U940" s="6">
        <f t="shared" si="133"/>
        <v>0.86778948187383598</v>
      </c>
      <c r="V940" s="6" t="str">
        <f t="shared" si="134"/>
        <v>Good</v>
      </c>
    </row>
    <row r="941" spans="1:22" x14ac:dyDescent="0.25">
      <c r="A941" t="s">
        <v>18</v>
      </c>
      <c r="B941" s="5">
        <v>44948</v>
      </c>
      <c r="C941">
        <v>5</v>
      </c>
      <c r="D941">
        <v>3</v>
      </c>
      <c r="E941">
        <v>22.8</v>
      </c>
      <c r="F941">
        <v>0</v>
      </c>
      <c r="H941">
        <v>0</v>
      </c>
      <c r="I941">
        <v>0</v>
      </c>
      <c r="J941">
        <v>0</v>
      </c>
      <c r="K941">
        <v>52.12</v>
      </c>
      <c r="L941">
        <f t="shared" si="126"/>
        <v>4</v>
      </c>
      <c r="M941">
        <f t="shared" si="127"/>
        <v>26.4</v>
      </c>
      <c r="N941">
        <f t="shared" si="128"/>
        <v>0</v>
      </c>
      <c r="O941">
        <f>IFERROR(E941 / VLOOKUP(A941, Baselines!A:B, 2, FALSE) * 100, 0)</f>
        <v>74.601727189829958</v>
      </c>
      <c r="P941" s="6">
        <f t="shared" si="129"/>
        <v>0.41230783956961281</v>
      </c>
      <c r="Q941">
        <f t="shared" si="130"/>
        <v>99.736000000000004</v>
      </c>
      <c r="R941" s="6">
        <f t="shared" si="131"/>
        <v>0.99736000000000002</v>
      </c>
      <c r="S941">
        <f t="shared" si="132"/>
        <v>1</v>
      </c>
      <c r="T941">
        <f>COUNTIF($A$2:$A941,A941)-1</f>
        <v>3</v>
      </c>
      <c r="U941" s="6">
        <f t="shared" si="133"/>
        <v>0.41121934687314904</v>
      </c>
      <c r="V941" s="6" t="str">
        <f t="shared" si="134"/>
        <v>Needs Check</v>
      </c>
    </row>
    <row r="942" spans="1:22" x14ac:dyDescent="0.25">
      <c r="A942" t="s">
        <v>18</v>
      </c>
      <c r="B942" s="5">
        <v>44955</v>
      </c>
      <c r="C942">
        <v>3</v>
      </c>
      <c r="D942">
        <v>1.5</v>
      </c>
      <c r="E942">
        <v>22.3</v>
      </c>
      <c r="F942">
        <v>0</v>
      </c>
      <c r="H942">
        <v>0</v>
      </c>
      <c r="I942">
        <v>0</v>
      </c>
      <c r="J942">
        <v>0</v>
      </c>
      <c r="K942">
        <v>27.61</v>
      </c>
      <c r="L942">
        <f t="shared" si="126"/>
        <v>5</v>
      </c>
      <c r="M942">
        <f t="shared" si="127"/>
        <v>27.9</v>
      </c>
      <c r="N942">
        <f t="shared" si="128"/>
        <v>0</v>
      </c>
      <c r="O942">
        <f>IFERROR(E942 / VLOOKUP(A942, Baselines!A:B, 2, FALSE) * 100, 0)</f>
        <v>72.965724400579305</v>
      </c>
      <c r="P942" s="6">
        <f t="shared" si="129"/>
        <v>0.40326600098255988</v>
      </c>
      <c r="Q942">
        <f t="shared" si="130"/>
        <v>99.721000000000004</v>
      </c>
      <c r="R942" s="6">
        <f t="shared" si="131"/>
        <v>0.99721000000000004</v>
      </c>
      <c r="S942">
        <f t="shared" si="132"/>
        <v>1</v>
      </c>
      <c r="T942">
        <f>COUNTIF($A$2:$A942,A942)-1</f>
        <v>4</v>
      </c>
      <c r="U942" s="6">
        <f t="shared" si="133"/>
        <v>0.40214088883981858</v>
      </c>
      <c r="V942" s="6" t="str">
        <f t="shared" si="134"/>
        <v>Needs Check</v>
      </c>
    </row>
    <row r="943" spans="1:22" x14ac:dyDescent="0.25">
      <c r="A943" t="s">
        <v>18</v>
      </c>
      <c r="B943" s="5">
        <v>44962</v>
      </c>
      <c r="C943">
        <v>1</v>
      </c>
      <c r="D943">
        <v>5.6</v>
      </c>
      <c r="E943">
        <v>14.5</v>
      </c>
      <c r="F943">
        <v>0</v>
      </c>
      <c r="H943">
        <v>0</v>
      </c>
      <c r="I943">
        <v>0</v>
      </c>
      <c r="J943">
        <v>0</v>
      </c>
      <c r="K943">
        <v>31.94</v>
      </c>
      <c r="L943">
        <f t="shared" si="126"/>
        <v>6</v>
      </c>
      <c r="M943">
        <f t="shared" si="127"/>
        <v>33.5</v>
      </c>
      <c r="N943">
        <f t="shared" si="128"/>
        <v>0</v>
      </c>
      <c r="O943">
        <f>IFERROR(E943 / VLOOKUP(A943, Baselines!A:B, 2, FALSE) * 100, 0)</f>
        <v>47.444080888269049</v>
      </c>
      <c r="P943" s="6">
        <f t="shared" si="129"/>
        <v>0.26221331902453443</v>
      </c>
      <c r="Q943">
        <f t="shared" si="130"/>
        <v>99.665000000000006</v>
      </c>
      <c r="R943" s="6">
        <f t="shared" si="131"/>
        <v>0.99665000000000004</v>
      </c>
      <c r="S943">
        <f t="shared" si="132"/>
        <v>1</v>
      </c>
      <c r="T943">
        <f>COUNTIF($A$2:$A943,A943)-1</f>
        <v>5</v>
      </c>
      <c r="U943" s="6">
        <f t="shared" si="133"/>
        <v>0.26133490440580226</v>
      </c>
      <c r="V943" s="6" t="str">
        <f t="shared" si="134"/>
        <v>Critical</v>
      </c>
    </row>
    <row r="944" spans="1:22" x14ac:dyDescent="0.25">
      <c r="A944" t="s">
        <v>18</v>
      </c>
      <c r="B944" s="5">
        <v>44969</v>
      </c>
      <c r="C944">
        <v>5</v>
      </c>
      <c r="D944">
        <v>18.5</v>
      </c>
      <c r="E944">
        <v>20.8</v>
      </c>
      <c r="F944">
        <v>1</v>
      </c>
      <c r="G944" t="s">
        <v>25</v>
      </c>
      <c r="H944">
        <v>289.17</v>
      </c>
      <c r="I944">
        <v>0</v>
      </c>
      <c r="J944">
        <v>0</v>
      </c>
      <c r="K944">
        <v>182.76</v>
      </c>
      <c r="L944">
        <f t="shared" si="126"/>
        <v>7</v>
      </c>
      <c r="M944">
        <f t="shared" si="127"/>
        <v>52</v>
      </c>
      <c r="N944">
        <f t="shared" si="128"/>
        <v>0</v>
      </c>
      <c r="O944">
        <f>IFERROR(E944 / VLOOKUP(A944, Baselines!A:B, 2, FALSE) * 100, 0)</f>
        <v>68.057716032827329</v>
      </c>
      <c r="P944" s="6">
        <f t="shared" si="129"/>
        <v>0.37614048522140114</v>
      </c>
      <c r="Q944">
        <f t="shared" si="130"/>
        <v>99.48</v>
      </c>
      <c r="R944" s="6">
        <f t="shared" si="131"/>
        <v>0.99480000000000002</v>
      </c>
      <c r="S944">
        <f t="shared" si="132"/>
        <v>1</v>
      </c>
      <c r="T944">
        <f>COUNTIF($A$2:$A944,A944)-1</f>
        <v>6</v>
      </c>
      <c r="U944" s="6">
        <f t="shared" si="133"/>
        <v>0.37418455469824985</v>
      </c>
      <c r="V944" s="6" t="str">
        <f t="shared" si="134"/>
        <v>Needs Check</v>
      </c>
    </row>
    <row r="945" spans="1:22" x14ac:dyDescent="0.25">
      <c r="A945" t="s">
        <v>18</v>
      </c>
      <c r="B945" s="5">
        <v>44976</v>
      </c>
      <c r="C945">
        <v>7</v>
      </c>
      <c r="D945">
        <v>7.7000000000000011</v>
      </c>
      <c r="E945">
        <v>43.1</v>
      </c>
      <c r="F945">
        <v>0</v>
      </c>
      <c r="H945">
        <v>0</v>
      </c>
      <c r="I945">
        <v>0</v>
      </c>
      <c r="J945">
        <v>0</v>
      </c>
      <c r="K945">
        <v>58.54</v>
      </c>
      <c r="L945">
        <f t="shared" si="126"/>
        <v>8</v>
      </c>
      <c r="M945">
        <f t="shared" si="127"/>
        <v>59.7</v>
      </c>
      <c r="N945">
        <f t="shared" si="128"/>
        <v>0</v>
      </c>
      <c r="O945">
        <f>IFERROR(E945 / VLOOKUP(A945, Baselines!A:B, 2, FALSE) * 100, 0)</f>
        <v>141.02344043340665</v>
      </c>
      <c r="P945" s="6">
        <f t="shared" si="129"/>
        <v>0.77940648620396114</v>
      </c>
      <c r="Q945">
        <f t="shared" si="130"/>
        <v>99.402999999999992</v>
      </c>
      <c r="R945" s="6">
        <f t="shared" si="131"/>
        <v>0.99402999999999997</v>
      </c>
      <c r="S945">
        <f t="shared" si="132"/>
        <v>1</v>
      </c>
      <c r="T945">
        <f>COUNTIF($A$2:$A945,A945)-1</f>
        <v>7</v>
      </c>
      <c r="U945" s="6">
        <f t="shared" si="133"/>
        <v>0.77475342948132342</v>
      </c>
      <c r="V945" s="6" t="str">
        <f t="shared" si="134"/>
        <v>Good</v>
      </c>
    </row>
    <row r="946" spans="1:22" x14ac:dyDescent="0.25">
      <c r="A946" t="s">
        <v>18</v>
      </c>
      <c r="B946" s="5">
        <v>44983</v>
      </c>
      <c r="C946">
        <v>3</v>
      </c>
      <c r="D946">
        <v>15</v>
      </c>
      <c r="E946">
        <v>29</v>
      </c>
      <c r="F946">
        <v>0</v>
      </c>
      <c r="H946">
        <v>0</v>
      </c>
      <c r="I946">
        <v>0</v>
      </c>
      <c r="J946">
        <v>0</v>
      </c>
      <c r="K946">
        <v>128.58000000000001</v>
      </c>
      <c r="L946">
        <f t="shared" si="126"/>
        <v>9</v>
      </c>
      <c r="M946">
        <f t="shared" si="127"/>
        <v>74.7</v>
      </c>
      <c r="N946">
        <f t="shared" si="128"/>
        <v>0</v>
      </c>
      <c r="O946">
        <f>IFERROR(E946 / VLOOKUP(A946, Baselines!A:B, 2, FALSE) * 100, 0)</f>
        <v>94.888161776538098</v>
      </c>
      <c r="P946" s="6">
        <f t="shared" si="129"/>
        <v>0.52442663804906886</v>
      </c>
      <c r="Q946">
        <f t="shared" si="130"/>
        <v>99.253</v>
      </c>
      <c r="R946" s="6">
        <f t="shared" si="131"/>
        <v>0.99253000000000002</v>
      </c>
      <c r="S946">
        <f t="shared" si="132"/>
        <v>1</v>
      </c>
      <c r="T946">
        <f>COUNTIF($A$2:$A946,A946)-1</f>
        <v>8</v>
      </c>
      <c r="U946" s="6">
        <f t="shared" si="133"/>
        <v>0.52050917106284234</v>
      </c>
      <c r="V946" s="6" t="str">
        <f t="shared" si="134"/>
        <v>Needs Check</v>
      </c>
    </row>
    <row r="947" spans="1:22" x14ac:dyDescent="0.25">
      <c r="A947" t="s">
        <v>18</v>
      </c>
      <c r="B947" s="5">
        <v>44990</v>
      </c>
      <c r="C947">
        <v>6</v>
      </c>
      <c r="D947">
        <v>18</v>
      </c>
      <c r="E947">
        <v>22.7</v>
      </c>
      <c r="F947">
        <v>1</v>
      </c>
      <c r="G947" t="s">
        <v>24</v>
      </c>
      <c r="H947">
        <v>339.18</v>
      </c>
      <c r="I947">
        <v>0</v>
      </c>
      <c r="J947">
        <v>0</v>
      </c>
      <c r="K947">
        <v>278.22000000000003</v>
      </c>
      <c r="L947">
        <f t="shared" si="126"/>
        <v>10</v>
      </c>
      <c r="M947">
        <f t="shared" si="127"/>
        <v>92.7</v>
      </c>
      <c r="N947">
        <f t="shared" si="128"/>
        <v>0</v>
      </c>
      <c r="O947">
        <f>IFERROR(E947 / VLOOKUP(A947, Baselines!A:B, 2, FALSE) * 100, 0)</f>
        <v>74.274526631979825</v>
      </c>
      <c r="P947" s="6">
        <f t="shared" si="129"/>
        <v>0.4104994718522022</v>
      </c>
      <c r="Q947">
        <f t="shared" si="130"/>
        <v>99.072999999999993</v>
      </c>
      <c r="R947" s="6">
        <f t="shared" si="131"/>
        <v>0.99072999999999989</v>
      </c>
      <c r="S947">
        <f t="shared" si="132"/>
        <v>1</v>
      </c>
      <c r="T947">
        <f>COUNTIF($A$2:$A947,A947)-1</f>
        <v>9</v>
      </c>
      <c r="U947" s="6">
        <f t="shared" si="133"/>
        <v>0.40669414174813223</v>
      </c>
      <c r="V947" s="6" t="str">
        <f t="shared" si="134"/>
        <v>Needs Check</v>
      </c>
    </row>
    <row r="948" spans="1:22" x14ac:dyDescent="0.25">
      <c r="A948" t="s">
        <v>18</v>
      </c>
      <c r="B948" s="5">
        <v>44997</v>
      </c>
      <c r="C948">
        <v>1</v>
      </c>
      <c r="D948">
        <v>2.1</v>
      </c>
      <c r="E948">
        <v>40.799999999999997</v>
      </c>
      <c r="F948">
        <v>1</v>
      </c>
      <c r="G948" t="s">
        <v>25</v>
      </c>
      <c r="H948">
        <v>259.58999999999997</v>
      </c>
      <c r="I948">
        <v>0</v>
      </c>
      <c r="J948">
        <v>0</v>
      </c>
      <c r="K948">
        <v>27.17</v>
      </c>
      <c r="L948">
        <f t="shared" si="126"/>
        <v>11</v>
      </c>
      <c r="M948">
        <f t="shared" si="127"/>
        <v>94.8</v>
      </c>
      <c r="N948">
        <f t="shared" si="128"/>
        <v>0</v>
      </c>
      <c r="O948">
        <f>IFERROR(E948 / VLOOKUP(A948, Baselines!A:B, 2, FALSE) * 100, 0)</f>
        <v>133.49782760285359</v>
      </c>
      <c r="P948" s="6">
        <f t="shared" si="129"/>
        <v>0.73781402870351753</v>
      </c>
      <c r="Q948">
        <f t="shared" si="130"/>
        <v>99.051999999999992</v>
      </c>
      <c r="R948" s="6">
        <f t="shared" si="131"/>
        <v>0.99051999999999996</v>
      </c>
      <c r="S948">
        <f t="shared" si="132"/>
        <v>1</v>
      </c>
      <c r="T948">
        <f>COUNTIF($A$2:$A948,A948)-1</f>
        <v>10</v>
      </c>
      <c r="U948" s="6">
        <f t="shared" si="133"/>
        <v>0.73081955171140811</v>
      </c>
      <c r="V948" s="6" t="str">
        <f t="shared" si="134"/>
        <v>Good</v>
      </c>
    </row>
    <row r="949" spans="1:22" x14ac:dyDescent="0.25">
      <c r="A949" t="s">
        <v>18</v>
      </c>
      <c r="B949" s="5">
        <v>45004</v>
      </c>
      <c r="C949">
        <v>1</v>
      </c>
      <c r="D949">
        <v>4.3</v>
      </c>
      <c r="E949">
        <v>30.9</v>
      </c>
      <c r="F949">
        <v>0</v>
      </c>
      <c r="H949">
        <v>0</v>
      </c>
      <c r="I949">
        <v>0</v>
      </c>
      <c r="J949">
        <v>0</v>
      </c>
      <c r="K949">
        <v>75.349999999999994</v>
      </c>
      <c r="L949">
        <f t="shared" si="126"/>
        <v>12</v>
      </c>
      <c r="M949">
        <f t="shared" si="127"/>
        <v>99.1</v>
      </c>
      <c r="N949">
        <f t="shared" si="128"/>
        <v>0</v>
      </c>
      <c r="O949">
        <f>IFERROR(E949 / VLOOKUP(A949, Baselines!A:B, 2, FALSE) * 100, 0)</f>
        <v>101.10497237569061</v>
      </c>
      <c r="P949" s="6">
        <f t="shared" si="129"/>
        <v>0.55878562467987003</v>
      </c>
      <c r="Q949">
        <f t="shared" si="130"/>
        <v>99.009</v>
      </c>
      <c r="R949" s="6">
        <f t="shared" si="131"/>
        <v>0.99009000000000003</v>
      </c>
      <c r="S949">
        <f t="shared" si="132"/>
        <v>1</v>
      </c>
      <c r="T949">
        <f>COUNTIF($A$2:$A949,A949)-1</f>
        <v>11</v>
      </c>
      <c r="U949" s="6">
        <f t="shared" si="133"/>
        <v>0.55324805913929254</v>
      </c>
      <c r="V949" s="6" t="str">
        <f t="shared" si="134"/>
        <v>Needs Check</v>
      </c>
    </row>
    <row r="950" spans="1:22" x14ac:dyDescent="0.25">
      <c r="A950" t="s">
        <v>18</v>
      </c>
      <c r="B950" s="5">
        <v>45011</v>
      </c>
      <c r="C950">
        <v>7</v>
      </c>
      <c r="D950">
        <v>3.5</v>
      </c>
      <c r="E950">
        <v>24.4</v>
      </c>
      <c r="F950">
        <v>0</v>
      </c>
      <c r="H950">
        <v>0</v>
      </c>
      <c r="I950">
        <v>0</v>
      </c>
      <c r="J950">
        <v>0</v>
      </c>
      <c r="K950">
        <v>46.78</v>
      </c>
      <c r="L950">
        <f t="shared" si="126"/>
        <v>13</v>
      </c>
      <c r="M950">
        <f t="shared" si="127"/>
        <v>102.6</v>
      </c>
      <c r="N950">
        <f t="shared" si="128"/>
        <v>0</v>
      </c>
      <c r="O950">
        <f>IFERROR(E950 / VLOOKUP(A950, Baselines!A:B, 2, FALSE) * 100, 0)</f>
        <v>79.836936115432053</v>
      </c>
      <c r="P950" s="6">
        <f t="shared" si="129"/>
        <v>0.44124172304818204</v>
      </c>
      <c r="Q950">
        <f t="shared" si="130"/>
        <v>98.97399999999999</v>
      </c>
      <c r="R950" s="6">
        <f t="shared" si="131"/>
        <v>0.98973999999999984</v>
      </c>
      <c r="S950">
        <f t="shared" si="132"/>
        <v>1</v>
      </c>
      <c r="T950">
        <f>COUNTIF($A$2:$A950,A950)-1</f>
        <v>12</v>
      </c>
      <c r="U950" s="6">
        <f t="shared" si="133"/>
        <v>0.43671458296970761</v>
      </c>
      <c r="V950" s="6" t="str">
        <f t="shared" si="134"/>
        <v>Needs Check</v>
      </c>
    </row>
    <row r="951" spans="1:22" x14ac:dyDescent="0.25">
      <c r="A951" t="s">
        <v>18</v>
      </c>
      <c r="B951" s="5">
        <v>45018</v>
      </c>
      <c r="C951">
        <v>5</v>
      </c>
      <c r="D951">
        <v>13.5</v>
      </c>
      <c r="E951">
        <v>45.6</v>
      </c>
      <c r="F951">
        <v>0</v>
      </c>
      <c r="H951">
        <v>0</v>
      </c>
      <c r="I951">
        <v>0</v>
      </c>
      <c r="J951">
        <v>0</v>
      </c>
      <c r="K951">
        <v>252.36</v>
      </c>
      <c r="L951">
        <f t="shared" si="126"/>
        <v>14</v>
      </c>
      <c r="M951">
        <f t="shared" si="127"/>
        <v>116.1</v>
      </c>
      <c r="N951">
        <f t="shared" si="128"/>
        <v>0</v>
      </c>
      <c r="O951">
        <f>IFERROR(E951 / VLOOKUP(A951, Baselines!A:B, 2, FALSE) * 100, 0)</f>
        <v>149.20345437965992</v>
      </c>
      <c r="P951" s="6">
        <f t="shared" si="129"/>
        <v>0.82461567913922562</v>
      </c>
      <c r="Q951">
        <f t="shared" si="130"/>
        <v>98.838999999999999</v>
      </c>
      <c r="R951" s="6">
        <f t="shared" si="131"/>
        <v>0.98838999999999999</v>
      </c>
      <c r="S951">
        <f t="shared" si="132"/>
        <v>1</v>
      </c>
      <c r="T951">
        <f>COUNTIF($A$2:$A951,A951)-1</f>
        <v>13</v>
      </c>
      <c r="U951" s="6">
        <f t="shared" si="133"/>
        <v>0.81504189110441916</v>
      </c>
      <c r="V951" s="6" t="str">
        <f t="shared" si="134"/>
        <v>Good</v>
      </c>
    </row>
    <row r="952" spans="1:22" x14ac:dyDescent="0.25">
      <c r="A952" t="s">
        <v>18</v>
      </c>
      <c r="B952" s="5">
        <v>45025</v>
      </c>
      <c r="C952">
        <v>6</v>
      </c>
      <c r="D952">
        <v>16.8</v>
      </c>
      <c r="E952">
        <v>48.2</v>
      </c>
      <c r="F952">
        <v>0</v>
      </c>
      <c r="H952">
        <v>0</v>
      </c>
      <c r="I952">
        <v>0</v>
      </c>
      <c r="J952">
        <v>0</v>
      </c>
      <c r="K952">
        <v>188.71</v>
      </c>
      <c r="L952">
        <f t="shared" si="126"/>
        <v>15</v>
      </c>
      <c r="M952">
        <f t="shared" si="127"/>
        <v>132.9</v>
      </c>
      <c r="N952">
        <f t="shared" si="128"/>
        <v>0</v>
      </c>
      <c r="O952">
        <f>IFERROR(E952 / VLOOKUP(A952, Baselines!A:B, 2, FALSE) * 100, 0)</f>
        <v>157.71066888376336</v>
      </c>
      <c r="P952" s="6">
        <f t="shared" si="129"/>
        <v>0.87163323979190088</v>
      </c>
      <c r="Q952">
        <f t="shared" si="130"/>
        <v>98.670999999999992</v>
      </c>
      <c r="R952" s="6">
        <f t="shared" si="131"/>
        <v>0.98670999999999998</v>
      </c>
      <c r="S952">
        <f t="shared" si="132"/>
        <v>1</v>
      </c>
      <c r="T952">
        <f>COUNTIF($A$2:$A952,A952)-1</f>
        <v>14</v>
      </c>
      <c r="U952" s="6">
        <f t="shared" si="133"/>
        <v>0.8600492340350665</v>
      </c>
      <c r="V952" s="6" t="str">
        <f t="shared" si="134"/>
        <v>Good</v>
      </c>
    </row>
    <row r="953" spans="1:22" x14ac:dyDescent="0.25">
      <c r="A953" t="s">
        <v>18</v>
      </c>
      <c r="B953" s="5">
        <v>45032</v>
      </c>
      <c r="C953">
        <v>7</v>
      </c>
      <c r="D953">
        <v>24.5</v>
      </c>
      <c r="E953">
        <v>21.2</v>
      </c>
      <c r="F953">
        <v>0</v>
      </c>
      <c r="H953">
        <v>0</v>
      </c>
      <c r="I953">
        <v>0</v>
      </c>
      <c r="J953">
        <v>0</v>
      </c>
      <c r="K953">
        <v>381.99</v>
      </c>
      <c r="L953">
        <f t="shared" si="126"/>
        <v>16</v>
      </c>
      <c r="M953">
        <f t="shared" si="127"/>
        <v>157.4</v>
      </c>
      <c r="N953">
        <f t="shared" si="128"/>
        <v>0</v>
      </c>
      <c r="O953">
        <f>IFERROR(E953 / VLOOKUP(A953, Baselines!A:B, 2, FALSE) * 100, 0)</f>
        <v>69.366518264227864</v>
      </c>
      <c r="P953" s="6">
        <f t="shared" si="129"/>
        <v>0.38337395609104352</v>
      </c>
      <c r="Q953">
        <f t="shared" si="130"/>
        <v>98.426000000000002</v>
      </c>
      <c r="R953" s="6">
        <f t="shared" si="131"/>
        <v>0.98426000000000002</v>
      </c>
      <c r="S953">
        <f t="shared" si="132"/>
        <v>1</v>
      </c>
      <c r="T953">
        <f>COUNTIF($A$2:$A953,A953)-1</f>
        <v>15</v>
      </c>
      <c r="U953" s="6">
        <f t="shared" si="133"/>
        <v>0.37733965002217051</v>
      </c>
      <c r="V953" s="6" t="str">
        <f t="shared" si="134"/>
        <v>Needs Check</v>
      </c>
    </row>
    <row r="954" spans="1:22" x14ac:dyDescent="0.25">
      <c r="A954" t="s">
        <v>18</v>
      </c>
      <c r="B954" s="5">
        <v>45039</v>
      </c>
      <c r="C954">
        <v>5</v>
      </c>
      <c r="D954">
        <v>29.5</v>
      </c>
      <c r="E954">
        <v>45.7</v>
      </c>
      <c r="F954">
        <v>0</v>
      </c>
      <c r="H954">
        <v>0</v>
      </c>
      <c r="I954">
        <v>0</v>
      </c>
      <c r="J954">
        <v>0</v>
      </c>
      <c r="K954">
        <v>471.8</v>
      </c>
      <c r="L954">
        <f t="shared" si="126"/>
        <v>17</v>
      </c>
      <c r="M954">
        <f t="shared" si="127"/>
        <v>186.9</v>
      </c>
      <c r="N954">
        <f t="shared" si="128"/>
        <v>0</v>
      </c>
      <c r="O954">
        <f>IFERROR(E954 / VLOOKUP(A954, Baselines!A:B, 2, FALSE) * 100, 0)</f>
        <v>149.53065493751006</v>
      </c>
      <c r="P954" s="6">
        <f t="shared" si="129"/>
        <v>0.82642404685663629</v>
      </c>
      <c r="Q954">
        <f t="shared" si="130"/>
        <v>98.131</v>
      </c>
      <c r="R954" s="6">
        <f t="shared" si="131"/>
        <v>0.98131000000000002</v>
      </c>
      <c r="S954">
        <f t="shared" si="132"/>
        <v>1</v>
      </c>
      <c r="T954">
        <f>COUNTIF($A$2:$A954,A954)-1</f>
        <v>16</v>
      </c>
      <c r="U954" s="6">
        <f t="shared" si="133"/>
        <v>0.81097818142088574</v>
      </c>
      <c r="V954" s="6" t="str">
        <f t="shared" si="134"/>
        <v>Good</v>
      </c>
    </row>
    <row r="955" spans="1:22" x14ac:dyDescent="0.25">
      <c r="A955" t="s">
        <v>18</v>
      </c>
      <c r="B955" s="5">
        <v>45046</v>
      </c>
      <c r="C955">
        <v>6</v>
      </c>
      <c r="D955">
        <v>34.799999999999997</v>
      </c>
      <c r="E955">
        <v>41.9</v>
      </c>
      <c r="F955">
        <v>0</v>
      </c>
      <c r="H955">
        <v>0</v>
      </c>
      <c r="I955">
        <v>0</v>
      </c>
      <c r="J955">
        <v>0</v>
      </c>
      <c r="K955">
        <v>494.32</v>
      </c>
      <c r="L955">
        <f t="shared" si="126"/>
        <v>18</v>
      </c>
      <c r="M955">
        <f t="shared" si="127"/>
        <v>221.7</v>
      </c>
      <c r="N955">
        <f t="shared" si="128"/>
        <v>0</v>
      </c>
      <c r="O955">
        <f>IFERROR(E955 / VLOOKUP(A955, Baselines!A:B, 2, FALSE) * 100, 0)</f>
        <v>137.09703373920505</v>
      </c>
      <c r="P955" s="6">
        <f t="shared" si="129"/>
        <v>0.75770607359503395</v>
      </c>
      <c r="Q955">
        <f t="shared" si="130"/>
        <v>97.783000000000001</v>
      </c>
      <c r="R955" s="6">
        <f t="shared" si="131"/>
        <v>0.97782999999999998</v>
      </c>
      <c r="S955">
        <f t="shared" si="132"/>
        <v>1</v>
      </c>
      <c r="T955">
        <f>COUNTIF($A$2:$A955,A955)-1</f>
        <v>17</v>
      </c>
      <c r="U955" s="6">
        <f t="shared" si="133"/>
        <v>0.74090772994343201</v>
      </c>
      <c r="V955" s="6" t="str">
        <f t="shared" si="134"/>
        <v>Good</v>
      </c>
    </row>
    <row r="956" spans="1:22" x14ac:dyDescent="0.25">
      <c r="A956" t="s">
        <v>18</v>
      </c>
      <c r="B956" s="5">
        <v>45053</v>
      </c>
      <c r="C956">
        <v>2</v>
      </c>
      <c r="D956">
        <v>6.6</v>
      </c>
      <c r="E956">
        <v>22.2</v>
      </c>
      <c r="F956">
        <v>0</v>
      </c>
      <c r="H956">
        <v>0</v>
      </c>
      <c r="I956">
        <v>0</v>
      </c>
      <c r="J956">
        <v>0</v>
      </c>
      <c r="K956">
        <v>41.21</v>
      </c>
      <c r="L956">
        <f t="shared" si="126"/>
        <v>19</v>
      </c>
      <c r="M956">
        <f t="shared" si="127"/>
        <v>228.29999999999998</v>
      </c>
      <c r="N956">
        <f t="shared" si="128"/>
        <v>0</v>
      </c>
      <c r="O956">
        <f>IFERROR(E956 / VLOOKUP(A956, Baselines!A:B, 2, FALSE) * 100, 0)</f>
        <v>72.638523842729171</v>
      </c>
      <c r="P956" s="6">
        <f t="shared" si="129"/>
        <v>0.40145763326514933</v>
      </c>
      <c r="Q956">
        <f t="shared" si="130"/>
        <v>97.716999999999999</v>
      </c>
      <c r="R956" s="6">
        <f t="shared" si="131"/>
        <v>0.97716999999999998</v>
      </c>
      <c r="S956">
        <f t="shared" si="132"/>
        <v>1</v>
      </c>
      <c r="T956">
        <f>COUNTIF($A$2:$A956,A956)-1</f>
        <v>18</v>
      </c>
      <c r="U956" s="6">
        <f t="shared" si="133"/>
        <v>0.39229235549770597</v>
      </c>
      <c r="V956" s="6" t="str">
        <f t="shared" si="134"/>
        <v>Needs Check</v>
      </c>
    </row>
    <row r="957" spans="1:22" x14ac:dyDescent="0.25">
      <c r="A957" t="s">
        <v>18</v>
      </c>
      <c r="B957" s="5">
        <v>45060</v>
      </c>
      <c r="C957">
        <v>6</v>
      </c>
      <c r="D957">
        <v>35.400000000000013</v>
      </c>
      <c r="E957">
        <v>11</v>
      </c>
      <c r="F957">
        <v>0</v>
      </c>
      <c r="H957">
        <v>0</v>
      </c>
      <c r="I957">
        <v>1</v>
      </c>
      <c r="J957">
        <v>1</v>
      </c>
      <c r="K957">
        <v>199.77</v>
      </c>
      <c r="L957">
        <f t="shared" si="126"/>
        <v>20</v>
      </c>
      <c r="M957">
        <f t="shared" si="127"/>
        <v>263.7</v>
      </c>
      <c r="N957">
        <f t="shared" si="128"/>
        <v>1</v>
      </c>
      <c r="O957">
        <f>IFERROR(E957 / VLOOKUP(A957, Baselines!A:B, 2, FALSE) * 100, 0)</f>
        <v>35.992061363514452</v>
      </c>
      <c r="P957" s="6">
        <f t="shared" si="129"/>
        <v>0.19892044891516406</v>
      </c>
      <c r="Q957">
        <f t="shared" si="130"/>
        <v>97.363</v>
      </c>
      <c r="R957" s="6">
        <f t="shared" si="131"/>
        <v>0.97363</v>
      </c>
      <c r="S957">
        <f t="shared" si="132"/>
        <v>0.97</v>
      </c>
      <c r="T957">
        <f>COUNTIF($A$2:$A957,A957)-1</f>
        <v>19</v>
      </c>
      <c r="U957" s="6">
        <f t="shared" si="133"/>
        <v>0.18786466917695305</v>
      </c>
      <c r="V957" s="6" t="str">
        <f t="shared" si="134"/>
        <v>Critical</v>
      </c>
    </row>
    <row r="958" spans="1:22" x14ac:dyDescent="0.25">
      <c r="A958" t="s">
        <v>18</v>
      </c>
      <c r="B958" s="5">
        <v>45067</v>
      </c>
      <c r="C958">
        <v>4</v>
      </c>
      <c r="D958">
        <v>10</v>
      </c>
      <c r="E958">
        <v>19.2</v>
      </c>
      <c r="F958">
        <v>0</v>
      </c>
      <c r="H958">
        <v>0</v>
      </c>
      <c r="I958">
        <v>0</v>
      </c>
      <c r="J958">
        <v>0</v>
      </c>
      <c r="K958">
        <v>193.77</v>
      </c>
      <c r="L958">
        <f t="shared" si="126"/>
        <v>21</v>
      </c>
      <c r="M958">
        <f t="shared" si="127"/>
        <v>273.7</v>
      </c>
      <c r="N958">
        <f t="shared" si="128"/>
        <v>1</v>
      </c>
      <c r="O958">
        <f>IFERROR(E958 / VLOOKUP(A958, Baselines!A:B, 2, FALSE) * 100, 0)</f>
        <v>62.822507107225221</v>
      </c>
      <c r="P958" s="6">
        <f t="shared" si="129"/>
        <v>0.3472066017428318</v>
      </c>
      <c r="Q958">
        <f t="shared" si="130"/>
        <v>97.263000000000005</v>
      </c>
      <c r="R958" s="6">
        <f t="shared" si="131"/>
        <v>0.97263000000000011</v>
      </c>
      <c r="S958">
        <f t="shared" si="132"/>
        <v>0.97</v>
      </c>
      <c r="T958">
        <f>COUNTIF($A$2:$A958,A958)-1</f>
        <v>20</v>
      </c>
      <c r="U958" s="6">
        <f t="shared" si="133"/>
        <v>0.32757245034153659</v>
      </c>
      <c r="V958" s="6" t="str">
        <f t="shared" si="134"/>
        <v>Needs Check</v>
      </c>
    </row>
    <row r="959" spans="1:22" x14ac:dyDescent="0.25">
      <c r="A959" t="s">
        <v>18</v>
      </c>
      <c r="B959" s="5">
        <v>45074</v>
      </c>
      <c r="C959">
        <v>2</v>
      </c>
      <c r="D959">
        <v>8</v>
      </c>
      <c r="E959">
        <v>43</v>
      </c>
      <c r="F959">
        <v>0</v>
      </c>
      <c r="H959">
        <v>0</v>
      </c>
      <c r="I959">
        <v>0</v>
      </c>
      <c r="J959">
        <v>0</v>
      </c>
      <c r="K959">
        <v>79.12</v>
      </c>
      <c r="L959">
        <f t="shared" si="126"/>
        <v>22</v>
      </c>
      <c r="M959">
        <f t="shared" si="127"/>
        <v>281.7</v>
      </c>
      <c r="N959">
        <f t="shared" si="128"/>
        <v>1</v>
      </c>
      <c r="O959">
        <f>IFERROR(E959 / VLOOKUP(A959, Baselines!A:B, 2, FALSE) * 100, 0)</f>
        <v>140.6962398755565</v>
      </c>
      <c r="P959" s="6">
        <f t="shared" si="129"/>
        <v>0.77759811848655047</v>
      </c>
      <c r="Q959">
        <f t="shared" si="130"/>
        <v>97.182999999999993</v>
      </c>
      <c r="R959" s="6">
        <f t="shared" si="131"/>
        <v>0.97182999999999997</v>
      </c>
      <c r="S959">
        <f t="shared" si="132"/>
        <v>0.97</v>
      </c>
      <c r="T959">
        <f>COUNTIF($A$2:$A959,A959)-1</f>
        <v>21</v>
      </c>
      <c r="U959" s="6">
        <f t="shared" si="133"/>
        <v>0.73302238410412079</v>
      </c>
      <c r="V959" s="6" t="str">
        <f t="shared" si="134"/>
        <v>Good</v>
      </c>
    </row>
    <row r="960" spans="1:22" x14ac:dyDescent="0.25">
      <c r="A960" t="s">
        <v>18</v>
      </c>
      <c r="B960" s="5">
        <v>45081</v>
      </c>
      <c r="C960">
        <v>5</v>
      </c>
      <c r="D960">
        <v>4.5</v>
      </c>
      <c r="E960">
        <v>10.199999999999999</v>
      </c>
      <c r="F960">
        <v>0</v>
      </c>
      <c r="H960">
        <v>0</v>
      </c>
      <c r="I960">
        <v>1</v>
      </c>
      <c r="J960">
        <v>2</v>
      </c>
      <c r="K960">
        <v>65.260000000000005</v>
      </c>
      <c r="L960">
        <f t="shared" si="126"/>
        <v>23</v>
      </c>
      <c r="M960">
        <f t="shared" si="127"/>
        <v>286.2</v>
      </c>
      <c r="N960">
        <f t="shared" si="128"/>
        <v>2</v>
      </c>
      <c r="O960">
        <f>IFERROR(E960 / VLOOKUP(A960, Baselines!A:B, 2, FALSE) * 100, 0)</f>
        <v>33.374456900713398</v>
      </c>
      <c r="P960" s="6">
        <f t="shared" si="129"/>
        <v>0.18445350717587938</v>
      </c>
      <c r="Q960">
        <f t="shared" si="130"/>
        <v>97.138000000000005</v>
      </c>
      <c r="R960" s="6">
        <f t="shared" si="131"/>
        <v>0.97138000000000002</v>
      </c>
      <c r="S960">
        <f t="shared" si="132"/>
        <v>0.94</v>
      </c>
      <c r="T960">
        <f>COUNTIF($A$2:$A960,A960)-1</f>
        <v>22</v>
      </c>
      <c r="U960" s="6">
        <f t="shared" si="133"/>
        <v>0.16842398093247535</v>
      </c>
      <c r="V960" s="6" t="str">
        <f t="shared" si="134"/>
        <v>Critical</v>
      </c>
    </row>
    <row r="961" spans="1:22" x14ac:dyDescent="0.25">
      <c r="A961" t="s">
        <v>18</v>
      </c>
      <c r="B961" s="5">
        <v>45088</v>
      </c>
      <c r="C961">
        <v>6</v>
      </c>
      <c r="D961">
        <v>21.6</v>
      </c>
      <c r="E961">
        <v>17.3</v>
      </c>
      <c r="F961">
        <v>0</v>
      </c>
      <c r="H961">
        <v>0</v>
      </c>
      <c r="I961">
        <v>0</v>
      </c>
      <c r="J961">
        <v>0</v>
      </c>
      <c r="K961">
        <v>383.76</v>
      </c>
      <c r="L961">
        <f t="shared" si="126"/>
        <v>24</v>
      </c>
      <c r="M961">
        <f t="shared" si="127"/>
        <v>307.8</v>
      </c>
      <c r="N961">
        <f t="shared" si="128"/>
        <v>2</v>
      </c>
      <c r="O961">
        <f>IFERROR(E961 / VLOOKUP(A961, Baselines!A:B, 2, FALSE) * 100, 0)</f>
        <v>56.605696508072732</v>
      </c>
      <c r="P961" s="6">
        <f t="shared" si="129"/>
        <v>0.31284761511203074</v>
      </c>
      <c r="Q961">
        <f t="shared" si="130"/>
        <v>96.921999999999997</v>
      </c>
      <c r="R961" s="6">
        <f t="shared" si="131"/>
        <v>0.96921999999999997</v>
      </c>
      <c r="S961">
        <f t="shared" si="132"/>
        <v>0.94</v>
      </c>
      <c r="T961">
        <f>COUNTIF($A$2:$A961,A961)-1</f>
        <v>23</v>
      </c>
      <c r="U961" s="6">
        <f t="shared" si="133"/>
        <v>0.28502507558774948</v>
      </c>
      <c r="V961" s="6" t="str">
        <f t="shared" si="134"/>
        <v>Critical</v>
      </c>
    </row>
    <row r="962" spans="1:22" x14ac:dyDescent="0.25">
      <c r="A962" t="s">
        <v>18</v>
      </c>
      <c r="B962" s="5">
        <v>45095</v>
      </c>
      <c r="C962">
        <v>6</v>
      </c>
      <c r="D962">
        <v>15.6</v>
      </c>
      <c r="E962">
        <v>34.799999999999997</v>
      </c>
      <c r="F962">
        <v>0</v>
      </c>
      <c r="H962">
        <v>0</v>
      </c>
      <c r="I962">
        <v>0</v>
      </c>
      <c r="J962">
        <v>0</v>
      </c>
      <c r="K962">
        <v>303.36</v>
      </c>
      <c r="L962">
        <f t="shared" ref="L962:L1025" si="135">COUNTIFS($A$2:$A$2000,A962,$B$2:$B$2000,"&lt;="&amp;B962)</f>
        <v>25</v>
      </c>
      <c r="M962">
        <f t="shared" ref="M962:M1025" si="136">SUMIFS($D$2:$D$1561, $A$2:$A$1561, A962, $B$2:$B$1561, "&lt;=" &amp; B962)</f>
        <v>323.40000000000003</v>
      </c>
      <c r="N962">
        <f t="shared" ref="N962:N1025" si="137">SUMIFS($I$2:$I$1561, $A$2:$A$1561, A962, $B$2:$B$1561, "&lt;=" &amp; B962, $D$2:$D$1561, "&gt;" &amp; 0)</f>
        <v>2</v>
      </c>
      <c r="O962">
        <f>IFERROR(E962 / VLOOKUP(A962, Baselines!A:B, 2, FALSE) * 100, 0)</f>
        <v>113.86579413184572</v>
      </c>
      <c r="P962" s="6">
        <f t="shared" ref="P962:P1025" si="138">O962 / MAX($O$2:$O$1561)</f>
        <v>0.62931196565888259</v>
      </c>
      <c r="Q962">
        <f t="shared" ref="Q962:Q1025" si="139">MAX(0, MIN(100, 100*(1 - (M962/10000))))</f>
        <v>96.765999999999991</v>
      </c>
      <c r="R962" s="6">
        <f t="shared" ref="R962:R1025" si="140">Q962/100</f>
        <v>0.96765999999999996</v>
      </c>
      <c r="S962">
        <f t="shared" ref="S962:S1025" si="141">MAX(0, 1 - 0.03 * N962)</f>
        <v>0.94</v>
      </c>
      <c r="T962">
        <f>COUNTIF($A$2:$A962,A962)-1</f>
        <v>24</v>
      </c>
      <c r="U962" s="6">
        <f t="shared" ref="U962:U1025" si="142">MAX(0, MIN(1, R962 * S962 * P962))</f>
        <v>0.57242241568810581</v>
      </c>
      <c r="V962" s="6" t="str">
        <f t="shared" ref="V962:V1025" si="143">IF(U962&gt;0.7,"Good",IF(U962&gt;0.3,"Needs Check","Critical"))</f>
        <v>Needs Check</v>
      </c>
    </row>
    <row r="963" spans="1:22" x14ac:dyDescent="0.25">
      <c r="A963" t="s">
        <v>18</v>
      </c>
      <c r="B963" s="5">
        <v>45102</v>
      </c>
      <c r="C963">
        <v>3</v>
      </c>
      <c r="D963">
        <v>8.3999999999999986</v>
      </c>
      <c r="E963">
        <v>46</v>
      </c>
      <c r="F963">
        <v>0</v>
      </c>
      <c r="H963">
        <v>0</v>
      </c>
      <c r="I963">
        <v>0</v>
      </c>
      <c r="J963">
        <v>0</v>
      </c>
      <c r="K963">
        <v>78.88</v>
      </c>
      <c r="L963">
        <f t="shared" si="135"/>
        <v>26</v>
      </c>
      <c r="M963">
        <f t="shared" si="136"/>
        <v>331.8</v>
      </c>
      <c r="N963">
        <f t="shared" si="137"/>
        <v>2</v>
      </c>
      <c r="O963">
        <f>IFERROR(E963 / VLOOKUP(A963, Baselines!A:B, 2, FALSE) * 100, 0)</f>
        <v>150.51225661106045</v>
      </c>
      <c r="P963" s="6">
        <f t="shared" si="138"/>
        <v>0.83184915000886794</v>
      </c>
      <c r="Q963">
        <f t="shared" si="139"/>
        <v>96.682000000000002</v>
      </c>
      <c r="R963" s="6">
        <f t="shared" si="140"/>
        <v>0.96682000000000001</v>
      </c>
      <c r="S963">
        <f t="shared" si="141"/>
        <v>0.94</v>
      </c>
      <c r="T963">
        <f>COUNTIF($A$2:$A963,A963)-1</f>
        <v>25</v>
      </c>
      <c r="U963" s="6">
        <f t="shared" si="142"/>
        <v>0.75599349149887918</v>
      </c>
      <c r="V963" s="6" t="str">
        <f t="shared" si="143"/>
        <v>Good</v>
      </c>
    </row>
    <row r="964" spans="1:22" x14ac:dyDescent="0.25">
      <c r="A964" t="s">
        <v>18</v>
      </c>
      <c r="B964" s="5">
        <v>45109</v>
      </c>
      <c r="C964">
        <v>6</v>
      </c>
      <c r="D964">
        <v>7.8000000000000007</v>
      </c>
      <c r="E964">
        <v>10.3</v>
      </c>
      <c r="F964">
        <v>0</v>
      </c>
      <c r="H964">
        <v>0</v>
      </c>
      <c r="I964">
        <v>0</v>
      </c>
      <c r="J964">
        <v>0</v>
      </c>
      <c r="K964">
        <v>125.43</v>
      </c>
      <c r="L964">
        <f t="shared" si="135"/>
        <v>27</v>
      </c>
      <c r="M964">
        <f t="shared" si="136"/>
        <v>339.6</v>
      </c>
      <c r="N964">
        <f t="shared" si="137"/>
        <v>2</v>
      </c>
      <c r="O964">
        <f>IFERROR(E964 / VLOOKUP(A964, Baselines!A:B, 2, FALSE) * 100, 0)</f>
        <v>33.701657458563538</v>
      </c>
      <c r="P964" s="6">
        <f t="shared" si="138"/>
        <v>0.18626187489329002</v>
      </c>
      <c r="Q964">
        <f t="shared" si="139"/>
        <v>96.603999999999999</v>
      </c>
      <c r="R964" s="6">
        <f t="shared" si="140"/>
        <v>0.96604000000000001</v>
      </c>
      <c r="S964">
        <f t="shared" si="141"/>
        <v>0.94</v>
      </c>
      <c r="T964">
        <f>COUNTIF($A$2:$A964,A964)-1</f>
        <v>26</v>
      </c>
      <c r="U964" s="6">
        <f t="shared" si="142"/>
        <v>0.16914023632459904</v>
      </c>
      <c r="V964" s="6" t="str">
        <f t="shared" si="143"/>
        <v>Critical</v>
      </c>
    </row>
    <row r="965" spans="1:22" x14ac:dyDescent="0.25">
      <c r="A965" t="s">
        <v>18</v>
      </c>
      <c r="B965" s="5">
        <v>45116</v>
      </c>
      <c r="C965">
        <v>2</v>
      </c>
      <c r="D965">
        <v>11.2</v>
      </c>
      <c r="E965">
        <v>21.5</v>
      </c>
      <c r="F965">
        <v>0</v>
      </c>
      <c r="H965">
        <v>0</v>
      </c>
      <c r="I965">
        <v>0</v>
      </c>
      <c r="J965">
        <v>0</v>
      </c>
      <c r="K965">
        <v>92.7</v>
      </c>
      <c r="L965">
        <f t="shared" si="135"/>
        <v>28</v>
      </c>
      <c r="M965">
        <f t="shared" si="136"/>
        <v>350.8</v>
      </c>
      <c r="N965">
        <f t="shared" si="137"/>
        <v>2</v>
      </c>
      <c r="O965">
        <f>IFERROR(E965 / VLOOKUP(A965, Baselines!A:B, 2, FALSE) * 100, 0)</f>
        <v>70.34811993777825</v>
      </c>
      <c r="P965" s="6">
        <f t="shared" si="138"/>
        <v>0.38879905924327524</v>
      </c>
      <c r="Q965">
        <f t="shared" si="139"/>
        <v>96.492000000000004</v>
      </c>
      <c r="R965" s="6">
        <f t="shared" si="140"/>
        <v>0.96492</v>
      </c>
      <c r="S965">
        <f t="shared" si="141"/>
        <v>0.94</v>
      </c>
      <c r="T965">
        <f>COUNTIF($A$2:$A965,A965)-1</f>
        <v>27</v>
      </c>
      <c r="U965" s="6">
        <f t="shared" si="142"/>
        <v>0.35265038895031986</v>
      </c>
      <c r="V965" s="6" t="str">
        <f t="shared" si="143"/>
        <v>Needs Check</v>
      </c>
    </row>
    <row r="966" spans="1:22" x14ac:dyDescent="0.25">
      <c r="A966" t="s">
        <v>18</v>
      </c>
      <c r="B966" s="5">
        <v>45123</v>
      </c>
      <c r="C966">
        <v>2</v>
      </c>
      <c r="D966">
        <v>8.8000000000000007</v>
      </c>
      <c r="E966">
        <v>42.3</v>
      </c>
      <c r="F966">
        <v>0</v>
      </c>
      <c r="H966">
        <v>0</v>
      </c>
      <c r="I966">
        <v>0</v>
      </c>
      <c r="J966">
        <v>0</v>
      </c>
      <c r="K966">
        <v>154.4</v>
      </c>
      <c r="L966">
        <f t="shared" si="135"/>
        <v>29</v>
      </c>
      <c r="M966">
        <f t="shared" si="136"/>
        <v>359.6</v>
      </c>
      <c r="N966">
        <f t="shared" si="137"/>
        <v>2</v>
      </c>
      <c r="O966">
        <f>IFERROR(E966 / VLOOKUP(A966, Baselines!A:B, 2, FALSE) * 100, 0)</f>
        <v>138.40583597060558</v>
      </c>
      <c r="P966" s="6">
        <f t="shared" si="138"/>
        <v>0.76493954446467638</v>
      </c>
      <c r="Q966">
        <f t="shared" si="139"/>
        <v>96.403999999999996</v>
      </c>
      <c r="R966" s="6">
        <f t="shared" si="140"/>
        <v>0.96404000000000001</v>
      </c>
      <c r="S966">
        <f t="shared" si="141"/>
        <v>0.94</v>
      </c>
      <c r="T966">
        <f>COUNTIF($A$2:$A966,A966)-1</f>
        <v>28</v>
      </c>
      <c r="U966" s="6">
        <f t="shared" si="142"/>
        <v>0.69318637933898297</v>
      </c>
      <c r="V966" s="6" t="str">
        <f t="shared" si="143"/>
        <v>Needs Check</v>
      </c>
    </row>
    <row r="967" spans="1:22" x14ac:dyDescent="0.25">
      <c r="A967" t="s">
        <v>18</v>
      </c>
      <c r="B967" s="5">
        <v>45130</v>
      </c>
      <c r="C967">
        <v>2</v>
      </c>
      <c r="D967">
        <v>3.2</v>
      </c>
      <c r="E967">
        <v>15.7</v>
      </c>
      <c r="F967">
        <v>0</v>
      </c>
      <c r="H967">
        <v>0</v>
      </c>
      <c r="I967">
        <v>1</v>
      </c>
      <c r="J967">
        <v>3</v>
      </c>
      <c r="K967">
        <v>45.96</v>
      </c>
      <c r="L967">
        <f t="shared" si="135"/>
        <v>30</v>
      </c>
      <c r="M967">
        <f t="shared" si="136"/>
        <v>362.8</v>
      </c>
      <c r="N967">
        <f t="shared" si="137"/>
        <v>3</v>
      </c>
      <c r="O967">
        <f>IFERROR(E967 / VLOOKUP(A967, Baselines!A:B, 2, FALSE) * 100, 0)</f>
        <v>51.370487582470624</v>
      </c>
      <c r="P967" s="6">
        <f t="shared" si="138"/>
        <v>0.2839137316334614</v>
      </c>
      <c r="Q967">
        <f t="shared" si="139"/>
        <v>96.372</v>
      </c>
      <c r="R967" s="6">
        <f t="shared" si="140"/>
        <v>0.96372000000000002</v>
      </c>
      <c r="S967">
        <f t="shared" si="141"/>
        <v>0.91</v>
      </c>
      <c r="T967">
        <f>COUNTIF($A$2:$A967,A967)-1</f>
        <v>29</v>
      </c>
      <c r="U967" s="6">
        <f t="shared" si="142"/>
        <v>0.24898814071931746</v>
      </c>
      <c r="V967" s="6" t="str">
        <f t="shared" si="143"/>
        <v>Critical</v>
      </c>
    </row>
    <row r="968" spans="1:22" x14ac:dyDescent="0.25">
      <c r="A968" t="s">
        <v>18</v>
      </c>
      <c r="B968" s="5">
        <v>45137</v>
      </c>
      <c r="C968">
        <v>0</v>
      </c>
      <c r="D968">
        <v>0</v>
      </c>
      <c r="E968">
        <v>0</v>
      </c>
      <c r="F968">
        <v>1</v>
      </c>
      <c r="G968" t="s">
        <v>26</v>
      </c>
      <c r="H968">
        <v>473.83</v>
      </c>
      <c r="I968">
        <v>0</v>
      </c>
      <c r="J968">
        <v>0</v>
      </c>
      <c r="K968">
        <v>0</v>
      </c>
      <c r="L968">
        <f t="shared" si="135"/>
        <v>31</v>
      </c>
      <c r="M968">
        <f t="shared" si="136"/>
        <v>362.8</v>
      </c>
      <c r="N968">
        <f t="shared" si="137"/>
        <v>3</v>
      </c>
      <c r="O968">
        <f>IFERROR(E968 / VLOOKUP(A968, Baselines!A:B, 2, FALSE) * 100, 0)</f>
        <v>0</v>
      </c>
      <c r="P968" s="6">
        <f t="shared" si="138"/>
        <v>0</v>
      </c>
      <c r="Q968">
        <f t="shared" si="139"/>
        <v>96.372</v>
      </c>
      <c r="R968" s="6">
        <f t="shared" si="140"/>
        <v>0.96372000000000002</v>
      </c>
      <c r="S968">
        <f t="shared" si="141"/>
        <v>0.91</v>
      </c>
      <c r="T968">
        <f>COUNTIF($A$2:$A968,A968)-1</f>
        <v>30</v>
      </c>
      <c r="U968" s="6">
        <f t="shared" si="142"/>
        <v>0</v>
      </c>
      <c r="V968" s="6" t="str">
        <f t="shared" si="143"/>
        <v>Critical</v>
      </c>
    </row>
    <row r="969" spans="1:22" x14ac:dyDescent="0.25">
      <c r="A969" t="s">
        <v>18</v>
      </c>
      <c r="B969" s="5">
        <v>45144</v>
      </c>
      <c r="C969">
        <v>7</v>
      </c>
      <c r="D969">
        <v>16.8</v>
      </c>
      <c r="E969">
        <v>31.3</v>
      </c>
      <c r="F969">
        <v>0</v>
      </c>
      <c r="H969">
        <v>0</v>
      </c>
      <c r="I969">
        <v>0</v>
      </c>
      <c r="J969">
        <v>0</v>
      </c>
      <c r="K969">
        <v>261.95</v>
      </c>
      <c r="L969">
        <f t="shared" si="135"/>
        <v>32</v>
      </c>
      <c r="M969">
        <f t="shared" si="136"/>
        <v>379.6</v>
      </c>
      <c r="N969">
        <f t="shared" si="137"/>
        <v>3</v>
      </c>
      <c r="O969">
        <f>IFERROR(E969 / VLOOKUP(A969, Baselines!A:B, 2, FALSE) * 100, 0)</f>
        <v>102.41377460709114</v>
      </c>
      <c r="P969" s="6">
        <f t="shared" si="138"/>
        <v>0.56601909554951235</v>
      </c>
      <c r="Q969">
        <f t="shared" si="139"/>
        <v>96.204000000000008</v>
      </c>
      <c r="R969" s="6">
        <f t="shared" si="140"/>
        <v>0.96204000000000012</v>
      </c>
      <c r="S969">
        <f t="shared" si="141"/>
        <v>0.91</v>
      </c>
      <c r="T969">
        <f>COUNTIF($A$2:$A969,A969)-1</f>
        <v>31</v>
      </c>
      <c r="U969" s="6">
        <f t="shared" si="142"/>
        <v>0.49552503972103218</v>
      </c>
      <c r="V969" s="6" t="str">
        <f t="shared" si="143"/>
        <v>Needs Check</v>
      </c>
    </row>
    <row r="970" spans="1:22" x14ac:dyDescent="0.25">
      <c r="A970" t="s">
        <v>18</v>
      </c>
      <c r="B970" s="5">
        <v>45151</v>
      </c>
      <c r="C970">
        <v>7</v>
      </c>
      <c r="D970">
        <v>10.5</v>
      </c>
      <c r="E970">
        <v>17.2</v>
      </c>
      <c r="F970">
        <v>0</v>
      </c>
      <c r="H970">
        <v>0</v>
      </c>
      <c r="I970">
        <v>0</v>
      </c>
      <c r="J970">
        <v>0</v>
      </c>
      <c r="K970">
        <v>93.5</v>
      </c>
      <c r="L970">
        <f t="shared" si="135"/>
        <v>33</v>
      </c>
      <c r="M970">
        <f t="shared" si="136"/>
        <v>390.1</v>
      </c>
      <c r="N970">
        <f t="shared" si="137"/>
        <v>3</v>
      </c>
      <c r="O970">
        <f>IFERROR(E970 / VLOOKUP(A970, Baselines!A:B, 2, FALSE) * 100, 0)</f>
        <v>56.278495950222599</v>
      </c>
      <c r="P970" s="6">
        <f t="shared" si="138"/>
        <v>0.31103924739462019</v>
      </c>
      <c r="Q970">
        <f t="shared" si="139"/>
        <v>96.099000000000004</v>
      </c>
      <c r="R970" s="6">
        <f t="shared" si="140"/>
        <v>0.96099000000000001</v>
      </c>
      <c r="S970">
        <f t="shared" si="141"/>
        <v>0.91</v>
      </c>
      <c r="T970">
        <f>COUNTIF($A$2:$A970,A970)-1</f>
        <v>32</v>
      </c>
      <c r="U970" s="6">
        <f t="shared" si="142"/>
        <v>0.27200410178191803</v>
      </c>
      <c r="V970" s="6" t="str">
        <f t="shared" si="143"/>
        <v>Critical</v>
      </c>
    </row>
    <row r="971" spans="1:22" x14ac:dyDescent="0.25">
      <c r="A971" t="s">
        <v>18</v>
      </c>
      <c r="B971" s="5">
        <v>45158</v>
      </c>
      <c r="C971">
        <v>5</v>
      </c>
      <c r="D971">
        <v>18</v>
      </c>
      <c r="E971">
        <v>20.6</v>
      </c>
      <c r="F971">
        <v>0</v>
      </c>
      <c r="H971">
        <v>0</v>
      </c>
      <c r="I971">
        <v>0</v>
      </c>
      <c r="J971">
        <v>0</v>
      </c>
      <c r="K971">
        <v>244.23</v>
      </c>
      <c r="L971">
        <f t="shared" si="135"/>
        <v>34</v>
      </c>
      <c r="M971">
        <f t="shared" si="136"/>
        <v>408.1</v>
      </c>
      <c r="N971">
        <f t="shared" si="137"/>
        <v>3</v>
      </c>
      <c r="O971">
        <f>IFERROR(E971 / VLOOKUP(A971, Baselines!A:B, 2, FALSE) * 100, 0)</f>
        <v>67.403314917127076</v>
      </c>
      <c r="P971" s="6">
        <f t="shared" si="138"/>
        <v>0.37252374978658004</v>
      </c>
      <c r="Q971">
        <f t="shared" si="139"/>
        <v>95.918999999999997</v>
      </c>
      <c r="R971" s="6">
        <f t="shared" si="140"/>
        <v>0.95918999999999999</v>
      </c>
      <c r="S971">
        <f t="shared" si="141"/>
        <v>0.91</v>
      </c>
      <c r="T971">
        <f>COUNTIF($A$2:$A971,A971)-1</f>
        <v>33</v>
      </c>
      <c r="U971" s="6">
        <f t="shared" si="142"/>
        <v>0.32516216055758862</v>
      </c>
      <c r="V971" s="6" t="str">
        <f t="shared" si="143"/>
        <v>Needs Check</v>
      </c>
    </row>
    <row r="972" spans="1:22" x14ac:dyDescent="0.25">
      <c r="A972" t="s">
        <v>18</v>
      </c>
      <c r="B972" s="5">
        <v>45165</v>
      </c>
      <c r="C972">
        <v>0</v>
      </c>
      <c r="D972">
        <v>0</v>
      </c>
      <c r="E972">
        <v>0</v>
      </c>
      <c r="F972">
        <v>0</v>
      </c>
      <c r="H972">
        <v>0</v>
      </c>
      <c r="I972">
        <v>0</v>
      </c>
      <c r="J972">
        <v>0</v>
      </c>
      <c r="K972">
        <v>0</v>
      </c>
      <c r="L972">
        <f t="shared" si="135"/>
        <v>35</v>
      </c>
      <c r="M972">
        <f t="shared" si="136"/>
        <v>408.1</v>
      </c>
      <c r="N972">
        <f t="shared" si="137"/>
        <v>3</v>
      </c>
      <c r="O972">
        <f>IFERROR(E972 / VLOOKUP(A972, Baselines!A:B, 2, FALSE) * 100, 0)</f>
        <v>0</v>
      </c>
      <c r="P972" s="6">
        <f t="shared" si="138"/>
        <v>0</v>
      </c>
      <c r="Q972">
        <f t="shared" si="139"/>
        <v>95.918999999999997</v>
      </c>
      <c r="R972" s="6">
        <f t="shared" si="140"/>
        <v>0.95918999999999999</v>
      </c>
      <c r="S972">
        <f t="shared" si="141"/>
        <v>0.91</v>
      </c>
      <c r="T972">
        <f>COUNTIF($A$2:$A972,A972)-1</f>
        <v>34</v>
      </c>
      <c r="U972" s="6">
        <f t="shared" si="142"/>
        <v>0</v>
      </c>
      <c r="V972" s="6" t="str">
        <f t="shared" si="143"/>
        <v>Critical</v>
      </c>
    </row>
    <row r="973" spans="1:22" x14ac:dyDescent="0.25">
      <c r="A973" t="s">
        <v>18</v>
      </c>
      <c r="B973" s="5">
        <v>45172</v>
      </c>
      <c r="C973">
        <v>7</v>
      </c>
      <c r="D973">
        <v>18.2</v>
      </c>
      <c r="E973">
        <v>36.299999999999997</v>
      </c>
      <c r="F973">
        <v>0</v>
      </c>
      <c r="H973">
        <v>0</v>
      </c>
      <c r="I973">
        <v>0</v>
      </c>
      <c r="J973">
        <v>0</v>
      </c>
      <c r="K973">
        <v>105.5</v>
      </c>
      <c r="L973">
        <f t="shared" si="135"/>
        <v>36</v>
      </c>
      <c r="M973">
        <f t="shared" si="136"/>
        <v>426.3</v>
      </c>
      <c r="N973">
        <f t="shared" si="137"/>
        <v>3</v>
      </c>
      <c r="O973">
        <f>IFERROR(E973 / VLOOKUP(A973, Baselines!A:B, 2, FALSE) * 100, 0)</f>
        <v>118.77380249959768</v>
      </c>
      <c r="P973" s="6">
        <f t="shared" si="138"/>
        <v>0.65643748142004132</v>
      </c>
      <c r="Q973">
        <f t="shared" si="139"/>
        <v>95.737000000000009</v>
      </c>
      <c r="R973" s="6">
        <f t="shared" si="140"/>
        <v>0.95737000000000005</v>
      </c>
      <c r="S973">
        <f t="shared" si="141"/>
        <v>0.91</v>
      </c>
      <c r="T973">
        <f>COUNTIF($A$2:$A973,A973)-1</f>
        <v>35</v>
      </c>
      <c r="U973" s="6">
        <f t="shared" si="142"/>
        <v>0.5718927319442656</v>
      </c>
      <c r="V973" s="6" t="str">
        <f t="shared" si="143"/>
        <v>Needs Check</v>
      </c>
    </row>
    <row r="974" spans="1:22" x14ac:dyDescent="0.25">
      <c r="A974" t="s">
        <v>18</v>
      </c>
      <c r="B974" s="5">
        <v>45179</v>
      </c>
      <c r="C974">
        <v>2</v>
      </c>
      <c r="D974">
        <v>9</v>
      </c>
      <c r="E974">
        <v>48.4</v>
      </c>
      <c r="F974">
        <v>0</v>
      </c>
      <c r="H974">
        <v>0</v>
      </c>
      <c r="I974">
        <v>0</v>
      </c>
      <c r="J974">
        <v>0</v>
      </c>
      <c r="K974">
        <v>106.72</v>
      </c>
      <c r="L974">
        <f t="shared" si="135"/>
        <v>37</v>
      </c>
      <c r="M974">
        <f t="shared" si="136"/>
        <v>435.3</v>
      </c>
      <c r="N974">
        <f t="shared" si="137"/>
        <v>3</v>
      </c>
      <c r="O974">
        <f>IFERROR(E974 / VLOOKUP(A974, Baselines!A:B, 2, FALSE) * 100, 0)</f>
        <v>158.3650699994636</v>
      </c>
      <c r="P974" s="6">
        <f t="shared" si="138"/>
        <v>0.87524997522672188</v>
      </c>
      <c r="Q974">
        <f t="shared" si="139"/>
        <v>95.647000000000006</v>
      </c>
      <c r="R974" s="6">
        <f t="shared" si="140"/>
        <v>0.95647000000000004</v>
      </c>
      <c r="S974">
        <f t="shared" si="141"/>
        <v>0.91</v>
      </c>
      <c r="T974">
        <f>COUNTIF($A$2:$A974,A974)-1</f>
        <v>36</v>
      </c>
      <c r="U974" s="6">
        <f t="shared" si="142"/>
        <v>0.76180681286264351</v>
      </c>
      <c r="V974" s="6" t="str">
        <f t="shared" si="143"/>
        <v>Good</v>
      </c>
    </row>
    <row r="975" spans="1:22" x14ac:dyDescent="0.25">
      <c r="A975" t="s">
        <v>18</v>
      </c>
      <c r="B975" s="5">
        <v>45186</v>
      </c>
      <c r="C975">
        <v>3</v>
      </c>
      <c r="D975">
        <v>4.8000000000000007</v>
      </c>
      <c r="E975">
        <v>41.5</v>
      </c>
      <c r="F975">
        <v>0</v>
      </c>
      <c r="H975">
        <v>0</v>
      </c>
      <c r="I975">
        <v>0</v>
      </c>
      <c r="J975">
        <v>0</v>
      </c>
      <c r="K975">
        <v>71.19</v>
      </c>
      <c r="L975">
        <f t="shared" si="135"/>
        <v>38</v>
      </c>
      <c r="M975">
        <f t="shared" si="136"/>
        <v>440.1</v>
      </c>
      <c r="N975">
        <f t="shared" si="137"/>
        <v>3</v>
      </c>
      <c r="O975">
        <f>IFERROR(E975 / VLOOKUP(A975, Baselines!A:B, 2, FALSE) * 100, 0)</f>
        <v>135.78823150780451</v>
      </c>
      <c r="P975" s="6">
        <f t="shared" si="138"/>
        <v>0.75047260272539162</v>
      </c>
      <c r="Q975">
        <f t="shared" si="139"/>
        <v>95.599000000000004</v>
      </c>
      <c r="R975" s="6">
        <f t="shared" si="140"/>
        <v>0.95599000000000001</v>
      </c>
      <c r="S975">
        <f t="shared" si="141"/>
        <v>0.91</v>
      </c>
      <c r="T975">
        <f>COUNTIF($A$2:$A975,A975)-1</f>
        <v>37</v>
      </c>
      <c r="U975" s="6">
        <f t="shared" si="142"/>
        <v>0.65287431616629699</v>
      </c>
      <c r="V975" s="6" t="str">
        <f t="shared" si="143"/>
        <v>Needs Check</v>
      </c>
    </row>
    <row r="976" spans="1:22" x14ac:dyDescent="0.25">
      <c r="A976" t="s">
        <v>18</v>
      </c>
      <c r="B976" s="5">
        <v>45193</v>
      </c>
      <c r="C976">
        <v>2</v>
      </c>
      <c r="D976">
        <v>11.6</v>
      </c>
      <c r="E976">
        <v>47</v>
      </c>
      <c r="F976">
        <v>0</v>
      </c>
      <c r="H976">
        <v>0</v>
      </c>
      <c r="I976">
        <v>0</v>
      </c>
      <c r="J976">
        <v>0</v>
      </c>
      <c r="K976">
        <v>158.34</v>
      </c>
      <c r="L976">
        <f t="shared" si="135"/>
        <v>39</v>
      </c>
      <c r="M976">
        <f t="shared" si="136"/>
        <v>451.70000000000005</v>
      </c>
      <c r="N976">
        <f t="shared" si="137"/>
        <v>3</v>
      </c>
      <c r="O976">
        <f>IFERROR(E976 / VLOOKUP(A976, Baselines!A:B, 2, FALSE) * 100, 0)</f>
        <v>153.78426218956176</v>
      </c>
      <c r="P976" s="6">
        <f t="shared" si="138"/>
        <v>0.8499328271829738</v>
      </c>
      <c r="Q976">
        <f t="shared" si="139"/>
        <v>95.48299999999999</v>
      </c>
      <c r="R976" s="6">
        <f t="shared" si="140"/>
        <v>0.95482999999999985</v>
      </c>
      <c r="S976">
        <f t="shared" si="141"/>
        <v>0.91</v>
      </c>
      <c r="T976">
        <f>COUNTIF($A$2:$A976,A976)-1</f>
        <v>38</v>
      </c>
      <c r="U976" s="6">
        <f t="shared" si="142"/>
        <v>0.73850263885499812</v>
      </c>
      <c r="V976" s="6" t="str">
        <f t="shared" si="143"/>
        <v>Good</v>
      </c>
    </row>
    <row r="977" spans="1:22" x14ac:dyDescent="0.25">
      <c r="A977" t="s">
        <v>18</v>
      </c>
      <c r="B977" s="5">
        <v>45200</v>
      </c>
      <c r="C977">
        <v>3</v>
      </c>
      <c r="D977">
        <v>13.8</v>
      </c>
      <c r="E977">
        <v>45.3</v>
      </c>
      <c r="F977">
        <v>0</v>
      </c>
      <c r="H977">
        <v>0</v>
      </c>
      <c r="I977">
        <v>0</v>
      </c>
      <c r="J977">
        <v>0</v>
      </c>
      <c r="K977">
        <v>234.48</v>
      </c>
      <c r="L977">
        <f t="shared" si="135"/>
        <v>40</v>
      </c>
      <c r="M977">
        <f t="shared" si="136"/>
        <v>465.50000000000006</v>
      </c>
      <c r="N977">
        <f t="shared" si="137"/>
        <v>3</v>
      </c>
      <c r="O977">
        <f>IFERROR(E977 / VLOOKUP(A977, Baselines!A:B, 2, FALSE) * 100, 0)</f>
        <v>148.22185270610953</v>
      </c>
      <c r="P977" s="6">
        <f t="shared" si="138"/>
        <v>0.81919057598699385</v>
      </c>
      <c r="Q977">
        <f t="shared" si="139"/>
        <v>95.344999999999999</v>
      </c>
      <c r="R977" s="6">
        <f t="shared" si="140"/>
        <v>0.95345000000000002</v>
      </c>
      <c r="S977">
        <f t="shared" si="141"/>
        <v>0.91</v>
      </c>
      <c r="T977">
        <f>COUNTIF($A$2:$A977,A977)-1</f>
        <v>39</v>
      </c>
      <c r="U977" s="6">
        <f t="shared" si="142"/>
        <v>0.7107621017540674</v>
      </c>
      <c r="V977" s="6" t="str">
        <f t="shared" si="143"/>
        <v>Good</v>
      </c>
    </row>
    <row r="978" spans="1:22" x14ac:dyDescent="0.25">
      <c r="A978" t="s">
        <v>18</v>
      </c>
      <c r="B978" s="5">
        <v>45207</v>
      </c>
      <c r="C978">
        <v>1</v>
      </c>
      <c r="D978">
        <v>4</v>
      </c>
      <c r="E978">
        <v>19.5</v>
      </c>
      <c r="F978">
        <v>0</v>
      </c>
      <c r="H978">
        <v>0</v>
      </c>
      <c r="I978">
        <v>0</v>
      </c>
      <c r="J978">
        <v>0</v>
      </c>
      <c r="K978">
        <v>29.99</v>
      </c>
      <c r="L978">
        <f t="shared" si="135"/>
        <v>41</v>
      </c>
      <c r="M978">
        <f t="shared" si="136"/>
        <v>469.50000000000006</v>
      </c>
      <c r="N978">
        <f t="shared" si="137"/>
        <v>3</v>
      </c>
      <c r="O978">
        <f>IFERROR(E978 / VLOOKUP(A978, Baselines!A:B, 2, FALSE) * 100, 0)</f>
        <v>63.804108780775628</v>
      </c>
      <c r="P978" s="6">
        <f t="shared" si="138"/>
        <v>0.35263170489506362</v>
      </c>
      <c r="Q978">
        <f t="shared" si="139"/>
        <v>95.304999999999993</v>
      </c>
      <c r="R978" s="6">
        <f t="shared" si="140"/>
        <v>0.95304999999999995</v>
      </c>
      <c r="S978">
        <f t="shared" si="141"/>
        <v>0.91</v>
      </c>
      <c r="T978">
        <f>COUNTIF($A$2:$A978,A978)-1</f>
        <v>40</v>
      </c>
      <c r="U978" s="6">
        <f t="shared" si="142"/>
        <v>0.30582883817871875</v>
      </c>
      <c r="V978" s="6" t="str">
        <f t="shared" si="143"/>
        <v>Needs Check</v>
      </c>
    </row>
    <row r="979" spans="1:22" x14ac:dyDescent="0.25">
      <c r="A979" t="s">
        <v>18</v>
      </c>
      <c r="B979" s="5">
        <v>45214</v>
      </c>
      <c r="C979">
        <v>5</v>
      </c>
      <c r="D979">
        <v>22</v>
      </c>
      <c r="E979">
        <v>19.8</v>
      </c>
      <c r="F979">
        <v>0</v>
      </c>
      <c r="H979">
        <v>0</v>
      </c>
      <c r="I979">
        <v>0</v>
      </c>
      <c r="J979">
        <v>0</v>
      </c>
      <c r="K979">
        <v>177.05</v>
      </c>
      <c r="L979">
        <f t="shared" si="135"/>
        <v>42</v>
      </c>
      <c r="M979">
        <f t="shared" si="136"/>
        <v>491.50000000000006</v>
      </c>
      <c r="N979">
        <f t="shared" si="137"/>
        <v>3</v>
      </c>
      <c r="O979">
        <f>IFERROR(E979 / VLOOKUP(A979, Baselines!A:B, 2, FALSE) * 100, 0)</f>
        <v>64.785710454326022</v>
      </c>
      <c r="P979" s="6">
        <f t="shared" si="138"/>
        <v>0.35805680804729534</v>
      </c>
      <c r="Q979">
        <f t="shared" si="139"/>
        <v>95.084999999999994</v>
      </c>
      <c r="R979" s="6">
        <f t="shared" si="140"/>
        <v>0.95084999999999997</v>
      </c>
      <c r="S979">
        <f t="shared" si="141"/>
        <v>0.91</v>
      </c>
      <c r="T979">
        <f>COUNTIF($A$2:$A979,A979)-1</f>
        <v>41</v>
      </c>
      <c r="U979" s="6">
        <f t="shared" si="142"/>
        <v>0.30981706749791144</v>
      </c>
      <c r="V979" s="6" t="str">
        <f t="shared" si="143"/>
        <v>Needs Check</v>
      </c>
    </row>
    <row r="980" spans="1:22" x14ac:dyDescent="0.25">
      <c r="A980" t="s">
        <v>18</v>
      </c>
      <c r="B980" s="5">
        <v>45221</v>
      </c>
      <c r="C980">
        <v>4</v>
      </c>
      <c r="D980">
        <v>8</v>
      </c>
      <c r="E980">
        <v>14.9</v>
      </c>
      <c r="F980">
        <v>0</v>
      </c>
      <c r="H980">
        <v>0</v>
      </c>
      <c r="I980">
        <v>0</v>
      </c>
      <c r="J980">
        <v>0</v>
      </c>
      <c r="K980">
        <v>129.24</v>
      </c>
      <c r="L980">
        <f t="shared" si="135"/>
        <v>43</v>
      </c>
      <c r="M980">
        <f t="shared" si="136"/>
        <v>499.50000000000006</v>
      </c>
      <c r="N980">
        <f t="shared" si="137"/>
        <v>3</v>
      </c>
      <c r="O980">
        <f>IFERROR(E980 / VLOOKUP(A980, Baselines!A:B, 2, FALSE) * 100, 0)</f>
        <v>48.752883119669583</v>
      </c>
      <c r="P980" s="6">
        <f t="shared" si="138"/>
        <v>0.26944678989417681</v>
      </c>
      <c r="Q980">
        <f t="shared" si="139"/>
        <v>95.004999999999995</v>
      </c>
      <c r="R980" s="6">
        <f t="shared" si="140"/>
        <v>0.95004999999999995</v>
      </c>
      <c r="S980">
        <f t="shared" si="141"/>
        <v>0.91</v>
      </c>
      <c r="T980">
        <f>COUNTIF($A$2:$A980,A980)-1</f>
        <v>42</v>
      </c>
      <c r="U980" s="6">
        <f t="shared" si="142"/>
        <v>0.23294900969245602</v>
      </c>
      <c r="V980" s="6" t="str">
        <f t="shared" si="143"/>
        <v>Critical</v>
      </c>
    </row>
    <row r="981" spans="1:22" x14ac:dyDescent="0.25">
      <c r="A981" t="s">
        <v>18</v>
      </c>
      <c r="B981" s="5">
        <v>45228</v>
      </c>
      <c r="C981">
        <v>7</v>
      </c>
      <c r="D981">
        <v>11.9</v>
      </c>
      <c r="E981">
        <v>42.3</v>
      </c>
      <c r="F981">
        <v>0</v>
      </c>
      <c r="H981">
        <v>0</v>
      </c>
      <c r="I981">
        <v>0</v>
      </c>
      <c r="J981">
        <v>0</v>
      </c>
      <c r="K981">
        <v>161.43</v>
      </c>
      <c r="L981">
        <f t="shared" si="135"/>
        <v>44</v>
      </c>
      <c r="M981">
        <f t="shared" si="136"/>
        <v>511.40000000000003</v>
      </c>
      <c r="N981">
        <f t="shared" si="137"/>
        <v>3</v>
      </c>
      <c r="O981">
        <f>IFERROR(E981 / VLOOKUP(A981, Baselines!A:B, 2, FALSE) * 100, 0)</f>
        <v>138.40583597060558</v>
      </c>
      <c r="P981" s="6">
        <f t="shared" si="138"/>
        <v>0.76493954446467638</v>
      </c>
      <c r="Q981">
        <f t="shared" si="139"/>
        <v>94.88600000000001</v>
      </c>
      <c r="R981" s="6">
        <f t="shared" si="140"/>
        <v>0.94886000000000015</v>
      </c>
      <c r="S981">
        <f t="shared" si="141"/>
        <v>0.91</v>
      </c>
      <c r="T981">
        <f>COUNTIF($A$2:$A981,A981)-1</f>
        <v>43</v>
      </c>
      <c r="U981" s="6">
        <f t="shared" si="142"/>
        <v>0.66049668790628524</v>
      </c>
      <c r="V981" s="6" t="str">
        <f t="shared" si="143"/>
        <v>Needs Check</v>
      </c>
    </row>
    <row r="982" spans="1:22" x14ac:dyDescent="0.25">
      <c r="A982" t="s">
        <v>18</v>
      </c>
      <c r="B982" s="5">
        <v>45235</v>
      </c>
      <c r="C982">
        <v>4</v>
      </c>
      <c r="D982">
        <v>21.2</v>
      </c>
      <c r="E982">
        <v>33.1</v>
      </c>
      <c r="F982">
        <v>0</v>
      </c>
      <c r="H982">
        <v>0</v>
      </c>
      <c r="I982">
        <v>0</v>
      </c>
      <c r="J982">
        <v>0</v>
      </c>
      <c r="K982">
        <v>333.53</v>
      </c>
      <c r="L982">
        <f t="shared" si="135"/>
        <v>45</v>
      </c>
      <c r="M982">
        <f t="shared" si="136"/>
        <v>532.6</v>
      </c>
      <c r="N982">
        <f t="shared" si="137"/>
        <v>3</v>
      </c>
      <c r="O982">
        <f>IFERROR(E982 / VLOOKUP(A982, Baselines!A:B, 2, FALSE) * 100, 0)</f>
        <v>108.3033846483935</v>
      </c>
      <c r="P982" s="6">
        <f t="shared" si="138"/>
        <v>0.59856971446290286</v>
      </c>
      <c r="Q982">
        <f t="shared" si="139"/>
        <v>94.674000000000007</v>
      </c>
      <c r="R982" s="6">
        <f t="shared" si="140"/>
        <v>0.94674000000000003</v>
      </c>
      <c r="S982">
        <f t="shared" si="141"/>
        <v>0.91</v>
      </c>
      <c r="T982">
        <f>COUNTIF($A$2:$A982,A982)-1</f>
        <v>44</v>
      </c>
      <c r="U982" s="6">
        <f t="shared" si="142"/>
        <v>0.51568780123825386</v>
      </c>
      <c r="V982" s="6" t="str">
        <f t="shared" si="143"/>
        <v>Needs Check</v>
      </c>
    </row>
    <row r="983" spans="1:22" x14ac:dyDescent="0.25">
      <c r="A983" t="s">
        <v>18</v>
      </c>
      <c r="B983" s="5">
        <v>45242</v>
      </c>
      <c r="C983">
        <v>1</v>
      </c>
      <c r="D983">
        <v>1.5</v>
      </c>
      <c r="E983">
        <v>27.9</v>
      </c>
      <c r="F983">
        <v>0</v>
      </c>
      <c r="H983">
        <v>0</v>
      </c>
      <c r="I983">
        <v>0</v>
      </c>
      <c r="J983">
        <v>0</v>
      </c>
      <c r="K983">
        <v>17.37</v>
      </c>
      <c r="L983">
        <f t="shared" si="135"/>
        <v>46</v>
      </c>
      <c r="M983">
        <f t="shared" si="136"/>
        <v>534.1</v>
      </c>
      <c r="N983">
        <f t="shared" si="137"/>
        <v>3</v>
      </c>
      <c r="O983">
        <f>IFERROR(E983 / VLOOKUP(A983, Baselines!A:B, 2, FALSE) * 100, 0)</f>
        <v>91.288955640186657</v>
      </c>
      <c r="P983" s="6">
        <f t="shared" si="138"/>
        <v>0.50453459315755245</v>
      </c>
      <c r="Q983">
        <f t="shared" si="139"/>
        <v>94.659000000000006</v>
      </c>
      <c r="R983" s="6">
        <f t="shared" si="140"/>
        <v>0.94659000000000004</v>
      </c>
      <c r="S983">
        <f t="shared" si="141"/>
        <v>0.91</v>
      </c>
      <c r="T983">
        <f>COUNTIF($A$2:$A983,A983)-1</f>
        <v>45</v>
      </c>
      <c r="U983" s="6">
        <f t="shared" si="142"/>
        <v>0.43460453448867692</v>
      </c>
      <c r="V983" s="6" t="str">
        <f t="shared" si="143"/>
        <v>Needs Check</v>
      </c>
    </row>
    <row r="984" spans="1:22" x14ac:dyDescent="0.25">
      <c r="A984" t="s">
        <v>18</v>
      </c>
      <c r="B984" s="5">
        <v>45249</v>
      </c>
      <c r="C984">
        <v>2</v>
      </c>
      <c r="D984">
        <v>7.2</v>
      </c>
      <c r="E984">
        <v>27.6</v>
      </c>
      <c r="F984">
        <v>0</v>
      </c>
      <c r="H984">
        <v>0</v>
      </c>
      <c r="I984">
        <v>0</v>
      </c>
      <c r="J984">
        <v>0</v>
      </c>
      <c r="K984">
        <v>108.01</v>
      </c>
      <c r="L984">
        <f t="shared" si="135"/>
        <v>47</v>
      </c>
      <c r="M984">
        <f t="shared" si="136"/>
        <v>541.30000000000007</v>
      </c>
      <c r="N984">
        <f t="shared" si="137"/>
        <v>3</v>
      </c>
      <c r="O984">
        <f>IFERROR(E984 / VLOOKUP(A984, Baselines!A:B, 2, FALSE) * 100, 0)</f>
        <v>90.307353966636271</v>
      </c>
      <c r="P984" s="6">
        <f t="shared" si="138"/>
        <v>0.49910949000532079</v>
      </c>
      <c r="Q984">
        <f t="shared" si="139"/>
        <v>94.587000000000003</v>
      </c>
      <c r="R984" s="6">
        <f t="shared" si="140"/>
        <v>0.94586999999999999</v>
      </c>
      <c r="S984">
        <f t="shared" si="141"/>
        <v>0.91</v>
      </c>
      <c r="T984">
        <f>COUNTIF($A$2:$A984,A984)-1</f>
        <v>46</v>
      </c>
      <c r="U984" s="6">
        <f t="shared" si="142"/>
        <v>0.42960435091331284</v>
      </c>
      <c r="V984" s="6" t="str">
        <f t="shared" si="143"/>
        <v>Needs Check</v>
      </c>
    </row>
    <row r="985" spans="1:22" x14ac:dyDescent="0.25">
      <c r="A985" t="s">
        <v>18</v>
      </c>
      <c r="B985" s="5">
        <v>45256</v>
      </c>
      <c r="C985">
        <v>7</v>
      </c>
      <c r="D985">
        <v>32.9</v>
      </c>
      <c r="E985">
        <v>46.4</v>
      </c>
      <c r="F985">
        <v>0</v>
      </c>
      <c r="H985">
        <v>0</v>
      </c>
      <c r="I985">
        <v>0</v>
      </c>
      <c r="J985">
        <v>0</v>
      </c>
      <c r="K985">
        <v>513.86</v>
      </c>
      <c r="L985">
        <f t="shared" si="135"/>
        <v>48</v>
      </c>
      <c r="M985">
        <f t="shared" si="136"/>
        <v>574.20000000000005</v>
      </c>
      <c r="N985">
        <f t="shared" si="137"/>
        <v>3</v>
      </c>
      <c r="O985">
        <f>IFERROR(E985 / VLOOKUP(A985, Baselines!A:B, 2, FALSE) * 100, 0)</f>
        <v>151.82105884246099</v>
      </c>
      <c r="P985" s="6">
        <f t="shared" si="138"/>
        <v>0.83908262087851038</v>
      </c>
      <c r="Q985">
        <f t="shared" si="139"/>
        <v>94.257999999999996</v>
      </c>
      <c r="R985" s="6">
        <f t="shared" si="140"/>
        <v>0.94257999999999997</v>
      </c>
      <c r="S985">
        <f t="shared" si="141"/>
        <v>0.91</v>
      </c>
      <c r="T985">
        <f>COUNTIF($A$2:$A985,A985)-1</f>
        <v>47</v>
      </c>
      <c r="U985" s="6">
        <f t="shared" si="142"/>
        <v>0.71972127207677639</v>
      </c>
      <c r="V985" s="6" t="str">
        <f t="shared" si="143"/>
        <v>Good</v>
      </c>
    </row>
    <row r="986" spans="1:22" x14ac:dyDescent="0.25">
      <c r="A986" t="s">
        <v>18</v>
      </c>
      <c r="B986" s="5">
        <v>45263</v>
      </c>
      <c r="C986">
        <v>5</v>
      </c>
      <c r="D986">
        <v>6.5</v>
      </c>
      <c r="E986">
        <v>48</v>
      </c>
      <c r="F986">
        <v>0</v>
      </c>
      <c r="H986">
        <v>0</v>
      </c>
      <c r="I986">
        <v>0</v>
      </c>
      <c r="J986">
        <v>0</v>
      </c>
      <c r="K986">
        <v>45.24</v>
      </c>
      <c r="L986">
        <f t="shared" si="135"/>
        <v>49</v>
      </c>
      <c r="M986">
        <f t="shared" si="136"/>
        <v>580.70000000000005</v>
      </c>
      <c r="N986">
        <f t="shared" si="137"/>
        <v>3</v>
      </c>
      <c r="O986">
        <f>IFERROR(E986 / VLOOKUP(A986, Baselines!A:B, 2, FALSE) * 100, 0)</f>
        <v>157.05626776806307</v>
      </c>
      <c r="P986" s="6">
        <f t="shared" si="138"/>
        <v>0.86801650435707955</v>
      </c>
      <c r="Q986">
        <f t="shared" si="139"/>
        <v>94.192999999999998</v>
      </c>
      <c r="R986" s="6">
        <f t="shared" si="140"/>
        <v>0.94192999999999993</v>
      </c>
      <c r="S986">
        <f t="shared" si="141"/>
        <v>0.91</v>
      </c>
      <c r="T986">
        <f>COUNTIF($A$2:$A986,A986)-1</f>
        <v>48</v>
      </c>
      <c r="U986" s="6">
        <f t="shared" si="142"/>
        <v>0.74402581521364819</v>
      </c>
      <c r="V986" s="6" t="str">
        <f t="shared" si="143"/>
        <v>Good</v>
      </c>
    </row>
    <row r="987" spans="1:22" x14ac:dyDescent="0.25">
      <c r="A987" t="s">
        <v>18</v>
      </c>
      <c r="B987" s="5">
        <v>45270</v>
      </c>
      <c r="C987">
        <v>0</v>
      </c>
      <c r="D987">
        <v>0</v>
      </c>
      <c r="E987">
        <v>0</v>
      </c>
      <c r="F987">
        <v>1</v>
      </c>
      <c r="G987" t="s">
        <v>25</v>
      </c>
      <c r="H987">
        <v>457.42</v>
      </c>
      <c r="I987">
        <v>0</v>
      </c>
      <c r="J987">
        <v>0</v>
      </c>
      <c r="K987">
        <v>0</v>
      </c>
      <c r="L987">
        <f t="shared" si="135"/>
        <v>50</v>
      </c>
      <c r="M987">
        <f t="shared" si="136"/>
        <v>580.70000000000005</v>
      </c>
      <c r="N987">
        <f t="shared" si="137"/>
        <v>3</v>
      </c>
      <c r="O987">
        <f>IFERROR(E987 / VLOOKUP(A987, Baselines!A:B, 2, FALSE) * 100, 0)</f>
        <v>0</v>
      </c>
      <c r="P987" s="6">
        <f t="shared" si="138"/>
        <v>0</v>
      </c>
      <c r="Q987">
        <f t="shared" si="139"/>
        <v>94.192999999999998</v>
      </c>
      <c r="R987" s="6">
        <f t="shared" si="140"/>
        <v>0.94192999999999993</v>
      </c>
      <c r="S987">
        <f t="shared" si="141"/>
        <v>0.91</v>
      </c>
      <c r="T987">
        <f>COUNTIF($A$2:$A987,A987)-1</f>
        <v>49</v>
      </c>
      <c r="U987" s="6">
        <f t="shared" si="142"/>
        <v>0</v>
      </c>
      <c r="V987" s="6" t="str">
        <f t="shared" si="143"/>
        <v>Critical</v>
      </c>
    </row>
    <row r="988" spans="1:22" x14ac:dyDescent="0.25">
      <c r="A988" t="s">
        <v>18</v>
      </c>
      <c r="B988" s="5">
        <v>45277</v>
      </c>
      <c r="C988">
        <v>3</v>
      </c>
      <c r="D988">
        <v>4.5</v>
      </c>
      <c r="E988">
        <v>45.3</v>
      </c>
      <c r="F988">
        <v>0</v>
      </c>
      <c r="H988">
        <v>0</v>
      </c>
      <c r="I988">
        <v>0</v>
      </c>
      <c r="J988">
        <v>0</v>
      </c>
      <c r="K988">
        <v>63.44</v>
      </c>
      <c r="L988">
        <f t="shared" si="135"/>
        <v>51</v>
      </c>
      <c r="M988">
        <f t="shared" si="136"/>
        <v>585.20000000000005</v>
      </c>
      <c r="N988">
        <f t="shared" si="137"/>
        <v>3</v>
      </c>
      <c r="O988">
        <f>IFERROR(E988 / VLOOKUP(A988, Baselines!A:B, 2, FALSE) * 100, 0)</f>
        <v>148.22185270610953</v>
      </c>
      <c r="P988" s="6">
        <f t="shared" si="138"/>
        <v>0.81919057598699385</v>
      </c>
      <c r="Q988">
        <f t="shared" si="139"/>
        <v>94.147999999999996</v>
      </c>
      <c r="R988" s="6">
        <f t="shared" si="140"/>
        <v>0.94147999999999998</v>
      </c>
      <c r="S988">
        <f t="shared" si="141"/>
        <v>0.91</v>
      </c>
      <c r="T988">
        <f>COUNTIF($A$2:$A988,A988)-1</f>
        <v>50</v>
      </c>
      <c r="U988" s="6">
        <f t="shared" si="142"/>
        <v>0.70183890456701381</v>
      </c>
      <c r="V988" s="6" t="str">
        <f t="shared" si="143"/>
        <v>Good</v>
      </c>
    </row>
    <row r="989" spans="1:22" x14ac:dyDescent="0.25">
      <c r="A989" t="s">
        <v>18</v>
      </c>
      <c r="B989" s="5">
        <v>45284</v>
      </c>
      <c r="C989">
        <v>7</v>
      </c>
      <c r="D989">
        <v>23.8</v>
      </c>
      <c r="E989">
        <v>30.2</v>
      </c>
      <c r="F989">
        <v>0</v>
      </c>
      <c r="H989">
        <v>0</v>
      </c>
      <c r="I989">
        <v>0</v>
      </c>
      <c r="J989">
        <v>0</v>
      </c>
      <c r="K989">
        <v>194.18</v>
      </c>
      <c r="L989">
        <f t="shared" si="135"/>
        <v>52</v>
      </c>
      <c r="M989">
        <f t="shared" si="136"/>
        <v>609</v>
      </c>
      <c r="N989">
        <f t="shared" si="137"/>
        <v>3</v>
      </c>
      <c r="O989">
        <f>IFERROR(E989 / VLOOKUP(A989, Baselines!A:B, 2, FALSE) * 100, 0)</f>
        <v>98.814568470739687</v>
      </c>
      <c r="P989" s="6">
        <f t="shared" si="138"/>
        <v>0.54612705065799594</v>
      </c>
      <c r="Q989">
        <f t="shared" si="139"/>
        <v>93.910000000000011</v>
      </c>
      <c r="R989" s="6">
        <f t="shared" si="140"/>
        <v>0.93910000000000016</v>
      </c>
      <c r="S989">
        <f t="shared" si="141"/>
        <v>0.91</v>
      </c>
      <c r="T989">
        <f>COUNTIF($A$2:$A989,A989)-1</f>
        <v>51</v>
      </c>
      <c r="U989" s="6">
        <f t="shared" si="142"/>
        <v>0.46670980107836091</v>
      </c>
      <c r="V989" s="6" t="str">
        <f t="shared" si="143"/>
        <v>Needs Check</v>
      </c>
    </row>
    <row r="990" spans="1:22" x14ac:dyDescent="0.25">
      <c r="A990" t="s">
        <v>18</v>
      </c>
      <c r="B990" s="5">
        <v>45291</v>
      </c>
      <c r="C990">
        <v>5</v>
      </c>
      <c r="D990">
        <v>21</v>
      </c>
      <c r="E990">
        <v>24.3</v>
      </c>
      <c r="F990">
        <v>0</v>
      </c>
      <c r="H990">
        <v>0</v>
      </c>
      <c r="I990">
        <v>0</v>
      </c>
      <c r="J990">
        <v>0</v>
      </c>
      <c r="K990">
        <v>396.16</v>
      </c>
      <c r="L990">
        <f t="shared" si="135"/>
        <v>53</v>
      </c>
      <c r="M990">
        <f t="shared" si="136"/>
        <v>630</v>
      </c>
      <c r="N990">
        <f t="shared" si="137"/>
        <v>3</v>
      </c>
      <c r="O990">
        <f>IFERROR(E990 / VLOOKUP(A990, Baselines!A:B, 2, FALSE) * 100, 0)</f>
        <v>79.509735557581934</v>
      </c>
      <c r="P990" s="6">
        <f t="shared" si="138"/>
        <v>0.43943335533077155</v>
      </c>
      <c r="Q990">
        <f t="shared" si="139"/>
        <v>93.7</v>
      </c>
      <c r="R990" s="6">
        <f t="shared" si="140"/>
        <v>0.93700000000000006</v>
      </c>
      <c r="S990">
        <f t="shared" si="141"/>
        <v>0.91</v>
      </c>
      <c r="T990">
        <f>COUNTIF($A$2:$A990,A990)-1</f>
        <v>52</v>
      </c>
      <c r="U990" s="6">
        <f t="shared" si="142"/>
        <v>0.37469163908988901</v>
      </c>
      <c r="V990" s="6" t="str">
        <f t="shared" si="143"/>
        <v>Needs Check</v>
      </c>
    </row>
    <row r="991" spans="1:22" x14ac:dyDescent="0.25">
      <c r="A991" t="s">
        <v>18</v>
      </c>
      <c r="B991" s="5">
        <v>45298</v>
      </c>
      <c r="C991">
        <v>0</v>
      </c>
      <c r="D991">
        <v>0</v>
      </c>
      <c r="E991">
        <v>0</v>
      </c>
      <c r="F991">
        <v>0</v>
      </c>
      <c r="H991">
        <v>0</v>
      </c>
      <c r="I991">
        <v>0</v>
      </c>
      <c r="J991">
        <v>0</v>
      </c>
      <c r="K991">
        <v>0</v>
      </c>
      <c r="L991">
        <f t="shared" si="135"/>
        <v>54</v>
      </c>
      <c r="M991">
        <f t="shared" si="136"/>
        <v>630</v>
      </c>
      <c r="N991">
        <f t="shared" si="137"/>
        <v>3</v>
      </c>
      <c r="O991">
        <f>IFERROR(E991 / VLOOKUP(A991, Baselines!A:B, 2, FALSE) * 100, 0)</f>
        <v>0</v>
      </c>
      <c r="P991" s="6">
        <f t="shared" si="138"/>
        <v>0</v>
      </c>
      <c r="Q991">
        <f t="shared" si="139"/>
        <v>93.7</v>
      </c>
      <c r="R991" s="6">
        <f t="shared" si="140"/>
        <v>0.93700000000000006</v>
      </c>
      <c r="S991">
        <f t="shared" si="141"/>
        <v>0.91</v>
      </c>
      <c r="T991">
        <f>COUNTIF($A$2:$A991,A991)-1</f>
        <v>53</v>
      </c>
      <c r="U991" s="6">
        <f t="shared" si="142"/>
        <v>0</v>
      </c>
      <c r="V991" s="6" t="str">
        <f t="shared" si="143"/>
        <v>Critical</v>
      </c>
    </row>
    <row r="992" spans="1:22" x14ac:dyDescent="0.25">
      <c r="A992" t="s">
        <v>18</v>
      </c>
      <c r="B992" s="5">
        <v>45305</v>
      </c>
      <c r="C992">
        <v>5</v>
      </c>
      <c r="D992">
        <v>5.5</v>
      </c>
      <c r="E992">
        <v>12.7</v>
      </c>
      <c r="F992">
        <v>0</v>
      </c>
      <c r="H992">
        <v>0</v>
      </c>
      <c r="I992">
        <v>0</v>
      </c>
      <c r="J992">
        <v>0</v>
      </c>
      <c r="K992">
        <v>44.83</v>
      </c>
      <c r="L992">
        <f t="shared" si="135"/>
        <v>55</v>
      </c>
      <c r="M992">
        <f t="shared" si="136"/>
        <v>635.5</v>
      </c>
      <c r="N992">
        <f t="shared" si="137"/>
        <v>3</v>
      </c>
      <c r="O992">
        <f>IFERROR(E992 / VLOOKUP(A992, Baselines!A:B, 2, FALSE) * 100, 0)</f>
        <v>41.554470846966687</v>
      </c>
      <c r="P992" s="6">
        <f t="shared" si="138"/>
        <v>0.22966270011114398</v>
      </c>
      <c r="Q992">
        <f t="shared" si="139"/>
        <v>93.644999999999996</v>
      </c>
      <c r="R992" s="6">
        <f t="shared" si="140"/>
        <v>0.93645</v>
      </c>
      <c r="S992">
        <f t="shared" si="141"/>
        <v>0.91</v>
      </c>
      <c r="T992">
        <f>COUNTIF($A$2:$A992,A992)-1</f>
        <v>54</v>
      </c>
      <c r="U992" s="6">
        <f t="shared" si="142"/>
        <v>0.19571154832236351</v>
      </c>
      <c r="V992" s="6" t="str">
        <f t="shared" si="143"/>
        <v>Critical</v>
      </c>
    </row>
    <row r="993" spans="1:22" x14ac:dyDescent="0.25">
      <c r="A993" t="s">
        <v>18</v>
      </c>
      <c r="B993" s="5">
        <v>45312</v>
      </c>
      <c r="C993">
        <v>1</v>
      </c>
      <c r="D993">
        <v>0.6</v>
      </c>
      <c r="E993">
        <v>16</v>
      </c>
      <c r="F993">
        <v>0</v>
      </c>
      <c r="H993">
        <v>0</v>
      </c>
      <c r="I993">
        <v>0</v>
      </c>
      <c r="J993">
        <v>0</v>
      </c>
      <c r="K993">
        <v>9.57</v>
      </c>
      <c r="L993">
        <f t="shared" si="135"/>
        <v>56</v>
      </c>
      <c r="M993">
        <f t="shared" si="136"/>
        <v>636.1</v>
      </c>
      <c r="N993">
        <f t="shared" si="137"/>
        <v>3</v>
      </c>
      <c r="O993">
        <f>IFERROR(E993 / VLOOKUP(A993, Baselines!A:B, 2, FALSE) * 100, 0)</f>
        <v>52.352089256021031</v>
      </c>
      <c r="P993" s="6">
        <f t="shared" si="138"/>
        <v>0.28933883478569322</v>
      </c>
      <c r="Q993">
        <f t="shared" si="139"/>
        <v>93.63900000000001</v>
      </c>
      <c r="R993" s="6">
        <f t="shared" si="140"/>
        <v>0.93639000000000006</v>
      </c>
      <c r="S993">
        <f t="shared" si="141"/>
        <v>0.91</v>
      </c>
      <c r="T993">
        <f>COUNTIF($A$2:$A993,A993)-1</f>
        <v>55</v>
      </c>
      <c r="U993" s="6">
        <f t="shared" si="142"/>
        <v>0.24654993226952754</v>
      </c>
      <c r="V993" s="6" t="str">
        <f t="shared" si="143"/>
        <v>Critical</v>
      </c>
    </row>
    <row r="994" spans="1:22" x14ac:dyDescent="0.25">
      <c r="A994" t="s">
        <v>18</v>
      </c>
      <c r="B994" s="5">
        <v>45319</v>
      </c>
      <c r="C994">
        <v>5</v>
      </c>
      <c r="D994">
        <v>21</v>
      </c>
      <c r="E994">
        <v>13.7</v>
      </c>
      <c r="F994">
        <v>0</v>
      </c>
      <c r="H994">
        <v>0</v>
      </c>
      <c r="I994">
        <v>0</v>
      </c>
      <c r="J994">
        <v>0</v>
      </c>
      <c r="K994">
        <v>378.37</v>
      </c>
      <c r="L994">
        <f t="shared" si="135"/>
        <v>57</v>
      </c>
      <c r="M994">
        <f t="shared" si="136"/>
        <v>657.1</v>
      </c>
      <c r="N994">
        <f t="shared" si="137"/>
        <v>3</v>
      </c>
      <c r="O994">
        <f>IFERROR(E994 / VLOOKUP(A994, Baselines!A:B, 2, FALSE) * 100, 0)</f>
        <v>44.826476425468002</v>
      </c>
      <c r="P994" s="6">
        <f t="shared" si="138"/>
        <v>0.24774637728524979</v>
      </c>
      <c r="Q994">
        <f t="shared" si="139"/>
        <v>93.429000000000002</v>
      </c>
      <c r="R994" s="6">
        <f t="shared" si="140"/>
        <v>0.93429000000000006</v>
      </c>
      <c r="S994">
        <f t="shared" si="141"/>
        <v>0.91</v>
      </c>
      <c r="T994">
        <f>COUNTIF($A$2:$A994,A994)-1</f>
        <v>56</v>
      </c>
      <c r="U994" s="6">
        <f t="shared" si="142"/>
        <v>0.21063493617879081</v>
      </c>
      <c r="V994" s="6" t="str">
        <f t="shared" si="143"/>
        <v>Critical</v>
      </c>
    </row>
    <row r="995" spans="1:22" x14ac:dyDescent="0.25">
      <c r="A995" t="s">
        <v>18</v>
      </c>
      <c r="B995" s="5">
        <v>45326</v>
      </c>
      <c r="C995">
        <v>3</v>
      </c>
      <c r="D995">
        <v>2.4</v>
      </c>
      <c r="E995">
        <v>42.9</v>
      </c>
      <c r="F995">
        <v>0</v>
      </c>
      <c r="H995">
        <v>0</v>
      </c>
      <c r="I995">
        <v>0</v>
      </c>
      <c r="J995">
        <v>0</v>
      </c>
      <c r="K995">
        <v>47.72</v>
      </c>
      <c r="L995">
        <f t="shared" si="135"/>
        <v>58</v>
      </c>
      <c r="M995">
        <f t="shared" si="136"/>
        <v>659.5</v>
      </c>
      <c r="N995">
        <f t="shared" si="137"/>
        <v>3</v>
      </c>
      <c r="O995">
        <f>IFERROR(E995 / VLOOKUP(A995, Baselines!A:B, 2, FALSE) * 100, 0)</f>
        <v>140.36903931770638</v>
      </c>
      <c r="P995" s="6">
        <f t="shared" si="138"/>
        <v>0.77578975076913992</v>
      </c>
      <c r="Q995">
        <f t="shared" si="139"/>
        <v>93.405000000000001</v>
      </c>
      <c r="R995" s="6">
        <f t="shared" si="140"/>
        <v>0.93405000000000005</v>
      </c>
      <c r="S995">
        <f t="shared" si="141"/>
        <v>0.91</v>
      </c>
      <c r="T995">
        <f>COUNTIF($A$2:$A995,A995)-1</f>
        <v>57</v>
      </c>
      <c r="U995" s="6">
        <f t="shared" si="142"/>
        <v>0.65941003920238284</v>
      </c>
      <c r="V995" s="6" t="str">
        <f t="shared" si="143"/>
        <v>Needs Check</v>
      </c>
    </row>
    <row r="996" spans="1:22" x14ac:dyDescent="0.25">
      <c r="A996" t="s">
        <v>18</v>
      </c>
      <c r="B996" s="5">
        <v>45333</v>
      </c>
      <c r="C996">
        <v>1</v>
      </c>
      <c r="D996">
        <v>1.7</v>
      </c>
      <c r="E996">
        <v>33.700000000000003</v>
      </c>
      <c r="F996">
        <v>1</v>
      </c>
      <c r="G996" t="s">
        <v>26</v>
      </c>
      <c r="H996">
        <v>230.67</v>
      </c>
      <c r="I996">
        <v>1</v>
      </c>
      <c r="J996">
        <v>2</v>
      </c>
      <c r="K996">
        <v>27.16</v>
      </c>
      <c r="L996">
        <f t="shared" si="135"/>
        <v>59</v>
      </c>
      <c r="M996">
        <f t="shared" si="136"/>
        <v>661.2</v>
      </c>
      <c r="N996">
        <f t="shared" si="137"/>
        <v>4</v>
      </c>
      <c r="O996">
        <f>IFERROR(E996 / VLOOKUP(A996, Baselines!A:B, 2, FALSE) * 100, 0)</f>
        <v>110.26658799549429</v>
      </c>
      <c r="P996" s="6">
        <f t="shared" si="138"/>
        <v>0.60941992076736629</v>
      </c>
      <c r="Q996">
        <f t="shared" si="139"/>
        <v>93.388000000000005</v>
      </c>
      <c r="R996" s="6">
        <f t="shared" si="140"/>
        <v>0.93388000000000004</v>
      </c>
      <c r="S996">
        <f t="shared" si="141"/>
        <v>0.88</v>
      </c>
      <c r="T996">
        <f>COUNTIF($A$2:$A996,A996)-1</f>
        <v>58</v>
      </c>
      <c r="U996" s="6">
        <f t="shared" si="142"/>
        <v>0.50083006653348072</v>
      </c>
      <c r="V996" s="6" t="str">
        <f t="shared" si="143"/>
        <v>Needs Check</v>
      </c>
    </row>
    <row r="997" spans="1:22" x14ac:dyDescent="0.25">
      <c r="A997" t="s">
        <v>18</v>
      </c>
      <c r="B997" s="5">
        <v>45340</v>
      </c>
      <c r="C997">
        <v>1</v>
      </c>
      <c r="D997">
        <v>1.6</v>
      </c>
      <c r="E997">
        <v>14.7</v>
      </c>
      <c r="F997">
        <v>0</v>
      </c>
      <c r="H997">
        <v>0</v>
      </c>
      <c r="I997">
        <v>0</v>
      </c>
      <c r="J997">
        <v>0</v>
      </c>
      <c r="K997">
        <v>19.05</v>
      </c>
      <c r="L997">
        <f t="shared" si="135"/>
        <v>60</v>
      </c>
      <c r="M997">
        <f t="shared" si="136"/>
        <v>662.80000000000007</v>
      </c>
      <c r="N997">
        <f t="shared" si="137"/>
        <v>4</v>
      </c>
      <c r="O997">
        <f>IFERROR(E997 / VLOOKUP(A997, Baselines!A:B, 2, FALSE) * 100, 0)</f>
        <v>48.098482003969309</v>
      </c>
      <c r="P997" s="6">
        <f t="shared" si="138"/>
        <v>0.26583005445935559</v>
      </c>
      <c r="Q997">
        <f t="shared" si="139"/>
        <v>93.372</v>
      </c>
      <c r="R997" s="6">
        <f t="shared" si="140"/>
        <v>0.93371999999999999</v>
      </c>
      <c r="S997">
        <f t="shared" si="141"/>
        <v>0.88</v>
      </c>
      <c r="T997">
        <f>COUNTIF($A$2:$A997,A997)-1</f>
        <v>59</v>
      </c>
      <c r="U997" s="6">
        <f t="shared" si="142"/>
        <v>0.21842553783581475</v>
      </c>
      <c r="V997" s="6" t="str">
        <f t="shared" si="143"/>
        <v>Critical</v>
      </c>
    </row>
    <row r="998" spans="1:22" x14ac:dyDescent="0.25">
      <c r="A998" t="s">
        <v>18</v>
      </c>
      <c r="B998" s="5">
        <v>45347</v>
      </c>
      <c r="C998">
        <v>7</v>
      </c>
      <c r="D998">
        <v>32.200000000000003</v>
      </c>
      <c r="E998">
        <v>15.6</v>
      </c>
      <c r="F998">
        <v>0</v>
      </c>
      <c r="H998">
        <v>0</v>
      </c>
      <c r="I998">
        <v>0</v>
      </c>
      <c r="J998">
        <v>0</v>
      </c>
      <c r="K998">
        <v>486.27</v>
      </c>
      <c r="L998">
        <f t="shared" si="135"/>
        <v>61</v>
      </c>
      <c r="M998">
        <f t="shared" si="136"/>
        <v>695.00000000000011</v>
      </c>
      <c r="N998">
        <f t="shared" si="137"/>
        <v>4</v>
      </c>
      <c r="O998">
        <f>IFERROR(E998 / VLOOKUP(A998, Baselines!A:B, 2, FALSE) * 100, 0)</f>
        <v>51.043287024620497</v>
      </c>
      <c r="P998" s="6">
        <f t="shared" si="138"/>
        <v>0.28210536391605084</v>
      </c>
      <c r="Q998">
        <f t="shared" si="139"/>
        <v>93.05</v>
      </c>
      <c r="R998" s="6">
        <f t="shared" si="140"/>
        <v>0.93049999999999999</v>
      </c>
      <c r="S998">
        <f t="shared" si="141"/>
        <v>0.88</v>
      </c>
      <c r="T998">
        <f>COUNTIF($A$2:$A998,A998)-1</f>
        <v>60</v>
      </c>
      <c r="U998" s="6">
        <f t="shared" si="142"/>
        <v>0.23099915618901909</v>
      </c>
      <c r="V998" s="6" t="str">
        <f t="shared" si="143"/>
        <v>Critical</v>
      </c>
    </row>
    <row r="999" spans="1:22" x14ac:dyDescent="0.25">
      <c r="A999" t="s">
        <v>18</v>
      </c>
      <c r="B999" s="5">
        <v>45354</v>
      </c>
      <c r="C999">
        <v>1</v>
      </c>
      <c r="D999">
        <v>1.1000000000000001</v>
      </c>
      <c r="E999">
        <v>26.1</v>
      </c>
      <c r="F999">
        <v>0</v>
      </c>
      <c r="H999">
        <v>0</v>
      </c>
      <c r="I999">
        <v>0</v>
      </c>
      <c r="J999">
        <v>0</v>
      </c>
      <c r="K999">
        <v>7.5</v>
      </c>
      <c r="L999">
        <f t="shared" si="135"/>
        <v>62</v>
      </c>
      <c r="M999">
        <f t="shared" si="136"/>
        <v>696.10000000000014</v>
      </c>
      <c r="N999">
        <f t="shared" si="137"/>
        <v>4</v>
      </c>
      <c r="O999">
        <f>IFERROR(E999 / VLOOKUP(A999, Baselines!A:B, 2, FALSE) * 100, 0)</f>
        <v>85.399345598884295</v>
      </c>
      <c r="P999" s="6">
        <f t="shared" si="138"/>
        <v>0.471983974244162</v>
      </c>
      <c r="Q999">
        <f t="shared" si="139"/>
        <v>93.038999999999987</v>
      </c>
      <c r="R999" s="6">
        <f t="shared" si="140"/>
        <v>0.93038999999999983</v>
      </c>
      <c r="S999">
        <f t="shared" si="141"/>
        <v>0.88</v>
      </c>
      <c r="T999">
        <f>COUNTIF($A$2:$A999,A999)-1</f>
        <v>61</v>
      </c>
      <c r="U999" s="6">
        <f t="shared" si="142"/>
        <v>0.38643366942138274</v>
      </c>
      <c r="V999" s="6" t="str">
        <f t="shared" si="143"/>
        <v>Needs Check</v>
      </c>
    </row>
    <row r="1000" spans="1:22" x14ac:dyDescent="0.25">
      <c r="A1000" t="s">
        <v>18</v>
      </c>
      <c r="B1000" s="5">
        <v>45361</v>
      </c>
      <c r="C1000">
        <v>0</v>
      </c>
      <c r="D1000">
        <v>0</v>
      </c>
      <c r="E1000">
        <v>0</v>
      </c>
      <c r="F1000">
        <v>0</v>
      </c>
      <c r="H1000">
        <v>0</v>
      </c>
      <c r="I1000">
        <v>0</v>
      </c>
      <c r="J1000">
        <v>0</v>
      </c>
      <c r="K1000">
        <v>0</v>
      </c>
      <c r="L1000">
        <f t="shared" si="135"/>
        <v>63</v>
      </c>
      <c r="M1000">
        <f t="shared" si="136"/>
        <v>696.10000000000014</v>
      </c>
      <c r="N1000">
        <f t="shared" si="137"/>
        <v>4</v>
      </c>
      <c r="O1000">
        <f>IFERROR(E1000 / VLOOKUP(A1000, Baselines!A:B, 2, FALSE) * 100, 0)</f>
        <v>0</v>
      </c>
      <c r="P1000" s="6">
        <f t="shared" si="138"/>
        <v>0</v>
      </c>
      <c r="Q1000">
        <f t="shared" si="139"/>
        <v>93.038999999999987</v>
      </c>
      <c r="R1000" s="6">
        <f t="shared" si="140"/>
        <v>0.93038999999999983</v>
      </c>
      <c r="S1000">
        <f t="shared" si="141"/>
        <v>0.88</v>
      </c>
      <c r="T1000">
        <f>COUNTIF($A$2:$A1000,A1000)-1</f>
        <v>62</v>
      </c>
      <c r="U1000" s="6">
        <f t="shared" si="142"/>
        <v>0</v>
      </c>
      <c r="V1000" s="6" t="str">
        <f t="shared" si="143"/>
        <v>Critical</v>
      </c>
    </row>
    <row r="1001" spans="1:22" x14ac:dyDescent="0.25">
      <c r="A1001" t="s">
        <v>18</v>
      </c>
      <c r="B1001" s="5">
        <v>45368</v>
      </c>
      <c r="C1001">
        <v>3</v>
      </c>
      <c r="D1001">
        <v>4.8000000000000007</v>
      </c>
      <c r="E1001">
        <v>34.9</v>
      </c>
      <c r="F1001">
        <v>0</v>
      </c>
      <c r="H1001">
        <v>0</v>
      </c>
      <c r="I1001">
        <v>1</v>
      </c>
      <c r="J1001">
        <v>5</v>
      </c>
      <c r="K1001">
        <v>37.86</v>
      </c>
      <c r="L1001">
        <f t="shared" si="135"/>
        <v>64</v>
      </c>
      <c r="M1001">
        <f t="shared" si="136"/>
        <v>700.90000000000009</v>
      </c>
      <c r="N1001">
        <f t="shared" si="137"/>
        <v>5</v>
      </c>
      <c r="O1001">
        <f>IFERROR(E1001 / VLOOKUP(A1001, Baselines!A:B, 2, FALSE) * 100, 0)</f>
        <v>114.19299468969587</v>
      </c>
      <c r="P1001" s="6">
        <f t="shared" si="138"/>
        <v>0.63112033337629336</v>
      </c>
      <c r="Q1001">
        <f t="shared" si="139"/>
        <v>92.991</v>
      </c>
      <c r="R1001" s="6">
        <f t="shared" si="140"/>
        <v>0.92991000000000001</v>
      </c>
      <c r="S1001">
        <f t="shared" si="141"/>
        <v>0.85</v>
      </c>
      <c r="T1001">
        <f>COUNTIF($A$2:$A1001,A1001)-1</f>
        <v>63</v>
      </c>
      <c r="U1001" s="6">
        <f t="shared" si="142"/>
        <v>0.49885234282845659</v>
      </c>
      <c r="V1001" s="6" t="str">
        <f t="shared" si="143"/>
        <v>Needs Check</v>
      </c>
    </row>
    <row r="1002" spans="1:22" x14ac:dyDescent="0.25">
      <c r="A1002" t="s">
        <v>18</v>
      </c>
      <c r="B1002" s="5">
        <v>45375</v>
      </c>
      <c r="C1002">
        <v>6</v>
      </c>
      <c r="D1002">
        <v>14.4</v>
      </c>
      <c r="E1002">
        <v>31.4</v>
      </c>
      <c r="F1002">
        <v>0</v>
      </c>
      <c r="H1002">
        <v>0</v>
      </c>
      <c r="I1002">
        <v>0</v>
      </c>
      <c r="J1002">
        <v>0</v>
      </c>
      <c r="K1002">
        <v>261.39999999999998</v>
      </c>
      <c r="L1002">
        <f t="shared" si="135"/>
        <v>65</v>
      </c>
      <c r="M1002">
        <f t="shared" si="136"/>
        <v>715.30000000000007</v>
      </c>
      <c r="N1002">
        <f t="shared" si="137"/>
        <v>5</v>
      </c>
      <c r="O1002">
        <f>IFERROR(E1002 / VLOOKUP(A1002, Baselines!A:B, 2, FALSE) * 100, 0)</f>
        <v>102.74097516494125</v>
      </c>
      <c r="P1002" s="6">
        <f t="shared" si="138"/>
        <v>0.56782746326692279</v>
      </c>
      <c r="Q1002">
        <f t="shared" si="139"/>
        <v>92.847000000000008</v>
      </c>
      <c r="R1002" s="6">
        <f t="shared" si="140"/>
        <v>0.92847000000000013</v>
      </c>
      <c r="S1002">
        <f t="shared" si="141"/>
        <v>0.85</v>
      </c>
      <c r="T1002">
        <f>COUNTIF($A$2:$A1002,A1002)-1</f>
        <v>64</v>
      </c>
      <c r="U1002" s="6">
        <f t="shared" si="142"/>
        <v>0.44812915009652388</v>
      </c>
      <c r="V1002" s="6" t="str">
        <f t="shared" si="143"/>
        <v>Needs Check</v>
      </c>
    </row>
    <row r="1003" spans="1:22" x14ac:dyDescent="0.25">
      <c r="A1003" t="s">
        <v>18</v>
      </c>
      <c r="B1003" s="5">
        <v>45382</v>
      </c>
      <c r="C1003">
        <v>4</v>
      </c>
      <c r="D1003">
        <v>19.2</v>
      </c>
      <c r="E1003">
        <v>14.1</v>
      </c>
      <c r="F1003">
        <v>0</v>
      </c>
      <c r="H1003">
        <v>0</v>
      </c>
      <c r="I1003">
        <v>0</v>
      </c>
      <c r="J1003">
        <v>0</v>
      </c>
      <c r="K1003">
        <v>124.93</v>
      </c>
      <c r="L1003">
        <f t="shared" si="135"/>
        <v>66</v>
      </c>
      <c r="M1003">
        <f t="shared" si="136"/>
        <v>734.50000000000011</v>
      </c>
      <c r="N1003">
        <f t="shared" si="137"/>
        <v>5</v>
      </c>
      <c r="O1003">
        <f>IFERROR(E1003 / VLOOKUP(A1003, Baselines!A:B, 2, FALSE) * 100, 0)</f>
        <v>46.135278656868529</v>
      </c>
      <c r="P1003" s="6">
        <f t="shared" si="138"/>
        <v>0.25497984815489211</v>
      </c>
      <c r="Q1003">
        <f t="shared" si="139"/>
        <v>92.655000000000001</v>
      </c>
      <c r="R1003" s="6">
        <f t="shared" si="140"/>
        <v>0.92654999999999998</v>
      </c>
      <c r="S1003">
        <f t="shared" si="141"/>
        <v>0.85</v>
      </c>
      <c r="T1003">
        <f>COUNTIF($A$2:$A1003,A1003)-1</f>
        <v>65</v>
      </c>
      <c r="U1003" s="6">
        <f t="shared" si="142"/>
        <v>0.20081384156172799</v>
      </c>
      <c r="V1003" s="6" t="str">
        <f t="shared" si="143"/>
        <v>Critical</v>
      </c>
    </row>
    <row r="1004" spans="1:22" x14ac:dyDescent="0.25">
      <c r="A1004" t="s">
        <v>18</v>
      </c>
      <c r="B1004" s="5">
        <v>45389</v>
      </c>
      <c r="C1004">
        <v>4</v>
      </c>
      <c r="D1004">
        <v>2.4</v>
      </c>
      <c r="E1004">
        <v>32.299999999999997</v>
      </c>
      <c r="F1004">
        <v>0</v>
      </c>
      <c r="H1004">
        <v>0</v>
      </c>
      <c r="I1004">
        <v>0</v>
      </c>
      <c r="J1004">
        <v>0</v>
      </c>
      <c r="K1004">
        <v>45.19</v>
      </c>
      <c r="L1004">
        <f t="shared" si="135"/>
        <v>67</v>
      </c>
      <c r="M1004">
        <f t="shared" si="136"/>
        <v>736.90000000000009</v>
      </c>
      <c r="N1004">
        <f t="shared" si="137"/>
        <v>5</v>
      </c>
      <c r="O1004">
        <f>IFERROR(E1004 / VLOOKUP(A1004, Baselines!A:B, 2, FALSE) * 100, 0)</f>
        <v>105.68578018559242</v>
      </c>
      <c r="P1004" s="6">
        <f t="shared" si="138"/>
        <v>0.58410277272361799</v>
      </c>
      <c r="Q1004">
        <f t="shared" si="139"/>
        <v>92.631</v>
      </c>
      <c r="R1004" s="6">
        <f t="shared" si="140"/>
        <v>0.92630999999999997</v>
      </c>
      <c r="S1004">
        <f t="shared" si="141"/>
        <v>0.85</v>
      </c>
      <c r="T1004">
        <f>COUNTIF($A$2:$A1004,A1004)-1</f>
        <v>66</v>
      </c>
      <c r="U1004" s="6">
        <f t="shared" si="142"/>
        <v>0.45990120349137237</v>
      </c>
      <c r="V1004" s="6" t="str">
        <f t="shared" si="143"/>
        <v>Needs Check</v>
      </c>
    </row>
    <row r="1005" spans="1:22" x14ac:dyDescent="0.25">
      <c r="A1005" t="s">
        <v>18</v>
      </c>
      <c r="B1005" s="5">
        <v>45396</v>
      </c>
      <c r="C1005">
        <v>0</v>
      </c>
      <c r="D1005">
        <v>0</v>
      </c>
      <c r="E1005">
        <v>0</v>
      </c>
      <c r="F1005">
        <v>0</v>
      </c>
      <c r="H1005">
        <v>0</v>
      </c>
      <c r="I1005">
        <v>0</v>
      </c>
      <c r="J1005">
        <v>0</v>
      </c>
      <c r="K1005">
        <v>0</v>
      </c>
      <c r="L1005">
        <f t="shared" si="135"/>
        <v>68</v>
      </c>
      <c r="M1005">
        <f t="shared" si="136"/>
        <v>736.90000000000009</v>
      </c>
      <c r="N1005">
        <f t="shared" si="137"/>
        <v>5</v>
      </c>
      <c r="O1005">
        <f>IFERROR(E1005 / VLOOKUP(A1005, Baselines!A:B, 2, FALSE) * 100, 0)</f>
        <v>0</v>
      </c>
      <c r="P1005" s="6">
        <f t="shared" si="138"/>
        <v>0</v>
      </c>
      <c r="Q1005">
        <f t="shared" si="139"/>
        <v>92.631</v>
      </c>
      <c r="R1005" s="6">
        <f t="shared" si="140"/>
        <v>0.92630999999999997</v>
      </c>
      <c r="S1005">
        <f t="shared" si="141"/>
        <v>0.85</v>
      </c>
      <c r="T1005">
        <f>COUNTIF($A$2:$A1005,A1005)-1</f>
        <v>67</v>
      </c>
      <c r="U1005" s="6">
        <f t="shared" si="142"/>
        <v>0</v>
      </c>
      <c r="V1005" s="6" t="str">
        <f t="shared" si="143"/>
        <v>Critical</v>
      </c>
    </row>
    <row r="1006" spans="1:22" x14ac:dyDescent="0.25">
      <c r="A1006" t="s">
        <v>18</v>
      </c>
      <c r="B1006" s="5">
        <v>45403</v>
      </c>
      <c r="C1006">
        <v>0</v>
      </c>
      <c r="D1006">
        <v>0</v>
      </c>
      <c r="E1006">
        <v>0</v>
      </c>
      <c r="F1006">
        <v>0</v>
      </c>
      <c r="H1006">
        <v>0</v>
      </c>
      <c r="I1006">
        <v>0</v>
      </c>
      <c r="J1006">
        <v>0</v>
      </c>
      <c r="K1006">
        <v>0</v>
      </c>
      <c r="L1006">
        <f t="shared" si="135"/>
        <v>69</v>
      </c>
      <c r="M1006">
        <f t="shared" si="136"/>
        <v>736.90000000000009</v>
      </c>
      <c r="N1006">
        <f t="shared" si="137"/>
        <v>5</v>
      </c>
      <c r="O1006">
        <f>IFERROR(E1006 / VLOOKUP(A1006, Baselines!A:B, 2, FALSE) * 100, 0)</f>
        <v>0</v>
      </c>
      <c r="P1006" s="6">
        <f t="shared" si="138"/>
        <v>0</v>
      </c>
      <c r="Q1006">
        <f t="shared" si="139"/>
        <v>92.631</v>
      </c>
      <c r="R1006" s="6">
        <f t="shared" si="140"/>
        <v>0.92630999999999997</v>
      </c>
      <c r="S1006">
        <f t="shared" si="141"/>
        <v>0.85</v>
      </c>
      <c r="T1006">
        <f>COUNTIF($A$2:$A1006,A1006)-1</f>
        <v>68</v>
      </c>
      <c r="U1006" s="6">
        <f t="shared" si="142"/>
        <v>0</v>
      </c>
      <c r="V1006" s="6" t="str">
        <f t="shared" si="143"/>
        <v>Critical</v>
      </c>
    </row>
    <row r="1007" spans="1:22" x14ac:dyDescent="0.25">
      <c r="A1007" t="s">
        <v>18</v>
      </c>
      <c r="B1007" s="5">
        <v>45410</v>
      </c>
      <c r="C1007">
        <v>6</v>
      </c>
      <c r="D1007">
        <v>30.6</v>
      </c>
      <c r="E1007">
        <v>12.6</v>
      </c>
      <c r="F1007">
        <v>0</v>
      </c>
      <c r="H1007">
        <v>0</v>
      </c>
      <c r="I1007">
        <v>0</v>
      </c>
      <c r="J1007">
        <v>0</v>
      </c>
      <c r="K1007">
        <v>522.66</v>
      </c>
      <c r="L1007">
        <f t="shared" si="135"/>
        <v>70</v>
      </c>
      <c r="M1007">
        <f t="shared" si="136"/>
        <v>767.50000000000011</v>
      </c>
      <c r="N1007">
        <f t="shared" si="137"/>
        <v>5</v>
      </c>
      <c r="O1007">
        <f>IFERROR(E1007 / VLOOKUP(A1007, Baselines!A:B, 2, FALSE) * 100, 0)</f>
        <v>41.227270289116561</v>
      </c>
      <c r="P1007" s="6">
        <f t="shared" si="138"/>
        <v>0.22785433239373343</v>
      </c>
      <c r="Q1007">
        <f t="shared" si="139"/>
        <v>92.325000000000003</v>
      </c>
      <c r="R1007" s="6">
        <f t="shared" si="140"/>
        <v>0.92325000000000002</v>
      </c>
      <c r="S1007">
        <f t="shared" si="141"/>
        <v>0.85</v>
      </c>
      <c r="T1007">
        <f>COUNTIF($A$2:$A1007,A1007)-1</f>
        <v>69</v>
      </c>
      <c r="U1007" s="6">
        <f t="shared" si="142"/>
        <v>0.17881153552513723</v>
      </c>
      <c r="V1007" s="6" t="str">
        <f t="shared" si="143"/>
        <v>Critical</v>
      </c>
    </row>
    <row r="1008" spans="1:22" x14ac:dyDescent="0.25">
      <c r="A1008" t="s">
        <v>18</v>
      </c>
      <c r="B1008" s="5">
        <v>45417</v>
      </c>
      <c r="C1008">
        <v>3</v>
      </c>
      <c r="D1008">
        <v>13.2</v>
      </c>
      <c r="E1008">
        <v>32.799999999999997</v>
      </c>
      <c r="F1008">
        <v>0</v>
      </c>
      <c r="H1008">
        <v>0</v>
      </c>
      <c r="I1008">
        <v>0</v>
      </c>
      <c r="J1008">
        <v>0</v>
      </c>
      <c r="K1008">
        <v>181.52</v>
      </c>
      <c r="L1008">
        <f t="shared" si="135"/>
        <v>71</v>
      </c>
      <c r="M1008">
        <f t="shared" si="136"/>
        <v>780.70000000000016</v>
      </c>
      <c r="N1008">
        <f t="shared" si="137"/>
        <v>5</v>
      </c>
      <c r="O1008">
        <f>IFERROR(E1008 / VLOOKUP(A1008, Baselines!A:B, 2, FALSE) * 100, 0)</f>
        <v>107.32178297484309</v>
      </c>
      <c r="P1008" s="6">
        <f t="shared" si="138"/>
        <v>0.59314461131067098</v>
      </c>
      <c r="Q1008">
        <f t="shared" si="139"/>
        <v>92.192999999999998</v>
      </c>
      <c r="R1008" s="6">
        <f t="shared" si="140"/>
        <v>0.92193000000000003</v>
      </c>
      <c r="S1008">
        <f t="shared" si="141"/>
        <v>0.85</v>
      </c>
      <c r="T1008">
        <f>COUNTIF($A$2:$A1008,A1008)-1</f>
        <v>70</v>
      </c>
      <c r="U1008" s="6">
        <f t="shared" si="142"/>
        <v>0.46481213977979985</v>
      </c>
      <c r="V1008" s="6" t="str">
        <f t="shared" si="143"/>
        <v>Needs Check</v>
      </c>
    </row>
    <row r="1009" spans="1:22" x14ac:dyDescent="0.25">
      <c r="A1009" t="s">
        <v>18</v>
      </c>
      <c r="B1009" s="5">
        <v>45424</v>
      </c>
      <c r="C1009">
        <v>0</v>
      </c>
      <c r="D1009">
        <v>0</v>
      </c>
      <c r="E1009">
        <v>0</v>
      </c>
      <c r="F1009">
        <v>0</v>
      </c>
      <c r="H1009">
        <v>0</v>
      </c>
      <c r="I1009">
        <v>0</v>
      </c>
      <c r="J1009">
        <v>0</v>
      </c>
      <c r="K1009">
        <v>0</v>
      </c>
      <c r="L1009">
        <f t="shared" si="135"/>
        <v>72</v>
      </c>
      <c r="M1009">
        <f t="shared" si="136"/>
        <v>780.70000000000016</v>
      </c>
      <c r="N1009">
        <f t="shared" si="137"/>
        <v>5</v>
      </c>
      <c r="O1009">
        <f>IFERROR(E1009 / VLOOKUP(A1009, Baselines!A:B, 2, FALSE) * 100, 0)</f>
        <v>0</v>
      </c>
      <c r="P1009" s="6">
        <f t="shared" si="138"/>
        <v>0</v>
      </c>
      <c r="Q1009">
        <f t="shared" si="139"/>
        <v>92.192999999999998</v>
      </c>
      <c r="R1009" s="6">
        <f t="shared" si="140"/>
        <v>0.92193000000000003</v>
      </c>
      <c r="S1009">
        <f t="shared" si="141"/>
        <v>0.85</v>
      </c>
      <c r="T1009">
        <f>COUNTIF($A$2:$A1009,A1009)-1</f>
        <v>71</v>
      </c>
      <c r="U1009" s="6">
        <f t="shared" si="142"/>
        <v>0</v>
      </c>
      <c r="V1009" s="6" t="str">
        <f t="shared" si="143"/>
        <v>Critical</v>
      </c>
    </row>
    <row r="1010" spans="1:22" x14ac:dyDescent="0.25">
      <c r="A1010" t="s">
        <v>18</v>
      </c>
      <c r="B1010" s="5">
        <v>45431</v>
      </c>
      <c r="C1010">
        <v>5</v>
      </c>
      <c r="D1010">
        <v>17.5</v>
      </c>
      <c r="E1010">
        <v>31.6</v>
      </c>
      <c r="F1010">
        <v>0</v>
      </c>
      <c r="H1010">
        <v>0</v>
      </c>
      <c r="I1010">
        <v>0</v>
      </c>
      <c r="J1010">
        <v>0</v>
      </c>
      <c r="K1010">
        <v>121.71</v>
      </c>
      <c r="L1010">
        <f t="shared" si="135"/>
        <v>73</v>
      </c>
      <c r="M1010">
        <f t="shared" si="136"/>
        <v>798.20000000000016</v>
      </c>
      <c r="N1010">
        <f t="shared" si="137"/>
        <v>5</v>
      </c>
      <c r="O1010">
        <f>IFERROR(E1010 / VLOOKUP(A1010, Baselines!A:B, 2, FALSE) * 100, 0)</f>
        <v>103.39537628064153</v>
      </c>
      <c r="P1010" s="6">
        <f t="shared" si="138"/>
        <v>0.57144419870174412</v>
      </c>
      <c r="Q1010">
        <f t="shared" si="139"/>
        <v>92.018000000000001</v>
      </c>
      <c r="R1010" s="6">
        <f t="shared" si="140"/>
        <v>0.92018</v>
      </c>
      <c r="S1010">
        <f t="shared" si="141"/>
        <v>0.85</v>
      </c>
      <c r="T1010">
        <f>COUNTIF($A$2:$A1010,A1010)-1</f>
        <v>72</v>
      </c>
      <c r="U1010" s="6">
        <f t="shared" si="142"/>
        <v>0.44695679434716529</v>
      </c>
      <c r="V1010" s="6" t="str">
        <f t="shared" si="143"/>
        <v>Needs Check</v>
      </c>
    </row>
    <row r="1011" spans="1:22" x14ac:dyDescent="0.25">
      <c r="A1011" t="s">
        <v>18</v>
      </c>
      <c r="B1011" s="5">
        <v>45438</v>
      </c>
      <c r="C1011">
        <v>0</v>
      </c>
      <c r="D1011">
        <v>0</v>
      </c>
      <c r="E1011">
        <v>0</v>
      </c>
      <c r="F1011">
        <v>0</v>
      </c>
      <c r="H1011">
        <v>0</v>
      </c>
      <c r="I1011">
        <v>0</v>
      </c>
      <c r="J1011">
        <v>0</v>
      </c>
      <c r="K1011">
        <v>0</v>
      </c>
      <c r="L1011">
        <f t="shared" si="135"/>
        <v>74</v>
      </c>
      <c r="M1011">
        <f t="shared" si="136"/>
        <v>798.20000000000016</v>
      </c>
      <c r="N1011">
        <f t="shared" si="137"/>
        <v>5</v>
      </c>
      <c r="O1011">
        <f>IFERROR(E1011 / VLOOKUP(A1011, Baselines!A:B, 2, FALSE) * 100, 0)</f>
        <v>0</v>
      </c>
      <c r="P1011" s="6">
        <f t="shared" si="138"/>
        <v>0</v>
      </c>
      <c r="Q1011">
        <f t="shared" si="139"/>
        <v>92.018000000000001</v>
      </c>
      <c r="R1011" s="6">
        <f t="shared" si="140"/>
        <v>0.92018</v>
      </c>
      <c r="S1011">
        <f t="shared" si="141"/>
        <v>0.85</v>
      </c>
      <c r="T1011">
        <f>COUNTIF($A$2:$A1011,A1011)-1</f>
        <v>73</v>
      </c>
      <c r="U1011" s="6">
        <f t="shared" si="142"/>
        <v>0</v>
      </c>
      <c r="V1011" s="6" t="str">
        <f t="shared" si="143"/>
        <v>Critical</v>
      </c>
    </row>
    <row r="1012" spans="1:22" x14ac:dyDescent="0.25">
      <c r="A1012" t="s">
        <v>18</v>
      </c>
      <c r="B1012" s="5">
        <v>45445</v>
      </c>
      <c r="C1012">
        <v>7</v>
      </c>
      <c r="D1012">
        <v>39.200000000000003</v>
      </c>
      <c r="E1012">
        <v>26.9</v>
      </c>
      <c r="F1012">
        <v>0</v>
      </c>
      <c r="H1012">
        <v>0</v>
      </c>
      <c r="I1012">
        <v>0</v>
      </c>
      <c r="J1012">
        <v>0</v>
      </c>
      <c r="K1012">
        <v>331.71</v>
      </c>
      <c r="L1012">
        <f t="shared" si="135"/>
        <v>75</v>
      </c>
      <c r="M1012">
        <f t="shared" si="136"/>
        <v>837.4000000000002</v>
      </c>
      <c r="N1012">
        <f t="shared" si="137"/>
        <v>5</v>
      </c>
      <c r="O1012">
        <f>IFERROR(E1012 / VLOOKUP(A1012, Baselines!A:B, 2, FALSE) * 100, 0)</f>
        <v>88.016950061685336</v>
      </c>
      <c r="P1012" s="6">
        <f t="shared" si="138"/>
        <v>0.48645091598344664</v>
      </c>
      <c r="Q1012">
        <f t="shared" si="139"/>
        <v>91.625999999999991</v>
      </c>
      <c r="R1012" s="6">
        <f t="shared" si="140"/>
        <v>0.91625999999999985</v>
      </c>
      <c r="S1012">
        <f t="shared" si="141"/>
        <v>0.85</v>
      </c>
      <c r="T1012">
        <f>COUNTIF($A$2:$A1012,A1012)-1</f>
        <v>74</v>
      </c>
      <c r="U1012" s="6">
        <f t="shared" si="142"/>
        <v>0.37885818883714384</v>
      </c>
      <c r="V1012" s="6" t="str">
        <f t="shared" si="143"/>
        <v>Needs Check</v>
      </c>
    </row>
    <row r="1013" spans="1:22" x14ac:dyDescent="0.25">
      <c r="A1013" t="s">
        <v>18</v>
      </c>
      <c r="B1013" s="5">
        <v>45452</v>
      </c>
      <c r="C1013">
        <v>7</v>
      </c>
      <c r="D1013">
        <v>14</v>
      </c>
      <c r="E1013">
        <v>16.7</v>
      </c>
      <c r="F1013">
        <v>0</v>
      </c>
      <c r="H1013">
        <v>0</v>
      </c>
      <c r="I1013">
        <v>0</v>
      </c>
      <c r="J1013">
        <v>0</v>
      </c>
      <c r="K1013">
        <v>221.52</v>
      </c>
      <c r="L1013">
        <f t="shared" si="135"/>
        <v>76</v>
      </c>
      <c r="M1013">
        <f t="shared" si="136"/>
        <v>851.4000000000002</v>
      </c>
      <c r="N1013">
        <f t="shared" si="137"/>
        <v>5</v>
      </c>
      <c r="O1013">
        <f>IFERROR(E1013 / VLOOKUP(A1013, Baselines!A:B, 2, FALSE) * 100, 0)</f>
        <v>54.642493160971938</v>
      </c>
      <c r="P1013" s="6">
        <f t="shared" si="138"/>
        <v>0.30199740880756726</v>
      </c>
      <c r="Q1013">
        <f t="shared" si="139"/>
        <v>91.486000000000004</v>
      </c>
      <c r="R1013" s="6">
        <f t="shared" si="140"/>
        <v>0.91486000000000001</v>
      </c>
      <c r="S1013">
        <f t="shared" si="141"/>
        <v>0.85</v>
      </c>
      <c r="T1013">
        <f>COUNTIF($A$2:$A1013,A1013)-1</f>
        <v>75</v>
      </c>
      <c r="U1013" s="6">
        <f t="shared" si="142"/>
        <v>0.23484254700843732</v>
      </c>
      <c r="V1013" s="6" t="str">
        <f t="shared" si="143"/>
        <v>Critical</v>
      </c>
    </row>
    <row r="1014" spans="1:22" x14ac:dyDescent="0.25">
      <c r="A1014" t="s">
        <v>18</v>
      </c>
      <c r="B1014" s="5">
        <v>45459</v>
      </c>
      <c r="C1014">
        <v>1</v>
      </c>
      <c r="D1014">
        <v>2.9</v>
      </c>
      <c r="E1014">
        <v>44.5</v>
      </c>
      <c r="F1014">
        <v>1</v>
      </c>
      <c r="G1014" t="s">
        <v>26</v>
      </c>
      <c r="H1014">
        <v>216.99</v>
      </c>
      <c r="I1014">
        <v>0</v>
      </c>
      <c r="J1014">
        <v>0</v>
      </c>
      <c r="K1014">
        <v>37.6</v>
      </c>
      <c r="L1014">
        <f t="shared" si="135"/>
        <v>77</v>
      </c>
      <c r="M1014">
        <f t="shared" si="136"/>
        <v>854.30000000000018</v>
      </c>
      <c r="N1014">
        <f t="shared" si="137"/>
        <v>5</v>
      </c>
      <c r="O1014">
        <f>IFERROR(E1014 / VLOOKUP(A1014, Baselines!A:B, 2, FALSE) * 100, 0)</f>
        <v>145.60424824330846</v>
      </c>
      <c r="P1014" s="6">
        <f t="shared" si="138"/>
        <v>0.8047236342477091</v>
      </c>
      <c r="Q1014">
        <f t="shared" si="139"/>
        <v>91.456999999999994</v>
      </c>
      <c r="R1014" s="6">
        <f t="shared" si="140"/>
        <v>0.91456999999999988</v>
      </c>
      <c r="S1014">
        <f t="shared" si="141"/>
        <v>0.85</v>
      </c>
      <c r="T1014">
        <f>COUNTIF($A$2:$A1014,A1014)-1</f>
        <v>76</v>
      </c>
      <c r="U1014" s="6">
        <f t="shared" si="142"/>
        <v>0.62557968004783815</v>
      </c>
      <c r="V1014" s="6" t="str">
        <f t="shared" si="143"/>
        <v>Needs Check</v>
      </c>
    </row>
    <row r="1015" spans="1:22" x14ac:dyDescent="0.25">
      <c r="A1015" t="s">
        <v>18</v>
      </c>
      <c r="B1015" s="5">
        <v>45466</v>
      </c>
      <c r="C1015">
        <v>1</v>
      </c>
      <c r="D1015">
        <v>2.4</v>
      </c>
      <c r="E1015">
        <v>20.399999999999999</v>
      </c>
      <c r="F1015">
        <v>0</v>
      </c>
      <c r="H1015">
        <v>0</v>
      </c>
      <c r="I1015">
        <v>0</v>
      </c>
      <c r="J1015">
        <v>0</v>
      </c>
      <c r="K1015">
        <v>36.64</v>
      </c>
      <c r="L1015">
        <f t="shared" si="135"/>
        <v>78</v>
      </c>
      <c r="M1015">
        <f t="shared" si="136"/>
        <v>856.70000000000016</v>
      </c>
      <c r="N1015">
        <f t="shared" si="137"/>
        <v>5</v>
      </c>
      <c r="O1015">
        <f>IFERROR(E1015 / VLOOKUP(A1015, Baselines!A:B, 2, FALSE) * 100, 0)</f>
        <v>66.748913801426795</v>
      </c>
      <c r="P1015" s="6">
        <f t="shared" si="138"/>
        <v>0.36890701435175877</v>
      </c>
      <c r="Q1015">
        <f t="shared" si="139"/>
        <v>91.432999999999993</v>
      </c>
      <c r="R1015" s="6">
        <f t="shared" si="140"/>
        <v>0.91432999999999998</v>
      </c>
      <c r="S1015">
        <f t="shared" si="141"/>
        <v>0.85</v>
      </c>
      <c r="T1015">
        <f>COUNTIF($A$2:$A1015,A1015)-1</f>
        <v>77</v>
      </c>
      <c r="U1015" s="6">
        <f t="shared" si="142"/>
        <v>0.28670733786740704</v>
      </c>
      <c r="V1015" s="6" t="str">
        <f t="shared" si="143"/>
        <v>Critical</v>
      </c>
    </row>
    <row r="1016" spans="1:22" x14ac:dyDescent="0.25">
      <c r="A1016" t="s">
        <v>18</v>
      </c>
      <c r="B1016" s="5">
        <v>45473</v>
      </c>
      <c r="C1016">
        <v>0</v>
      </c>
      <c r="D1016">
        <v>0</v>
      </c>
      <c r="E1016">
        <v>0</v>
      </c>
      <c r="F1016">
        <v>0</v>
      </c>
      <c r="H1016">
        <v>0</v>
      </c>
      <c r="I1016">
        <v>0</v>
      </c>
      <c r="J1016">
        <v>0</v>
      </c>
      <c r="K1016">
        <v>0</v>
      </c>
      <c r="L1016">
        <f t="shared" si="135"/>
        <v>79</v>
      </c>
      <c r="M1016">
        <f t="shared" si="136"/>
        <v>856.70000000000016</v>
      </c>
      <c r="N1016">
        <f t="shared" si="137"/>
        <v>5</v>
      </c>
      <c r="O1016">
        <f>IFERROR(E1016 / VLOOKUP(A1016, Baselines!A:B, 2, FALSE) * 100, 0)</f>
        <v>0</v>
      </c>
      <c r="P1016" s="6">
        <f t="shared" si="138"/>
        <v>0</v>
      </c>
      <c r="Q1016">
        <f t="shared" si="139"/>
        <v>91.432999999999993</v>
      </c>
      <c r="R1016" s="6">
        <f t="shared" si="140"/>
        <v>0.91432999999999998</v>
      </c>
      <c r="S1016">
        <f t="shared" si="141"/>
        <v>0.85</v>
      </c>
      <c r="T1016">
        <f>COUNTIF($A$2:$A1016,A1016)-1</f>
        <v>78</v>
      </c>
      <c r="U1016" s="6">
        <f t="shared" si="142"/>
        <v>0</v>
      </c>
      <c r="V1016" s="6" t="str">
        <f t="shared" si="143"/>
        <v>Critical</v>
      </c>
    </row>
    <row r="1017" spans="1:22" x14ac:dyDescent="0.25">
      <c r="A1017" t="s">
        <v>18</v>
      </c>
      <c r="B1017" s="5">
        <v>45480</v>
      </c>
      <c r="C1017">
        <v>5</v>
      </c>
      <c r="D1017">
        <v>27.5</v>
      </c>
      <c r="E1017">
        <v>26.2</v>
      </c>
      <c r="F1017">
        <v>0</v>
      </c>
      <c r="H1017">
        <v>0</v>
      </c>
      <c r="I1017">
        <v>0</v>
      </c>
      <c r="J1017">
        <v>0</v>
      </c>
      <c r="K1017">
        <v>401.43</v>
      </c>
      <c r="L1017">
        <f t="shared" si="135"/>
        <v>80</v>
      </c>
      <c r="M1017">
        <f t="shared" si="136"/>
        <v>884.20000000000016</v>
      </c>
      <c r="N1017">
        <f t="shared" si="137"/>
        <v>5</v>
      </c>
      <c r="O1017">
        <f>IFERROR(E1017 / VLOOKUP(A1017, Baselines!A:B, 2, FALSE) * 100, 0)</f>
        <v>85.726546156734429</v>
      </c>
      <c r="P1017" s="6">
        <f t="shared" si="138"/>
        <v>0.47379234196157261</v>
      </c>
      <c r="Q1017">
        <f t="shared" si="139"/>
        <v>91.158000000000001</v>
      </c>
      <c r="R1017" s="6">
        <f t="shared" si="140"/>
        <v>0.91158000000000006</v>
      </c>
      <c r="S1017">
        <f t="shared" si="141"/>
        <v>0.85</v>
      </c>
      <c r="T1017">
        <f>COUNTIF($A$2:$A1017,A1017)-1</f>
        <v>79</v>
      </c>
      <c r="U1017" s="6">
        <f t="shared" si="142"/>
        <v>0.3671146796225308</v>
      </c>
      <c r="V1017" s="6" t="str">
        <f t="shared" si="143"/>
        <v>Needs Check</v>
      </c>
    </row>
    <row r="1018" spans="1:22" x14ac:dyDescent="0.25">
      <c r="A1018" t="s">
        <v>18</v>
      </c>
      <c r="B1018" s="5">
        <v>45487</v>
      </c>
      <c r="C1018">
        <v>5</v>
      </c>
      <c r="D1018">
        <v>14</v>
      </c>
      <c r="E1018">
        <v>41.5</v>
      </c>
      <c r="F1018">
        <v>0</v>
      </c>
      <c r="H1018">
        <v>0</v>
      </c>
      <c r="I1018">
        <v>0</v>
      </c>
      <c r="J1018">
        <v>0</v>
      </c>
      <c r="K1018">
        <v>193.93</v>
      </c>
      <c r="L1018">
        <f t="shared" si="135"/>
        <v>81</v>
      </c>
      <c r="M1018">
        <f t="shared" si="136"/>
        <v>898.20000000000016</v>
      </c>
      <c r="N1018">
        <f t="shared" si="137"/>
        <v>5</v>
      </c>
      <c r="O1018">
        <f>IFERROR(E1018 / VLOOKUP(A1018, Baselines!A:B, 2, FALSE) * 100, 0)</f>
        <v>135.78823150780451</v>
      </c>
      <c r="P1018" s="6">
        <f t="shared" si="138"/>
        <v>0.75047260272539162</v>
      </c>
      <c r="Q1018">
        <f t="shared" si="139"/>
        <v>91.018000000000001</v>
      </c>
      <c r="R1018" s="6">
        <f t="shared" si="140"/>
        <v>0.91017999999999999</v>
      </c>
      <c r="S1018">
        <f t="shared" si="141"/>
        <v>0.85</v>
      </c>
      <c r="T1018">
        <f>COUNTIF($A$2:$A1018,A1018)-1</f>
        <v>80</v>
      </c>
      <c r="U1018" s="6">
        <f t="shared" si="142"/>
        <v>0.58060538051630739</v>
      </c>
      <c r="V1018" s="6" t="str">
        <f t="shared" si="143"/>
        <v>Needs Check</v>
      </c>
    </row>
    <row r="1019" spans="1:22" x14ac:dyDescent="0.25">
      <c r="A1019" t="s">
        <v>18</v>
      </c>
      <c r="B1019" s="5">
        <v>45494</v>
      </c>
      <c r="C1019">
        <v>5</v>
      </c>
      <c r="D1019">
        <v>12.5</v>
      </c>
      <c r="E1019">
        <v>27</v>
      </c>
      <c r="F1019">
        <v>0</v>
      </c>
      <c r="H1019">
        <v>0</v>
      </c>
      <c r="I1019">
        <v>0</v>
      </c>
      <c r="J1019">
        <v>0</v>
      </c>
      <c r="K1019">
        <v>152.41999999999999</v>
      </c>
      <c r="L1019">
        <f t="shared" si="135"/>
        <v>82</v>
      </c>
      <c r="M1019">
        <f t="shared" si="136"/>
        <v>910.70000000000016</v>
      </c>
      <c r="N1019">
        <f t="shared" si="137"/>
        <v>5</v>
      </c>
      <c r="O1019">
        <f>IFERROR(E1019 / VLOOKUP(A1019, Baselines!A:B, 2, FALSE) * 100, 0)</f>
        <v>88.344150619535483</v>
      </c>
      <c r="P1019" s="6">
        <f t="shared" si="138"/>
        <v>0.48825928370085731</v>
      </c>
      <c r="Q1019">
        <f t="shared" si="139"/>
        <v>90.893000000000001</v>
      </c>
      <c r="R1019" s="6">
        <f t="shared" si="140"/>
        <v>0.90893000000000002</v>
      </c>
      <c r="S1019">
        <f t="shared" si="141"/>
        <v>0.85</v>
      </c>
      <c r="T1019">
        <f>COUNTIF($A$2:$A1019,A1019)-1</f>
        <v>81</v>
      </c>
      <c r="U1019" s="6">
        <f t="shared" si="142"/>
        <v>0.37722448412408716</v>
      </c>
      <c r="V1019" s="6" t="str">
        <f t="shared" si="143"/>
        <v>Needs Check</v>
      </c>
    </row>
    <row r="1020" spans="1:22" x14ac:dyDescent="0.25">
      <c r="A1020" t="s">
        <v>18</v>
      </c>
      <c r="B1020" s="5">
        <v>45501</v>
      </c>
      <c r="C1020">
        <v>1</v>
      </c>
      <c r="D1020">
        <v>1.3</v>
      </c>
      <c r="E1020">
        <v>42.4</v>
      </c>
      <c r="F1020">
        <v>0</v>
      </c>
      <c r="H1020">
        <v>0</v>
      </c>
      <c r="I1020">
        <v>1</v>
      </c>
      <c r="J1020">
        <v>1</v>
      </c>
      <c r="K1020">
        <v>17.32</v>
      </c>
      <c r="L1020">
        <f t="shared" si="135"/>
        <v>83</v>
      </c>
      <c r="M1020">
        <f t="shared" si="136"/>
        <v>912.00000000000011</v>
      </c>
      <c r="N1020">
        <f t="shared" si="137"/>
        <v>6</v>
      </c>
      <c r="O1020">
        <f>IFERROR(E1020 / VLOOKUP(A1020, Baselines!A:B, 2, FALSE) * 100, 0)</f>
        <v>138.73303652845573</v>
      </c>
      <c r="P1020" s="6">
        <f t="shared" si="138"/>
        <v>0.76674791218208704</v>
      </c>
      <c r="Q1020">
        <f t="shared" si="139"/>
        <v>90.88</v>
      </c>
      <c r="R1020" s="6">
        <f t="shared" si="140"/>
        <v>0.90879999999999994</v>
      </c>
      <c r="S1020">
        <f t="shared" si="141"/>
        <v>0.82000000000000006</v>
      </c>
      <c r="T1020">
        <f>COUNTIF($A$2:$A1020,A1020)-1</f>
        <v>82</v>
      </c>
      <c r="U1020" s="6">
        <f t="shared" si="142"/>
        <v>0.57139281212468618</v>
      </c>
      <c r="V1020" s="6" t="str">
        <f t="shared" si="143"/>
        <v>Needs Check</v>
      </c>
    </row>
    <row r="1021" spans="1:22" x14ac:dyDescent="0.25">
      <c r="A1021" t="s">
        <v>18</v>
      </c>
      <c r="B1021" s="5">
        <v>45508</v>
      </c>
      <c r="C1021">
        <v>1</v>
      </c>
      <c r="D1021">
        <v>4.9000000000000004</v>
      </c>
      <c r="E1021">
        <v>30.6</v>
      </c>
      <c r="F1021">
        <v>1</v>
      </c>
      <c r="G1021" t="s">
        <v>26</v>
      </c>
      <c r="H1021">
        <v>825.49</v>
      </c>
      <c r="I1021">
        <v>0</v>
      </c>
      <c r="J1021">
        <v>0</v>
      </c>
      <c r="K1021">
        <v>54.82</v>
      </c>
      <c r="L1021">
        <f t="shared" si="135"/>
        <v>84</v>
      </c>
      <c r="M1021">
        <f t="shared" si="136"/>
        <v>916.90000000000009</v>
      </c>
      <c r="N1021">
        <f t="shared" si="137"/>
        <v>6</v>
      </c>
      <c r="O1021">
        <f>IFERROR(E1021 / VLOOKUP(A1021, Baselines!A:B, 2, FALSE) * 100, 0)</f>
        <v>100.12337070214021</v>
      </c>
      <c r="P1021" s="6">
        <f t="shared" si="138"/>
        <v>0.55336052152763826</v>
      </c>
      <c r="Q1021">
        <f t="shared" si="139"/>
        <v>90.830999999999989</v>
      </c>
      <c r="R1021" s="6">
        <f t="shared" si="140"/>
        <v>0.90830999999999984</v>
      </c>
      <c r="S1021">
        <f t="shared" si="141"/>
        <v>0.82000000000000006</v>
      </c>
      <c r="T1021">
        <f>COUNTIF($A$2:$A1021,A1021)-1</f>
        <v>83</v>
      </c>
      <c r="U1021" s="6">
        <f t="shared" si="142"/>
        <v>0.41215077415319062</v>
      </c>
      <c r="V1021" s="6" t="str">
        <f t="shared" si="143"/>
        <v>Needs Check</v>
      </c>
    </row>
    <row r="1022" spans="1:22" x14ac:dyDescent="0.25">
      <c r="A1022" t="s">
        <v>18</v>
      </c>
      <c r="B1022" s="5">
        <v>45515</v>
      </c>
      <c r="C1022">
        <v>3</v>
      </c>
      <c r="D1022">
        <v>3.3</v>
      </c>
      <c r="E1022">
        <v>25.9</v>
      </c>
      <c r="F1022">
        <v>0</v>
      </c>
      <c r="H1022">
        <v>0</v>
      </c>
      <c r="I1022">
        <v>0</v>
      </c>
      <c r="J1022">
        <v>0</v>
      </c>
      <c r="K1022">
        <v>24.51</v>
      </c>
      <c r="L1022">
        <f t="shared" si="135"/>
        <v>85</v>
      </c>
      <c r="M1022">
        <f t="shared" si="136"/>
        <v>920.2</v>
      </c>
      <c r="N1022">
        <f t="shared" si="137"/>
        <v>6</v>
      </c>
      <c r="O1022">
        <f>IFERROR(E1022 / VLOOKUP(A1022, Baselines!A:B, 2, FALSE) * 100, 0)</f>
        <v>84.744944483184028</v>
      </c>
      <c r="P1022" s="6">
        <f t="shared" si="138"/>
        <v>0.46836723880934084</v>
      </c>
      <c r="Q1022">
        <f t="shared" si="139"/>
        <v>90.798000000000002</v>
      </c>
      <c r="R1022" s="6">
        <f t="shared" si="140"/>
        <v>0.90798000000000001</v>
      </c>
      <c r="S1022">
        <f t="shared" si="141"/>
        <v>0.82000000000000006</v>
      </c>
      <c r="T1022">
        <f>COUNTIF($A$2:$A1022,A1022)-1</f>
        <v>84</v>
      </c>
      <c r="U1022" s="6">
        <f t="shared" si="142"/>
        <v>0.34871983010516638</v>
      </c>
      <c r="V1022" s="6" t="str">
        <f t="shared" si="143"/>
        <v>Needs Check</v>
      </c>
    </row>
    <row r="1023" spans="1:22" x14ac:dyDescent="0.25">
      <c r="A1023" t="s">
        <v>18</v>
      </c>
      <c r="B1023" s="5">
        <v>45522</v>
      </c>
      <c r="C1023">
        <v>0</v>
      </c>
      <c r="D1023">
        <v>0</v>
      </c>
      <c r="E1023">
        <v>0</v>
      </c>
      <c r="F1023">
        <v>0</v>
      </c>
      <c r="H1023">
        <v>0</v>
      </c>
      <c r="I1023">
        <v>0</v>
      </c>
      <c r="J1023">
        <v>0</v>
      </c>
      <c r="K1023">
        <v>0</v>
      </c>
      <c r="L1023">
        <f t="shared" si="135"/>
        <v>86</v>
      </c>
      <c r="M1023">
        <f t="shared" si="136"/>
        <v>920.2</v>
      </c>
      <c r="N1023">
        <f t="shared" si="137"/>
        <v>6</v>
      </c>
      <c r="O1023">
        <f>IFERROR(E1023 / VLOOKUP(A1023, Baselines!A:B, 2, FALSE) * 100, 0)</f>
        <v>0</v>
      </c>
      <c r="P1023" s="6">
        <f t="shared" si="138"/>
        <v>0</v>
      </c>
      <c r="Q1023">
        <f t="shared" si="139"/>
        <v>90.798000000000002</v>
      </c>
      <c r="R1023" s="6">
        <f t="shared" si="140"/>
        <v>0.90798000000000001</v>
      </c>
      <c r="S1023">
        <f t="shared" si="141"/>
        <v>0.82000000000000006</v>
      </c>
      <c r="T1023">
        <f>COUNTIF($A$2:$A1023,A1023)-1</f>
        <v>85</v>
      </c>
      <c r="U1023" s="6">
        <f t="shared" si="142"/>
        <v>0</v>
      </c>
      <c r="V1023" s="6" t="str">
        <f t="shared" si="143"/>
        <v>Critical</v>
      </c>
    </row>
    <row r="1024" spans="1:22" x14ac:dyDescent="0.25">
      <c r="A1024" t="s">
        <v>18</v>
      </c>
      <c r="B1024" s="5">
        <v>45529</v>
      </c>
      <c r="C1024">
        <v>2</v>
      </c>
      <c r="D1024">
        <v>7.6</v>
      </c>
      <c r="E1024">
        <v>44.7</v>
      </c>
      <c r="F1024">
        <v>0</v>
      </c>
      <c r="H1024">
        <v>0</v>
      </c>
      <c r="I1024">
        <v>0</v>
      </c>
      <c r="J1024">
        <v>0</v>
      </c>
      <c r="K1024">
        <v>44.93</v>
      </c>
      <c r="L1024">
        <f t="shared" si="135"/>
        <v>87</v>
      </c>
      <c r="M1024">
        <f t="shared" si="136"/>
        <v>927.80000000000007</v>
      </c>
      <c r="N1024">
        <f t="shared" si="137"/>
        <v>6</v>
      </c>
      <c r="O1024">
        <f>IFERROR(E1024 / VLOOKUP(A1024, Baselines!A:B, 2, FALSE) * 100, 0)</f>
        <v>146.25864935900873</v>
      </c>
      <c r="P1024" s="6">
        <f t="shared" si="138"/>
        <v>0.80834036968253031</v>
      </c>
      <c r="Q1024">
        <f t="shared" si="139"/>
        <v>90.722000000000008</v>
      </c>
      <c r="R1024" s="6">
        <f t="shared" si="140"/>
        <v>0.90722000000000014</v>
      </c>
      <c r="S1024">
        <f t="shared" si="141"/>
        <v>0.82000000000000006</v>
      </c>
      <c r="T1024">
        <f>COUNTIF($A$2:$A1024,A1024)-1</f>
        <v>86</v>
      </c>
      <c r="U1024" s="6">
        <f t="shared" si="142"/>
        <v>0.60134089115037592</v>
      </c>
      <c r="V1024" s="6" t="str">
        <f t="shared" si="143"/>
        <v>Needs Check</v>
      </c>
    </row>
    <row r="1025" spans="1:22" x14ac:dyDescent="0.25">
      <c r="A1025" t="s">
        <v>18</v>
      </c>
      <c r="B1025" s="5">
        <v>45536</v>
      </c>
      <c r="C1025">
        <v>1</v>
      </c>
      <c r="D1025">
        <v>1.6</v>
      </c>
      <c r="E1025">
        <v>11.7</v>
      </c>
      <c r="F1025">
        <v>0</v>
      </c>
      <c r="H1025">
        <v>0</v>
      </c>
      <c r="I1025">
        <v>0</v>
      </c>
      <c r="J1025">
        <v>0</v>
      </c>
      <c r="K1025">
        <v>19.09</v>
      </c>
      <c r="L1025">
        <f t="shared" si="135"/>
        <v>88</v>
      </c>
      <c r="M1025">
        <f t="shared" si="136"/>
        <v>929.40000000000009</v>
      </c>
      <c r="N1025">
        <f t="shared" si="137"/>
        <v>6</v>
      </c>
      <c r="O1025">
        <f>IFERROR(E1025 / VLOOKUP(A1025, Baselines!A:B, 2, FALSE) * 100, 0)</f>
        <v>38.282465268465373</v>
      </c>
      <c r="P1025" s="6">
        <f t="shared" si="138"/>
        <v>0.21157902293703815</v>
      </c>
      <c r="Q1025">
        <f t="shared" si="139"/>
        <v>90.706000000000003</v>
      </c>
      <c r="R1025" s="6">
        <f t="shared" si="140"/>
        <v>0.90705999999999998</v>
      </c>
      <c r="S1025">
        <f t="shared" si="141"/>
        <v>0.82000000000000006</v>
      </c>
      <c r="T1025">
        <f>COUNTIF($A$2:$A1025,A1025)-1</f>
        <v>87</v>
      </c>
      <c r="U1025" s="6">
        <f t="shared" si="142"/>
        <v>0.15737019220712126</v>
      </c>
      <c r="V1025" s="6" t="str">
        <f t="shared" si="143"/>
        <v>Critical</v>
      </c>
    </row>
    <row r="1026" spans="1:22" x14ac:dyDescent="0.25">
      <c r="A1026" t="s">
        <v>18</v>
      </c>
      <c r="B1026" s="5">
        <v>45543</v>
      </c>
      <c r="C1026">
        <v>3</v>
      </c>
      <c r="D1026">
        <v>6.8999999999999986</v>
      </c>
      <c r="E1026">
        <v>48.8</v>
      </c>
      <c r="F1026">
        <v>0</v>
      </c>
      <c r="H1026">
        <v>0</v>
      </c>
      <c r="I1026">
        <v>0</v>
      </c>
      <c r="J1026">
        <v>0</v>
      </c>
      <c r="K1026">
        <v>134.88999999999999</v>
      </c>
      <c r="L1026">
        <f t="shared" ref="L1026:L1089" si="144">COUNTIFS($A$2:$A$2000,A1026,$B$2:$B$2000,"&lt;="&amp;B1026)</f>
        <v>89</v>
      </c>
      <c r="M1026">
        <f t="shared" ref="M1026:M1089" si="145">SUMIFS($D$2:$D$1561, $A$2:$A$1561, A1026, $B$2:$B$1561, "&lt;=" &amp; B1026)</f>
        <v>936.30000000000007</v>
      </c>
      <c r="N1026">
        <f t="shared" ref="N1026:N1089" si="146">SUMIFS($I$2:$I$1561, $A$2:$A$1561, A1026, $B$2:$B$1561, "&lt;=" &amp; B1026, $D$2:$D$1561, "&gt;" &amp; 0)</f>
        <v>6</v>
      </c>
      <c r="O1026">
        <f>IFERROR(E1026 / VLOOKUP(A1026, Baselines!A:B, 2, FALSE) * 100, 0)</f>
        <v>159.67387223086411</v>
      </c>
      <c r="P1026" s="6">
        <f t="shared" ref="P1026:P1089" si="147">O1026 / MAX($O$2:$O$1561)</f>
        <v>0.88248344609636409</v>
      </c>
      <c r="Q1026">
        <f t="shared" ref="Q1026:Q1089" si="148">MAX(0, MIN(100, 100*(1 - (M1026/10000))))</f>
        <v>90.637</v>
      </c>
      <c r="R1026" s="6">
        <f t="shared" ref="R1026:R1089" si="149">Q1026/100</f>
        <v>0.90637000000000001</v>
      </c>
      <c r="S1026">
        <f t="shared" ref="S1026:S1089" si="150">MAX(0, 1 - 0.03 * N1026)</f>
        <v>0.82000000000000006</v>
      </c>
      <c r="T1026">
        <f>COUNTIF($A$2:$A1026,A1026)-1</f>
        <v>88</v>
      </c>
      <c r="U1026" s="6">
        <f t="shared" ref="U1026:U1089" si="151">MAX(0, MIN(1, R1026 * S1026 * P1026))</f>
        <v>0.65588234725145655</v>
      </c>
      <c r="V1026" s="6" t="str">
        <f t="shared" ref="V1026:V1089" si="152">IF(U1026&gt;0.7,"Good",IF(U1026&gt;0.3,"Needs Check","Critical"))</f>
        <v>Needs Check</v>
      </c>
    </row>
    <row r="1027" spans="1:22" x14ac:dyDescent="0.25">
      <c r="A1027" t="s">
        <v>18</v>
      </c>
      <c r="B1027" s="5">
        <v>45550</v>
      </c>
      <c r="C1027">
        <v>4</v>
      </c>
      <c r="D1027">
        <v>12.8</v>
      </c>
      <c r="E1027">
        <v>18</v>
      </c>
      <c r="F1027">
        <v>0</v>
      </c>
      <c r="H1027">
        <v>0</v>
      </c>
      <c r="I1027">
        <v>0</v>
      </c>
      <c r="J1027">
        <v>0</v>
      </c>
      <c r="K1027">
        <v>101.74</v>
      </c>
      <c r="L1027">
        <f t="shared" si="144"/>
        <v>90</v>
      </c>
      <c r="M1027">
        <f t="shared" si="145"/>
        <v>949.1</v>
      </c>
      <c r="N1027">
        <f t="shared" si="146"/>
        <v>6</v>
      </c>
      <c r="O1027">
        <f>IFERROR(E1027 / VLOOKUP(A1027, Baselines!A:B, 2, FALSE) * 100, 0)</f>
        <v>58.896100413023653</v>
      </c>
      <c r="P1027" s="6">
        <f t="shared" si="147"/>
        <v>0.32550618913390483</v>
      </c>
      <c r="Q1027">
        <f t="shared" si="148"/>
        <v>90.509</v>
      </c>
      <c r="R1027" s="6">
        <f t="shared" si="149"/>
        <v>0.90508999999999995</v>
      </c>
      <c r="S1027">
        <f t="shared" si="150"/>
        <v>0.82000000000000006</v>
      </c>
      <c r="T1027">
        <f>COUNTIF($A$2:$A1027,A1027)-1</f>
        <v>89</v>
      </c>
      <c r="U1027" s="6">
        <f t="shared" si="151"/>
        <v>0.24158216531302887</v>
      </c>
      <c r="V1027" s="6" t="str">
        <f t="shared" si="152"/>
        <v>Critical</v>
      </c>
    </row>
    <row r="1028" spans="1:22" x14ac:dyDescent="0.25">
      <c r="A1028" t="s">
        <v>18</v>
      </c>
      <c r="B1028" s="5">
        <v>45557</v>
      </c>
      <c r="C1028">
        <v>0</v>
      </c>
      <c r="D1028">
        <v>0</v>
      </c>
      <c r="E1028">
        <v>0</v>
      </c>
      <c r="F1028">
        <v>0</v>
      </c>
      <c r="H1028">
        <v>0</v>
      </c>
      <c r="I1028">
        <v>0</v>
      </c>
      <c r="J1028">
        <v>0</v>
      </c>
      <c r="K1028">
        <v>0</v>
      </c>
      <c r="L1028">
        <f t="shared" si="144"/>
        <v>91</v>
      </c>
      <c r="M1028">
        <f t="shared" si="145"/>
        <v>949.1</v>
      </c>
      <c r="N1028">
        <f t="shared" si="146"/>
        <v>6</v>
      </c>
      <c r="O1028">
        <f>IFERROR(E1028 / VLOOKUP(A1028, Baselines!A:B, 2, FALSE) * 100, 0)</f>
        <v>0</v>
      </c>
      <c r="P1028" s="6">
        <f t="shared" si="147"/>
        <v>0</v>
      </c>
      <c r="Q1028">
        <f t="shared" si="148"/>
        <v>90.509</v>
      </c>
      <c r="R1028" s="6">
        <f t="shared" si="149"/>
        <v>0.90508999999999995</v>
      </c>
      <c r="S1028">
        <f t="shared" si="150"/>
        <v>0.82000000000000006</v>
      </c>
      <c r="T1028">
        <f>COUNTIF($A$2:$A1028,A1028)-1</f>
        <v>90</v>
      </c>
      <c r="U1028" s="6">
        <f t="shared" si="151"/>
        <v>0</v>
      </c>
      <c r="V1028" s="6" t="str">
        <f t="shared" si="152"/>
        <v>Critical</v>
      </c>
    </row>
    <row r="1029" spans="1:22" x14ac:dyDescent="0.25">
      <c r="A1029" t="s">
        <v>18</v>
      </c>
      <c r="B1029" s="5">
        <v>45564</v>
      </c>
      <c r="C1029">
        <v>6</v>
      </c>
      <c r="D1029">
        <v>26.4</v>
      </c>
      <c r="E1029">
        <v>33.799999999999997</v>
      </c>
      <c r="F1029">
        <v>0</v>
      </c>
      <c r="H1029">
        <v>0</v>
      </c>
      <c r="I1029">
        <v>0</v>
      </c>
      <c r="J1029">
        <v>0</v>
      </c>
      <c r="K1029">
        <v>354.26</v>
      </c>
      <c r="L1029">
        <f t="shared" si="144"/>
        <v>92</v>
      </c>
      <c r="M1029">
        <f t="shared" si="145"/>
        <v>975.5</v>
      </c>
      <c r="N1029">
        <f t="shared" si="146"/>
        <v>6</v>
      </c>
      <c r="O1029">
        <f>IFERROR(E1029 / VLOOKUP(A1029, Baselines!A:B, 2, FALSE) * 100, 0)</f>
        <v>110.59378855334441</v>
      </c>
      <c r="P1029" s="6">
        <f t="shared" si="147"/>
        <v>0.61122828848477684</v>
      </c>
      <c r="Q1029">
        <f t="shared" si="148"/>
        <v>90.245000000000005</v>
      </c>
      <c r="R1029" s="6">
        <f t="shared" si="149"/>
        <v>0.90245000000000009</v>
      </c>
      <c r="S1029">
        <f t="shared" si="150"/>
        <v>0.82000000000000006</v>
      </c>
      <c r="T1029">
        <f>COUNTIF($A$2:$A1029,A1029)-1</f>
        <v>91</v>
      </c>
      <c r="U1029" s="6">
        <f t="shared" si="151"/>
        <v>0.45231443453333131</v>
      </c>
      <c r="V1029" s="6" t="str">
        <f t="shared" si="152"/>
        <v>Needs Check</v>
      </c>
    </row>
    <row r="1030" spans="1:22" x14ac:dyDescent="0.25">
      <c r="A1030" t="s">
        <v>18</v>
      </c>
      <c r="B1030" s="5">
        <v>45571</v>
      </c>
      <c r="C1030">
        <v>5</v>
      </c>
      <c r="D1030">
        <v>8</v>
      </c>
      <c r="E1030">
        <v>36.799999999999997</v>
      </c>
      <c r="F1030">
        <v>0</v>
      </c>
      <c r="H1030">
        <v>0</v>
      </c>
      <c r="I1030">
        <v>0</v>
      </c>
      <c r="J1030">
        <v>0</v>
      </c>
      <c r="K1030">
        <v>88.31</v>
      </c>
      <c r="L1030">
        <f t="shared" si="144"/>
        <v>93</v>
      </c>
      <c r="M1030">
        <f t="shared" si="145"/>
        <v>983.5</v>
      </c>
      <c r="N1030">
        <f t="shared" si="146"/>
        <v>6</v>
      </c>
      <c r="O1030">
        <f>IFERROR(E1030 / VLOOKUP(A1030, Baselines!A:B, 2, FALSE) * 100, 0)</f>
        <v>120.40980528884835</v>
      </c>
      <c r="P1030" s="6">
        <f t="shared" si="147"/>
        <v>0.66547932000709431</v>
      </c>
      <c r="Q1030">
        <f t="shared" si="148"/>
        <v>90.164999999999992</v>
      </c>
      <c r="R1030" s="6">
        <f t="shared" si="149"/>
        <v>0.90164999999999995</v>
      </c>
      <c r="S1030">
        <f t="shared" si="150"/>
        <v>0.82000000000000006</v>
      </c>
      <c r="T1030">
        <f>COUNTIF($A$2:$A1030,A1030)-1</f>
        <v>92</v>
      </c>
      <c r="U1030" s="6">
        <f t="shared" si="151"/>
        <v>0.4920241316852052</v>
      </c>
      <c r="V1030" s="6" t="str">
        <f t="shared" si="152"/>
        <v>Needs Check</v>
      </c>
    </row>
    <row r="1031" spans="1:22" x14ac:dyDescent="0.25">
      <c r="A1031" t="s">
        <v>18</v>
      </c>
      <c r="B1031" s="5">
        <v>45578</v>
      </c>
      <c r="C1031">
        <v>7</v>
      </c>
      <c r="D1031">
        <v>39.200000000000003</v>
      </c>
      <c r="E1031">
        <v>43.5</v>
      </c>
      <c r="F1031">
        <v>0</v>
      </c>
      <c r="H1031">
        <v>0</v>
      </c>
      <c r="I1031">
        <v>0</v>
      </c>
      <c r="J1031">
        <v>0</v>
      </c>
      <c r="K1031">
        <v>283.56</v>
      </c>
      <c r="L1031">
        <f t="shared" si="144"/>
        <v>94</v>
      </c>
      <c r="M1031">
        <f t="shared" si="145"/>
        <v>1022.7</v>
      </c>
      <c r="N1031">
        <f t="shared" si="146"/>
        <v>6</v>
      </c>
      <c r="O1031">
        <f>IFERROR(E1031 / VLOOKUP(A1031, Baselines!A:B, 2, FALSE) * 100, 0)</f>
        <v>142.33224266480715</v>
      </c>
      <c r="P1031" s="6">
        <f t="shared" si="147"/>
        <v>0.78663995707360335</v>
      </c>
      <c r="Q1031">
        <f t="shared" si="148"/>
        <v>89.772999999999996</v>
      </c>
      <c r="R1031" s="6">
        <f t="shared" si="149"/>
        <v>0.89772999999999992</v>
      </c>
      <c r="S1031">
        <f t="shared" si="150"/>
        <v>0.82000000000000006</v>
      </c>
      <c r="T1031">
        <f>COUNTIF($A$2:$A1031,A1031)-1</f>
        <v>93</v>
      </c>
      <c r="U1031" s="6">
        <f t="shared" si="151"/>
        <v>0.57907603670422247</v>
      </c>
      <c r="V1031" s="6" t="str">
        <f t="shared" si="152"/>
        <v>Needs Check</v>
      </c>
    </row>
    <row r="1032" spans="1:22" x14ac:dyDescent="0.25">
      <c r="A1032" t="s">
        <v>18</v>
      </c>
      <c r="B1032" s="5">
        <v>45585</v>
      </c>
      <c r="C1032">
        <v>5</v>
      </c>
      <c r="D1032">
        <v>18.5</v>
      </c>
      <c r="E1032">
        <v>31</v>
      </c>
      <c r="F1032">
        <v>0</v>
      </c>
      <c r="H1032">
        <v>0</v>
      </c>
      <c r="I1032">
        <v>0</v>
      </c>
      <c r="J1032">
        <v>0</v>
      </c>
      <c r="K1032">
        <v>224.31</v>
      </c>
      <c r="L1032">
        <f t="shared" si="144"/>
        <v>95</v>
      </c>
      <c r="M1032">
        <f t="shared" si="145"/>
        <v>1041.2</v>
      </c>
      <c r="N1032">
        <f t="shared" si="146"/>
        <v>6</v>
      </c>
      <c r="O1032">
        <f>IFERROR(E1032 / VLOOKUP(A1032, Baselines!A:B, 2, FALSE) * 100, 0)</f>
        <v>101.43217293354074</v>
      </c>
      <c r="P1032" s="6">
        <f t="shared" si="147"/>
        <v>0.56059399239728058</v>
      </c>
      <c r="Q1032">
        <f t="shared" si="148"/>
        <v>89.587999999999994</v>
      </c>
      <c r="R1032" s="6">
        <f t="shared" si="149"/>
        <v>0.8958799999999999</v>
      </c>
      <c r="S1032">
        <f t="shared" si="150"/>
        <v>0.82000000000000006</v>
      </c>
      <c r="T1032">
        <f>COUNTIF($A$2:$A1032,A1032)-1</f>
        <v>94</v>
      </c>
      <c r="U1032" s="6">
        <f t="shared" si="151"/>
        <v>0.41182445564527809</v>
      </c>
      <c r="V1032" s="6" t="str">
        <f t="shared" si="152"/>
        <v>Needs Check</v>
      </c>
    </row>
    <row r="1033" spans="1:22" x14ac:dyDescent="0.25">
      <c r="A1033" t="s">
        <v>18</v>
      </c>
      <c r="B1033" s="5">
        <v>45592</v>
      </c>
      <c r="C1033">
        <v>0</v>
      </c>
      <c r="D1033">
        <v>0</v>
      </c>
      <c r="E1033">
        <v>0</v>
      </c>
      <c r="F1033">
        <v>0</v>
      </c>
      <c r="H1033">
        <v>0</v>
      </c>
      <c r="I1033">
        <v>0</v>
      </c>
      <c r="J1033">
        <v>0</v>
      </c>
      <c r="K1033">
        <v>0</v>
      </c>
      <c r="L1033">
        <f t="shared" si="144"/>
        <v>96</v>
      </c>
      <c r="M1033">
        <f t="shared" si="145"/>
        <v>1041.2</v>
      </c>
      <c r="N1033">
        <f t="shared" si="146"/>
        <v>6</v>
      </c>
      <c r="O1033">
        <f>IFERROR(E1033 / VLOOKUP(A1033, Baselines!A:B, 2, FALSE) * 100, 0)</f>
        <v>0</v>
      </c>
      <c r="P1033" s="6">
        <f t="shared" si="147"/>
        <v>0</v>
      </c>
      <c r="Q1033">
        <f t="shared" si="148"/>
        <v>89.587999999999994</v>
      </c>
      <c r="R1033" s="6">
        <f t="shared" si="149"/>
        <v>0.8958799999999999</v>
      </c>
      <c r="S1033">
        <f t="shared" si="150"/>
        <v>0.82000000000000006</v>
      </c>
      <c r="T1033">
        <f>COUNTIF($A$2:$A1033,A1033)-1</f>
        <v>95</v>
      </c>
      <c r="U1033" s="6">
        <f t="shared" si="151"/>
        <v>0</v>
      </c>
      <c r="V1033" s="6" t="str">
        <f t="shared" si="152"/>
        <v>Critical</v>
      </c>
    </row>
    <row r="1034" spans="1:22" x14ac:dyDescent="0.25">
      <c r="A1034" t="s">
        <v>18</v>
      </c>
      <c r="B1034" s="5">
        <v>45599</v>
      </c>
      <c r="C1034">
        <v>0</v>
      </c>
      <c r="D1034">
        <v>0</v>
      </c>
      <c r="E1034">
        <v>0</v>
      </c>
      <c r="F1034">
        <v>1</v>
      </c>
      <c r="G1034" t="s">
        <v>24</v>
      </c>
      <c r="H1034">
        <v>537.09</v>
      </c>
      <c r="I1034">
        <v>0</v>
      </c>
      <c r="J1034">
        <v>0</v>
      </c>
      <c r="K1034">
        <v>0</v>
      </c>
      <c r="L1034">
        <f t="shared" si="144"/>
        <v>97</v>
      </c>
      <c r="M1034">
        <f t="shared" si="145"/>
        <v>1041.2</v>
      </c>
      <c r="N1034">
        <f t="shared" si="146"/>
        <v>6</v>
      </c>
      <c r="O1034">
        <f>IFERROR(E1034 / VLOOKUP(A1034, Baselines!A:B, 2, FALSE) * 100, 0)</f>
        <v>0</v>
      </c>
      <c r="P1034" s="6">
        <f t="shared" si="147"/>
        <v>0</v>
      </c>
      <c r="Q1034">
        <f t="shared" si="148"/>
        <v>89.587999999999994</v>
      </c>
      <c r="R1034" s="6">
        <f t="shared" si="149"/>
        <v>0.8958799999999999</v>
      </c>
      <c r="S1034">
        <f t="shared" si="150"/>
        <v>0.82000000000000006</v>
      </c>
      <c r="T1034">
        <f>COUNTIF($A$2:$A1034,A1034)-1</f>
        <v>96</v>
      </c>
      <c r="U1034" s="6">
        <f t="shared" si="151"/>
        <v>0</v>
      </c>
      <c r="V1034" s="6" t="str">
        <f t="shared" si="152"/>
        <v>Critical</v>
      </c>
    </row>
    <row r="1035" spans="1:22" x14ac:dyDescent="0.25">
      <c r="A1035" t="s">
        <v>18</v>
      </c>
      <c r="B1035" s="5">
        <v>45606</v>
      </c>
      <c r="C1035">
        <v>0</v>
      </c>
      <c r="D1035">
        <v>0</v>
      </c>
      <c r="E1035">
        <v>0</v>
      </c>
      <c r="F1035">
        <v>0</v>
      </c>
      <c r="H1035">
        <v>0</v>
      </c>
      <c r="I1035">
        <v>0</v>
      </c>
      <c r="J1035">
        <v>0</v>
      </c>
      <c r="K1035">
        <v>0</v>
      </c>
      <c r="L1035">
        <f t="shared" si="144"/>
        <v>98</v>
      </c>
      <c r="M1035">
        <f t="shared" si="145"/>
        <v>1041.2</v>
      </c>
      <c r="N1035">
        <f t="shared" si="146"/>
        <v>6</v>
      </c>
      <c r="O1035">
        <f>IFERROR(E1035 / VLOOKUP(A1035, Baselines!A:B, 2, FALSE) * 100, 0)</f>
        <v>0</v>
      </c>
      <c r="P1035" s="6">
        <f t="shared" si="147"/>
        <v>0</v>
      </c>
      <c r="Q1035">
        <f t="shared" si="148"/>
        <v>89.587999999999994</v>
      </c>
      <c r="R1035" s="6">
        <f t="shared" si="149"/>
        <v>0.8958799999999999</v>
      </c>
      <c r="S1035">
        <f t="shared" si="150"/>
        <v>0.82000000000000006</v>
      </c>
      <c r="T1035">
        <f>COUNTIF($A$2:$A1035,A1035)-1</f>
        <v>97</v>
      </c>
      <c r="U1035" s="6">
        <f t="shared" si="151"/>
        <v>0</v>
      </c>
      <c r="V1035" s="6" t="str">
        <f t="shared" si="152"/>
        <v>Critical</v>
      </c>
    </row>
    <row r="1036" spans="1:22" x14ac:dyDescent="0.25">
      <c r="A1036" t="s">
        <v>18</v>
      </c>
      <c r="B1036" s="5">
        <v>45613</v>
      </c>
      <c r="C1036">
        <v>1</v>
      </c>
      <c r="D1036">
        <v>5</v>
      </c>
      <c r="E1036">
        <v>32.5</v>
      </c>
      <c r="F1036">
        <v>0</v>
      </c>
      <c r="H1036">
        <v>0</v>
      </c>
      <c r="I1036">
        <v>0</v>
      </c>
      <c r="J1036">
        <v>0</v>
      </c>
      <c r="K1036">
        <v>77.23</v>
      </c>
      <c r="L1036">
        <f t="shared" si="144"/>
        <v>99</v>
      </c>
      <c r="M1036">
        <f t="shared" si="145"/>
        <v>1046.2</v>
      </c>
      <c r="N1036">
        <f t="shared" si="146"/>
        <v>6</v>
      </c>
      <c r="O1036">
        <f>IFERROR(E1036 / VLOOKUP(A1036, Baselines!A:B, 2, FALSE) * 100, 0)</f>
        <v>106.3401813012927</v>
      </c>
      <c r="P1036" s="6">
        <f t="shared" si="147"/>
        <v>0.58771950815843932</v>
      </c>
      <c r="Q1036">
        <f t="shared" si="148"/>
        <v>89.537999999999997</v>
      </c>
      <c r="R1036" s="6">
        <f t="shared" si="149"/>
        <v>0.89537999999999995</v>
      </c>
      <c r="S1036">
        <f t="shared" si="150"/>
        <v>0.82000000000000006</v>
      </c>
      <c r="T1036">
        <f>COUNTIF($A$2:$A1036,A1036)-1</f>
        <v>98</v>
      </c>
      <c r="U1036" s="6">
        <f t="shared" si="151"/>
        <v>0.43151048043622076</v>
      </c>
      <c r="V1036" s="6" t="str">
        <f t="shared" si="152"/>
        <v>Needs Check</v>
      </c>
    </row>
    <row r="1037" spans="1:22" x14ac:dyDescent="0.25">
      <c r="A1037" t="s">
        <v>18</v>
      </c>
      <c r="B1037" s="5">
        <v>45620</v>
      </c>
      <c r="C1037">
        <v>0</v>
      </c>
      <c r="D1037">
        <v>0</v>
      </c>
      <c r="E1037">
        <v>0</v>
      </c>
      <c r="F1037">
        <v>0</v>
      </c>
      <c r="H1037">
        <v>0</v>
      </c>
      <c r="I1037">
        <v>0</v>
      </c>
      <c r="J1037">
        <v>0</v>
      </c>
      <c r="K1037">
        <v>0</v>
      </c>
      <c r="L1037">
        <f t="shared" si="144"/>
        <v>100</v>
      </c>
      <c r="M1037">
        <f t="shared" si="145"/>
        <v>1046.2</v>
      </c>
      <c r="N1037">
        <f t="shared" si="146"/>
        <v>6</v>
      </c>
      <c r="O1037">
        <f>IFERROR(E1037 / VLOOKUP(A1037, Baselines!A:B, 2, FALSE) * 100, 0)</f>
        <v>0</v>
      </c>
      <c r="P1037" s="6">
        <f t="shared" si="147"/>
        <v>0</v>
      </c>
      <c r="Q1037">
        <f t="shared" si="148"/>
        <v>89.537999999999997</v>
      </c>
      <c r="R1037" s="6">
        <f t="shared" si="149"/>
        <v>0.89537999999999995</v>
      </c>
      <c r="S1037">
        <f t="shared" si="150"/>
        <v>0.82000000000000006</v>
      </c>
      <c r="T1037">
        <f>COUNTIF($A$2:$A1037,A1037)-1</f>
        <v>99</v>
      </c>
      <c r="U1037" s="6">
        <f t="shared" si="151"/>
        <v>0</v>
      </c>
      <c r="V1037" s="6" t="str">
        <f t="shared" si="152"/>
        <v>Critical</v>
      </c>
    </row>
    <row r="1038" spans="1:22" x14ac:dyDescent="0.25">
      <c r="A1038" t="s">
        <v>18</v>
      </c>
      <c r="B1038" s="5">
        <v>45627</v>
      </c>
      <c r="C1038">
        <v>4</v>
      </c>
      <c r="D1038">
        <v>15.6</v>
      </c>
      <c r="E1038">
        <v>30.1</v>
      </c>
      <c r="F1038">
        <v>0</v>
      </c>
      <c r="H1038">
        <v>0</v>
      </c>
      <c r="I1038">
        <v>0</v>
      </c>
      <c r="J1038">
        <v>0</v>
      </c>
      <c r="K1038">
        <v>272.25</v>
      </c>
      <c r="L1038">
        <f t="shared" si="144"/>
        <v>101</v>
      </c>
      <c r="M1038">
        <f t="shared" si="145"/>
        <v>1061.8</v>
      </c>
      <c r="N1038">
        <f t="shared" si="146"/>
        <v>6</v>
      </c>
      <c r="O1038">
        <f>IFERROR(E1038 / VLOOKUP(A1038, Baselines!A:B, 2, FALSE) * 100, 0)</f>
        <v>98.487367912889553</v>
      </c>
      <c r="P1038" s="6">
        <f t="shared" si="147"/>
        <v>0.54431868294058527</v>
      </c>
      <c r="Q1038">
        <f t="shared" si="148"/>
        <v>89.382000000000005</v>
      </c>
      <c r="R1038" s="6">
        <f t="shared" si="149"/>
        <v>0.89382000000000006</v>
      </c>
      <c r="S1038">
        <f t="shared" si="150"/>
        <v>0.82000000000000006</v>
      </c>
      <c r="T1038">
        <f>COUNTIF($A$2:$A1038,A1038)-1</f>
        <v>100</v>
      </c>
      <c r="U1038" s="6">
        <f t="shared" si="151"/>
        <v>0.39894879865248228</v>
      </c>
      <c r="V1038" s="6" t="str">
        <f t="shared" si="152"/>
        <v>Needs Check</v>
      </c>
    </row>
    <row r="1039" spans="1:22" x14ac:dyDescent="0.25">
      <c r="A1039" t="s">
        <v>18</v>
      </c>
      <c r="B1039" s="5">
        <v>45634</v>
      </c>
      <c r="C1039">
        <v>7</v>
      </c>
      <c r="D1039">
        <v>39.200000000000003</v>
      </c>
      <c r="E1039">
        <v>25.8</v>
      </c>
      <c r="F1039">
        <v>0</v>
      </c>
      <c r="H1039">
        <v>0</v>
      </c>
      <c r="I1039">
        <v>0</v>
      </c>
      <c r="J1039">
        <v>0</v>
      </c>
      <c r="K1039">
        <v>571.66</v>
      </c>
      <c r="L1039">
        <f t="shared" si="144"/>
        <v>102</v>
      </c>
      <c r="M1039">
        <f t="shared" si="145"/>
        <v>1101</v>
      </c>
      <c r="N1039">
        <f t="shared" si="146"/>
        <v>6</v>
      </c>
      <c r="O1039">
        <f>IFERROR(E1039 / VLOOKUP(A1039, Baselines!A:B, 2, FALSE) * 100, 0)</f>
        <v>84.417743925333909</v>
      </c>
      <c r="P1039" s="6">
        <f t="shared" si="147"/>
        <v>0.46655887109193034</v>
      </c>
      <c r="Q1039">
        <f t="shared" si="148"/>
        <v>88.990000000000009</v>
      </c>
      <c r="R1039" s="6">
        <f t="shared" si="149"/>
        <v>0.88990000000000014</v>
      </c>
      <c r="S1039">
        <f t="shared" si="150"/>
        <v>0.82000000000000006</v>
      </c>
      <c r="T1039">
        <f>COUNTIF($A$2:$A1039,A1039)-1</f>
        <v>101</v>
      </c>
      <c r="U1039" s="6">
        <f t="shared" si="151"/>
        <v>0.34045640629546131</v>
      </c>
      <c r="V1039" s="6" t="str">
        <f t="shared" si="152"/>
        <v>Needs Check</v>
      </c>
    </row>
    <row r="1040" spans="1:22" x14ac:dyDescent="0.25">
      <c r="A1040" t="s">
        <v>18</v>
      </c>
      <c r="B1040" s="5">
        <v>45641</v>
      </c>
      <c r="C1040">
        <v>1</v>
      </c>
      <c r="D1040">
        <v>1.6</v>
      </c>
      <c r="E1040">
        <v>33.6</v>
      </c>
      <c r="F1040">
        <v>0</v>
      </c>
      <c r="H1040">
        <v>0</v>
      </c>
      <c r="I1040">
        <v>0</v>
      </c>
      <c r="J1040">
        <v>0</v>
      </c>
      <c r="K1040">
        <v>17.170000000000002</v>
      </c>
      <c r="L1040">
        <f t="shared" si="144"/>
        <v>103</v>
      </c>
      <c r="M1040">
        <f t="shared" si="145"/>
        <v>1102.5999999999999</v>
      </c>
      <c r="N1040">
        <f t="shared" si="146"/>
        <v>6</v>
      </c>
      <c r="O1040">
        <f>IFERROR(E1040 / VLOOKUP(A1040, Baselines!A:B, 2, FALSE) * 100, 0)</f>
        <v>109.93938743764416</v>
      </c>
      <c r="P1040" s="6">
        <f t="shared" si="147"/>
        <v>0.60761155304995573</v>
      </c>
      <c r="Q1040">
        <f t="shared" si="148"/>
        <v>88.974000000000004</v>
      </c>
      <c r="R1040" s="6">
        <f t="shared" si="149"/>
        <v>0.88974000000000009</v>
      </c>
      <c r="S1040">
        <f t="shared" si="150"/>
        <v>0.82000000000000006</v>
      </c>
      <c r="T1040">
        <f>COUNTIF($A$2:$A1040,A1040)-1</f>
        <v>102</v>
      </c>
      <c r="U1040" s="6">
        <f t="shared" si="151"/>
        <v>0.4433053686327475</v>
      </c>
      <c r="V1040" s="6" t="str">
        <f t="shared" si="152"/>
        <v>Needs Check</v>
      </c>
    </row>
    <row r="1041" spans="1:22" x14ac:dyDescent="0.25">
      <c r="A1041" t="s">
        <v>18</v>
      </c>
      <c r="B1041" s="5">
        <v>45648</v>
      </c>
      <c r="C1041">
        <v>4</v>
      </c>
      <c r="D1041">
        <v>4.4000000000000004</v>
      </c>
      <c r="E1041">
        <v>46.3</v>
      </c>
      <c r="F1041">
        <v>0</v>
      </c>
      <c r="H1041">
        <v>0</v>
      </c>
      <c r="I1041">
        <v>0</v>
      </c>
      <c r="J1041">
        <v>0</v>
      </c>
      <c r="K1041">
        <v>54.01</v>
      </c>
      <c r="L1041">
        <f t="shared" si="144"/>
        <v>104</v>
      </c>
      <c r="M1041">
        <f t="shared" si="145"/>
        <v>1107</v>
      </c>
      <c r="N1041">
        <f t="shared" si="146"/>
        <v>6</v>
      </c>
      <c r="O1041">
        <f>IFERROR(E1041 / VLOOKUP(A1041, Baselines!A:B, 2, FALSE) * 100, 0)</f>
        <v>151.49385828461084</v>
      </c>
      <c r="P1041" s="6">
        <f t="shared" si="147"/>
        <v>0.83727425316109971</v>
      </c>
      <c r="Q1041">
        <f t="shared" si="148"/>
        <v>88.929999999999993</v>
      </c>
      <c r="R1041" s="6">
        <f t="shared" si="149"/>
        <v>0.88929999999999998</v>
      </c>
      <c r="S1041">
        <f t="shared" si="150"/>
        <v>0.82000000000000006</v>
      </c>
      <c r="T1041">
        <f>COUNTIF($A$2:$A1041,A1041)-1</f>
        <v>103</v>
      </c>
      <c r="U1041" s="6">
        <f t="shared" si="151"/>
        <v>0.6105621545356561</v>
      </c>
      <c r="V1041" s="6" t="str">
        <f t="shared" si="152"/>
        <v>Needs Check</v>
      </c>
    </row>
    <row r="1042" spans="1:22" x14ac:dyDescent="0.25">
      <c r="A1042" t="s">
        <v>19</v>
      </c>
      <c r="B1042" s="5">
        <v>44927</v>
      </c>
      <c r="C1042">
        <v>0</v>
      </c>
      <c r="D1042">
        <v>0</v>
      </c>
      <c r="E1042">
        <v>0</v>
      </c>
      <c r="F1042">
        <v>0</v>
      </c>
      <c r="H1042">
        <v>0</v>
      </c>
      <c r="I1042">
        <v>0</v>
      </c>
      <c r="J1042">
        <v>0</v>
      </c>
      <c r="K1042">
        <v>0</v>
      </c>
      <c r="L1042">
        <f t="shared" si="144"/>
        <v>1</v>
      </c>
      <c r="M1042">
        <f t="shared" si="145"/>
        <v>0</v>
      </c>
      <c r="N1042">
        <f t="shared" si="146"/>
        <v>0</v>
      </c>
      <c r="O1042">
        <f>IFERROR(E1042 / VLOOKUP(A1042, Baselines!A:B, 2, FALSE) * 100, 0)</f>
        <v>0</v>
      </c>
      <c r="P1042" s="6">
        <f t="shared" si="147"/>
        <v>0</v>
      </c>
      <c r="Q1042">
        <f t="shared" si="148"/>
        <v>100</v>
      </c>
      <c r="R1042" s="6">
        <f t="shared" si="149"/>
        <v>1</v>
      </c>
      <c r="S1042">
        <f t="shared" si="150"/>
        <v>1</v>
      </c>
      <c r="T1042">
        <f>COUNTIF($A$2:$A1042,A1042)-1</f>
        <v>0</v>
      </c>
      <c r="U1042" s="6">
        <f t="shared" si="151"/>
        <v>0</v>
      </c>
      <c r="V1042" s="6" t="str">
        <f t="shared" si="152"/>
        <v>Critical</v>
      </c>
    </row>
    <row r="1043" spans="1:22" x14ac:dyDescent="0.25">
      <c r="A1043" t="s">
        <v>19</v>
      </c>
      <c r="B1043" s="5">
        <v>44934</v>
      </c>
      <c r="C1043">
        <v>6</v>
      </c>
      <c r="D1043">
        <v>9</v>
      </c>
      <c r="E1043">
        <v>39.5</v>
      </c>
      <c r="F1043">
        <v>0</v>
      </c>
      <c r="H1043">
        <v>0</v>
      </c>
      <c r="I1043">
        <v>0</v>
      </c>
      <c r="J1043">
        <v>0</v>
      </c>
      <c r="K1043">
        <v>125.34</v>
      </c>
      <c r="L1043">
        <f t="shared" si="144"/>
        <v>2</v>
      </c>
      <c r="M1043">
        <f t="shared" si="145"/>
        <v>9</v>
      </c>
      <c r="N1043">
        <f t="shared" si="146"/>
        <v>0</v>
      </c>
      <c r="O1043">
        <f>IFERROR(E1043 / VLOOKUP(A1043, Baselines!A:B, 2, FALSE) * 100, 0)</f>
        <v>130.41520760380186</v>
      </c>
      <c r="P1043" s="6">
        <f t="shared" si="147"/>
        <v>0.72077704524616448</v>
      </c>
      <c r="Q1043">
        <f t="shared" si="148"/>
        <v>99.91</v>
      </c>
      <c r="R1043" s="6">
        <f t="shared" si="149"/>
        <v>0.99909999999999999</v>
      </c>
      <c r="S1043">
        <f t="shared" si="150"/>
        <v>1</v>
      </c>
      <c r="T1043">
        <f>COUNTIF($A$2:$A1043,A1043)-1</f>
        <v>1</v>
      </c>
      <c r="U1043" s="6">
        <f t="shared" si="151"/>
        <v>0.72012834590544295</v>
      </c>
      <c r="V1043" s="6" t="str">
        <f t="shared" si="152"/>
        <v>Good</v>
      </c>
    </row>
    <row r="1044" spans="1:22" x14ac:dyDescent="0.25">
      <c r="A1044" t="s">
        <v>19</v>
      </c>
      <c r="B1044" s="5">
        <v>44941</v>
      </c>
      <c r="C1044">
        <v>1</v>
      </c>
      <c r="D1044">
        <v>6</v>
      </c>
      <c r="E1044">
        <v>27.8</v>
      </c>
      <c r="F1044">
        <v>1</v>
      </c>
      <c r="G1044" t="s">
        <v>24</v>
      </c>
      <c r="H1044">
        <v>840.29</v>
      </c>
      <c r="I1044">
        <v>0</v>
      </c>
      <c r="J1044">
        <v>0</v>
      </c>
      <c r="K1044">
        <v>109.51</v>
      </c>
      <c r="L1044">
        <f t="shared" si="144"/>
        <v>3</v>
      </c>
      <c r="M1044">
        <f t="shared" si="145"/>
        <v>15</v>
      </c>
      <c r="N1044">
        <f t="shared" si="146"/>
        <v>0</v>
      </c>
      <c r="O1044">
        <f>IFERROR(E1044 / VLOOKUP(A1044, Baselines!A:B, 2, FALSE) * 100, 0)</f>
        <v>91.785892946473197</v>
      </c>
      <c r="P1044" s="6">
        <f t="shared" si="147"/>
        <v>0.50728105969223725</v>
      </c>
      <c r="Q1044">
        <f t="shared" si="148"/>
        <v>99.850000000000009</v>
      </c>
      <c r="R1044" s="6">
        <f t="shared" si="149"/>
        <v>0.99850000000000005</v>
      </c>
      <c r="S1044">
        <f t="shared" si="150"/>
        <v>1</v>
      </c>
      <c r="T1044">
        <f>COUNTIF($A$2:$A1044,A1044)-1</f>
        <v>2</v>
      </c>
      <c r="U1044" s="6">
        <f t="shared" si="151"/>
        <v>0.50652013810269891</v>
      </c>
      <c r="V1044" s="6" t="str">
        <f t="shared" si="152"/>
        <v>Needs Check</v>
      </c>
    </row>
    <row r="1045" spans="1:22" x14ac:dyDescent="0.25">
      <c r="A1045" t="s">
        <v>19</v>
      </c>
      <c r="B1045" s="5">
        <v>44948</v>
      </c>
      <c r="C1045">
        <v>2</v>
      </c>
      <c r="D1045">
        <v>1.2</v>
      </c>
      <c r="E1045">
        <v>28.7</v>
      </c>
      <c r="F1045">
        <v>0</v>
      </c>
      <c r="H1045">
        <v>0</v>
      </c>
      <c r="I1045">
        <v>0</v>
      </c>
      <c r="J1045">
        <v>0</v>
      </c>
      <c r="K1045">
        <v>15.73</v>
      </c>
      <c r="L1045">
        <f t="shared" si="144"/>
        <v>4</v>
      </c>
      <c r="M1045">
        <f t="shared" si="145"/>
        <v>16.2</v>
      </c>
      <c r="N1045">
        <f t="shared" si="146"/>
        <v>0</v>
      </c>
      <c r="O1045">
        <f>IFERROR(E1045 / VLOOKUP(A1045, Baselines!A:B, 2, FALSE) * 100, 0)</f>
        <v>94.757378689344634</v>
      </c>
      <c r="P1045" s="6">
        <f t="shared" si="147"/>
        <v>0.52370382781177005</v>
      </c>
      <c r="Q1045">
        <f t="shared" si="148"/>
        <v>99.838000000000008</v>
      </c>
      <c r="R1045" s="6">
        <f t="shared" si="149"/>
        <v>0.99838000000000005</v>
      </c>
      <c r="S1045">
        <f t="shared" si="150"/>
        <v>1</v>
      </c>
      <c r="T1045">
        <f>COUNTIF($A$2:$A1045,A1045)-1</f>
        <v>3</v>
      </c>
      <c r="U1045" s="6">
        <f t="shared" si="151"/>
        <v>0.52285542761071502</v>
      </c>
      <c r="V1045" s="6" t="str">
        <f t="shared" si="152"/>
        <v>Needs Check</v>
      </c>
    </row>
    <row r="1046" spans="1:22" x14ac:dyDescent="0.25">
      <c r="A1046" t="s">
        <v>19</v>
      </c>
      <c r="B1046" s="5">
        <v>44955</v>
      </c>
      <c r="C1046">
        <v>2</v>
      </c>
      <c r="D1046">
        <v>2.2000000000000002</v>
      </c>
      <c r="E1046">
        <v>26.4</v>
      </c>
      <c r="F1046">
        <v>0</v>
      </c>
      <c r="H1046">
        <v>0</v>
      </c>
      <c r="I1046">
        <v>0</v>
      </c>
      <c r="J1046">
        <v>0</v>
      </c>
      <c r="K1046">
        <v>32.76</v>
      </c>
      <c r="L1046">
        <f t="shared" si="144"/>
        <v>5</v>
      </c>
      <c r="M1046">
        <f t="shared" si="145"/>
        <v>18.399999999999999</v>
      </c>
      <c r="N1046">
        <f t="shared" si="146"/>
        <v>0</v>
      </c>
      <c r="O1046">
        <f>IFERROR(E1046 / VLOOKUP(A1046, Baselines!A:B, 2, FALSE) * 100, 0)</f>
        <v>87.163581790895407</v>
      </c>
      <c r="P1046" s="6">
        <f t="shared" si="147"/>
        <v>0.48173453150629719</v>
      </c>
      <c r="Q1046">
        <f t="shared" si="148"/>
        <v>99.816000000000003</v>
      </c>
      <c r="R1046" s="6">
        <f t="shared" si="149"/>
        <v>0.99816000000000005</v>
      </c>
      <c r="S1046">
        <f t="shared" si="150"/>
        <v>1</v>
      </c>
      <c r="T1046">
        <f>COUNTIF($A$2:$A1046,A1046)-1</f>
        <v>4</v>
      </c>
      <c r="U1046" s="6">
        <f t="shared" si="151"/>
        <v>0.48084813996832565</v>
      </c>
      <c r="V1046" s="6" t="str">
        <f t="shared" si="152"/>
        <v>Needs Check</v>
      </c>
    </row>
    <row r="1047" spans="1:22" x14ac:dyDescent="0.25">
      <c r="A1047" t="s">
        <v>19</v>
      </c>
      <c r="B1047" s="5">
        <v>44962</v>
      </c>
      <c r="C1047">
        <v>4</v>
      </c>
      <c r="D1047">
        <v>4</v>
      </c>
      <c r="E1047">
        <v>47.2</v>
      </c>
      <c r="F1047">
        <v>0</v>
      </c>
      <c r="H1047">
        <v>0</v>
      </c>
      <c r="I1047">
        <v>0</v>
      </c>
      <c r="J1047">
        <v>0</v>
      </c>
      <c r="K1047">
        <v>67.95</v>
      </c>
      <c r="L1047">
        <f t="shared" si="144"/>
        <v>6</v>
      </c>
      <c r="M1047">
        <f t="shared" si="145"/>
        <v>22.4</v>
      </c>
      <c r="N1047">
        <f t="shared" si="146"/>
        <v>0</v>
      </c>
      <c r="O1047">
        <f>IFERROR(E1047 / VLOOKUP(A1047, Baselines!A:B, 2, FALSE) * 100, 0)</f>
        <v>155.83791895947968</v>
      </c>
      <c r="P1047" s="6">
        <f t="shared" si="147"/>
        <v>0.86128295026883439</v>
      </c>
      <c r="Q1047">
        <f t="shared" si="148"/>
        <v>99.775999999999996</v>
      </c>
      <c r="R1047" s="6">
        <f t="shared" si="149"/>
        <v>0.99775999999999998</v>
      </c>
      <c r="S1047">
        <f t="shared" si="150"/>
        <v>1</v>
      </c>
      <c r="T1047">
        <f>COUNTIF($A$2:$A1047,A1047)-1</f>
        <v>5</v>
      </c>
      <c r="U1047" s="6">
        <f t="shared" si="151"/>
        <v>0.8593536764602322</v>
      </c>
      <c r="V1047" s="6" t="str">
        <f t="shared" si="152"/>
        <v>Good</v>
      </c>
    </row>
    <row r="1048" spans="1:22" x14ac:dyDescent="0.25">
      <c r="A1048" t="s">
        <v>19</v>
      </c>
      <c r="B1048" s="5">
        <v>44969</v>
      </c>
      <c r="C1048">
        <v>3</v>
      </c>
      <c r="D1048">
        <v>7.5</v>
      </c>
      <c r="E1048">
        <v>38.1</v>
      </c>
      <c r="F1048">
        <v>0</v>
      </c>
      <c r="H1048">
        <v>0</v>
      </c>
      <c r="I1048">
        <v>0</v>
      </c>
      <c r="J1048">
        <v>0</v>
      </c>
      <c r="K1048">
        <v>94.25</v>
      </c>
      <c r="L1048">
        <f t="shared" si="144"/>
        <v>7</v>
      </c>
      <c r="M1048">
        <f t="shared" si="145"/>
        <v>29.9</v>
      </c>
      <c r="N1048">
        <f t="shared" si="146"/>
        <v>0</v>
      </c>
      <c r="O1048">
        <f>IFERROR(E1048 / VLOOKUP(A1048, Baselines!A:B, 2, FALSE) * 100, 0)</f>
        <v>125.79289644822407</v>
      </c>
      <c r="P1048" s="6">
        <f t="shared" si="147"/>
        <v>0.69523051706022443</v>
      </c>
      <c r="Q1048">
        <f t="shared" si="148"/>
        <v>99.700999999999993</v>
      </c>
      <c r="R1048" s="6">
        <f t="shared" si="149"/>
        <v>0.99700999999999995</v>
      </c>
      <c r="S1048">
        <f t="shared" si="150"/>
        <v>1</v>
      </c>
      <c r="T1048">
        <f>COUNTIF($A$2:$A1048,A1048)-1</f>
        <v>6</v>
      </c>
      <c r="U1048" s="6">
        <f t="shared" si="151"/>
        <v>0.69315177781421433</v>
      </c>
      <c r="V1048" s="6" t="str">
        <f t="shared" si="152"/>
        <v>Needs Check</v>
      </c>
    </row>
    <row r="1049" spans="1:22" x14ac:dyDescent="0.25">
      <c r="A1049" t="s">
        <v>19</v>
      </c>
      <c r="B1049" s="5">
        <v>44976</v>
      </c>
      <c r="C1049">
        <v>7</v>
      </c>
      <c r="D1049">
        <v>38.5</v>
      </c>
      <c r="E1049">
        <v>45.9</v>
      </c>
      <c r="F1049">
        <v>1</v>
      </c>
      <c r="G1049" t="s">
        <v>25</v>
      </c>
      <c r="H1049">
        <v>966.27</v>
      </c>
      <c r="I1049">
        <v>0</v>
      </c>
      <c r="J1049">
        <v>0</v>
      </c>
      <c r="K1049">
        <v>502.91</v>
      </c>
      <c r="L1049">
        <f t="shared" si="144"/>
        <v>8</v>
      </c>
      <c r="M1049">
        <f t="shared" si="145"/>
        <v>68.400000000000006</v>
      </c>
      <c r="N1049">
        <f t="shared" si="146"/>
        <v>0</v>
      </c>
      <c r="O1049">
        <f>IFERROR(E1049 / VLOOKUP(A1049, Baselines!A:B, 2, FALSE) * 100, 0)</f>
        <v>151.54577288644316</v>
      </c>
      <c r="P1049" s="6">
        <f t="shared" si="147"/>
        <v>0.83756117409617581</v>
      </c>
      <c r="Q1049">
        <f t="shared" si="148"/>
        <v>99.316000000000003</v>
      </c>
      <c r="R1049" s="6">
        <f t="shared" si="149"/>
        <v>0.99316000000000004</v>
      </c>
      <c r="S1049">
        <f t="shared" si="150"/>
        <v>1</v>
      </c>
      <c r="T1049">
        <f>COUNTIF($A$2:$A1049,A1049)-1</f>
        <v>7</v>
      </c>
      <c r="U1049" s="6">
        <f t="shared" si="151"/>
        <v>0.83183225566535801</v>
      </c>
      <c r="V1049" s="6" t="str">
        <f t="shared" si="152"/>
        <v>Good</v>
      </c>
    </row>
    <row r="1050" spans="1:22" x14ac:dyDescent="0.25">
      <c r="A1050" t="s">
        <v>19</v>
      </c>
      <c r="B1050" s="5">
        <v>44983</v>
      </c>
      <c r="C1050">
        <v>4</v>
      </c>
      <c r="D1050">
        <v>22.4</v>
      </c>
      <c r="E1050">
        <v>30.3</v>
      </c>
      <c r="F1050">
        <v>0</v>
      </c>
      <c r="H1050">
        <v>0</v>
      </c>
      <c r="I1050">
        <v>0</v>
      </c>
      <c r="J1050">
        <v>0</v>
      </c>
      <c r="K1050">
        <v>438.09</v>
      </c>
      <c r="L1050">
        <f t="shared" si="144"/>
        <v>9</v>
      </c>
      <c r="M1050">
        <f t="shared" si="145"/>
        <v>90.800000000000011</v>
      </c>
      <c r="N1050">
        <f t="shared" si="146"/>
        <v>0</v>
      </c>
      <c r="O1050">
        <f>IFERROR(E1050 / VLOOKUP(A1050, Baselines!A:B, 2, FALSE) * 100, 0)</f>
        <v>100.04002001000497</v>
      </c>
      <c r="P1050" s="6">
        <f t="shared" si="147"/>
        <v>0.55289986002427294</v>
      </c>
      <c r="Q1050">
        <f t="shared" si="148"/>
        <v>99.091999999999999</v>
      </c>
      <c r="R1050" s="6">
        <f t="shared" si="149"/>
        <v>0.99092000000000002</v>
      </c>
      <c r="S1050">
        <f t="shared" si="150"/>
        <v>1</v>
      </c>
      <c r="T1050">
        <f>COUNTIF($A$2:$A1050,A1050)-1</f>
        <v>8</v>
      </c>
      <c r="U1050" s="6">
        <f t="shared" si="151"/>
        <v>0.54787952929525252</v>
      </c>
      <c r="V1050" s="6" t="str">
        <f t="shared" si="152"/>
        <v>Needs Check</v>
      </c>
    </row>
    <row r="1051" spans="1:22" x14ac:dyDescent="0.25">
      <c r="A1051" t="s">
        <v>19</v>
      </c>
      <c r="B1051" s="5">
        <v>44990</v>
      </c>
      <c r="C1051">
        <v>6</v>
      </c>
      <c r="D1051">
        <v>32.400000000000013</v>
      </c>
      <c r="E1051">
        <v>22.2</v>
      </c>
      <c r="F1051">
        <v>0</v>
      </c>
      <c r="H1051">
        <v>0</v>
      </c>
      <c r="I1051">
        <v>0</v>
      </c>
      <c r="J1051">
        <v>0</v>
      </c>
      <c r="K1051">
        <v>381.33</v>
      </c>
      <c r="L1051">
        <f t="shared" si="144"/>
        <v>10</v>
      </c>
      <c r="M1051">
        <f t="shared" si="145"/>
        <v>123.20000000000002</v>
      </c>
      <c r="N1051">
        <f t="shared" si="146"/>
        <v>0</v>
      </c>
      <c r="O1051">
        <f>IFERROR(E1051 / VLOOKUP(A1051, Baselines!A:B, 2, FALSE) * 100, 0)</f>
        <v>73.296648324162049</v>
      </c>
      <c r="P1051" s="6">
        <f t="shared" si="147"/>
        <v>0.4050949469484772</v>
      </c>
      <c r="Q1051">
        <f t="shared" si="148"/>
        <v>98.768000000000001</v>
      </c>
      <c r="R1051" s="6">
        <f t="shared" si="149"/>
        <v>0.98768</v>
      </c>
      <c r="S1051">
        <f t="shared" si="150"/>
        <v>1</v>
      </c>
      <c r="T1051">
        <f>COUNTIF($A$2:$A1051,A1051)-1</f>
        <v>9</v>
      </c>
      <c r="U1051" s="6">
        <f t="shared" si="151"/>
        <v>0.40010417720207198</v>
      </c>
      <c r="V1051" s="6" t="str">
        <f t="shared" si="152"/>
        <v>Needs Check</v>
      </c>
    </row>
    <row r="1052" spans="1:22" x14ac:dyDescent="0.25">
      <c r="A1052" t="s">
        <v>19</v>
      </c>
      <c r="B1052" s="5">
        <v>44997</v>
      </c>
      <c r="C1052">
        <v>5</v>
      </c>
      <c r="D1052">
        <v>17</v>
      </c>
      <c r="E1052">
        <v>39.5</v>
      </c>
      <c r="F1052">
        <v>0</v>
      </c>
      <c r="H1052">
        <v>0</v>
      </c>
      <c r="I1052">
        <v>0</v>
      </c>
      <c r="J1052">
        <v>0</v>
      </c>
      <c r="K1052">
        <v>332.99</v>
      </c>
      <c r="L1052">
        <f t="shared" si="144"/>
        <v>11</v>
      </c>
      <c r="M1052">
        <f t="shared" si="145"/>
        <v>140.20000000000002</v>
      </c>
      <c r="N1052">
        <f t="shared" si="146"/>
        <v>0</v>
      </c>
      <c r="O1052">
        <f>IFERROR(E1052 / VLOOKUP(A1052, Baselines!A:B, 2, FALSE) * 100, 0)</f>
        <v>130.41520760380186</v>
      </c>
      <c r="P1052" s="6">
        <f t="shared" si="147"/>
        <v>0.72077704524616448</v>
      </c>
      <c r="Q1052">
        <f t="shared" si="148"/>
        <v>98.597999999999999</v>
      </c>
      <c r="R1052" s="6">
        <f t="shared" si="149"/>
        <v>0.98597999999999997</v>
      </c>
      <c r="S1052">
        <f t="shared" si="150"/>
        <v>1</v>
      </c>
      <c r="T1052">
        <f>COUNTIF($A$2:$A1052,A1052)-1</f>
        <v>10</v>
      </c>
      <c r="U1052" s="6">
        <f t="shared" si="151"/>
        <v>0.71067175107181324</v>
      </c>
      <c r="V1052" s="6" t="str">
        <f t="shared" si="152"/>
        <v>Good</v>
      </c>
    </row>
    <row r="1053" spans="1:22" x14ac:dyDescent="0.25">
      <c r="A1053" t="s">
        <v>19</v>
      </c>
      <c r="B1053" s="5">
        <v>45004</v>
      </c>
      <c r="C1053">
        <v>5</v>
      </c>
      <c r="D1053">
        <v>14.5</v>
      </c>
      <c r="E1053">
        <v>10.5</v>
      </c>
      <c r="F1053">
        <v>0</v>
      </c>
      <c r="H1053">
        <v>0</v>
      </c>
      <c r="I1053">
        <v>0</v>
      </c>
      <c r="J1053">
        <v>0</v>
      </c>
      <c r="K1053">
        <v>128.94</v>
      </c>
      <c r="L1053">
        <f t="shared" si="144"/>
        <v>12</v>
      </c>
      <c r="M1053">
        <f t="shared" si="145"/>
        <v>154.70000000000002</v>
      </c>
      <c r="N1053">
        <f t="shared" si="146"/>
        <v>0</v>
      </c>
      <c r="O1053">
        <f>IFERROR(E1053 / VLOOKUP(A1053, Baselines!A:B, 2, FALSE) * 100, 0)</f>
        <v>34.667333666833407</v>
      </c>
      <c r="P1053" s="6">
        <f t="shared" si="147"/>
        <v>0.19159896139455004</v>
      </c>
      <c r="Q1053">
        <f t="shared" si="148"/>
        <v>98.453000000000003</v>
      </c>
      <c r="R1053" s="6">
        <f t="shared" si="149"/>
        <v>0.98453000000000002</v>
      </c>
      <c r="S1053">
        <f t="shared" si="150"/>
        <v>1</v>
      </c>
      <c r="T1053">
        <f>COUNTIF($A$2:$A1053,A1053)-1</f>
        <v>11</v>
      </c>
      <c r="U1053" s="6">
        <f t="shared" si="151"/>
        <v>0.18863492546177635</v>
      </c>
      <c r="V1053" s="6" t="str">
        <f t="shared" si="152"/>
        <v>Critical</v>
      </c>
    </row>
    <row r="1054" spans="1:22" x14ac:dyDescent="0.25">
      <c r="A1054" t="s">
        <v>19</v>
      </c>
      <c r="B1054" s="5">
        <v>45011</v>
      </c>
      <c r="C1054">
        <v>0</v>
      </c>
      <c r="D1054">
        <v>0</v>
      </c>
      <c r="E1054">
        <v>0</v>
      </c>
      <c r="F1054">
        <v>0</v>
      </c>
      <c r="H1054">
        <v>0</v>
      </c>
      <c r="I1054">
        <v>0</v>
      </c>
      <c r="J1054">
        <v>0</v>
      </c>
      <c r="K1054">
        <v>0</v>
      </c>
      <c r="L1054">
        <f t="shared" si="144"/>
        <v>13</v>
      </c>
      <c r="M1054">
        <f t="shared" si="145"/>
        <v>154.70000000000002</v>
      </c>
      <c r="N1054">
        <f t="shared" si="146"/>
        <v>0</v>
      </c>
      <c r="O1054">
        <f>IFERROR(E1054 / VLOOKUP(A1054, Baselines!A:B, 2, FALSE) * 100, 0)</f>
        <v>0</v>
      </c>
      <c r="P1054" s="6">
        <f t="shared" si="147"/>
        <v>0</v>
      </c>
      <c r="Q1054">
        <f t="shared" si="148"/>
        <v>98.453000000000003</v>
      </c>
      <c r="R1054" s="6">
        <f t="shared" si="149"/>
        <v>0.98453000000000002</v>
      </c>
      <c r="S1054">
        <f t="shared" si="150"/>
        <v>1</v>
      </c>
      <c r="T1054">
        <f>COUNTIF($A$2:$A1054,A1054)-1</f>
        <v>12</v>
      </c>
      <c r="U1054" s="6">
        <f t="shared" si="151"/>
        <v>0</v>
      </c>
      <c r="V1054" s="6" t="str">
        <f t="shared" si="152"/>
        <v>Critical</v>
      </c>
    </row>
    <row r="1055" spans="1:22" x14ac:dyDescent="0.25">
      <c r="A1055" t="s">
        <v>19</v>
      </c>
      <c r="B1055" s="5">
        <v>45018</v>
      </c>
      <c r="C1055">
        <v>3</v>
      </c>
      <c r="D1055">
        <v>7.8000000000000007</v>
      </c>
      <c r="E1055">
        <v>13.4</v>
      </c>
      <c r="F1055">
        <v>0</v>
      </c>
      <c r="H1055">
        <v>0</v>
      </c>
      <c r="I1055">
        <v>0</v>
      </c>
      <c r="J1055">
        <v>0</v>
      </c>
      <c r="K1055">
        <v>114.81</v>
      </c>
      <c r="L1055">
        <f t="shared" si="144"/>
        <v>14</v>
      </c>
      <c r="M1055">
        <f t="shared" si="145"/>
        <v>162.50000000000003</v>
      </c>
      <c r="N1055">
        <f t="shared" si="146"/>
        <v>0</v>
      </c>
      <c r="O1055">
        <f>IFERROR(E1055 / VLOOKUP(A1055, Baselines!A:B, 2, FALSE) * 100, 0)</f>
        <v>44.242121060530252</v>
      </c>
      <c r="P1055" s="6">
        <f t="shared" si="147"/>
        <v>0.24451676977971148</v>
      </c>
      <c r="Q1055">
        <f t="shared" si="148"/>
        <v>98.375</v>
      </c>
      <c r="R1055" s="6">
        <f t="shared" si="149"/>
        <v>0.98375000000000001</v>
      </c>
      <c r="S1055">
        <f t="shared" si="150"/>
        <v>1</v>
      </c>
      <c r="T1055">
        <f>COUNTIF($A$2:$A1055,A1055)-1</f>
        <v>13</v>
      </c>
      <c r="U1055" s="6">
        <f t="shared" si="151"/>
        <v>0.24054337227079117</v>
      </c>
      <c r="V1055" s="6" t="str">
        <f t="shared" si="152"/>
        <v>Critical</v>
      </c>
    </row>
    <row r="1056" spans="1:22" x14ac:dyDescent="0.25">
      <c r="A1056" t="s">
        <v>19</v>
      </c>
      <c r="B1056" s="5">
        <v>45025</v>
      </c>
      <c r="C1056">
        <v>1</v>
      </c>
      <c r="D1056">
        <v>5.6</v>
      </c>
      <c r="E1056">
        <v>30.4</v>
      </c>
      <c r="F1056">
        <v>0</v>
      </c>
      <c r="H1056">
        <v>0</v>
      </c>
      <c r="I1056">
        <v>0</v>
      </c>
      <c r="J1056">
        <v>0</v>
      </c>
      <c r="K1056">
        <v>50.71</v>
      </c>
      <c r="L1056">
        <f t="shared" si="144"/>
        <v>15</v>
      </c>
      <c r="M1056">
        <f t="shared" si="145"/>
        <v>168.10000000000002</v>
      </c>
      <c r="N1056">
        <f t="shared" si="146"/>
        <v>0</v>
      </c>
      <c r="O1056">
        <f>IFERROR(E1056 / VLOOKUP(A1056, Baselines!A:B, 2, FALSE) * 100, 0)</f>
        <v>100.37018509254622</v>
      </c>
      <c r="P1056" s="6">
        <f t="shared" si="147"/>
        <v>0.5547246120375543</v>
      </c>
      <c r="Q1056">
        <f t="shared" si="148"/>
        <v>98.319000000000003</v>
      </c>
      <c r="R1056" s="6">
        <f t="shared" si="149"/>
        <v>0.98319000000000001</v>
      </c>
      <c r="S1056">
        <f t="shared" si="150"/>
        <v>1</v>
      </c>
      <c r="T1056">
        <f>COUNTIF($A$2:$A1056,A1056)-1</f>
        <v>14</v>
      </c>
      <c r="U1056" s="6">
        <f t="shared" si="151"/>
        <v>0.54539969130920296</v>
      </c>
      <c r="V1056" s="6" t="str">
        <f t="shared" si="152"/>
        <v>Needs Check</v>
      </c>
    </row>
    <row r="1057" spans="1:22" x14ac:dyDescent="0.25">
      <c r="A1057" t="s">
        <v>19</v>
      </c>
      <c r="B1057" s="5">
        <v>45032</v>
      </c>
      <c r="C1057">
        <v>2</v>
      </c>
      <c r="D1057">
        <v>7.6</v>
      </c>
      <c r="E1057">
        <v>26.9</v>
      </c>
      <c r="F1057">
        <v>0</v>
      </c>
      <c r="H1057">
        <v>0</v>
      </c>
      <c r="I1057">
        <v>0</v>
      </c>
      <c r="J1057">
        <v>0</v>
      </c>
      <c r="K1057">
        <v>120.79</v>
      </c>
      <c r="L1057">
        <f t="shared" si="144"/>
        <v>16</v>
      </c>
      <c r="M1057">
        <f t="shared" si="145"/>
        <v>175.70000000000002</v>
      </c>
      <c r="N1057">
        <f t="shared" si="146"/>
        <v>0</v>
      </c>
      <c r="O1057">
        <f>IFERROR(E1057 / VLOOKUP(A1057, Baselines!A:B, 2, FALSE) * 100, 0)</f>
        <v>88.81440720360176</v>
      </c>
      <c r="P1057" s="6">
        <f t="shared" si="147"/>
        <v>0.49085829157270433</v>
      </c>
      <c r="Q1057">
        <f t="shared" si="148"/>
        <v>98.243000000000009</v>
      </c>
      <c r="R1057" s="6">
        <f t="shared" si="149"/>
        <v>0.98243000000000014</v>
      </c>
      <c r="S1057">
        <f t="shared" si="150"/>
        <v>1</v>
      </c>
      <c r="T1057">
        <f>COUNTIF($A$2:$A1057,A1057)-1</f>
        <v>15</v>
      </c>
      <c r="U1057" s="6">
        <f t="shared" si="151"/>
        <v>0.48223391138977201</v>
      </c>
      <c r="V1057" s="6" t="str">
        <f t="shared" si="152"/>
        <v>Needs Check</v>
      </c>
    </row>
    <row r="1058" spans="1:22" x14ac:dyDescent="0.25">
      <c r="A1058" t="s">
        <v>19</v>
      </c>
      <c r="B1058" s="5">
        <v>45039</v>
      </c>
      <c r="C1058">
        <v>6</v>
      </c>
      <c r="D1058">
        <v>22.2</v>
      </c>
      <c r="E1058">
        <v>50</v>
      </c>
      <c r="F1058">
        <v>0</v>
      </c>
      <c r="H1058">
        <v>0</v>
      </c>
      <c r="I1058">
        <v>0</v>
      </c>
      <c r="J1058">
        <v>0</v>
      </c>
      <c r="K1058">
        <v>322.58</v>
      </c>
      <c r="L1058">
        <f t="shared" si="144"/>
        <v>17</v>
      </c>
      <c r="M1058">
        <f t="shared" si="145"/>
        <v>197.9</v>
      </c>
      <c r="N1058">
        <f t="shared" si="146"/>
        <v>0</v>
      </c>
      <c r="O1058">
        <f>IFERROR(E1058 / VLOOKUP(A1058, Baselines!A:B, 2, FALSE) * 100, 0)</f>
        <v>165.08254127063526</v>
      </c>
      <c r="P1058" s="6">
        <f t="shared" si="147"/>
        <v>0.9123760066407145</v>
      </c>
      <c r="Q1058">
        <f t="shared" si="148"/>
        <v>98.021000000000001</v>
      </c>
      <c r="R1058" s="6">
        <f t="shared" si="149"/>
        <v>0.98021000000000003</v>
      </c>
      <c r="S1058">
        <f t="shared" si="150"/>
        <v>1</v>
      </c>
      <c r="T1058">
        <f>COUNTIF($A$2:$A1058,A1058)-1</f>
        <v>16</v>
      </c>
      <c r="U1058" s="6">
        <f t="shared" si="151"/>
        <v>0.89432008546929476</v>
      </c>
      <c r="V1058" s="6" t="str">
        <f t="shared" si="152"/>
        <v>Good</v>
      </c>
    </row>
    <row r="1059" spans="1:22" x14ac:dyDescent="0.25">
      <c r="A1059" t="s">
        <v>19</v>
      </c>
      <c r="B1059" s="5">
        <v>45046</v>
      </c>
      <c r="C1059">
        <v>4</v>
      </c>
      <c r="D1059">
        <v>2.8</v>
      </c>
      <c r="E1059">
        <v>24.2</v>
      </c>
      <c r="F1059">
        <v>0</v>
      </c>
      <c r="H1059">
        <v>0</v>
      </c>
      <c r="I1059">
        <v>0</v>
      </c>
      <c r="J1059">
        <v>0</v>
      </c>
      <c r="K1059">
        <v>47.2</v>
      </c>
      <c r="L1059">
        <f t="shared" si="144"/>
        <v>18</v>
      </c>
      <c r="M1059">
        <f t="shared" si="145"/>
        <v>200.70000000000002</v>
      </c>
      <c r="N1059">
        <f t="shared" si="146"/>
        <v>0</v>
      </c>
      <c r="O1059">
        <f>IFERROR(E1059 / VLOOKUP(A1059, Baselines!A:B, 2, FALSE) * 100, 0)</f>
        <v>79.899949974987464</v>
      </c>
      <c r="P1059" s="6">
        <f t="shared" si="147"/>
        <v>0.44158998721410581</v>
      </c>
      <c r="Q1059">
        <f t="shared" si="148"/>
        <v>97.992999999999995</v>
      </c>
      <c r="R1059" s="6">
        <f t="shared" si="149"/>
        <v>0.97992999999999997</v>
      </c>
      <c r="S1059">
        <f t="shared" si="150"/>
        <v>1</v>
      </c>
      <c r="T1059">
        <f>COUNTIF($A$2:$A1059,A1059)-1</f>
        <v>17</v>
      </c>
      <c r="U1059" s="6">
        <f t="shared" si="151"/>
        <v>0.43272727617071871</v>
      </c>
      <c r="V1059" s="6" t="str">
        <f t="shared" si="152"/>
        <v>Needs Check</v>
      </c>
    </row>
    <row r="1060" spans="1:22" x14ac:dyDescent="0.25">
      <c r="A1060" t="s">
        <v>19</v>
      </c>
      <c r="B1060" s="5">
        <v>45053</v>
      </c>
      <c r="C1060">
        <v>6</v>
      </c>
      <c r="D1060">
        <v>6.6000000000000014</v>
      </c>
      <c r="E1060">
        <v>27.1</v>
      </c>
      <c r="F1060">
        <v>0</v>
      </c>
      <c r="H1060">
        <v>0</v>
      </c>
      <c r="I1060">
        <v>0</v>
      </c>
      <c r="J1060">
        <v>0</v>
      </c>
      <c r="K1060">
        <v>57.56</v>
      </c>
      <c r="L1060">
        <f t="shared" si="144"/>
        <v>19</v>
      </c>
      <c r="M1060">
        <f t="shared" si="145"/>
        <v>207.3</v>
      </c>
      <c r="N1060">
        <f t="shared" si="146"/>
        <v>0</v>
      </c>
      <c r="O1060">
        <f>IFERROR(E1060 / VLOOKUP(A1060, Baselines!A:B, 2, FALSE) * 100, 0)</f>
        <v>89.474737368684316</v>
      </c>
      <c r="P1060" s="6">
        <f t="shared" si="147"/>
        <v>0.49450779559926727</v>
      </c>
      <c r="Q1060">
        <f t="shared" si="148"/>
        <v>97.926999999999992</v>
      </c>
      <c r="R1060" s="6">
        <f t="shared" si="149"/>
        <v>0.97926999999999997</v>
      </c>
      <c r="S1060">
        <f t="shared" si="150"/>
        <v>1</v>
      </c>
      <c r="T1060">
        <f>COUNTIF($A$2:$A1060,A1060)-1</f>
        <v>18</v>
      </c>
      <c r="U1060" s="6">
        <f t="shared" si="151"/>
        <v>0.48425664899649445</v>
      </c>
      <c r="V1060" s="6" t="str">
        <f t="shared" si="152"/>
        <v>Needs Check</v>
      </c>
    </row>
    <row r="1061" spans="1:22" x14ac:dyDescent="0.25">
      <c r="A1061" t="s">
        <v>19</v>
      </c>
      <c r="B1061" s="5">
        <v>45060</v>
      </c>
      <c r="C1061">
        <v>7</v>
      </c>
      <c r="D1061">
        <v>14.7</v>
      </c>
      <c r="E1061">
        <v>45.8</v>
      </c>
      <c r="F1061">
        <v>0</v>
      </c>
      <c r="H1061">
        <v>0</v>
      </c>
      <c r="I1061">
        <v>0</v>
      </c>
      <c r="J1061">
        <v>0</v>
      </c>
      <c r="K1061">
        <v>146.99</v>
      </c>
      <c r="L1061">
        <f t="shared" si="144"/>
        <v>20</v>
      </c>
      <c r="M1061">
        <f t="shared" si="145"/>
        <v>222</v>
      </c>
      <c r="N1061">
        <f t="shared" si="146"/>
        <v>0</v>
      </c>
      <c r="O1061">
        <f>IFERROR(E1061 / VLOOKUP(A1061, Baselines!A:B, 2, FALSE) * 100, 0)</f>
        <v>151.21560780390189</v>
      </c>
      <c r="P1061" s="6">
        <f t="shared" si="147"/>
        <v>0.83573642208289434</v>
      </c>
      <c r="Q1061">
        <f t="shared" si="148"/>
        <v>97.78</v>
      </c>
      <c r="R1061" s="6">
        <f t="shared" si="149"/>
        <v>0.9778</v>
      </c>
      <c r="S1061">
        <f t="shared" si="150"/>
        <v>1</v>
      </c>
      <c r="T1061">
        <f>COUNTIF($A$2:$A1061,A1061)-1</f>
        <v>19</v>
      </c>
      <c r="U1061" s="6">
        <f t="shared" si="151"/>
        <v>0.81718307351265407</v>
      </c>
      <c r="V1061" s="6" t="str">
        <f t="shared" si="152"/>
        <v>Good</v>
      </c>
    </row>
    <row r="1062" spans="1:22" x14ac:dyDescent="0.25">
      <c r="A1062" t="s">
        <v>19</v>
      </c>
      <c r="B1062" s="5">
        <v>45067</v>
      </c>
      <c r="C1062">
        <v>6</v>
      </c>
      <c r="D1062">
        <v>14.4</v>
      </c>
      <c r="E1062">
        <v>41.2</v>
      </c>
      <c r="F1062">
        <v>0</v>
      </c>
      <c r="H1062">
        <v>0</v>
      </c>
      <c r="I1062">
        <v>0</v>
      </c>
      <c r="J1062">
        <v>0</v>
      </c>
      <c r="K1062">
        <v>245.84</v>
      </c>
      <c r="L1062">
        <f t="shared" si="144"/>
        <v>21</v>
      </c>
      <c r="M1062">
        <f t="shared" si="145"/>
        <v>236.4</v>
      </c>
      <c r="N1062">
        <f t="shared" si="146"/>
        <v>0</v>
      </c>
      <c r="O1062">
        <f>IFERROR(E1062 / VLOOKUP(A1062, Baselines!A:B, 2, FALSE) * 100, 0)</f>
        <v>136.02801400700346</v>
      </c>
      <c r="P1062" s="6">
        <f t="shared" si="147"/>
        <v>0.75179782947194873</v>
      </c>
      <c r="Q1062">
        <f t="shared" si="148"/>
        <v>97.635999999999996</v>
      </c>
      <c r="R1062" s="6">
        <f t="shared" si="149"/>
        <v>0.97636000000000001</v>
      </c>
      <c r="S1062">
        <f t="shared" si="150"/>
        <v>1</v>
      </c>
      <c r="T1062">
        <f>COUNTIF($A$2:$A1062,A1062)-1</f>
        <v>20</v>
      </c>
      <c r="U1062" s="6">
        <f t="shared" si="151"/>
        <v>0.7340253287832319</v>
      </c>
      <c r="V1062" s="6" t="str">
        <f t="shared" si="152"/>
        <v>Good</v>
      </c>
    </row>
    <row r="1063" spans="1:22" x14ac:dyDescent="0.25">
      <c r="A1063" t="s">
        <v>19</v>
      </c>
      <c r="B1063" s="5">
        <v>45074</v>
      </c>
      <c r="C1063">
        <v>6</v>
      </c>
      <c r="D1063">
        <v>9</v>
      </c>
      <c r="E1063">
        <v>35.6</v>
      </c>
      <c r="F1063">
        <v>0</v>
      </c>
      <c r="H1063">
        <v>0</v>
      </c>
      <c r="I1063">
        <v>0</v>
      </c>
      <c r="J1063">
        <v>0</v>
      </c>
      <c r="K1063">
        <v>139.77000000000001</v>
      </c>
      <c r="L1063">
        <f t="shared" si="144"/>
        <v>22</v>
      </c>
      <c r="M1063">
        <f t="shared" si="145"/>
        <v>245.4</v>
      </c>
      <c r="N1063">
        <f t="shared" si="146"/>
        <v>0</v>
      </c>
      <c r="O1063">
        <f>IFERROR(E1063 / VLOOKUP(A1063, Baselines!A:B, 2, FALSE) * 100, 0)</f>
        <v>117.5387693846923</v>
      </c>
      <c r="P1063" s="6">
        <f t="shared" si="147"/>
        <v>0.64961171672818863</v>
      </c>
      <c r="Q1063">
        <f t="shared" si="148"/>
        <v>97.545999999999992</v>
      </c>
      <c r="R1063" s="6">
        <f t="shared" si="149"/>
        <v>0.97545999999999988</v>
      </c>
      <c r="S1063">
        <f t="shared" si="150"/>
        <v>1</v>
      </c>
      <c r="T1063">
        <f>COUNTIF($A$2:$A1063,A1063)-1</f>
        <v>21</v>
      </c>
      <c r="U1063" s="6">
        <f t="shared" si="151"/>
        <v>0.63367024519967885</v>
      </c>
      <c r="V1063" s="6" t="str">
        <f t="shared" si="152"/>
        <v>Needs Check</v>
      </c>
    </row>
    <row r="1064" spans="1:22" x14ac:dyDescent="0.25">
      <c r="A1064" t="s">
        <v>19</v>
      </c>
      <c r="B1064" s="5">
        <v>45081</v>
      </c>
      <c r="C1064">
        <v>4</v>
      </c>
      <c r="D1064">
        <v>20.399999999999999</v>
      </c>
      <c r="E1064">
        <v>25.1</v>
      </c>
      <c r="F1064">
        <v>0</v>
      </c>
      <c r="H1064">
        <v>0</v>
      </c>
      <c r="I1064">
        <v>0</v>
      </c>
      <c r="J1064">
        <v>0</v>
      </c>
      <c r="K1064">
        <v>388.28</v>
      </c>
      <c r="L1064">
        <f t="shared" si="144"/>
        <v>23</v>
      </c>
      <c r="M1064">
        <f t="shared" si="145"/>
        <v>265.8</v>
      </c>
      <c r="N1064">
        <f t="shared" si="146"/>
        <v>0</v>
      </c>
      <c r="O1064">
        <f>IFERROR(E1064 / VLOOKUP(A1064, Baselines!A:B, 2, FALSE) * 100, 0)</f>
        <v>82.871435717858901</v>
      </c>
      <c r="P1064" s="6">
        <f t="shared" si="147"/>
        <v>0.45801275533363867</v>
      </c>
      <c r="Q1064">
        <f t="shared" si="148"/>
        <v>97.341999999999999</v>
      </c>
      <c r="R1064" s="6">
        <f t="shared" si="149"/>
        <v>0.97341999999999995</v>
      </c>
      <c r="S1064">
        <f t="shared" si="150"/>
        <v>1</v>
      </c>
      <c r="T1064">
        <f>COUNTIF($A$2:$A1064,A1064)-1</f>
        <v>22</v>
      </c>
      <c r="U1064" s="6">
        <f t="shared" si="151"/>
        <v>0.44583877629687052</v>
      </c>
      <c r="V1064" s="6" t="str">
        <f t="shared" si="152"/>
        <v>Needs Check</v>
      </c>
    </row>
    <row r="1065" spans="1:22" x14ac:dyDescent="0.25">
      <c r="A1065" t="s">
        <v>19</v>
      </c>
      <c r="B1065" s="5">
        <v>45088</v>
      </c>
      <c r="C1065">
        <v>6</v>
      </c>
      <c r="D1065">
        <v>3.6</v>
      </c>
      <c r="E1065">
        <v>28.1</v>
      </c>
      <c r="F1065">
        <v>0</v>
      </c>
      <c r="H1065">
        <v>0</v>
      </c>
      <c r="I1065">
        <v>0</v>
      </c>
      <c r="J1065">
        <v>0</v>
      </c>
      <c r="K1065">
        <v>18.63</v>
      </c>
      <c r="L1065">
        <f t="shared" si="144"/>
        <v>24</v>
      </c>
      <c r="M1065">
        <f t="shared" si="145"/>
        <v>269.40000000000003</v>
      </c>
      <c r="N1065">
        <f t="shared" si="146"/>
        <v>0</v>
      </c>
      <c r="O1065">
        <f>IFERROR(E1065 / VLOOKUP(A1065, Baselines!A:B, 2, FALSE) * 100, 0)</f>
        <v>92.776388194097009</v>
      </c>
      <c r="P1065" s="6">
        <f t="shared" si="147"/>
        <v>0.51275531573208144</v>
      </c>
      <c r="Q1065">
        <f t="shared" si="148"/>
        <v>97.305999999999997</v>
      </c>
      <c r="R1065" s="6">
        <f t="shared" si="149"/>
        <v>0.97305999999999993</v>
      </c>
      <c r="S1065">
        <f t="shared" si="150"/>
        <v>1</v>
      </c>
      <c r="T1065">
        <f>COUNTIF($A$2:$A1065,A1065)-1</f>
        <v>23</v>
      </c>
      <c r="U1065" s="6">
        <f t="shared" si="151"/>
        <v>0.49894168752625911</v>
      </c>
      <c r="V1065" s="6" t="str">
        <f t="shared" si="152"/>
        <v>Needs Check</v>
      </c>
    </row>
    <row r="1066" spans="1:22" x14ac:dyDescent="0.25">
      <c r="A1066" t="s">
        <v>19</v>
      </c>
      <c r="B1066" s="5">
        <v>45095</v>
      </c>
      <c r="C1066">
        <v>5</v>
      </c>
      <c r="D1066">
        <v>5.5</v>
      </c>
      <c r="E1066">
        <v>15.7</v>
      </c>
      <c r="F1066">
        <v>0</v>
      </c>
      <c r="H1066">
        <v>0</v>
      </c>
      <c r="I1066">
        <v>0</v>
      </c>
      <c r="J1066">
        <v>0</v>
      </c>
      <c r="K1066">
        <v>90.2</v>
      </c>
      <c r="L1066">
        <f t="shared" si="144"/>
        <v>25</v>
      </c>
      <c r="M1066">
        <f t="shared" si="145"/>
        <v>274.90000000000003</v>
      </c>
      <c r="N1066">
        <f t="shared" si="146"/>
        <v>0</v>
      </c>
      <c r="O1066">
        <f>IFERROR(E1066 / VLOOKUP(A1066, Baselines!A:B, 2, FALSE) * 100, 0)</f>
        <v>51.835917958979472</v>
      </c>
      <c r="P1066" s="6">
        <f t="shared" si="147"/>
        <v>0.28648606608518434</v>
      </c>
      <c r="Q1066">
        <f t="shared" si="148"/>
        <v>97.251000000000005</v>
      </c>
      <c r="R1066" s="6">
        <f t="shared" si="149"/>
        <v>0.9725100000000001</v>
      </c>
      <c r="S1066">
        <f t="shared" si="150"/>
        <v>1</v>
      </c>
      <c r="T1066">
        <f>COUNTIF($A$2:$A1066,A1066)-1</f>
        <v>24</v>
      </c>
      <c r="U1066" s="6">
        <f t="shared" si="151"/>
        <v>0.27861056412850266</v>
      </c>
      <c r="V1066" s="6" t="str">
        <f t="shared" si="152"/>
        <v>Critical</v>
      </c>
    </row>
    <row r="1067" spans="1:22" x14ac:dyDescent="0.25">
      <c r="A1067" t="s">
        <v>19</v>
      </c>
      <c r="B1067" s="5">
        <v>45102</v>
      </c>
      <c r="C1067">
        <v>6</v>
      </c>
      <c r="D1067">
        <v>12</v>
      </c>
      <c r="E1067">
        <v>31.9</v>
      </c>
      <c r="F1067">
        <v>1</v>
      </c>
      <c r="G1067" t="s">
        <v>24</v>
      </c>
      <c r="H1067">
        <v>964.14</v>
      </c>
      <c r="I1067">
        <v>0</v>
      </c>
      <c r="J1067">
        <v>0</v>
      </c>
      <c r="K1067">
        <v>107.87</v>
      </c>
      <c r="L1067">
        <f t="shared" si="144"/>
        <v>26</v>
      </c>
      <c r="M1067">
        <f t="shared" si="145"/>
        <v>286.90000000000003</v>
      </c>
      <c r="N1067">
        <f t="shared" si="146"/>
        <v>0</v>
      </c>
      <c r="O1067">
        <f>IFERROR(E1067 / VLOOKUP(A1067, Baselines!A:B, 2, FALSE) * 100, 0)</f>
        <v>105.32266133066528</v>
      </c>
      <c r="P1067" s="6">
        <f t="shared" si="147"/>
        <v>0.58209589223677571</v>
      </c>
      <c r="Q1067">
        <f t="shared" si="148"/>
        <v>97.131</v>
      </c>
      <c r="R1067" s="6">
        <f t="shared" si="149"/>
        <v>0.97131000000000001</v>
      </c>
      <c r="S1067">
        <f t="shared" si="150"/>
        <v>1</v>
      </c>
      <c r="T1067">
        <f>COUNTIF($A$2:$A1067,A1067)-1</f>
        <v>25</v>
      </c>
      <c r="U1067" s="6">
        <f t="shared" si="151"/>
        <v>0.56539556108850264</v>
      </c>
      <c r="V1067" s="6" t="str">
        <f t="shared" si="152"/>
        <v>Needs Check</v>
      </c>
    </row>
    <row r="1068" spans="1:22" x14ac:dyDescent="0.25">
      <c r="A1068" t="s">
        <v>19</v>
      </c>
      <c r="B1068" s="5">
        <v>45109</v>
      </c>
      <c r="C1068">
        <v>6</v>
      </c>
      <c r="D1068">
        <v>20.399999999999999</v>
      </c>
      <c r="E1068">
        <v>30.1</v>
      </c>
      <c r="F1068">
        <v>0</v>
      </c>
      <c r="H1068">
        <v>0</v>
      </c>
      <c r="I1068">
        <v>0</v>
      </c>
      <c r="J1068">
        <v>0</v>
      </c>
      <c r="K1068">
        <v>144.06</v>
      </c>
      <c r="L1068">
        <f t="shared" si="144"/>
        <v>27</v>
      </c>
      <c r="M1068">
        <f t="shared" si="145"/>
        <v>307.3</v>
      </c>
      <c r="N1068">
        <f t="shared" si="146"/>
        <v>0</v>
      </c>
      <c r="O1068">
        <f>IFERROR(E1068 / VLOOKUP(A1068, Baselines!A:B, 2, FALSE) * 100, 0)</f>
        <v>99.379689844922424</v>
      </c>
      <c r="P1068" s="6">
        <f t="shared" si="147"/>
        <v>0.5492503559977101</v>
      </c>
      <c r="Q1068">
        <f t="shared" si="148"/>
        <v>96.926999999999992</v>
      </c>
      <c r="R1068" s="6">
        <f t="shared" si="149"/>
        <v>0.96926999999999996</v>
      </c>
      <c r="S1068">
        <f t="shared" si="150"/>
        <v>1</v>
      </c>
      <c r="T1068">
        <f>COUNTIF($A$2:$A1068,A1068)-1</f>
        <v>26</v>
      </c>
      <c r="U1068" s="6">
        <f t="shared" si="151"/>
        <v>0.53237189255790041</v>
      </c>
      <c r="V1068" s="6" t="str">
        <f t="shared" si="152"/>
        <v>Needs Check</v>
      </c>
    </row>
    <row r="1069" spans="1:22" x14ac:dyDescent="0.25">
      <c r="A1069" t="s">
        <v>19</v>
      </c>
      <c r="B1069" s="5">
        <v>45116</v>
      </c>
      <c r="C1069">
        <v>4</v>
      </c>
      <c r="D1069">
        <v>10.8</v>
      </c>
      <c r="E1069">
        <v>16.100000000000001</v>
      </c>
      <c r="F1069">
        <v>0</v>
      </c>
      <c r="H1069">
        <v>0</v>
      </c>
      <c r="I1069">
        <v>0</v>
      </c>
      <c r="J1069">
        <v>0</v>
      </c>
      <c r="K1069">
        <v>151.51</v>
      </c>
      <c r="L1069">
        <f t="shared" si="144"/>
        <v>28</v>
      </c>
      <c r="M1069">
        <f t="shared" si="145"/>
        <v>318.10000000000002</v>
      </c>
      <c r="N1069">
        <f t="shared" si="146"/>
        <v>0</v>
      </c>
      <c r="O1069">
        <f>IFERROR(E1069 / VLOOKUP(A1069, Baselines!A:B, 2, FALSE) * 100, 0)</f>
        <v>53.156578289144548</v>
      </c>
      <c r="P1069" s="6">
        <f t="shared" si="147"/>
        <v>0.29378507413831001</v>
      </c>
      <c r="Q1069">
        <f t="shared" si="148"/>
        <v>96.819000000000003</v>
      </c>
      <c r="R1069" s="6">
        <f t="shared" si="149"/>
        <v>0.96819</v>
      </c>
      <c r="S1069">
        <f t="shared" si="150"/>
        <v>1</v>
      </c>
      <c r="T1069">
        <f>COUNTIF($A$2:$A1069,A1069)-1</f>
        <v>27</v>
      </c>
      <c r="U1069" s="6">
        <f t="shared" si="151"/>
        <v>0.28443977092997036</v>
      </c>
      <c r="V1069" s="6" t="str">
        <f t="shared" si="152"/>
        <v>Critical</v>
      </c>
    </row>
    <row r="1070" spans="1:22" x14ac:dyDescent="0.25">
      <c r="A1070" t="s">
        <v>19</v>
      </c>
      <c r="B1070" s="5">
        <v>45123</v>
      </c>
      <c r="C1070">
        <v>1</v>
      </c>
      <c r="D1070">
        <v>2.8</v>
      </c>
      <c r="E1070">
        <v>34.9</v>
      </c>
      <c r="F1070">
        <v>1</v>
      </c>
      <c r="G1070" t="s">
        <v>25</v>
      </c>
      <c r="H1070">
        <v>166.47</v>
      </c>
      <c r="I1070">
        <v>0</v>
      </c>
      <c r="J1070">
        <v>0</v>
      </c>
      <c r="K1070">
        <v>18.739999999999998</v>
      </c>
      <c r="L1070">
        <f t="shared" si="144"/>
        <v>29</v>
      </c>
      <c r="M1070">
        <f t="shared" si="145"/>
        <v>320.90000000000003</v>
      </c>
      <c r="N1070">
        <f t="shared" si="146"/>
        <v>0</v>
      </c>
      <c r="O1070">
        <f>IFERROR(E1070 / VLOOKUP(A1070, Baselines!A:B, 2, FALSE) * 100, 0)</f>
        <v>115.22761380690341</v>
      </c>
      <c r="P1070" s="6">
        <f t="shared" si="147"/>
        <v>0.63683845263521865</v>
      </c>
      <c r="Q1070">
        <f t="shared" si="148"/>
        <v>96.791000000000011</v>
      </c>
      <c r="R1070" s="6">
        <f t="shared" si="149"/>
        <v>0.96791000000000016</v>
      </c>
      <c r="S1070">
        <f t="shared" si="150"/>
        <v>1</v>
      </c>
      <c r="T1070">
        <f>COUNTIF($A$2:$A1070,A1070)-1</f>
        <v>28</v>
      </c>
      <c r="U1070" s="6">
        <f t="shared" si="151"/>
        <v>0.61640230669015461</v>
      </c>
      <c r="V1070" s="6" t="str">
        <f t="shared" si="152"/>
        <v>Needs Check</v>
      </c>
    </row>
    <row r="1071" spans="1:22" x14ac:dyDescent="0.25">
      <c r="A1071" t="s">
        <v>19</v>
      </c>
      <c r="B1071" s="5">
        <v>45130</v>
      </c>
      <c r="C1071">
        <v>3</v>
      </c>
      <c r="D1071">
        <v>7.5</v>
      </c>
      <c r="E1071">
        <v>40.200000000000003</v>
      </c>
      <c r="F1071">
        <v>0</v>
      </c>
      <c r="H1071">
        <v>0</v>
      </c>
      <c r="I1071">
        <v>0</v>
      </c>
      <c r="J1071">
        <v>0</v>
      </c>
      <c r="K1071">
        <v>149.84</v>
      </c>
      <c r="L1071">
        <f t="shared" si="144"/>
        <v>30</v>
      </c>
      <c r="M1071">
        <f t="shared" si="145"/>
        <v>328.40000000000003</v>
      </c>
      <c r="N1071">
        <f t="shared" si="146"/>
        <v>0</v>
      </c>
      <c r="O1071">
        <f>IFERROR(E1071 / VLOOKUP(A1071, Baselines!A:B, 2, FALSE) * 100, 0)</f>
        <v>132.72636318159076</v>
      </c>
      <c r="P1071" s="6">
        <f t="shared" si="147"/>
        <v>0.73355030933913445</v>
      </c>
      <c r="Q1071">
        <f t="shared" si="148"/>
        <v>96.716000000000008</v>
      </c>
      <c r="R1071" s="6">
        <f t="shared" si="149"/>
        <v>0.96716000000000013</v>
      </c>
      <c r="S1071">
        <f t="shared" si="150"/>
        <v>1</v>
      </c>
      <c r="T1071">
        <f>COUNTIF($A$2:$A1071,A1071)-1</f>
        <v>29</v>
      </c>
      <c r="U1071" s="6">
        <f t="shared" si="151"/>
        <v>0.70946051718043734</v>
      </c>
      <c r="V1071" s="6" t="str">
        <f t="shared" si="152"/>
        <v>Good</v>
      </c>
    </row>
    <row r="1072" spans="1:22" x14ac:dyDescent="0.25">
      <c r="A1072" t="s">
        <v>19</v>
      </c>
      <c r="B1072" s="5">
        <v>45137</v>
      </c>
      <c r="C1072">
        <v>3</v>
      </c>
      <c r="D1072">
        <v>13.2</v>
      </c>
      <c r="E1072">
        <v>14.3</v>
      </c>
      <c r="F1072">
        <v>0</v>
      </c>
      <c r="H1072">
        <v>0</v>
      </c>
      <c r="I1072">
        <v>0</v>
      </c>
      <c r="J1072">
        <v>0</v>
      </c>
      <c r="K1072">
        <v>243.1</v>
      </c>
      <c r="L1072">
        <f t="shared" si="144"/>
        <v>31</v>
      </c>
      <c r="M1072">
        <f t="shared" si="145"/>
        <v>341.6</v>
      </c>
      <c r="N1072">
        <f t="shared" si="146"/>
        <v>0</v>
      </c>
      <c r="O1072">
        <f>IFERROR(E1072 / VLOOKUP(A1072, Baselines!A:B, 2, FALSE) * 100, 0)</f>
        <v>47.213606803401689</v>
      </c>
      <c r="P1072" s="6">
        <f t="shared" si="147"/>
        <v>0.26093953789924434</v>
      </c>
      <c r="Q1072">
        <f t="shared" si="148"/>
        <v>96.584000000000003</v>
      </c>
      <c r="R1072" s="6">
        <f t="shared" si="149"/>
        <v>0.96584000000000003</v>
      </c>
      <c r="S1072">
        <f t="shared" si="150"/>
        <v>1</v>
      </c>
      <c r="T1072">
        <f>COUNTIF($A$2:$A1072,A1072)-1</f>
        <v>30</v>
      </c>
      <c r="U1072" s="6">
        <f t="shared" si="151"/>
        <v>0.25202584328460614</v>
      </c>
      <c r="V1072" s="6" t="str">
        <f t="shared" si="152"/>
        <v>Critical</v>
      </c>
    </row>
    <row r="1073" spans="1:22" x14ac:dyDescent="0.25">
      <c r="A1073" t="s">
        <v>19</v>
      </c>
      <c r="B1073" s="5">
        <v>45144</v>
      </c>
      <c r="C1073">
        <v>5</v>
      </c>
      <c r="D1073">
        <v>7.5</v>
      </c>
      <c r="E1073">
        <v>19.899999999999999</v>
      </c>
      <c r="F1073">
        <v>0</v>
      </c>
      <c r="H1073">
        <v>0</v>
      </c>
      <c r="I1073">
        <v>0</v>
      </c>
      <c r="J1073">
        <v>0</v>
      </c>
      <c r="K1073">
        <v>94.99</v>
      </c>
      <c r="L1073">
        <f t="shared" si="144"/>
        <v>32</v>
      </c>
      <c r="M1073">
        <f t="shared" si="145"/>
        <v>349.1</v>
      </c>
      <c r="N1073">
        <f t="shared" si="146"/>
        <v>0</v>
      </c>
      <c r="O1073">
        <f>IFERROR(E1073 / VLOOKUP(A1073, Baselines!A:B, 2, FALSE) * 100, 0)</f>
        <v>65.702851425712822</v>
      </c>
      <c r="P1073" s="6">
        <f t="shared" si="147"/>
        <v>0.36312565064300428</v>
      </c>
      <c r="Q1073">
        <f t="shared" si="148"/>
        <v>96.509</v>
      </c>
      <c r="R1073" s="6">
        <f t="shared" si="149"/>
        <v>0.96509</v>
      </c>
      <c r="S1073">
        <f t="shared" si="150"/>
        <v>1</v>
      </c>
      <c r="T1073">
        <f>COUNTIF($A$2:$A1073,A1073)-1</f>
        <v>31</v>
      </c>
      <c r="U1073" s="6">
        <f t="shared" si="151"/>
        <v>0.35044893417905698</v>
      </c>
      <c r="V1073" s="6" t="str">
        <f t="shared" si="152"/>
        <v>Needs Check</v>
      </c>
    </row>
    <row r="1074" spans="1:22" x14ac:dyDescent="0.25">
      <c r="A1074" t="s">
        <v>19</v>
      </c>
      <c r="B1074" s="5">
        <v>45151</v>
      </c>
      <c r="C1074">
        <v>6</v>
      </c>
      <c r="D1074">
        <v>13.8</v>
      </c>
      <c r="E1074">
        <v>43.2</v>
      </c>
      <c r="F1074">
        <v>1</v>
      </c>
      <c r="G1074" t="s">
        <v>26</v>
      </c>
      <c r="H1074">
        <v>424.28</v>
      </c>
      <c r="I1074">
        <v>0</v>
      </c>
      <c r="J1074">
        <v>0</v>
      </c>
      <c r="K1074">
        <v>224.35</v>
      </c>
      <c r="L1074">
        <f t="shared" si="144"/>
        <v>33</v>
      </c>
      <c r="M1074">
        <f t="shared" si="145"/>
        <v>362.90000000000003</v>
      </c>
      <c r="N1074">
        <f t="shared" si="146"/>
        <v>0</v>
      </c>
      <c r="O1074">
        <f>IFERROR(E1074 / VLOOKUP(A1074, Baselines!A:B, 2, FALSE) * 100, 0)</f>
        <v>142.63131565782888</v>
      </c>
      <c r="P1074" s="6">
        <f t="shared" si="147"/>
        <v>0.7882928697375774</v>
      </c>
      <c r="Q1074">
        <f t="shared" si="148"/>
        <v>96.370999999999995</v>
      </c>
      <c r="R1074" s="6">
        <f t="shared" si="149"/>
        <v>0.96370999999999996</v>
      </c>
      <c r="S1074">
        <f t="shared" si="150"/>
        <v>1</v>
      </c>
      <c r="T1074">
        <f>COUNTIF($A$2:$A1074,A1074)-1</f>
        <v>32</v>
      </c>
      <c r="U1074" s="6">
        <f t="shared" si="151"/>
        <v>0.75968572149480063</v>
      </c>
      <c r="V1074" s="6" t="str">
        <f t="shared" si="152"/>
        <v>Good</v>
      </c>
    </row>
    <row r="1075" spans="1:22" x14ac:dyDescent="0.25">
      <c r="A1075" t="s">
        <v>19</v>
      </c>
      <c r="B1075" s="5">
        <v>45158</v>
      </c>
      <c r="C1075">
        <v>7</v>
      </c>
      <c r="D1075">
        <v>9.1</v>
      </c>
      <c r="E1075">
        <v>15</v>
      </c>
      <c r="F1075">
        <v>1</v>
      </c>
      <c r="G1075" t="s">
        <v>25</v>
      </c>
      <c r="H1075">
        <v>685.26</v>
      </c>
      <c r="I1075">
        <v>0</v>
      </c>
      <c r="J1075">
        <v>0</v>
      </c>
      <c r="K1075">
        <v>140.63999999999999</v>
      </c>
      <c r="L1075">
        <f t="shared" si="144"/>
        <v>34</v>
      </c>
      <c r="M1075">
        <f t="shared" si="145"/>
        <v>372.00000000000006</v>
      </c>
      <c r="N1075">
        <f t="shared" si="146"/>
        <v>0</v>
      </c>
      <c r="O1075">
        <f>IFERROR(E1075 / VLOOKUP(A1075, Baselines!A:B, 2, FALSE) * 100, 0)</f>
        <v>49.524762381190577</v>
      </c>
      <c r="P1075" s="6">
        <f t="shared" si="147"/>
        <v>0.27371280199221432</v>
      </c>
      <c r="Q1075">
        <f t="shared" si="148"/>
        <v>96.28</v>
      </c>
      <c r="R1075" s="6">
        <f t="shared" si="149"/>
        <v>0.96279999999999999</v>
      </c>
      <c r="S1075">
        <f t="shared" si="150"/>
        <v>1</v>
      </c>
      <c r="T1075">
        <f>COUNTIF($A$2:$A1075,A1075)-1</f>
        <v>33</v>
      </c>
      <c r="U1075" s="6">
        <f t="shared" si="151"/>
        <v>0.26353068575810396</v>
      </c>
      <c r="V1075" s="6" t="str">
        <f t="shared" si="152"/>
        <v>Critical</v>
      </c>
    </row>
    <row r="1076" spans="1:22" x14ac:dyDescent="0.25">
      <c r="A1076" t="s">
        <v>19</v>
      </c>
      <c r="B1076" s="5">
        <v>45165</v>
      </c>
      <c r="C1076">
        <v>4</v>
      </c>
      <c r="D1076">
        <v>2.8</v>
      </c>
      <c r="E1076">
        <v>32.700000000000003</v>
      </c>
      <c r="F1076">
        <v>0</v>
      </c>
      <c r="H1076">
        <v>0</v>
      </c>
      <c r="I1076">
        <v>0</v>
      </c>
      <c r="J1076">
        <v>0</v>
      </c>
      <c r="K1076">
        <v>45.74</v>
      </c>
      <c r="L1076">
        <f t="shared" si="144"/>
        <v>35</v>
      </c>
      <c r="M1076">
        <f t="shared" si="145"/>
        <v>374.80000000000007</v>
      </c>
      <c r="N1076">
        <f t="shared" si="146"/>
        <v>0</v>
      </c>
      <c r="O1076">
        <f>IFERROR(E1076 / VLOOKUP(A1076, Baselines!A:B, 2, FALSE) * 100, 0)</f>
        <v>107.96398199099546</v>
      </c>
      <c r="P1076" s="6">
        <f t="shared" si="147"/>
        <v>0.59669390834302727</v>
      </c>
      <c r="Q1076">
        <f t="shared" si="148"/>
        <v>96.25200000000001</v>
      </c>
      <c r="R1076" s="6">
        <f t="shared" si="149"/>
        <v>0.96252000000000004</v>
      </c>
      <c r="S1076">
        <f t="shared" si="150"/>
        <v>1</v>
      </c>
      <c r="T1076">
        <f>COUNTIF($A$2:$A1076,A1076)-1</f>
        <v>34</v>
      </c>
      <c r="U1076" s="6">
        <f t="shared" si="151"/>
        <v>0.5743298206583306</v>
      </c>
      <c r="V1076" s="6" t="str">
        <f t="shared" si="152"/>
        <v>Needs Check</v>
      </c>
    </row>
    <row r="1077" spans="1:22" x14ac:dyDescent="0.25">
      <c r="A1077" t="s">
        <v>19</v>
      </c>
      <c r="B1077" s="5">
        <v>45172</v>
      </c>
      <c r="C1077">
        <v>7</v>
      </c>
      <c r="D1077">
        <v>37.799999999999997</v>
      </c>
      <c r="E1077">
        <v>47.3</v>
      </c>
      <c r="F1077">
        <v>1</v>
      </c>
      <c r="G1077" t="s">
        <v>24</v>
      </c>
      <c r="H1077">
        <v>214.1</v>
      </c>
      <c r="I1077">
        <v>0</v>
      </c>
      <c r="J1077">
        <v>0</v>
      </c>
      <c r="K1077">
        <v>494.18</v>
      </c>
      <c r="L1077">
        <f t="shared" si="144"/>
        <v>36</v>
      </c>
      <c r="M1077">
        <f t="shared" si="145"/>
        <v>412.60000000000008</v>
      </c>
      <c r="N1077">
        <f t="shared" si="146"/>
        <v>0</v>
      </c>
      <c r="O1077">
        <f>IFERROR(E1077 / VLOOKUP(A1077, Baselines!A:B, 2, FALSE) * 100, 0)</f>
        <v>156.16808404202095</v>
      </c>
      <c r="P1077" s="6">
        <f t="shared" si="147"/>
        <v>0.86310770228211586</v>
      </c>
      <c r="Q1077">
        <f t="shared" si="148"/>
        <v>95.874000000000009</v>
      </c>
      <c r="R1077" s="6">
        <f t="shared" si="149"/>
        <v>0.95874000000000015</v>
      </c>
      <c r="S1077">
        <f t="shared" si="150"/>
        <v>1</v>
      </c>
      <c r="T1077">
        <f>COUNTIF($A$2:$A1077,A1077)-1</f>
        <v>35</v>
      </c>
      <c r="U1077" s="6">
        <f t="shared" si="151"/>
        <v>0.82749587848595585</v>
      </c>
      <c r="V1077" s="6" t="str">
        <f t="shared" si="152"/>
        <v>Good</v>
      </c>
    </row>
    <row r="1078" spans="1:22" x14ac:dyDescent="0.25">
      <c r="A1078" t="s">
        <v>19</v>
      </c>
      <c r="B1078" s="5">
        <v>45179</v>
      </c>
      <c r="C1078">
        <v>0</v>
      </c>
      <c r="D1078">
        <v>0</v>
      </c>
      <c r="E1078">
        <v>0</v>
      </c>
      <c r="F1078">
        <v>0</v>
      </c>
      <c r="H1078">
        <v>0</v>
      </c>
      <c r="I1078">
        <v>0</v>
      </c>
      <c r="J1078">
        <v>0</v>
      </c>
      <c r="K1078">
        <v>0</v>
      </c>
      <c r="L1078">
        <f t="shared" si="144"/>
        <v>37</v>
      </c>
      <c r="M1078">
        <f t="shared" si="145"/>
        <v>412.60000000000008</v>
      </c>
      <c r="N1078">
        <f t="shared" si="146"/>
        <v>0</v>
      </c>
      <c r="O1078">
        <f>IFERROR(E1078 / VLOOKUP(A1078, Baselines!A:B, 2, FALSE) * 100, 0)</f>
        <v>0</v>
      </c>
      <c r="P1078" s="6">
        <f t="shared" si="147"/>
        <v>0</v>
      </c>
      <c r="Q1078">
        <f t="shared" si="148"/>
        <v>95.874000000000009</v>
      </c>
      <c r="R1078" s="6">
        <f t="shared" si="149"/>
        <v>0.95874000000000015</v>
      </c>
      <c r="S1078">
        <f t="shared" si="150"/>
        <v>1</v>
      </c>
      <c r="T1078">
        <f>COUNTIF($A$2:$A1078,A1078)-1</f>
        <v>36</v>
      </c>
      <c r="U1078" s="6">
        <f t="shared" si="151"/>
        <v>0</v>
      </c>
      <c r="V1078" s="6" t="str">
        <f t="shared" si="152"/>
        <v>Critical</v>
      </c>
    </row>
    <row r="1079" spans="1:22" x14ac:dyDescent="0.25">
      <c r="A1079" t="s">
        <v>19</v>
      </c>
      <c r="B1079" s="5">
        <v>45186</v>
      </c>
      <c r="C1079">
        <v>2</v>
      </c>
      <c r="D1079">
        <v>2</v>
      </c>
      <c r="E1079">
        <v>13.2</v>
      </c>
      <c r="F1079">
        <v>0</v>
      </c>
      <c r="H1079">
        <v>0</v>
      </c>
      <c r="I1079">
        <v>0</v>
      </c>
      <c r="J1079">
        <v>0</v>
      </c>
      <c r="K1079">
        <v>39.86</v>
      </c>
      <c r="L1079">
        <f t="shared" si="144"/>
        <v>38</v>
      </c>
      <c r="M1079">
        <f t="shared" si="145"/>
        <v>414.60000000000008</v>
      </c>
      <c r="N1079">
        <f t="shared" si="146"/>
        <v>0</v>
      </c>
      <c r="O1079">
        <f>IFERROR(E1079 / VLOOKUP(A1079, Baselines!A:B, 2, FALSE) * 100, 0)</f>
        <v>43.581790895447703</v>
      </c>
      <c r="P1079" s="6">
        <f t="shared" si="147"/>
        <v>0.2408672657531486</v>
      </c>
      <c r="Q1079">
        <f t="shared" si="148"/>
        <v>95.853999999999999</v>
      </c>
      <c r="R1079" s="6">
        <f t="shared" si="149"/>
        <v>0.95853999999999995</v>
      </c>
      <c r="S1079">
        <f t="shared" si="150"/>
        <v>1</v>
      </c>
      <c r="T1079">
        <f>COUNTIF($A$2:$A1079,A1079)-1</f>
        <v>37</v>
      </c>
      <c r="U1079" s="6">
        <f t="shared" si="151"/>
        <v>0.23088090891502305</v>
      </c>
      <c r="V1079" s="6" t="str">
        <f t="shared" si="152"/>
        <v>Critical</v>
      </c>
    </row>
    <row r="1080" spans="1:22" x14ac:dyDescent="0.25">
      <c r="A1080" t="s">
        <v>19</v>
      </c>
      <c r="B1080" s="5">
        <v>45193</v>
      </c>
      <c r="C1080">
        <v>3</v>
      </c>
      <c r="D1080">
        <v>15.3</v>
      </c>
      <c r="E1080">
        <v>34.9</v>
      </c>
      <c r="F1080">
        <v>0</v>
      </c>
      <c r="H1080">
        <v>0</v>
      </c>
      <c r="I1080">
        <v>0</v>
      </c>
      <c r="J1080">
        <v>0</v>
      </c>
      <c r="K1080">
        <v>293.88</v>
      </c>
      <c r="L1080">
        <f t="shared" si="144"/>
        <v>39</v>
      </c>
      <c r="M1080">
        <f t="shared" si="145"/>
        <v>429.90000000000009</v>
      </c>
      <c r="N1080">
        <f t="shared" si="146"/>
        <v>0</v>
      </c>
      <c r="O1080">
        <f>IFERROR(E1080 / VLOOKUP(A1080, Baselines!A:B, 2, FALSE) * 100, 0)</f>
        <v>115.22761380690341</v>
      </c>
      <c r="P1080" s="6">
        <f t="shared" si="147"/>
        <v>0.63683845263521865</v>
      </c>
      <c r="Q1080">
        <f t="shared" si="148"/>
        <v>95.701000000000008</v>
      </c>
      <c r="R1080" s="6">
        <f t="shared" si="149"/>
        <v>0.95701000000000003</v>
      </c>
      <c r="S1080">
        <f t="shared" si="150"/>
        <v>1</v>
      </c>
      <c r="T1080">
        <f>COUNTIF($A$2:$A1080,A1080)-1</f>
        <v>38</v>
      </c>
      <c r="U1080" s="6">
        <f t="shared" si="151"/>
        <v>0.60946076755643064</v>
      </c>
      <c r="V1080" s="6" t="str">
        <f t="shared" si="152"/>
        <v>Needs Check</v>
      </c>
    </row>
    <row r="1081" spans="1:22" x14ac:dyDescent="0.25">
      <c r="A1081" t="s">
        <v>19</v>
      </c>
      <c r="B1081" s="5">
        <v>45200</v>
      </c>
      <c r="C1081">
        <v>6</v>
      </c>
      <c r="D1081">
        <v>23.4</v>
      </c>
      <c r="E1081">
        <v>31.5</v>
      </c>
      <c r="F1081">
        <v>0</v>
      </c>
      <c r="H1081">
        <v>0</v>
      </c>
      <c r="I1081">
        <v>0</v>
      </c>
      <c r="J1081">
        <v>0</v>
      </c>
      <c r="K1081">
        <v>459.31</v>
      </c>
      <c r="L1081">
        <f t="shared" si="144"/>
        <v>40</v>
      </c>
      <c r="M1081">
        <f t="shared" si="145"/>
        <v>453.30000000000007</v>
      </c>
      <c r="N1081">
        <f t="shared" si="146"/>
        <v>0</v>
      </c>
      <c r="O1081">
        <f>IFERROR(E1081 / VLOOKUP(A1081, Baselines!A:B, 2, FALSE) * 100, 0)</f>
        <v>104.00200100050021</v>
      </c>
      <c r="P1081" s="6">
        <f t="shared" si="147"/>
        <v>0.57479688418365016</v>
      </c>
      <c r="Q1081">
        <f t="shared" si="148"/>
        <v>95.466999999999999</v>
      </c>
      <c r="R1081" s="6">
        <f t="shared" si="149"/>
        <v>0.95467000000000002</v>
      </c>
      <c r="S1081">
        <f t="shared" si="150"/>
        <v>1</v>
      </c>
      <c r="T1081">
        <f>COUNTIF($A$2:$A1081,A1081)-1</f>
        <v>39</v>
      </c>
      <c r="U1081" s="6">
        <f t="shared" si="151"/>
        <v>0.54874134142360531</v>
      </c>
      <c r="V1081" s="6" t="str">
        <f t="shared" si="152"/>
        <v>Needs Check</v>
      </c>
    </row>
    <row r="1082" spans="1:22" x14ac:dyDescent="0.25">
      <c r="A1082" t="s">
        <v>19</v>
      </c>
      <c r="B1082" s="5">
        <v>45207</v>
      </c>
      <c r="C1082">
        <v>6</v>
      </c>
      <c r="D1082">
        <v>25.8</v>
      </c>
      <c r="E1082">
        <v>32</v>
      </c>
      <c r="F1082">
        <v>0</v>
      </c>
      <c r="H1082">
        <v>0</v>
      </c>
      <c r="I1082">
        <v>0</v>
      </c>
      <c r="J1082">
        <v>0</v>
      </c>
      <c r="K1082">
        <v>348.51</v>
      </c>
      <c r="L1082">
        <f t="shared" si="144"/>
        <v>41</v>
      </c>
      <c r="M1082">
        <f t="shared" si="145"/>
        <v>479.10000000000008</v>
      </c>
      <c r="N1082">
        <f t="shared" si="146"/>
        <v>0</v>
      </c>
      <c r="O1082">
        <f>IFERROR(E1082 / VLOOKUP(A1082, Baselines!A:B, 2, FALSE) * 100, 0)</f>
        <v>105.65282641320657</v>
      </c>
      <c r="P1082" s="6">
        <f t="shared" si="147"/>
        <v>0.5839206442500573</v>
      </c>
      <c r="Q1082">
        <f t="shared" si="148"/>
        <v>95.209000000000003</v>
      </c>
      <c r="R1082" s="6">
        <f t="shared" si="149"/>
        <v>0.95208999999999999</v>
      </c>
      <c r="S1082">
        <f t="shared" si="150"/>
        <v>1</v>
      </c>
      <c r="T1082">
        <f>COUNTIF($A$2:$A1082,A1082)-1</f>
        <v>40</v>
      </c>
      <c r="U1082" s="6">
        <f t="shared" si="151"/>
        <v>0.55594500618403708</v>
      </c>
      <c r="V1082" s="6" t="str">
        <f t="shared" si="152"/>
        <v>Needs Check</v>
      </c>
    </row>
    <row r="1083" spans="1:22" x14ac:dyDescent="0.25">
      <c r="A1083" t="s">
        <v>19</v>
      </c>
      <c r="B1083" s="5">
        <v>45214</v>
      </c>
      <c r="C1083">
        <v>1</v>
      </c>
      <c r="D1083">
        <v>2.2999999999999998</v>
      </c>
      <c r="E1083">
        <v>33.5</v>
      </c>
      <c r="F1083">
        <v>0</v>
      </c>
      <c r="H1083">
        <v>0</v>
      </c>
      <c r="I1083">
        <v>0</v>
      </c>
      <c r="J1083">
        <v>0</v>
      </c>
      <c r="K1083">
        <v>13.2</v>
      </c>
      <c r="L1083">
        <f t="shared" si="144"/>
        <v>42</v>
      </c>
      <c r="M1083">
        <f t="shared" si="145"/>
        <v>481.40000000000009</v>
      </c>
      <c r="N1083">
        <f t="shared" si="146"/>
        <v>0</v>
      </c>
      <c r="O1083">
        <f>IFERROR(E1083 / VLOOKUP(A1083, Baselines!A:B, 2, FALSE) * 100, 0)</f>
        <v>110.60530265132562</v>
      </c>
      <c r="P1083" s="6">
        <f t="shared" si="147"/>
        <v>0.6112919244492786</v>
      </c>
      <c r="Q1083">
        <f t="shared" si="148"/>
        <v>95.186000000000007</v>
      </c>
      <c r="R1083" s="6">
        <f t="shared" si="149"/>
        <v>0.95186000000000004</v>
      </c>
      <c r="S1083">
        <f t="shared" si="150"/>
        <v>1</v>
      </c>
      <c r="T1083">
        <f>COUNTIF($A$2:$A1083,A1083)-1</f>
        <v>41</v>
      </c>
      <c r="U1083" s="6">
        <f t="shared" si="151"/>
        <v>0.58186433120629033</v>
      </c>
      <c r="V1083" s="6" t="str">
        <f t="shared" si="152"/>
        <v>Needs Check</v>
      </c>
    </row>
    <row r="1084" spans="1:22" x14ac:dyDescent="0.25">
      <c r="A1084" t="s">
        <v>19</v>
      </c>
      <c r="B1084" s="5">
        <v>45221</v>
      </c>
      <c r="C1084">
        <v>1</v>
      </c>
      <c r="D1084">
        <v>3.9</v>
      </c>
      <c r="E1084">
        <v>38.9</v>
      </c>
      <c r="F1084">
        <v>0</v>
      </c>
      <c r="H1084">
        <v>0</v>
      </c>
      <c r="I1084">
        <v>0</v>
      </c>
      <c r="J1084">
        <v>0</v>
      </c>
      <c r="K1084">
        <v>59.72</v>
      </c>
      <c r="L1084">
        <f t="shared" si="144"/>
        <v>43</v>
      </c>
      <c r="M1084">
        <f t="shared" si="145"/>
        <v>485.30000000000007</v>
      </c>
      <c r="N1084">
        <f t="shared" si="146"/>
        <v>0</v>
      </c>
      <c r="O1084">
        <f>IFERROR(E1084 / VLOOKUP(A1084, Baselines!A:B, 2, FALSE) * 100, 0)</f>
        <v>128.43421710855424</v>
      </c>
      <c r="P1084" s="6">
        <f t="shared" si="147"/>
        <v>0.70982853316647587</v>
      </c>
      <c r="Q1084">
        <f t="shared" si="148"/>
        <v>95.147000000000006</v>
      </c>
      <c r="R1084" s="6">
        <f t="shared" si="149"/>
        <v>0.95147000000000004</v>
      </c>
      <c r="S1084">
        <f t="shared" si="150"/>
        <v>1</v>
      </c>
      <c r="T1084">
        <f>COUNTIF($A$2:$A1084,A1084)-1</f>
        <v>42</v>
      </c>
      <c r="U1084" s="6">
        <f t="shared" si="151"/>
        <v>0.67538055445190681</v>
      </c>
      <c r="V1084" s="6" t="str">
        <f t="shared" si="152"/>
        <v>Needs Check</v>
      </c>
    </row>
    <row r="1085" spans="1:22" x14ac:dyDescent="0.25">
      <c r="A1085" t="s">
        <v>19</v>
      </c>
      <c r="B1085" s="5">
        <v>45228</v>
      </c>
      <c r="C1085">
        <v>7</v>
      </c>
      <c r="D1085">
        <v>42</v>
      </c>
      <c r="E1085">
        <v>19.899999999999999</v>
      </c>
      <c r="F1085">
        <v>0</v>
      </c>
      <c r="H1085">
        <v>0</v>
      </c>
      <c r="I1085">
        <v>0</v>
      </c>
      <c r="J1085">
        <v>0</v>
      </c>
      <c r="K1085">
        <v>238.03</v>
      </c>
      <c r="L1085">
        <f t="shared" si="144"/>
        <v>44</v>
      </c>
      <c r="M1085">
        <f t="shared" si="145"/>
        <v>527.30000000000007</v>
      </c>
      <c r="N1085">
        <f t="shared" si="146"/>
        <v>0</v>
      </c>
      <c r="O1085">
        <f>IFERROR(E1085 / VLOOKUP(A1085, Baselines!A:B, 2, FALSE) * 100, 0)</f>
        <v>65.702851425712822</v>
      </c>
      <c r="P1085" s="6">
        <f t="shared" si="147"/>
        <v>0.36312565064300428</v>
      </c>
      <c r="Q1085">
        <f t="shared" si="148"/>
        <v>94.72699999999999</v>
      </c>
      <c r="R1085" s="6">
        <f t="shared" si="149"/>
        <v>0.94726999999999995</v>
      </c>
      <c r="S1085">
        <f t="shared" si="150"/>
        <v>1</v>
      </c>
      <c r="T1085">
        <f>COUNTIF($A$2:$A1085,A1085)-1</f>
        <v>43</v>
      </c>
      <c r="U1085" s="6">
        <f t="shared" si="151"/>
        <v>0.34397803508459862</v>
      </c>
      <c r="V1085" s="6" t="str">
        <f t="shared" si="152"/>
        <v>Needs Check</v>
      </c>
    </row>
    <row r="1086" spans="1:22" x14ac:dyDescent="0.25">
      <c r="A1086" t="s">
        <v>19</v>
      </c>
      <c r="B1086" s="5">
        <v>45235</v>
      </c>
      <c r="C1086">
        <v>1</v>
      </c>
      <c r="D1086">
        <v>0.9</v>
      </c>
      <c r="E1086">
        <v>13.1</v>
      </c>
      <c r="F1086">
        <v>0</v>
      </c>
      <c r="H1086">
        <v>0</v>
      </c>
      <c r="I1086">
        <v>0</v>
      </c>
      <c r="J1086">
        <v>0</v>
      </c>
      <c r="K1086">
        <v>15.74</v>
      </c>
      <c r="L1086">
        <f t="shared" si="144"/>
        <v>45</v>
      </c>
      <c r="M1086">
        <f t="shared" si="145"/>
        <v>528.20000000000005</v>
      </c>
      <c r="N1086">
        <f t="shared" si="146"/>
        <v>0</v>
      </c>
      <c r="O1086">
        <f>IFERROR(E1086 / VLOOKUP(A1086, Baselines!A:B, 2, FALSE) * 100, 0)</f>
        <v>43.251625812906433</v>
      </c>
      <c r="P1086" s="6">
        <f t="shared" si="147"/>
        <v>0.23904251373986715</v>
      </c>
      <c r="Q1086">
        <f t="shared" si="148"/>
        <v>94.718000000000004</v>
      </c>
      <c r="R1086" s="6">
        <f t="shared" si="149"/>
        <v>0.94718000000000002</v>
      </c>
      <c r="S1086">
        <f t="shared" si="150"/>
        <v>1</v>
      </c>
      <c r="T1086">
        <f>COUNTIF($A$2:$A1086,A1086)-1</f>
        <v>44</v>
      </c>
      <c r="U1086" s="6">
        <f t="shared" si="151"/>
        <v>0.22641628816412737</v>
      </c>
      <c r="V1086" s="6" t="str">
        <f t="shared" si="152"/>
        <v>Critical</v>
      </c>
    </row>
    <row r="1087" spans="1:22" x14ac:dyDescent="0.25">
      <c r="A1087" t="s">
        <v>19</v>
      </c>
      <c r="B1087" s="5">
        <v>45242</v>
      </c>
      <c r="C1087">
        <v>6</v>
      </c>
      <c r="D1087">
        <v>9.6000000000000014</v>
      </c>
      <c r="E1087">
        <v>22.6</v>
      </c>
      <c r="F1087">
        <v>0</v>
      </c>
      <c r="H1087">
        <v>0</v>
      </c>
      <c r="I1087">
        <v>0</v>
      </c>
      <c r="J1087">
        <v>0</v>
      </c>
      <c r="K1087">
        <v>66.11</v>
      </c>
      <c r="L1087">
        <f t="shared" si="144"/>
        <v>46</v>
      </c>
      <c r="M1087">
        <f t="shared" si="145"/>
        <v>537.80000000000007</v>
      </c>
      <c r="N1087">
        <f t="shared" si="146"/>
        <v>0</v>
      </c>
      <c r="O1087">
        <f>IFERROR(E1087 / VLOOKUP(A1087, Baselines!A:B, 2, FALSE) * 100, 0)</f>
        <v>74.617308654327147</v>
      </c>
      <c r="P1087" s="6">
        <f t="shared" si="147"/>
        <v>0.41239395500160297</v>
      </c>
      <c r="Q1087">
        <f t="shared" si="148"/>
        <v>94.622</v>
      </c>
      <c r="R1087" s="6">
        <f t="shared" si="149"/>
        <v>0.94621999999999995</v>
      </c>
      <c r="S1087">
        <f t="shared" si="150"/>
        <v>1</v>
      </c>
      <c r="T1087">
        <f>COUNTIF($A$2:$A1087,A1087)-1</f>
        <v>45</v>
      </c>
      <c r="U1087" s="6">
        <f t="shared" si="151"/>
        <v>0.39021540810161676</v>
      </c>
      <c r="V1087" s="6" t="str">
        <f t="shared" si="152"/>
        <v>Needs Check</v>
      </c>
    </row>
    <row r="1088" spans="1:22" x14ac:dyDescent="0.25">
      <c r="A1088" t="s">
        <v>19</v>
      </c>
      <c r="B1088" s="5">
        <v>45249</v>
      </c>
      <c r="C1088">
        <v>4</v>
      </c>
      <c r="D1088">
        <v>9.1999999999999993</v>
      </c>
      <c r="E1088">
        <v>34</v>
      </c>
      <c r="F1088">
        <v>0</v>
      </c>
      <c r="H1088">
        <v>0</v>
      </c>
      <c r="I1088">
        <v>1</v>
      </c>
      <c r="J1088">
        <v>1</v>
      </c>
      <c r="K1088">
        <v>127.99</v>
      </c>
      <c r="L1088">
        <f t="shared" si="144"/>
        <v>47</v>
      </c>
      <c r="M1088">
        <f t="shared" si="145"/>
        <v>547.00000000000011</v>
      </c>
      <c r="N1088">
        <f t="shared" si="146"/>
        <v>1</v>
      </c>
      <c r="O1088">
        <f>IFERROR(E1088 / VLOOKUP(A1088, Baselines!A:B, 2, FALSE) * 100, 0)</f>
        <v>112.25612806403198</v>
      </c>
      <c r="P1088" s="6">
        <f t="shared" si="147"/>
        <v>0.62041568451568585</v>
      </c>
      <c r="Q1088">
        <f t="shared" si="148"/>
        <v>94.53</v>
      </c>
      <c r="R1088" s="6">
        <f t="shared" si="149"/>
        <v>0.94530000000000003</v>
      </c>
      <c r="S1088">
        <f t="shared" si="150"/>
        <v>0.97</v>
      </c>
      <c r="T1088">
        <f>COUNTIF($A$2:$A1088,A1088)-1</f>
        <v>46</v>
      </c>
      <c r="U1088" s="6">
        <f t="shared" si="151"/>
        <v>0.56888457817549754</v>
      </c>
      <c r="V1088" s="6" t="str">
        <f t="shared" si="152"/>
        <v>Needs Check</v>
      </c>
    </row>
    <row r="1089" spans="1:22" x14ac:dyDescent="0.25">
      <c r="A1089" t="s">
        <v>19</v>
      </c>
      <c r="B1089" s="5">
        <v>45256</v>
      </c>
      <c r="C1089">
        <v>4</v>
      </c>
      <c r="D1089">
        <v>19.600000000000001</v>
      </c>
      <c r="E1089">
        <v>21.9</v>
      </c>
      <c r="F1089">
        <v>0</v>
      </c>
      <c r="H1089">
        <v>0</v>
      </c>
      <c r="I1089">
        <v>0</v>
      </c>
      <c r="J1089">
        <v>0</v>
      </c>
      <c r="K1089">
        <v>111.81</v>
      </c>
      <c r="L1089">
        <f t="shared" si="144"/>
        <v>48</v>
      </c>
      <c r="M1089">
        <f t="shared" si="145"/>
        <v>566.60000000000014</v>
      </c>
      <c r="N1089">
        <f t="shared" si="146"/>
        <v>1</v>
      </c>
      <c r="O1089">
        <f>IFERROR(E1089 / VLOOKUP(A1089, Baselines!A:B, 2, FALSE) * 100, 0)</f>
        <v>72.306153076538237</v>
      </c>
      <c r="P1089" s="6">
        <f t="shared" si="147"/>
        <v>0.39962069090863289</v>
      </c>
      <c r="Q1089">
        <f t="shared" si="148"/>
        <v>94.333999999999989</v>
      </c>
      <c r="R1089" s="6">
        <f t="shared" si="149"/>
        <v>0.94333999999999985</v>
      </c>
      <c r="S1089">
        <f t="shared" si="150"/>
        <v>0.97</v>
      </c>
      <c r="T1089">
        <f>COUNTIF($A$2:$A1089,A1089)-1</f>
        <v>47</v>
      </c>
      <c r="U1089" s="6">
        <f t="shared" si="151"/>
        <v>0.36566883708489722</v>
      </c>
      <c r="V1089" s="6" t="str">
        <f t="shared" si="152"/>
        <v>Needs Check</v>
      </c>
    </row>
    <row r="1090" spans="1:22" x14ac:dyDescent="0.25">
      <c r="A1090" t="s">
        <v>19</v>
      </c>
      <c r="B1090" s="5">
        <v>45263</v>
      </c>
      <c r="C1090">
        <v>6</v>
      </c>
      <c r="D1090">
        <v>36</v>
      </c>
      <c r="E1090">
        <v>37.299999999999997</v>
      </c>
      <c r="F1090">
        <v>0</v>
      </c>
      <c r="H1090">
        <v>0</v>
      </c>
      <c r="I1090">
        <v>0</v>
      </c>
      <c r="J1090">
        <v>0</v>
      </c>
      <c r="K1090">
        <v>645.24</v>
      </c>
      <c r="L1090">
        <f t="shared" ref="L1090:L1153" si="153">COUNTIFS($A$2:$A$2000,A1090,$B$2:$B$2000,"&lt;="&amp;B1090)</f>
        <v>49</v>
      </c>
      <c r="M1090">
        <f t="shared" ref="M1090:M1153" si="154">SUMIFS($D$2:$D$1561, $A$2:$A$1561, A1090, $B$2:$B$1561, "&lt;=" &amp; B1090)</f>
        <v>602.60000000000014</v>
      </c>
      <c r="N1090">
        <f t="shared" ref="N1090:N1153" si="155">SUMIFS($I$2:$I$1561, $A$2:$A$1561, A1090, $B$2:$B$1561, "&lt;=" &amp; B1090, $D$2:$D$1561, "&gt;" &amp; 0)</f>
        <v>1</v>
      </c>
      <c r="O1090">
        <f>IFERROR(E1090 / VLOOKUP(A1090, Baselines!A:B, 2, FALSE) * 100, 0)</f>
        <v>123.15157578789389</v>
      </c>
      <c r="P1090" s="6">
        <f t="shared" ref="P1090:P1153" si="156">O1090 / MAX($O$2:$O$1561)</f>
        <v>0.68063250095397287</v>
      </c>
      <c r="Q1090">
        <f t="shared" ref="Q1090:Q1153" si="157">MAX(0, MIN(100, 100*(1 - (M1090/10000))))</f>
        <v>93.974000000000004</v>
      </c>
      <c r="R1090" s="6">
        <f t="shared" ref="R1090:R1153" si="158">Q1090/100</f>
        <v>0.93974000000000002</v>
      </c>
      <c r="S1090">
        <f t="shared" ref="S1090:S1153" si="159">MAX(0, 1 - 0.03 * N1090)</f>
        <v>0.97</v>
      </c>
      <c r="T1090">
        <f>COUNTIF($A$2:$A1090,A1090)-1</f>
        <v>48</v>
      </c>
      <c r="U1090" s="6">
        <f t="shared" ref="U1090:U1153" si="160">MAX(0, MIN(1, R1090 * S1090 * P1090))</f>
        <v>0.62042905885309185</v>
      </c>
      <c r="V1090" s="6" t="str">
        <f t="shared" ref="V1090:V1153" si="161">IF(U1090&gt;0.7,"Good",IF(U1090&gt;0.3,"Needs Check","Critical"))</f>
        <v>Needs Check</v>
      </c>
    </row>
    <row r="1091" spans="1:22" x14ac:dyDescent="0.25">
      <c r="A1091" t="s">
        <v>19</v>
      </c>
      <c r="B1091" s="5">
        <v>45270</v>
      </c>
      <c r="C1091">
        <v>6</v>
      </c>
      <c r="D1091">
        <v>17.399999999999999</v>
      </c>
      <c r="E1091">
        <v>26.4</v>
      </c>
      <c r="F1091">
        <v>0</v>
      </c>
      <c r="H1091">
        <v>0</v>
      </c>
      <c r="I1091">
        <v>0</v>
      </c>
      <c r="J1091">
        <v>0</v>
      </c>
      <c r="K1091">
        <v>129.24</v>
      </c>
      <c r="L1091">
        <f t="shared" si="153"/>
        <v>50</v>
      </c>
      <c r="M1091">
        <f t="shared" si="154"/>
        <v>620.00000000000011</v>
      </c>
      <c r="N1091">
        <f t="shared" si="155"/>
        <v>1</v>
      </c>
      <c r="O1091">
        <f>IFERROR(E1091 / VLOOKUP(A1091, Baselines!A:B, 2, FALSE) * 100, 0)</f>
        <v>87.163581790895407</v>
      </c>
      <c r="P1091" s="6">
        <f t="shared" si="156"/>
        <v>0.48173453150629719</v>
      </c>
      <c r="Q1091">
        <f t="shared" si="157"/>
        <v>93.8</v>
      </c>
      <c r="R1091" s="6">
        <f t="shared" si="158"/>
        <v>0.93799999999999994</v>
      </c>
      <c r="S1091">
        <f t="shared" si="159"/>
        <v>0.97</v>
      </c>
      <c r="T1091">
        <f>COUNTIF($A$2:$A1091,A1091)-1</f>
        <v>49</v>
      </c>
      <c r="U1091" s="6">
        <f t="shared" si="160"/>
        <v>0.43831098083631953</v>
      </c>
      <c r="V1091" s="6" t="str">
        <f t="shared" si="161"/>
        <v>Needs Check</v>
      </c>
    </row>
    <row r="1092" spans="1:22" x14ac:dyDescent="0.25">
      <c r="A1092" t="s">
        <v>19</v>
      </c>
      <c r="B1092" s="5">
        <v>45277</v>
      </c>
      <c r="C1092">
        <v>4</v>
      </c>
      <c r="D1092">
        <v>8.8000000000000007</v>
      </c>
      <c r="E1092">
        <v>44.6</v>
      </c>
      <c r="F1092">
        <v>0</v>
      </c>
      <c r="H1092">
        <v>0</v>
      </c>
      <c r="I1092">
        <v>0</v>
      </c>
      <c r="J1092">
        <v>0</v>
      </c>
      <c r="K1092">
        <v>114.95</v>
      </c>
      <c r="L1092">
        <f t="shared" si="153"/>
        <v>51</v>
      </c>
      <c r="M1092">
        <f t="shared" si="154"/>
        <v>628.80000000000007</v>
      </c>
      <c r="N1092">
        <f t="shared" si="155"/>
        <v>1</v>
      </c>
      <c r="O1092">
        <f>IFERROR(E1092 / VLOOKUP(A1092, Baselines!A:B, 2, FALSE) * 100, 0)</f>
        <v>147.25362681340667</v>
      </c>
      <c r="P1092" s="6">
        <f t="shared" si="156"/>
        <v>0.81383939792351734</v>
      </c>
      <c r="Q1092">
        <f t="shared" si="157"/>
        <v>93.711999999999989</v>
      </c>
      <c r="R1092" s="6">
        <f t="shared" si="158"/>
        <v>0.93711999999999984</v>
      </c>
      <c r="S1092">
        <f t="shared" si="159"/>
        <v>0.97</v>
      </c>
      <c r="T1092">
        <f>COUNTIF($A$2:$A1092,A1092)-1</f>
        <v>50</v>
      </c>
      <c r="U1092" s="6">
        <f t="shared" si="160"/>
        <v>0.73978522128462376</v>
      </c>
      <c r="V1092" s="6" t="str">
        <f t="shared" si="161"/>
        <v>Good</v>
      </c>
    </row>
    <row r="1093" spans="1:22" x14ac:dyDescent="0.25">
      <c r="A1093" t="s">
        <v>19</v>
      </c>
      <c r="B1093" s="5">
        <v>45284</v>
      </c>
      <c r="C1093">
        <v>0</v>
      </c>
      <c r="D1093">
        <v>0</v>
      </c>
      <c r="E1093">
        <v>0</v>
      </c>
      <c r="F1093">
        <v>0</v>
      </c>
      <c r="H1093">
        <v>0</v>
      </c>
      <c r="I1093">
        <v>0</v>
      </c>
      <c r="J1093">
        <v>0</v>
      </c>
      <c r="K1093">
        <v>0</v>
      </c>
      <c r="L1093">
        <f t="shared" si="153"/>
        <v>52</v>
      </c>
      <c r="M1093">
        <f t="shared" si="154"/>
        <v>628.80000000000007</v>
      </c>
      <c r="N1093">
        <f t="shared" si="155"/>
        <v>1</v>
      </c>
      <c r="O1093">
        <f>IFERROR(E1093 / VLOOKUP(A1093, Baselines!A:B, 2, FALSE) * 100, 0)</f>
        <v>0</v>
      </c>
      <c r="P1093" s="6">
        <f t="shared" si="156"/>
        <v>0</v>
      </c>
      <c r="Q1093">
        <f t="shared" si="157"/>
        <v>93.711999999999989</v>
      </c>
      <c r="R1093" s="6">
        <f t="shared" si="158"/>
        <v>0.93711999999999984</v>
      </c>
      <c r="S1093">
        <f t="shared" si="159"/>
        <v>0.97</v>
      </c>
      <c r="T1093">
        <f>COUNTIF($A$2:$A1093,A1093)-1</f>
        <v>51</v>
      </c>
      <c r="U1093" s="6">
        <f t="shared" si="160"/>
        <v>0</v>
      </c>
      <c r="V1093" s="6" t="str">
        <f t="shared" si="161"/>
        <v>Critical</v>
      </c>
    </row>
    <row r="1094" spans="1:22" x14ac:dyDescent="0.25">
      <c r="A1094" t="s">
        <v>19</v>
      </c>
      <c r="B1094" s="5">
        <v>45291</v>
      </c>
      <c r="C1094">
        <v>0</v>
      </c>
      <c r="D1094">
        <v>0</v>
      </c>
      <c r="E1094">
        <v>0</v>
      </c>
      <c r="F1094">
        <v>0</v>
      </c>
      <c r="H1094">
        <v>0</v>
      </c>
      <c r="I1094">
        <v>0</v>
      </c>
      <c r="J1094">
        <v>0</v>
      </c>
      <c r="K1094">
        <v>0</v>
      </c>
      <c r="L1094">
        <f t="shared" si="153"/>
        <v>53</v>
      </c>
      <c r="M1094">
        <f t="shared" si="154"/>
        <v>628.80000000000007</v>
      </c>
      <c r="N1094">
        <f t="shared" si="155"/>
        <v>1</v>
      </c>
      <c r="O1094">
        <f>IFERROR(E1094 / VLOOKUP(A1094, Baselines!A:B, 2, FALSE) * 100, 0)</f>
        <v>0</v>
      </c>
      <c r="P1094" s="6">
        <f t="shared" si="156"/>
        <v>0</v>
      </c>
      <c r="Q1094">
        <f t="shared" si="157"/>
        <v>93.711999999999989</v>
      </c>
      <c r="R1094" s="6">
        <f t="shared" si="158"/>
        <v>0.93711999999999984</v>
      </c>
      <c r="S1094">
        <f t="shared" si="159"/>
        <v>0.97</v>
      </c>
      <c r="T1094">
        <f>COUNTIF($A$2:$A1094,A1094)-1</f>
        <v>52</v>
      </c>
      <c r="U1094" s="6">
        <f t="shared" si="160"/>
        <v>0</v>
      </c>
      <c r="V1094" s="6" t="str">
        <f t="shared" si="161"/>
        <v>Critical</v>
      </c>
    </row>
    <row r="1095" spans="1:22" x14ac:dyDescent="0.25">
      <c r="A1095" t="s">
        <v>19</v>
      </c>
      <c r="B1095" s="5">
        <v>45298</v>
      </c>
      <c r="C1095">
        <v>6</v>
      </c>
      <c r="D1095">
        <v>28.8</v>
      </c>
      <c r="E1095">
        <v>44.2</v>
      </c>
      <c r="F1095">
        <v>0</v>
      </c>
      <c r="H1095">
        <v>0</v>
      </c>
      <c r="I1095">
        <v>0</v>
      </c>
      <c r="J1095">
        <v>0</v>
      </c>
      <c r="K1095">
        <v>446.66</v>
      </c>
      <c r="L1095">
        <f t="shared" si="153"/>
        <v>54</v>
      </c>
      <c r="M1095">
        <f t="shared" si="154"/>
        <v>657.6</v>
      </c>
      <c r="N1095">
        <f t="shared" si="155"/>
        <v>1</v>
      </c>
      <c r="O1095">
        <f>IFERROR(E1095 / VLOOKUP(A1095, Baselines!A:B, 2, FALSE) * 100, 0)</f>
        <v>145.93296648324156</v>
      </c>
      <c r="P1095" s="6">
        <f t="shared" si="156"/>
        <v>0.80654038987039156</v>
      </c>
      <c r="Q1095">
        <f t="shared" si="157"/>
        <v>93.423999999999992</v>
      </c>
      <c r="R1095" s="6">
        <f t="shared" si="158"/>
        <v>0.93423999999999996</v>
      </c>
      <c r="S1095">
        <f t="shared" si="159"/>
        <v>0.97</v>
      </c>
      <c r="T1095">
        <f>COUNTIF($A$2:$A1095,A1095)-1</f>
        <v>53</v>
      </c>
      <c r="U1095" s="6">
        <f t="shared" si="160"/>
        <v>0.73089722501753907</v>
      </c>
      <c r="V1095" s="6" t="str">
        <f t="shared" si="161"/>
        <v>Good</v>
      </c>
    </row>
    <row r="1096" spans="1:22" x14ac:dyDescent="0.25">
      <c r="A1096" t="s">
        <v>19</v>
      </c>
      <c r="B1096" s="5">
        <v>45305</v>
      </c>
      <c r="C1096">
        <v>0</v>
      </c>
      <c r="D1096">
        <v>0</v>
      </c>
      <c r="E1096">
        <v>0</v>
      </c>
      <c r="F1096">
        <v>0</v>
      </c>
      <c r="H1096">
        <v>0</v>
      </c>
      <c r="I1096">
        <v>0</v>
      </c>
      <c r="J1096">
        <v>0</v>
      </c>
      <c r="K1096">
        <v>0</v>
      </c>
      <c r="L1096">
        <f t="shared" si="153"/>
        <v>55</v>
      </c>
      <c r="M1096">
        <f t="shared" si="154"/>
        <v>657.6</v>
      </c>
      <c r="N1096">
        <f t="shared" si="155"/>
        <v>1</v>
      </c>
      <c r="O1096">
        <f>IFERROR(E1096 / VLOOKUP(A1096, Baselines!A:B, 2, FALSE) * 100, 0)</f>
        <v>0</v>
      </c>
      <c r="P1096" s="6">
        <f t="shared" si="156"/>
        <v>0</v>
      </c>
      <c r="Q1096">
        <f t="shared" si="157"/>
        <v>93.423999999999992</v>
      </c>
      <c r="R1096" s="6">
        <f t="shared" si="158"/>
        <v>0.93423999999999996</v>
      </c>
      <c r="S1096">
        <f t="shared" si="159"/>
        <v>0.97</v>
      </c>
      <c r="T1096">
        <f>COUNTIF($A$2:$A1096,A1096)-1</f>
        <v>54</v>
      </c>
      <c r="U1096" s="6">
        <f t="shared" si="160"/>
        <v>0</v>
      </c>
      <c r="V1096" s="6" t="str">
        <f t="shared" si="161"/>
        <v>Critical</v>
      </c>
    </row>
    <row r="1097" spans="1:22" x14ac:dyDescent="0.25">
      <c r="A1097" t="s">
        <v>19</v>
      </c>
      <c r="B1097" s="5">
        <v>45312</v>
      </c>
      <c r="C1097">
        <v>0</v>
      </c>
      <c r="D1097">
        <v>0</v>
      </c>
      <c r="E1097">
        <v>0</v>
      </c>
      <c r="F1097">
        <v>0</v>
      </c>
      <c r="H1097">
        <v>0</v>
      </c>
      <c r="I1097">
        <v>0</v>
      </c>
      <c r="J1097">
        <v>0</v>
      </c>
      <c r="K1097">
        <v>0</v>
      </c>
      <c r="L1097">
        <f t="shared" si="153"/>
        <v>56</v>
      </c>
      <c r="M1097">
        <f t="shared" si="154"/>
        <v>657.6</v>
      </c>
      <c r="N1097">
        <f t="shared" si="155"/>
        <v>1</v>
      </c>
      <c r="O1097">
        <f>IFERROR(E1097 / VLOOKUP(A1097, Baselines!A:B, 2, FALSE) * 100, 0)</f>
        <v>0</v>
      </c>
      <c r="P1097" s="6">
        <f t="shared" si="156"/>
        <v>0</v>
      </c>
      <c r="Q1097">
        <f t="shared" si="157"/>
        <v>93.423999999999992</v>
      </c>
      <c r="R1097" s="6">
        <f t="shared" si="158"/>
        <v>0.93423999999999996</v>
      </c>
      <c r="S1097">
        <f t="shared" si="159"/>
        <v>0.97</v>
      </c>
      <c r="T1097">
        <f>COUNTIF($A$2:$A1097,A1097)-1</f>
        <v>55</v>
      </c>
      <c r="U1097" s="6">
        <f t="shared" si="160"/>
        <v>0</v>
      </c>
      <c r="V1097" s="6" t="str">
        <f t="shared" si="161"/>
        <v>Critical</v>
      </c>
    </row>
    <row r="1098" spans="1:22" x14ac:dyDescent="0.25">
      <c r="A1098" t="s">
        <v>19</v>
      </c>
      <c r="B1098" s="5">
        <v>45319</v>
      </c>
      <c r="C1098">
        <v>4</v>
      </c>
      <c r="D1098">
        <v>6</v>
      </c>
      <c r="E1098">
        <v>40.5</v>
      </c>
      <c r="F1098">
        <v>0</v>
      </c>
      <c r="H1098">
        <v>0</v>
      </c>
      <c r="I1098">
        <v>0</v>
      </c>
      <c r="J1098">
        <v>0</v>
      </c>
      <c r="K1098">
        <v>73.05</v>
      </c>
      <c r="L1098">
        <f t="shared" si="153"/>
        <v>57</v>
      </c>
      <c r="M1098">
        <f t="shared" si="154"/>
        <v>663.6</v>
      </c>
      <c r="N1098">
        <f t="shared" si="155"/>
        <v>1</v>
      </c>
      <c r="O1098">
        <f>IFERROR(E1098 / VLOOKUP(A1098, Baselines!A:B, 2, FALSE) * 100, 0)</f>
        <v>133.71685842921454</v>
      </c>
      <c r="P1098" s="6">
        <f t="shared" si="156"/>
        <v>0.73902456537897854</v>
      </c>
      <c r="Q1098">
        <f t="shared" si="157"/>
        <v>93.364000000000004</v>
      </c>
      <c r="R1098" s="6">
        <f t="shared" si="158"/>
        <v>0.93364000000000003</v>
      </c>
      <c r="S1098">
        <f t="shared" si="159"/>
        <v>0.97</v>
      </c>
      <c r="T1098">
        <f>COUNTIF($A$2:$A1098,A1098)-1</f>
        <v>56</v>
      </c>
      <c r="U1098" s="6">
        <f t="shared" si="160"/>
        <v>0.66928340836381661</v>
      </c>
      <c r="V1098" s="6" t="str">
        <f t="shared" si="161"/>
        <v>Needs Check</v>
      </c>
    </row>
    <row r="1099" spans="1:22" x14ac:dyDescent="0.25">
      <c r="A1099" t="s">
        <v>19</v>
      </c>
      <c r="B1099" s="5">
        <v>45326</v>
      </c>
      <c r="C1099">
        <v>7</v>
      </c>
      <c r="D1099">
        <v>15.4</v>
      </c>
      <c r="E1099">
        <v>15.4</v>
      </c>
      <c r="F1099">
        <v>0</v>
      </c>
      <c r="H1099">
        <v>0</v>
      </c>
      <c r="I1099">
        <v>0</v>
      </c>
      <c r="J1099">
        <v>0</v>
      </c>
      <c r="K1099">
        <v>83.41</v>
      </c>
      <c r="L1099">
        <f t="shared" si="153"/>
        <v>58</v>
      </c>
      <c r="M1099">
        <f t="shared" si="154"/>
        <v>679</v>
      </c>
      <c r="N1099">
        <f t="shared" si="155"/>
        <v>1</v>
      </c>
      <c r="O1099">
        <f>IFERROR(E1099 / VLOOKUP(A1099, Baselines!A:B, 2, FALSE) * 100, 0)</f>
        <v>50.84542271135566</v>
      </c>
      <c r="P1099" s="6">
        <f t="shared" si="156"/>
        <v>0.28101181004534004</v>
      </c>
      <c r="Q1099">
        <f t="shared" si="157"/>
        <v>93.210000000000008</v>
      </c>
      <c r="R1099" s="6">
        <f t="shared" si="158"/>
        <v>0.93210000000000004</v>
      </c>
      <c r="S1099">
        <f t="shared" si="159"/>
        <v>0.97</v>
      </c>
      <c r="T1099">
        <f>COUNTIF($A$2:$A1099,A1099)-1</f>
        <v>57</v>
      </c>
      <c r="U1099" s="6">
        <f t="shared" si="160"/>
        <v>0.25407317489896358</v>
      </c>
      <c r="V1099" s="6" t="str">
        <f t="shared" si="161"/>
        <v>Critical</v>
      </c>
    </row>
    <row r="1100" spans="1:22" x14ac:dyDescent="0.25">
      <c r="A1100" t="s">
        <v>19</v>
      </c>
      <c r="B1100" s="5">
        <v>45333</v>
      </c>
      <c r="C1100">
        <v>1</v>
      </c>
      <c r="D1100">
        <v>1.5</v>
      </c>
      <c r="E1100">
        <v>38.4</v>
      </c>
      <c r="F1100">
        <v>1</v>
      </c>
      <c r="G1100" t="s">
        <v>25</v>
      </c>
      <c r="H1100">
        <v>919.65</v>
      </c>
      <c r="I1100">
        <v>0</v>
      </c>
      <c r="J1100">
        <v>0</v>
      </c>
      <c r="K1100">
        <v>25.84</v>
      </c>
      <c r="L1100">
        <f t="shared" si="153"/>
        <v>59</v>
      </c>
      <c r="M1100">
        <f t="shared" si="154"/>
        <v>680.5</v>
      </c>
      <c r="N1100">
        <f t="shared" si="155"/>
        <v>1</v>
      </c>
      <c r="O1100">
        <f>IFERROR(E1100 / VLOOKUP(A1100, Baselines!A:B, 2, FALSE) * 100, 0)</f>
        <v>126.78339169584787</v>
      </c>
      <c r="P1100" s="6">
        <f t="shared" si="156"/>
        <v>0.70070477310006862</v>
      </c>
      <c r="Q1100">
        <f t="shared" si="157"/>
        <v>93.195000000000007</v>
      </c>
      <c r="R1100" s="6">
        <f t="shared" si="158"/>
        <v>0.93195000000000006</v>
      </c>
      <c r="S1100">
        <f t="shared" si="159"/>
        <v>0.97</v>
      </c>
      <c r="T1100">
        <f>COUNTIF($A$2:$A1100,A1100)-1</f>
        <v>58</v>
      </c>
      <c r="U1100" s="6">
        <f t="shared" si="160"/>
        <v>0.63343115889189072</v>
      </c>
      <c r="V1100" s="6" t="str">
        <f t="shared" si="161"/>
        <v>Needs Check</v>
      </c>
    </row>
    <row r="1101" spans="1:22" x14ac:dyDescent="0.25">
      <c r="A1101" t="s">
        <v>19</v>
      </c>
      <c r="B1101" s="5">
        <v>45340</v>
      </c>
      <c r="C1101">
        <v>4</v>
      </c>
      <c r="D1101">
        <v>13.6</v>
      </c>
      <c r="E1101">
        <v>30.7</v>
      </c>
      <c r="F1101">
        <v>0</v>
      </c>
      <c r="H1101">
        <v>0</v>
      </c>
      <c r="I1101">
        <v>0</v>
      </c>
      <c r="J1101">
        <v>0</v>
      </c>
      <c r="K1101">
        <v>223.14</v>
      </c>
      <c r="L1101">
        <f t="shared" si="153"/>
        <v>60</v>
      </c>
      <c r="M1101">
        <f t="shared" si="154"/>
        <v>694.1</v>
      </c>
      <c r="N1101">
        <f t="shared" si="155"/>
        <v>1</v>
      </c>
      <c r="O1101">
        <f>IFERROR(E1101 / VLOOKUP(A1101, Baselines!A:B, 2, FALSE) * 100, 0)</f>
        <v>101.36068034017005</v>
      </c>
      <c r="P1101" s="6">
        <f t="shared" si="156"/>
        <v>0.56019886807739872</v>
      </c>
      <c r="Q1101">
        <f t="shared" si="157"/>
        <v>93.058999999999997</v>
      </c>
      <c r="R1101" s="6">
        <f t="shared" si="158"/>
        <v>0.93059000000000003</v>
      </c>
      <c r="S1101">
        <f t="shared" si="159"/>
        <v>0.97</v>
      </c>
      <c r="T1101">
        <f>COUNTIF($A$2:$A1101,A1101)-1</f>
        <v>59</v>
      </c>
      <c r="U1101" s="6">
        <f t="shared" si="160"/>
        <v>0.5056760007048221</v>
      </c>
      <c r="V1101" s="6" t="str">
        <f t="shared" si="161"/>
        <v>Needs Check</v>
      </c>
    </row>
    <row r="1102" spans="1:22" x14ac:dyDescent="0.25">
      <c r="A1102" t="s">
        <v>19</v>
      </c>
      <c r="B1102" s="5">
        <v>45347</v>
      </c>
      <c r="C1102">
        <v>0</v>
      </c>
      <c r="D1102">
        <v>0</v>
      </c>
      <c r="E1102">
        <v>0</v>
      </c>
      <c r="F1102">
        <v>0</v>
      </c>
      <c r="H1102">
        <v>0</v>
      </c>
      <c r="I1102">
        <v>0</v>
      </c>
      <c r="J1102">
        <v>0</v>
      </c>
      <c r="K1102">
        <v>0</v>
      </c>
      <c r="L1102">
        <f t="shared" si="153"/>
        <v>61</v>
      </c>
      <c r="M1102">
        <f t="shared" si="154"/>
        <v>694.1</v>
      </c>
      <c r="N1102">
        <f t="shared" si="155"/>
        <v>1</v>
      </c>
      <c r="O1102">
        <f>IFERROR(E1102 / VLOOKUP(A1102, Baselines!A:B, 2, FALSE) * 100, 0)</f>
        <v>0</v>
      </c>
      <c r="P1102" s="6">
        <f t="shared" si="156"/>
        <v>0</v>
      </c>
      <c r="Q1102">
        <f t="shared" si="157"/>
        <v>93.058999999999997</v>
      </c>
      <c r="R1102" s="6">
        <f t="shared" si="158"/>
        <v>0.93059000000000003</v>
      </c>
      <c r="S1102">
        <f t="shared" si="159"/>
        <v>0.97</v>
      </c>
      <c r="T1102">
        <f>COUNTIF($A$2:$A1102,A1102)-1</f>
        <v>60</v>
      </c>
      <c r="U1102" s="6">
        <f t="shared" si="160"/>
        <v>0</v>
      </c>
      <c r="V1102" s="6" t="str">
        <f t="shared" si="161"/>
        <v>Critical</v>
      </c>
    </row>
    <row r="1103" spans="1:22" x14ac:dyDescent="0.25">
      <c r="A1103" t="s">
        <v>19</v>
      </c>
      <c r="B1103" s="5">
        <v>45354</v>
      </c>
      <c r="C1103">
        <v>2</v>
      </c>
      <c r="D1103">
        <v>3.2</v>
      </c>
      <c r="E1103">
        <v>13.2</v>
      </c>
      <c r="F1103">
        <v>0</v>
      </c>
      <c r="H1103">
        <v>0</v>
      </c>
      <c r="I1103">
        <v>0</v>
      </c>
      <c r="J1103">
        <v>0</v>
      </c>
      <c r="K1103">
        <v>33.200000000000003</v>
      </c>
      <c r="L1103">
        <f t="shared" si="153"/>
        <v>62</v>
      </c>
      <c r="M1103">
        <f t="shared" si="154"/>
        <v>697.30000000000007</v>
      </c>
      <c r="N1103">
        <f t="shared" si="155"/>
        <v>1</v>
      </c>
      <c r="O1103">
        <f>IFERROR(E1103 / VLOOKUP(A1103, Baselines!A:B, 2, FALSE) * 100, 0)</f>
        <v>43.581790895447703</v>
      </c>
      <c r="P1103" s="6">
        <f t="shared" si="156"/>
        <v>0.2408672657531486</v>
      </c>
      <c r="Q1103">
        <f t="shared" si="157"/>
        <v>93.027000000000001</v>
      </c>
      <c r="R1103" s="6">
        <f t="shared" si="158"/>
        <v>0.93027000000000004</v>
      </c>
      <c r="S1103">
        <f t="shared" si="159"/>
        <v>0.97</v>
      </c>
      <c r="T1103">
        <f>COUNTIF($A$2:$A1103,A1103)-1</f>
        <v>61</v>
      </c>
      <c r="U1103" s="6">
        <f t="shared" si="160"/>
        <v>0.2173494435728161</v>
      </c>
      <c r="V1103" s="6" t="str">
        <f t="shared" si="161"/>
        <v>Critical</v>
      </c>
    </row>
    <row r="1104" spans="1:22" x14ac:dyDescent="0.25">
      <c r="A1104" t="s">
        <v>19</v>
      </c>
      <c r="B1104" s="5">
        <v>45361</v>
      </c>
      <c r="C1104">
        <v>0</v>
      </c>
      <c r="D1104">
        <v>0</v>
      </c>
      <c r="E1104">
        <v>0</v>
      </c>
      <c r="F1104">
        <v>0</v>
      </c>
      <c r="H1104">
        <v>0</v>
      </c>
      <c r="I1104">
        <v>0</v>
      </c>
      <c r="J1104">
        <v>0</v>
      </c>
      <c r="K1104">
        <v>0</v>
      </c>
      <c r="L1104">
        <f t="shared" si="153"/>
        <v>63</v>
      </c>
      <c r="M1104">
        <f t="shared" si="154"/>
        <v>697.30000000000007</v>
      </c>
      <c r="N1104">
        <f t="shared" si="155"/>
        <v>1</v>
      </c>
      <c r="O1104">
        <f>IFERROR(E1104 / VLOOKUP(A1104, Baselines!A:B, 2, FALSE) * 100, 0)</f>
        <v>0</v>
      </c>
      <c r="P1104" s="6">
        <f t="shared" si="156"/>
        <v>0</v>
      </c>
      <c r="Q1104">
        <f t="shared" si="157"/>
        <v>93.027000000000001</v>
      </c>
      <c r="R1104" s="6">
        <f t="shared" si="158"/>
        <v>0.93027000000000004</v>
      </c>
      <c r="S1104">
        <f t="shared" si="159"/>
        <v>0.97</v>
      </c>
      <c r="T1104">
        <f>COUNTIF($A$2:$A1104,A1104)-1</f>
        <v>62</v>
      </c>
      <c r="U1104" s="6">
        <f t="shared" si="160"/>
        <v>0</v>
      </c>
      <c r="V1104" s="6" t="str">
        <f t="shared" si="161"/>
        <v>Critical</v>
      </c>
    </row>
    <row r="1105" spans="1:22" x14ac:dyDescent="0.25">
      <c r="A1105" t="s">
        <v>19</v>
      </c>
      <c r="B1105" s="5">
        <v>45368</v>
      </c>
      <c r="C1105">
        <v>2</v>
      </c>
      <c r="D1105">
        <v>8</v>
      </c>
      <c r="E1105">
        <v>27</v>
      </c>
      <c r="F1105">
        <v>0</v>
      </c>
      <c r="H1105">
        <v>0</v>
      </c>
      <c r="I1105">
        <v>0</v>
      </c>
      <c r="J1105">
        <v>0</v>
      </c>
      <c r="K1105">
        <v>59.75</v>
      </c>
      <c r="L1105">
        <f t="shared" si="153"/>
        <v>64</v>
      </c>
      <c r="M1105">
        <f t="shared" si="154"/>
        <v>705.30000000000007</v>
      </c>
      <c r="N1105">
        <f t="shared" si="155"/>
        <v>1</v>
      </c>
      <c r="O1105">
        <f>IFERROR(E1105 / VLOOKUP(A1105, Baselines!A:B, 2, FALSE) * 100, 0)</f>
        <v>89.144572286143045</v>
      </c>
      <c r="P1105" s="6">
        <f t="shared" si="156"/>
        <v>0.49268304358598586</v>
      </c>
      <c r="Q1105">
        <f t="shared" si="157"/>
        <v>92.947000000000003</v>
      </c>
      <c r="R1105" s="6">
        <f t="shared" si="158"/>
        <v>0.92947000000000002</v>
      </c>
      <c r="S1105">
        <f t="shared" si="159"/>
        <v>0.97</v>
      </c>
      <c r="T1105">
        <f>COUNTIF($A$2:$A1105,A1105)-1</f>
        <v>63</v>
      </c>
      <c r="U1105" s="6">
        <f t="shared" si="160"/>
        <v>0.44419608526621024</v>
      </c>
      <c r="V1105" s="6" t="str">
        <f t="shared" si="161"/>
        <v>Needs Check</v>
      </c>
    </row>
    <row r="1106" spans="1:22" x14ac:dyDescent="0.25">
      <c r="A1106" t="s">
        <v>19</v>
      </c>
      <c r="B1106" s="5">
        <v>45375</v>
      </c>
      <c r="C1106">
        <v>3</v>
      </c>
      <c r="D1106">
        <v>10.199999999999999</v>
      </c>
      <c r="E1106">
        <v>19.2</v>
      </c>
      <c r="F1106">
        <v>0</v>
      </c>
      <c r="H1106">
        <v>0</v>
      </c>
      <c r="I1106">
        <v>0</v>
      </c>
      <c r="J1106">
        <v>0</v>
      </c>
      <c r="K1106">
        <v>85.88</v>
      </c>
      <c r="L1106">
        <f t="shared" si="153"/>
        <v>65</v>
      </c>
      <c r="M1106">
        <f t="shared" si="154"/>
        <v>715.50000000000011</v>
      </c>
      <c r="N1106">
        <f t="shared" si="155"/>
        <v>1</v>
      </c>
      <c r="O1106">
        <f>IFERROR(E1106 / VLOOKUP(A1106, Baselines!A:B, 2, FALSE) * 100, 0)</f>
        <v>63.391695847923934</v>
      </c>
      <c r="P1106" s="6">
        <f t="shared" si="156"/>
        <v>0.35035238655003431</v>
      </c>
      <c r="Q1106">
        <f t="shared" si="157"/>
        <v>92.844999999999999</v>
      </c>
      <c r="R1106" s="6">
        <f t="shared" si="158"/>
        <v>0.92845</v>
      </c>
      <c r="S1106">
        <f t="shared" si="159"/>
        <v>0.97</v>
      </c>
      <c r="T1106">
        <f>COUNTIF($A$2:$A1106,A1106)-1</f>
        <v>64</v>
      </c>
      <c r="U1106" s="6">
        <f t="shared" si="160"/>
        <v>0.315526133093608</v>
      </c>
      <c r="V1106" s="6" t="str">
        <f t="shared" si="161"/>
        <v>Needs Check</v>
      </c>
    </row>
    <row r="1107" spans="1:22" x14ac:dyDescent="0.25">
      <c r="A1107" t="s">
        <v>19</v>
      </c>
      <c r="B1107" s="5">
        <v>45382</v>
      </c>
      <c r="C1107">
        <v>5</v>
      </c>
      <c r="D1107">
        <v>21.5</v>
      </c>
      <c r="E1107">
        <v>39.200000000000003</v>
      </c>
      <c r="F1107">
        <v>0</v>
      </c>
      <c r="H1107">
        <v>0</v>
      </c>
      <c r="I1107">
        <v>0</v>
      </c>
      <c r="J1107">
        <v>0</v>
      </c>
      <c r="K1107">
        <v>256.24</v>
      </c>
      <c r="L1107">
        <f t="shared" si="153"/>
        <v>66</v>
      </c>
      <c r="M1107">
        <f t="shared" si="154"/>
        <v>737.00000000000011</v>
      </c>
      <c r="N1107">
        <f t="shared" si="155"/>
        <v>1</v>
      </c>
      <c r="O1107">
        <f>IFERROR(E1107 / VLOOKUP(A1107, Baselines!A:B, 2, FALSE) * 100, 0)</f>
        <v>129.42471235617805</v>
      </c>
      <c r="P1107" s="6">
        <f t="shared" si="156"/>
        <v>0.71530278920632018</v>
      </c>
      <c r="Q1107">
        <f t="shared" si="157"/>
        <v>92.63</v>
      </c>
      <c r="R1107" s="6">
        <f t="shared" si="158"/>
        <v>0.9262999999999999</v>
      </c>
      <c r="S1107">
        <f t="shared" si="159"/>
        <v>0.97</v>
      </c>
      <c r="T1107">
        <f>COUNTIF($A$2:$A1107,A1107)-1</f>
        <v>65</v>
      </c>
      <c r="U1107" s="6">
        <f t="shared" si="160"/>
        <v>0.64270742443255979</v>
      </c>
      <c r="V1107" s="6" t="str">
        <f t="shared" si="161"/>
        <v>Needs Check</v>
      </c>
    </row>
    <row r="1108" spans="1:22" x14ac:dyDescent="0.25">
      <c r="A1108" t="s">
        <v>19</v>
      </c>
      <c r="B1108" s="5">
        <v>45389</v>
      </c>
      <c r="C1108">
        <v>5</v>
      </c>
      <c r="D1108">
        <v>29.5</v>
      </c>
      <c r="E1108">
        <v>35.4</v>
      </c>
      <c r="F1108">
        <v>0</v>
      </c>
      <c r="H1108">
        <v>0</v>
      </c>
      <c r="I1108">
        <v>0</v>
      </c>
      <c r="J1108">
        <v>0</v>
      </c>
      <c r="K1108">
        <v>374.97</v>
      </c>
      <c r="L1108">
        <f t="shared" si="153"/>
        <v>67</v>
      </c>
      <c r="M1108">
        <f t="shared" si="154"/>
        <v>766.50000000000011</v>
      </c>
      <c r="N1108">
        <f t="shared" si="155"/>
        <v>1</v>
      </c>
      <c r="O1108">
        <f>IFERROR(E1108 / VLOOKUP(A1108, Baselines!A:B, 2, FALSE) * 100, 0)</f>
        <v>116.87843921960976</v>
      </c>
      <c r="P1108" s="6">
        <f t="shared" si="156"/>
        <v>0.64596221270162579</v>
      </c>
      <c r="Q1108">
        <f t="shared" si="157"/>
        <v>92.334999999999994</v>
      </c>
      <c r="R1108" s="6">
        <f t="shared" si="158"/>
        <v>0.92334999999999989</v>
      </c>
      <c r="S1108">
        <f t="shared" si="159"/>
        <v>0.97</v>
      </c>
      <c r="T1108">
        <f>COUNTIF($A$2:$A1108,A1108)-1</f>
        <v>66</v>
      </c>
      <c r="U1108" s="6">
        <f t="shared" si="160"/>
        <v>0.57855573282510475</v>
      </c>
      <c r="V1108" s="6" t="str">
        <f t="shared" si="161"/>
        <v>Needs Check</v>
      </c>
    </row>
    <row r="1109" spans="1:22" x14ac:dyDescent="0.25">
      <c r="A1109" t="s">
        <v>19</v>
      </c>
      <c r="B1109" s="5">
        <v>45396</v>
      </c>
      <c r="C1109">
        <v>4</v>
      </c>
      <c r="D1109">
        <v>4.8</v>
      </c>
      <c r="E1109">
        <v>36.9</v>
      </c>
      <c r="F1109">
        <v>0</v>
      </c>
      <c r="H1109">
        <v>0</v>
      </c>
      <c r="I1109">
        <v>0</v>
      </c>
      <c r="J1109">
        <v>0</v>
      </c>
      <c r="K1109">
        <v>47.35</v>
      </c>
      <c r="L1109">
        <f t="shared" si="153"/>
        <v>68</v>
      </c>
      <c r="M1109">
        <f t="shared" si="154"/>
        <v>771.30000000000007</v>
      </c>
      <c r="N1109">
        <f t="shared" si="155"/>
        <v>1</v>
      </c>
      <c r="O1109">
        <f>IFERROR(E1109 / VLOOKUP(A1109, Baselines!A:B, 2, FALSE) * 100, 0)</f>
        <v>121.83091545772882</v>
      </c>
      <c r="P1109" s="6">
        <f t="shared" si="156"/>
        <v>0.67333349290084721</v>
      </c>
      <c r="Q1109">
        <f t="shared" si="157"/>
        <v>92.286999999999992</v>
      </c>
      <c r="R1109" s="6">
        <f t="shared" si="158"/>
        <v>0.92286999999999997</v>
      </c>
      <c r="S1109">
        <f t="shared" si="159"/>
        <v>0.97</v>
      </c>
      <c r="T1109">
        <f>COUNTIF($A$2:$A1109,A1109)-1</f>
        <v>67</v>
      </c>
      <c r="U1109" s="6">
        <f t="shared" si="160"/>
        <v>0.60275730217560264</v>
      </c>
      <c r="V1109" s="6" t="str">
        <f t="shared" si="161"/>
        <v>Needs Check</v>
      </c>
    </row>
    <row r="1110" spans="1:22" x14ac:dyDescent="0.25">
      <c r="A1110" t="s">
        <v>19</v>
      </c>
      <c r="B1110" s="5">
        <v>45403</v>
      </c>
      <c r="C1110">
        <v>4</v>
      </c>
      <c r="D1110">
        <v>10</v>
      </c>
      <c r="E1110">
        <v>40.1</v>
      </c>
      <c r="F1110">
        <v>0</v>
      </c>
      <c r="H1110">
        <v>0</v>
      </c>
      <c r="I1110">
        <v>1</v>
      </c>
      <c r="J1110">
        <v>6</v>
      </c>
      <c r="K1110">
        <v>191.69</v>
      </c>
      <c r="L1110">
        <f t="shared" si="153"/>
        <v>69</v>
      </c>
      <c r="M1110">
        <f t="shared" si="154"/>
        <v>781.30000000000007</v>
      </c>
      <c r="N1110">
        <f t="shared" si="155"/>
        <v>2</v>
      </c>
      <c r="O1110">
        <f>IFERROR(E1110 / VLOOKUP(A1110, Baselines!A:B, 2, FALSE) * 100, 0)</f>
        <v>132.39619809904949</v>
      </c>
      <c r="P1110" s="6">
        <f t="shared" si="156"/>
        <v>0.73172555732585298</v>
      </c>
      <c r="Q1110">
        <f t="shared" si="157"/>
        <v>92.186999999999998</v>
      </c>
      <c r="R1110" s="6">
        <f t="shared" si="158"/>
        <v>0.92186999999999997</v>
      </c>
      <c r="S1110">
        <f t="shared" si="159"/>
        <v>0.94</v>
      </c>
      <c r="T1110">
        <f>COUNTIF($A$2:$A1110,A1110)-1</f>
        <v>68</v>
      </c>
      <c r="U1110" s="6">
        <f t="shared" si="160"/>
        <v>0.63408248916006504</v>
      </c>
      <c r="V1110" s="6" t="str">
        <f t="shared" si="161"/>
        <v>Needs Check</v>
      </c>
    </row>
    <row r="1111" spans="1:22" x14ac:dyDescent="0.25">
      <c r="A1111" t="s">
        <v>19</v>
      </c>
      <c r="B1111" s="5">
        <v>45410</v>
      </c>
      <c r="C1111">
        <v>4</v>
      </c>
      <c r="D1111">
        <v>8.8000000000000007</v>
      </c>
      <c r="E1111">
        <v>24.7</v>
      </c>
      <c r="F1111">
        <v>0</v>
      </c>
      <c r="H1111">
        <v>0</v>
      </c>
      <c r="I1111">
        <v>0</v>
      </c>
      <c r="J1111">
        <v>0</v>
      </c>
      <c r="K1111">
        <v>63.22</v>
      </c>
      <c r="L1111">
        <f t="shared" si="153"/>
        <v>70</v>
      </c>
      <c r="M1111">
        <f t="shared" si="154"/>
        <v>790.1</v>
      </c>
      <c r="N1111">
        <f t="shared" si="155"/>
        <v>2</v>
      </c>
      <c r="O1111">
        <f>IFERROR(E1111 / VLOOKUP(A1111, Baselines!A:B, 2, FALSE) * 100, 0)</f>
        <v>81.550775387693804</v>
      </c>
      <c r="P1111" s="6">
        <f t="shared" si="156"/>
        <v>0.45071374728051283</v>
      </c>
      <c r="Q1111">
        <f t="shared" si="157"/>
        <v>92.099000000000004</v>
      </c>
      <c r="R1111" s="6">
        <f t="shared" si="158"/>
        <v>0.92099000000000009</v>
      </c>
      <c r="S1111">
        <f t="shared" si="159"/>
        <v>0.94</v>
      </c>
      <c r="T1111">
        <f>COUNTIF($A$2:$A1111,A1111)-1</f>
        <v>69</v>
      </c>
      <c r="U1111" s="6">
        <f t="shared" si="160"/>
        <v>0.39019668286140674</v>
      </c>
      <c r="V1111" s="6" t="str">
        <f t="shared" si="161"/>
        <v>Needs Check</v>
      </c>
    </row>
    <row r="1112" spans="1:22" x14ac:dyDescent="0.25">
      <c r="A1112" t="s">
        <v>19</v>
      </c>
      <c r="B1112" s="5">
        <v>45417</v>
      </c>
      <c r="C1112">
        <v>3</v>
      </c>
      <c r="D1112">
        <v>15.6</v>
      </c>
      <c r="E1112">
        <v>13.1</v>
      </c>
      <c r="F1112">
        <v>0</v>
      </c>
      <c r="H1112">
        <v>0</v>
      </c>
      <c r="I1112">
        <v>0</v>
      </c>
      <c r="J1112">
        <v>0</v>
      </c>
      <c r="K1112">
        <v>296.70999999999998</v>
      </c>
      <c r="L1112">
        <f t="shared" si="153"/>
        <v>71</v>
      </c>
      <c r="M1112">
        <f t="shared" si="154"/>
        <v>805.7</v>
      </c>
      <c r="N1112">
        <f t="shared" si="155"/>
        <v>2</v>
      </c>
      <c r="O1112">
        <f>IFERROR(E1112 / VLOOKUP(A1112, Baselines!A:B, 2, FALSE) * 100, 0)</f>
        <v>43.251625812906433</v>
      </c>
      <c r="P1112" s="6">
        <f t="shared" si="156"/>
        <v>0.23904251373986715</v>
      </c>
      <c r="Q1112">
        <f t="shared" si="157"/>
        <v>91.942999999999998</v>
      </c>
      <c r="R1112" s="6">
        <f t="shared" si="158"/>
        <v>0.91942999999999997</v>
      </c>
      <c r="S1112">
        <f t="shared" si="159"/>
        <v>0.94</v>
      </c>
      <c r="T1112">
        <f>COUNTIF($A$2:$A1112,A1112)-1</f>
        <v>70</v>
      </c>
      <c r="U1112" s="6">
        <f t="shared" si="160"/>
        <v>0.20659588690337527</v>
      </c>
      <c r="V1112" s="6" t="str">
        <f t="shared" si="161"/>
        <v>Critical</v>
      </c>
    </row>
    <row r="1113" spans="1:22" x14ac:dyDescent="0.25">
      <c r="A1113" t="s">
        <v>19</v>
      </c>
      <c r="B1113" s="5">
        <v>45424</v>
      </c>
      <c r="C1113">
        <v>7</v>
      </c>
      <c r="D1113">
        <v>14.7</v>
      </c>
      <c r="E1113">
        <v>31.5</v>
      </c>
      <c r="F1113">
        <v>0</v>
      </c>
      <c r="H1113">
        <v>0</v>
      </c>
      <c r="I1113">
        <v>0</v>
      </c>
      <c r="J1113">
        <v>0</v>
      </c>
      <c r="K1113">
        <v>181.82</v>
      </c>
      <c r="L1113">
        <f t="shared" si="153"/>
        <v>72</v>
      </c>
      <c r="M1113">
        <f t="shared" si="154"/>
        <v>820.40000000000009</v>
      </c>
      <c r="N1113">
        <f t="shared" si="155"/>
        <v>2</v>
      </c>
      <c r="O1113">
        <f>IFERROR(E1113 / VLOOKUP(A1113, Baselines!A:B, 2, FALSE) * 100, 0)</f>
        <v>104.00200100050021</v>
      </c>
      <c r="P1113" s="6">
        <f t="shared" si="156"/>
        <v>0.57479688418365016</v>
      </c>
      <c r="Q1113">
        <f t="shared" si="157"/>
        <v>91.796000000000006</v>
      </c>
      <c r="R1113" s="6">
        <f t="shared" si="158"/>
        <v>0.91796000000000011</v>
      </c>
      <c r="S1113">
        <f t="shared" si="159"/>
        <v>0.94</v>
      </c>
      <c r="T1113">
        <f>COUNTIF($A$2:$A1113,A1113)-1</f>
        <v>71</v>
      </c>
      <c r="U1113" s="6">
        <f t="shared" si="160"/>
        <v>0.49598211493691013</v>
      </c>
      <c r="V1113" s="6" t="str">
        <f t="shared" si="161"/>
        <v>Needs Check</v>
      </c>
    </row>
    <row r="1114" spans="1:22" x14ac:dyDescent="0.25">
      <c r="A1114" t="s">
        <v>19</v>
      </c>
      <c r="B1114" s="5">
        <v>45431</v>
      </c>
      <c r="C1114">
        <v>1</v>
      </c>
      <c r="D1114">
        <v>3</v>
      </c>
      <c r="E1114">
        <v>46</v>
      </c>
      <c r="F1114">
        <v>0</v>
      </c>
      <c r="H1114">
        <v>0</v>
      </c>
      <c r="I1114">
        <v>0</v>
      </c>
      <c r="J1114">
        <v>0</v>
      </c>
      <c r="K1114">
        <v>44.9</v>
      </c>
      <c r="L1114">
        <f t="shared" si="153"/>
        <v>73</v>
      </c>
      <c r="M1114">
        <f t="shared" si="154"/>
        <v>823.40000000000009</v>
      </c>
      <c r="N1114">
        <f t="shared" si="155"/>
        <v>2</v>
      </c>
      <c r="O1114">
        <f>IFERROR(E1114 / VLOOKUP(A1114, Baselines!A:B, 2, FALSE) * 100, 0)</f>
        <v>151.87593796898443</v>
      </c>
      <c r="P1114" s="6">
        <f t="shared" si="156"/>
        <v>0.83938592610945728</v>
      </c>
      <c r="Q1114">
        <f t="shared" si="157"/>
        <v>91.766000000000005</v>
      </c>
      <c r="R1114" s="6">
        <f t="shared" si="158"/>
        <v>0.91766000000000003</v>
      </c>
      <c r="S1114">
        <f t="shared" si="159"/>
        <v>0.94</v>
      </c>
      <c r="T1114">
        <f>COUNTIF($A$2:$A1114,A1114)-1</f>
        <v>72</v>
      </c>
      <c r="U1114" s="6">
        <f t="shared" si="160"/>
        <v>0.72405463561638828</v>
      </c>
      <c r="V1114" s="6" t="str">
        <f t="shared" si="161"/>
        <v>Good</v>
      </c>
    </row>
    <row r="1115" spans="1:22" x14ac:dyDescent="0.25">
      <c r="A1115" t="s">
        <v>19</v>
      </c>
      <c r="B1115" s="5">
        <v>45438</v>
      </c>
      <c r="C1115">
        <v>2</v>
      </c>
      <c r="D1115">
        <v>6.4</v>
      </c>
      <c r="E1115">
        <v>11.2</v>
      </c>
      <c r="F1115">
        <v>0</v>
      </c>
      <c r="H1115">
        <v>0</v>
      </c>
      <c r="I1115">
        <v>0</v>
      </c>
      <c r="J1115">
        <v>0</v>
      </c>
      <c r="K1115">
        <v>68.430000000000007</v>
      </c>
      <c r="L1115">
        <f t="shared" si="153"/>
        <v>74</v>
      </c>
      <c r="M1115">
        <f t="shared" si="154"/>
        <v>829.80000000000007</v>
      </c>
      <c r="N1115">
        <f t="shared" si="155"/>
        <v>2</v>
      </c>
      <c r="O1115">
        <f>IFERROR(E1115 / VLOOKUP(A1115, Baselines!A:B, 2, FALSE) * 100, 0)</f>
        <v>36.978489244622295</v>
      </c>
      <c r="P1115" s="6">
        <f t="shared" si="156"/>
        <v>0.20437222548752002</v>
      </c>
      <c r="Q1115">
        <f t="shared" si="157"/>
        <v>91.701999999999998</v>
      </c>
      <c r="R1115" s="6">
        <f t="shared" si="158"/>
        <v>0.91701999999999995</v>
      </c>
      <c r="S1115">
        <f t="shared" si="159"/>
        <v>0.94</v>
      </c>
      <c r="T1115">
        <f>COUNTIF($A$2:$A1115,A1115)-1</f>
        <v>73</v>
      </c>
      <c r="U1115" s="6">
        <f t="shared" si="160"/>
        <v>0.17616861312357165</v>
      </c>
      <c r="V1115" s="6" t="str">
        <f t="shared" si="161"/>
        <v>Critical</v>
      </c>
    </row>
    <row r="1116" spans="1:22" x14ac:dyDescent="0.25">
      <c r="A1116" t="s">
        <v>19</v>
      </c>
      <c r="B1116" s="5">
        <v>45445</v>
      </c>
      <c r="C1116">
        <v>2</v>
      </c>
      <c r="D1116">
        <v>10</v>
      </c>
      <c r="E1116">
        <v>45.9</v>
      </c>
      <c r="F1116">
        <v>0</v>
      </c>
      <c r="H1116">
        <v>0</v>
      </c>
      <c r="I1116">
        <v>1</v>
      </c>
      <c r="J1116">
        <v>5</v>
      </c>
      <c r="K1116">
        <v>59.12</v>
      </c>
      <c r="L1116">
        <f t="shared" si="153"/>
        <v>75</v>
      </c>
      <c r="M1116">
        <f t="shared" si="154"/>
        <v>839.80000000000007</v>
      </c>
      <c r="N1116">
        <f t="shared" si="155"/>
        <v>3</v>
      </c>
      <c r="O1116">
        <f>IFERROR(E1116 / VLOOKUP(A1116, Baselines!A:B, 2, FALSE) * 100, 0)</f>
        <v>151.54577288644316</v>
      </c>
      <c r="P1116" s="6">
        <f t="shared" si="156"/>
        <v>0.83756117409617581</v>
      </c>
      <c r="Q1116">
        <f t="shared" si="157"/>
        <v>91.60199999999999</v>
      </c>
      <c r="R1116" s="6">
        <f t="shared" si="158"/>
        <v>0.91601999999999995</v>
      </c>
      <c r="S1116">
        <f t="shared" si="159"/>
        <v>0.91</v>
      </c>
      <c r="T1116">
        <f>COUNTIF($A$2:$A1116,A1116)-1</f>
        <v>74</v>
      </c>
      <c r="U1116" s="6">
        <f t="shared" si="160"/>
        <v>0.69817273589297679</v>
      </c>
      <c r="V1116" s="6" t="str">
        <f t="shared" si="161"/>
        <v>Needs Check</v>
      </c>
    </row>
    <row r="1117" spans="1:22" x14ac:dyDescent="0.25">
      <c r="A1117" t="s">
        <v>19</v>
      </c>
      <c r="B1117" s="5">
        <v>45452</v>
      </c>
      <c r="C1117">
        <v>1</v>
      </c>
      <c r="D1117">
        <v>3.8</v>
      </c>
      <c r="E1117">
        <v>25.5</v>
      </c>
      <c r="F1117">
        <v>0</v>
      </c>
      <c r="H1117">
        <v>0</v>
      </c>
      <c r="I1117">
        <v>1</v>
      </c>
      <c r="J1117">
        <v>3</v>
      </c>
      <c r="K1117">
        <v>59.74</v>
      </c>
      <c r="L1117">
        <f t="shared" si="153"/>
        <v>76</v>
      </c>
      <c r="M1117">
        <f t="shared" si="154"/>
        <v>843.6</v>
      </c>
      <c r="N1117">
        <f t="shared" si="155"/>
        <v>4</v>
      </c>
      <c r="O1117">
        <f>IFERROR(E1117 / VLOOKUP(A1117, Baselines!A:B, 2, FALSE) * 100, 0)</f>
        <v>84.192096048023984</v>
      </c>
      <c r="P1117" s="6">
        <f t="shared" si="156"/>
        <v>0.46531176338676439</v>
      </c>
      <c r="Q1117">
        <f t="shared" si="157"/>
        <v>91.564000000000007</v>
      </c>
      <c r="R1117" s="6">
        <f t="shared" si="158"/>
        <v>0.91564000000000012</v>
      </c>
      <c r="S1117">
        <f t="shared" si="159"/>
        <v>0.88</v>
      </c>
      <c r="T1117">
        <f>COUNTIF($A$2:$A1117,A1117)-1</f>
        <v>75</v>
      </c>
      <c r="U1117" s="6">
        <f t="shared" si="160"/>
        <v>0.37493109546416215</v>
      </c>
      <c r="V1117" s="6" t="str">
        <f t="shared" si="161"/>
        <v>Needs Check</v>
      </c>
    </row>
    <row r="1118" spans="1:22" x14ac:dyDescent="0.25">
      <c r="A1118" t="s">
        <v>19</v>
      </c>
      <c r="B1118" s="5">
        <v>45459</v>
      </c>
      <c r="C1118">
        <v>3</v>
      </c>
      <c r="D1118">
        <v>2.1</v>
      </c>
      <c r="E1118">
        <v>34.4</v>
      </c>
      <c r="F1118">
        <v>0</v>
      </c>
      <c r="H1118">
        <v>0</v>
      </c>
      <c r="I1118">
        <v>0</v>
      </c>
      <c r="J1118">
        <v>0</v>
      </c>
      <c r="K1118">
        <v>33.15</v>
      </c>
      <c r="L1118">
        <f t="shared" si="153"/>
        <v>77</v>
      </c>
      <c r="M1118">
        <f t="shared" si="154"/>
        <v>845.7</v>
      </c>
      <c r="N1118">
        <f t="shared" si="155"/>
        <v>4</v>
      </c>
      <c r="O1118">
        <f>IFERROR(E1118 / VLOOKUP(A1118, Baselines!A:B, 2, FALSE) * 100, 0)</f>
        <v>113.57678839419705</v>
      </c>
      <c r="P1118" s="6">
        <f t="shared" si="156"/>
        <v>0.62771469256881152</v>
      </c>
      <c r="Q1118">
        <f t="shared" si="157"/>
        <v>91.542999999999992</v>
      </c>
      <c r="R1118" s="6">
        <f t="shared" si="158"/>
        <v>0.91542999999999997</v>
      </c>
      <c r="S1118">
        <f t="shared" si="159"/>
        <v>0.88</v>
      </c>
      <c r="T1118">
        <f>COUNTIF($A$2:$A1118,A1118)-1</f>
        <v>76</v>
      </c>
      <c r="U1118" s="6">
        <f t="shared" si="160"/>
        <v>0.50567339769607511</v>
      </c>
      <c r="V1118" s="6" t="str">
        <f t="shared" si="161"/>
        <v>Needs Check</v>
      </c>
    </row>
    <row r="1119" spans="1:22" x14ac:dyDescent="0.25">
      <c r="A1119" t="s">
        <v>19</v>
      </c>
      <c r="B1119" s="5">
        <v>45466</v>
      </c>
      <c r="C1119">
        <v>2</v>
      </c>
      <c r="D1119">
        <v>4</v>
      </c>
      <c r="E1119">
        <v>45.8</v>
      </c>
      <c r="F1119">
        <v>0</v>
      </c>
      <c r="H1119">
        <v>0</v>
      </c>
      <c r="I1119">
        <v>0</v>
      </c>
      <c r="J1119">
        <v>0</v>
      </c>
      <c r="K1119">
        <v>38.340000000000003</v>
      </c>
      <c r="L1119">
        <f t="shared" si="153"/>
        <v>78</v>
      </c>
      <c r="M1119">
        <f t="shared" si="154"/>
        <v>849.7</v>
      </c>
      <c r="N1119">
        <f t="shared" si="155"/>
        <v>4</v>
      </c>
      <c r="O1119">
        <f>IFERROR(E1119 / VLOOKUP(A1119, Baselines!A:B, 2, FALSE) * 100, 0)</f>
        <v>151.21560780390189</v>
      </c>
      <c r="P1119" s="6">
        <f t="shared" si="156"/>
        <v>0.83573642208289434</v>
      </c>
      <c r="Q1119">
        <f t="shared" si="157"/>
        <v>91.503</v>
      </c>
      <c r="R1119" s="6">
        <f t="shared" si="158"/>
        <v>0.91503000000000001</v>
      </c>
      <c r="S1119">
        <f t="shared" si="159"/>
        <v>0.88</v>
      </c>
      <c r="T1119">
        <f>COUNTIF($A$2:$A1119,A1119)-1</f>
        <v>77</v>
      </c>
      <c r="U1119" s="6">
        <f t="shared" si="160"/>
        <v>0.67295703050268951</v>
      </c>
      <c r="V1119" s="6" t="str">
        <f t="shared" si="161"/>
        <v>Needs Check</v>
      </c>
    </row>
    <row r="1120" spans="1:22" x14ac:dyDescent="0.25">
      <c r="A1120" t="s">
        <v>19</v>
      </c>
      <c r="B1120" s="5">
        <v>45473</v>
      </c>
      <c r="C1120">
        <v>0</v>
      </c>
      <c r="D1120">
        <v>0</v>
      </c>
      <c r="E1120">
        <v>0</v>
      </c>
      <c r="F1120">
        <v>0</v>
      </c>
      <c r="H1120">
        <v>0</v>
      </c>
      <c r="I1120">
        <v>0</v>
      </c>
      <c r="J1120">
        <v>0</v>
      </c>
      <c r="K1120">
        <v>0</v>
      </c>
      <c r="L1120">
        <f t="shared" si="153"/>
        <v>79</v>
      </c>
      <c r="M1120">
        <f t="shared" si="154"/>
        <v>849.7</v>
      </c>
      <c r="N1120">
        <f t="shared" si="155"/>
        <v>4</v>
      </c>
      <c r="O1120">
        <f>IFERROR(E1120 / VLOOKUP(A1120, Baselines!A:B, 2, FALSE) * 100, 0)</f>
        <v>0</v>
      </c>
      <c r="P1120" s="6">
        <f t="shared" si="156"/>
        <v>0</v>
      </c>
      <c r="Q1120">
        <f t="shared" si="157"/>
        <v>91.503</v>
      </c>
      <c r="R1120" s="6">
        <f t="shared" si="158"/>
        <v>0.91503000000000001</v>
      </c>
      <c r="S1120">
        <f t="shared" si="159"/>
        <v>0.88</v>
      </c>
      <c r="T1120">
        <f>COUNTIF($A$2:$A1120,A1120)-1</f>
        <v>78</v>
      </c>
      <c r="U1120" s="6">
        <f t="shared" si="160"/>
        <v>0</v>
      </c>
      <c r="V1120" s="6" t="str">
        <f t="shared" si="161"/>
        <v>Critical</v>
      </c>
    </row>
    <row r="1121" spans="1:22" x14ac:dyDescent="0.25">
      <c r="A1121" t="s">
        <v>19</v>
      </c>
      <c r="B1121" s="5">
        <v>45480</v>
      </c>
      <c r="C1121">
        <v>6</v>
      </c>
      <c r="D1121">
        <v>17.399999999999999</v>
      </c>
      <c r="E1121">
        <v>30.2</v>
      </c>
      <c r="F1121">
        <v>0</v>
      </c>
      <c r="H1121">
        <v>0</v>
      </c>
      <c r="I1121">
        <v>0</v>
      </c>
      <c r="J1121">
        <v>0</v>
      </c>
      <c r="K1121">
        <v>197.92</v>
      </c>
      <c r="L1121">
        <f t="shared" si="153"/>
        <v>80</v>
      </c>
      <c r="M1121">
        <f t="shared" si="154"/>
        <v>867.1</v>
      </c>
      <c r="N1121">
        <f t="shared" si="155"/>
        <v>4</v>
      </c>
      <c r="O1121">
        <f>IFERROR(E1121 / VLOOKUP(A1121, Baselines!A:B, 2, FALSE) * 100, 0)</f>
        <v>99.709854927463695</v>
      </c>
      <c r="P1121" s="6">
        <f t="shared" si="156"/>
        <v>0.55107510801099147</v>
      </c>
      <c r="Q1121">
        <f t="shared" si="157"/>
        <v>91.329000000000008</v>
      </c>
      <c r="R1121" s="6">
        <f t="shared" si="158"/>
        <v>0.91329000000000005</v>
      </c>
      <c r="S1121">
        <f t="shared" si="159"/>
        <v>0.88</v>
      </c>
      <c r="T1121">
        <f>COUNTIF($A$2:$A1121,A1121)-1</f>
        <v>79</v>
      </c>
      <c r="U1121" s="6">
        <f t="shared" si="160"/>
        <v>0.44289641914791544</v>
      </c>
      <c r="V1121" s="6" t="str">
        <f t="shared" si="161"/>
        <v>Needs Check</v>
      </c>
    </row>
    <row r="1122" spans="1:22" x14ac:dyDescent="0.25">
      <c r="A1122" t="s">
        <v>19</v>
      </c>
      <c r="B1122" s="5">
        <v>45487</v>
      </c>
      <c r="C1122">
        <v>2</v>
      </c>
      <c r="D1122">
        <v>4</v>
      </c>
      <c r="E1122">
        <v>20.2</v>
      </c>
      <c r="F1122">
        <v>0</v>
      </c>
      <c r="H1122">
        <v>0</v>
      </c>
      <c r="I1122">
        <v>0</v>
      </c>
      <c r="J1122">
        <v>0</v>
      </c>
      <c r="K1122">
        <v>35.71</v>
      </c>
      <c r="L1122">
        <f t="shared" si="153"/>
        <v>81</v>
      </c>
      <c r="M1122">
        <f t="shared" si="154"/>
        <v>871.1</v>
      </c>
      <c r="N1122">
        <f t="shared" si="155"/>
        <v>4</v>
      </c>
      <c r="O1122">
        <f>IFERROR(E1122 / VLOOKUP(A1122, Baselines!A:B, 2, FALSE) * 100, 0)</f>
        <v>66.693346673336634</v>
      </c>
      <c r="P1122" s="6">
        <f t="shared" si="156"/>
        <v>0.36859990668284859</v>
      </c>
      <c r="Q1122">
        <f t="shared" si="157"/>
        <v>91.289000000000001</v>
      </c>
      <c r="R1122" s="6">
        <f t="shared" si="158"/>
        <v>0.91288999999999998</v>
      </c>
      <c r="S1122">
        <f t="shared" si="159"/>
        <v>0.88</v>
      </c>
      <c r="T1122">
        <f>COUNTIF($A$2:$A1122,A1122)-1</f>
        <v>80</v>
      </c>
      <c r="U1122" s="6">
        <f t="shared" si="160"/>
        <v>0.29611222855430097</v>
      </c>
      <c r="V1122" s="6" t="str">
        <f t="shared" si="161"/>
        <v>Critical</v>
      </c>
    </row>
    <row r="1123" spans="1:22" x14ac:dyDescent="0.25">
      <c r="A1123" t="s">
        <v>19</v>
      </c>
      <c r="B1123" s="5">
        <v>45494</v>
      </c>
      <c r="C1123">
        <v>0</v>
      </c>
      <c r="D1123">
        <v>0</v>
      </c>
      <c r="E1123">
        <v>0</v>
      </c>
      <c r="F1123">
        <v>0</v>
      </c>
      <c r="H1123">
        <v>0</v>
      </c>
      <c r="I1123">
        <v>0</v>
      </c>
      <c r="J1123">
        <v>0</v>
      </c>
      <c r="K1123">
        <v>0</v>
      </c>
      <c r="L1123">
        <f t="shared" si="153"/>
        <v>82</v>
      </c>
      <c r="M1123">
        <f t="shared" si="154"/>
        <v>871.1</v>
      </c>
      <c r="N1123">
        <f t="shared" si="155"/>
        <v>4</v>
      </c>
      <c r="O1123">
        <f>IFERROR(E1123 / VLOOKUP(A1123, Baselines!A:B, 2, FALSE) * 100, 0)</f>
        <v>0</v>
      </c>
      <c r="P1123" s="6">
        <f t="shared" si="156"/>
        <v>0</v>
      </c>
      <c r="Q1123">
        <f t="shared" si="157"/>
        <v>91.289000000000001</v>
      </c>
      <c r="R1123" s="6">
        <f t="shared" si="158"/>
        <v>0.91288999999999998</v>
      </c>
      <c r="S1123">
        <f t="shared" si="159"/>
        <v>0.88</v>
      </c>
      <c r="T1123">
        <f>COUNTIF($A$2:$A1123,A1123)-1</f>
        <v>81</v>
      </c>
      <c r="U1123" s="6">
        <f t="shared" si="160"/>
        <v>0</v>
      </c>
      <c r="V1123" s="6" t="str">
        <f t="shared" si="161"/>
        <v>Critical</v>
      </c>
    </row>
    <row r="1124" spans="1:22" x14ac:dyDescent="0.25">
      <c r="A1124" t="s">
        <v>19</v>
      </c>
      <c r="B1124" s="5">
        <v>45501</v>
      </c>
      <c r="C1124">
        <v>3</v>
      </c>
      <c r="D1124">
        <v>9</v>
      </c>
      <c r="E1124">
        <v>41.4</v>
      </c>
      <c r="F1124">
        <v>0</v>
      </c>
      <c r="H1124">
        <v>0</v>
      </c>
      <c r="I1124">
        <v>0</v>
      </c>
      <c r="J1124">
        <v>0</v>
      </c>
      <c r="K1124">
        <v>132.87</v>
      </c>
      <c r="L1124">
        <f t="shared" si="153"/>
        <v>83</v>
      </c>
      <c r="M1124">
        <f t="shared" si="154"/>
        <v>880.1</v>
      </c>
      <c r="N1124">
        <f t="shared" si="155"/>
        <v>4</v>
      </c>
      <c r="O1124">
        <f>IFERROR(E1124 / VLOOKUP(A1124, Baselines!A:B, 2, FALSE) * 100, 0)</f>
        <v>136.688344172086</v>
      </c>
      <c r="P1124" s="6">
        <f t="shared" si="156"/>
        <v>0.75544733349851168</v>
      </c>
      <c r="Q1124">
        <f t="shared" si="157"/>
        <v>91.198999999999998</v>
      </c>
      <c r="R1124" s="6">
        <f t="shared" si="158"/>
        <v>0.91198999999999997</v>
      </c>
      <c r="S1124">
        <f t="shared" si="159"/>
        <v>0.88</v>
      </c>
      <c r="T1124">
        <f>COUNTIF($A$2:$A1124,A1124)-1</f>
        <v>82</v>
      </c>
      <c r="U1124" s="6">
        <f t="shared" si="160"/>
        <v>0.60628516403603072</v>
      </c>
      <c r="V1124" s="6" t="str">
        <f t="shared" si="161"/>
        <v>Needs Check</v>
      </c>
    </row>
    <row r="1125" spans="1:22" x14ac:dyDescent="0.25">
      <c r="A1125" t="s">
        <v>19</v>
      </c>
      <c r="B1125" s="5">
        <v>45508</v>
      </c>
      <c r="C1125">
        <v>5</v>
      </c>
      <c r="D1125">
        <v>9</v>
      </c>
      <c r="E1125">
        <v>33.799999999999997</v>
      </c>
      <c r="F1125">
        <v>0</v>
      </c>
      <c r="H1125">
        <v>0</v>
      </c>
      <c r="I1125">
        <v>0</v>
      </c>
      <c r="J1125">
        <v>0</v>
      </c>
      <c r="K1125">
        <v>112.82</v>
      </c>
      <c r="L1125">
        <f t="shared" si="153"/>
        <v>84</v>
      </c>
      <c r="M1125">
        <f t="shared" si="154"/>
        <v>889.1</v>
      </c>
      <c r="N1125">
        <f t="shared" si="155"/>
        <v>4</v>
      </c>
      <c r="O1125">
        <f>IFERROR(E1125 / VLOOKUP(A1125, Baselines!A:B, 2, FALSE) * 100, 0)</f>
        <v>111.59579789894943</v>
      </c>
      <c r="P1125" s="6">
        <f t="shared" si="156"/>
        <v>0.61676618048912291</v>
      </c>
      <c r="Q1125">
        <f t="shared" si="157"/>
        <v>91.108999999999995</v>
      </c>
      <c r="R1125" s="6">
        <f t="shared" si="158"/>
        <v>0.91108999999999996</v>
      </c>
      <c r="S1125">
        <f t="shared" si="159"/>
        <v>0.88</v>
      </c>
      <c r="T1125">
        <f>COUNTIF($A$2:$A1125,A1125)-1</f>
        <v>83</v>
      </c>
      <c r="U1125" s="6">
        <f t="shared" si="160"/>
        <v>0.49449795945601477</v>
      </c>
      <c r="V1125" s="6" t="str">
        <f t="shared" si="161"/>
        <v>Needs Check</v>
      </c>
    </row>
    <row r="1126" spans="1:22" x14ac:dyDescent="0.25">
      <c r="A1126" t="s">
        <v>19</v>
      </c>
      <c r="B1126" s="5">
        <v>45515</v>
      </c>
      <c r="C1126">
        <v>4</v>
      </c>
      <c r="D1126">
        <v>21.2</v>
      </c>
      <c r="E1126">
        <v>39.4</v>
      </c>
      <c r="F1126">
        <v>0</v>
      </c>
      <c r="H1126">
        <v>0</v>
      </c>
      <c r="I1126">
        <v>0</v>
      </c>
      <c r="J1126">
        <v>0</v>
      </c>
      <c r="K1126">
        <v>241.34</v>
      </c>
      <c r="L1126">
        <f t="shared" si="153"/>
        <v>85</v>
      </c>
      <c r="M1126">
        <f t="shared" si="154"/>
        <v>910.30000000000007</v>
      </c>
      <c r="N1126">
        <f t="shared" si="155"/>
        <v>4</v>
      </c>
      <c r="O1126">
        <f>IFERROR(E1126 / VLOOKUP(A1126, Baselines!A:B, 2, FALSE) * 100, 0)</f>
        <v>130.08504252126059</v>
      </c>
      <c r="P1126" s="6">
        <f t="shared" si="156"/>
        <v>0.71895229323288301</v>
      </c>
      <c r="Q1126">
        <f t="shared" si="157"/>
        <v>90.896999999999991</v>
      </c>
      <c r="R1126" s="6">
        <f t="shared" si="158"/>
        <v>0.90896999999999994</v>
      </c>
      <c r="S1126">
        <f t="shared" si="159"/>
        <v>0.88</v>
      </c>
      <c r="T1126">
        <f>COUNTIF($A$2:$A1126,A1126)-1</f>
        <v>84</v>
      </c>
      <c r="U1126" s="6">
        <f t="shared" si="160"/>
        <v>0.57508533806230644</v>
      </c>
      <c r="V1126" s="6" t="str">
        <f t="shared" si="161"/>
        <v>Needs Check</v>
      </c>
    </row>
    <row r="1127" spans="1:22" x14ac:dyDescent="0.25">
      <c r="A1127" t="s">
        <v>19</v>
      </c>
      <c r="B1127" s="5">
        <v>45522</v>
      </c>
      <c r="C1127">
        <v>2</v>
      </c>
      <c r="D1127">
        <v>10.8</v>
      </c>
      <c r="E1127">
        <v>40.6</v>
      </c>
      <c r="F1127">
        <v>0</v>
      </c>
      <c r="H1127">
        <v>0</v>
      </c>
      <c r="I1127">
        <v>0</v>
      </c>
      <c r="J1127">
        <v>0</v>
      </c>
      <c r="K1127">
        <v>213.62</v>
      </c>
      <c r="L1127">
        <f t="shared" si="153"/>
        <v>86</v>
      </c>
      <c r="M1127">
        <f t="shared" si="154"/>
        <v>921.1</v>
      </c>
      <c r="N1127">
        <f t="shared" si="155"/>
        <v>4</v>
      </c>
      <c r="O1127">
        <f>IFERROR(E1127 / VLOOKUP(A1127, Baselines!A:B, 2, FALSE) * 100, 0)</f>
        <v>134.04702351175584</v>
      </c>
      <c r="P1127" s="6">
        <f t="shared" si="156"/>
        <v>0.74084931739226023</v>
      </c>
      <c r="Q1127">
        <f t="shared" si="157"/>
        <v>90.789000000000001</v>
      </c>
      <c r="R1127" s="6">
        <f t="shared" si="158"/>
        <v>0.90788999999999997</v>
      </c>
      <c r="S1127">
        <f t="shared" si="159"/>
        <v>0.88</v>
      </c>
      <c r="T1127">
        <f>COUNTIF($A$2:$A1127,A1127)-1</f>
        <v>85</v>
      </c>
      <c r="U1127" s="6">
        <f t="shared" si="160"/>
        <v>0.59189652435518803</v>
      </c>
      <c r="V1127" s="6" t="str">
        <f t="shared" si="161"/>
        <v>Needs Check</v>
      </c>
    </row>
    <row r="1128" spans="1:22" x14ac:dyDescent="0.25">
      <c r="A1128" t="s">
        <v>19</v>
      </c>
      <c r="B1128" s="5">
        <v>45529</v>
      </c>
      <c r="C1128">
        <v>7</v>
      </c>
      <c r="D1128">
        <v>25.9</v>
      </c>
      <c r="E1128">
        <v>15.3</v>
      </c>
      <c r="F1128">
        <v>0</v>
      </c>
      <c r="H1128">
        <v>0</v>
      </c>
      <c r="I1128">
        <v>0</v>
      </c>
      <c r="J1128">
        <v>0</v>
      </c>
      <c r="K1128">
        <v>304.10000000000002</v>
      </c>
      <c r="L1128">
        <f t="shared" si="153"/>
        <v>87</v>
      </c>
      <c r="M1128">
        <f t="shared" si="154"/>
        <v>947</v>
      </c>
      <c r="N1128">
        <f t="shared" si="155"/>
        <v>4</v>
      </c>
      <c r="O1128">
        <f>IFERROR(E1128 / VLOOKUP(A1128, Baselines!A:B, 2, FALSE) * 100, 0)</f>
        <v>50.515257628814389</v>
      </c>
      <c r="P1128" s="6">
        <f t="shared" si="156"/>
        <v>0.27918705803205862</v>
      </c>
      <c r="Q1128">
        <f t="shared" si="157"/>
        <v>90.53</v>
      </c>
      <c r="R1128" s="6">
        <f t="shared" si="158"/>
        <v>0.90529999999999999</v>
      </c>
      <c r="S1128">
        <f t="shared" si="159"/>
        <v>0.88</v>
      </c>
      <c r="T1128">
        <f>COUNTIF($A$2:$A1128,A1128)-1</f>
        <v>86</v>
      </c>
      <c r="U1128" s="6">
        <f t="shared" si="160"/>
        <v>0.22241827840005196</v>
      </c>
      <c r="V1128" s="6" t="str">
        <f t="shared" si="161"/>
        <v>Critical</v>
      </c>
    </row>
    <row r="1129" spans="1:22" x14ac:dyDescent="0.25">
      <c r="A1129" t="s">
        <v>19</v>
      </c>
      <c r="B1129" s="5">
        <v>45536</v>
      </c>
      <c r="C1129">
        <v>2</v>
      </c>
      <c r="D1129">
        <v>3.8</v>
      </c>
      <c r="E1129">
        <v>19.3</v>
      </c>
      <c r="F1129">
        <v>0</v>
      </c>
      <c r="H1129">
        <v>0</v>
      </c>
      <c r="I1129">
        <v>0</v>
      </c>
      <c r="J1129">
        <v>0</v>
      </c>
      <c r="K1129">
        <v>75.23</v>
      </c>
      <c r="L1129">
        <f t="shared" si="153"/>
        <v>88</v>
      </c>
      <c r="M1129">
        <f t="shared" si="154"/>
        <v>950.8</v>
      </c>
      <c r="N1129">
        <f t="shared" si="155"/>
        <v>4</v>
      </c>
      <c r="O1129">
        <f>IFERROR(E1129 / VLOOKUP(A1129, Baselines!A:B, 2, FALSE) * 100, 0)</f>
        <v>63.721860930465212</v>
      </c>
      <c r="P1129" s="6">
        <f t="shared" si="156"/>
        <v>0.35217713856331578</v>
      </c>
      <c r="Q1129">
        <f t="shared" si="157"/>
        <v>90.49199999999999</v>
      </c>
      <c r="R1129" s="6">
        <f t="shared" si="158"/>
        <v>0.90491999999999995</v>
      </c>
      <c r="S1129">
        <f t="shared" si="159"/>
        <v>0.88</v>
      </c>
      <c r="T1129">
        <f>COUNTIF($A$2:$A1129,A1129)-1</f>
        <v>87</v>
      </c>
      <c r="U1129" s="6">
        <f t="shared" si="160"/>
        <v>0.28044907988126982</v>
      </c>
      <c r="V1129" s="6" t="str">
        <f t="shared" si="161"/>
        <v>Critical</v>
      </c>
    </row>
    <row r="1130" spans="1:22" x14ac:dyDescent="0.25">
      <c r="A1130" t="s">
        <v>19</v>
      </c>
      <c r="B1130" s="5">
        <v>45543</v>
      </c>
      <c r="C1130">
        <v>6</v>
      </c>
      <c r="D1130">
        <v>26.4</v>
      </c>
      <c r="E1130">
        <v>17</v>
      </c>
      <c r="F1130">
        <v>0</v>
      </c>
      <c r="H1130">
        <v>0</v>
      </c>
      <c r="I1130">
        <v>0</v>
      </c>
      <c r="J1130">
        <v>0</v>
      </c>
      <c r="K1130">
        <v>352.47</v>
      </c>
      <c r="L1130">
        <f t="shared" si="153"/>
        <v>89</v>
      </c>
      <c r="M1130">
        <f t="shared" si="154"/>
        <v>977.19999999999993</v>
      </c>
      <c r="N1130">
        <f t="shared" si="155"/>
        <v>4</v>
      </c>
      <c r="O1130">
        <f>IFERROR(E1130 / VLOOKUP(A1130, Baselines!A:B, 2, FALSE) * 100, 0)</f>
        <v>56.128064032015992</v>
      </c>
      <c r="P1130" s="6">
        <f t="shared" si="156"/>
        <v>0.31020784225784293</v>
      </c>
      <c r="Q1130">
        <f t="shared" si="157"/>
        <v>90.227999999999994</v>
      </c>
      <c r="R1130" s="6">
        <f t="shared" si="158"/>
        <v>0.90227999999999997</v>
      </c>
      <c r="S1130">
        <f t="shared" si="159"/>
        <v>0.88</v>
      </c>
      <c r="T1130">
        <f>COUNTIF($A$2:$A1130,A1130)-1</f>
        <v>88</v>
      </c>
      <c r="U1130" s="6">
        <f t="shared" si="160"/>
        <v>0.24630701208291772</v>
      </c>
      <c r="V1130" s="6" t="str">
        <f t="shared" si="161"/>
        <v>Critical</v>
      </c>
    </row>
    <row r="1131" spans="1:22" x14ac:dyDescent="0.25">
      <c r="A1131" t="s">
        <v>19</v>
      </c>
      <c r="B1131" s="5">
        <v>45550</v>
      </c>
      <c r="C1131">
        <v>3</v>
      </c>
      <c r="D1131">
        <v>11.4</v>
      </c>
      <c r="E1131">
        <v>16.5</v>
      </c>
      <c r="F1131">
        <v>0</v>
      </c>
      <c r="H1131">
        <v>0</v>
      </c>
      <c r="I1131">
        <v>0</v>
      </c>
      <c r="J1131">
        <v>0</v>
      </c>
      <c r="K1131">
        <v>74.650000000000006</v>
      </c>
      <c r="L1131">
        <f t="shared" si="153"/>
        <v>90</v>
      </c>
      <c r="M1131">
        <f t="shared" si="154"/>
        <v>988.59999999999991</v>
      </c>
      <c r="N1131">
        <f t="shared" si="155"/>
        <v>4</v>
      </c>
      <c r="O1131">
        <f>IFERROR(E1131 / VLOOKUP(A1131, Baselines!A:B, 2, FALSE) * 100, 0)</f>
        <v>54.477238619309631</v>
      </c>
      <c r="P1131" s="6">
        <f t="shared" si="156"/>
        <v>0.30108408219143573</v>
      </c>
      <c r="Q1131">
        <f t="shared" si="157"/>
        <v>90.114000000000004</v>
      </c>
      <c r="R1131" s="6">
        <f t="shared" si="158"/>
        <v>0.90114000000000005</v>
      </c>
      <c r="S1131">
        <f t="shared" si="159"/>
        <v>0.88</v>
      </c>
      <c r="T1131">
        <f>COUNTIF($A$2:$A1131,A1131)-1</f>
        <v>89</v>
      </c>
      <c r="U1131" s="6">
        <f t="shared" si="160"/>
        <v>0.23876064064687155</v>
      </c>
      <c r="V1131" s="6" t="str">
        <f t="shared" si="161"/>
        <v>Critical</v>
      </c>
    </row>
    <row r="1132" spans="1:22" x14ac:dyDescent="0.25">
      <c r="A1132" t="s">
        <v>19</v>
      </c>
      <c r="B1132" s="5">
        <v>45557</v>
      </c>
      <c r="C1132">
        <v>1</v>
      </c>
      <c r="D1132">
        <v>5.9</v>
      </c>
      <c r="E1132">
        <v>36.4</v>
      </c>
      <c r="F1132">
        <v>0</v>
      </c>
      <c r="H1132">
        <v>0</v>
      </c>
      <c r="I1132">
        <v>0</v>
      </c>
      <c r="J1132">
        <v>0</v>
      </c>
      <c r="K1132">
        <v>101.8</v>
      </c>
      <c r="L1132">
        <f t="shared" si="153"/>
        <v>91</v>
      </c>
      <c r="M1132">
        <f t="shared" si="154"/>
        <v>994.49999999999989</v>
      </c>
      <c r="N1132">
        <f t="shared" si="155"/>
        <v>4</v>
      </c>
      <c r="O1132">
        <f>IFERROR(E1132 / VLOOKUP(A1132, Baselines!A:B, 2, FALSE) * 100, 0)</f>
        <v>120.18009004502245</v>
      </c>
      <c r="P1132" s="6">
        <f t="shared" si="156"/>
        <v>0.66420973283444007</v>
      </c>
      <c r="Q1132">
        <f t="shared" si="157"/>
        <v>90.054999999999993</v>
      </c>
      <c r="R1132" s="6">
        <f t="shared" si="158"/>
        <v>0.90054999999999996</v>
      </c>
      <c r="S1132">
        <f t="shared" si="159"/>
        <v>0.88</v>
      </c>
      <c r="T1132">
        <f>COUNTIF($A$2:$A1132,A1132)-1</f>
        <v>90</v>
      </c>
      <c r="U1132" s="6">
        <f t="shared" si="160"/>
        <v>0.52637558591556843</v>
      </c>
      <c r="V1132" s="6" t="str">
        <f t="shared" si="161"/>
        <v>Needs Check</v>
      </c>
    </row>
    <row r="1133" spans="1:22" x14ac:dyDescent="0.25">
      <c r="A1133" t="s">
        <v>19</v>
      </c>
      <c r="B1133" s="5">
        <v>45564</v>
      </c>
      <c r="C1133">
        <v>3</v>
      </c>
      <c r="D1133">
        <v>17.7</v>
      </c>
      <c r="E1133">
        <v>30.7</v>
      </c>
      <c r="F1133">
        <v>0</v>
      </c>
      <c r="H1133">
        <v>0</v>
      </c>
      <c r="I1133">
        <v>1</v>
      </c>
      <c r="J1133">
        <v>5</v>
      </c>
      <c r="K1133">
        <v>236.4</v>
      </c>
      <c r="L1133">
        <f t="shared" si="153"/>
        <v>92</v>
      </c>
      <c r="M1133">
        <f t="shared" si="154"/>
        <v>1012.1999999999999</v>
      </c>
      <c r="N1133">
        <f t="shared" si="155"/>
        <v>5</v>
      </c>
      <c r="O1133">
        <f>IFERROR(E1133 / VLOOKUP(A1133, Baselines!A:B, 2, FALSE) * 100, 0)</f>
        <v>101.36068034017005</v>
      </c>
      <c r="P1133" s="6">
        <f t="shared" si="156"/>
        <v>0.56019886807739872</v>
      </c>
      <c r="Q1133">
        <f t="shared" si="157"/>
        <v>89.878</v>
      </c>
      <c r="R1133" s="6">
        <f t="shared" si="158"/>
        <v>0.89878000000000002</v>
      </c>
      <c r="S1133">
        <f t="shared" si="159"/>
        <v>0.85</v>
      </c>
      <c r="T1133">
        <f>COUNTIF($A$2:$A1133,A1133)-1</f>
        <v>91</v>
      </c>
      <c r="U1133" s="6">
        <f t="shared" si="160"/>
        <v>0.42797120785301374</v>
      </c>
      <c r="V1133" s="6" t="str">
        <f t="shared" si="161"/>
        <v>Needs Check</v>
      </c>
    </row>
    <row r="1134" spans="1:22" x14ac:dyDescent="0.25">
      <c r="A1134" t="s">
        <v>19</v>
      </c>
      <c r="B1134" s="5">
        <v>45571</v>
      </c>
      <c r="C1134">
        <v>3</v>
      </c>
      <c r="D1134">
        <v>4.1999999999999993</v>
      </c>
      <c r="E1134">
        <v>14.8</v>
      </c>
      <c r="F1134">
        <v>0</v>
      </c>
      <c r="H1134">
        <v>0</v>
      </c>
      <c r="I1134">
        <v>1</v>
      </c>
      <c r="J1134">
        <v>2</v>
      </c>
      <c r="K1134">
        <v>32.07</v>
      </c>
      <c r="L1134">
        <f t="shared" si="153"/>
        <v>93</v>
      </c>
      <c r="M1134">
        <f t="shared" si="154"/>
        <v>1016.4</v>
      </c>
      <c r="N1134">
        <f t="shared" si="155"/>
        <v>6</v>
      </c>
      <c r="O1134">
        <f>IFERROR(E1134 / VLOOKUP(A1134, Baselines!A:B, 2, FALSE) * 100, 0)</f>
        <v>48.864432216108042</v>
      </c>
      <c r="P1134" s="6">
        <f t="shared" si="156"/>
        <v>0.27006329796565148</v>
      </c>
      <c r="Q1134">
        <f t="shared" si="157"/>
        <v>89.835999999999999</v>
      </c>
      <c r="R1134" s="6">
        <f t="shared" si="158"/>
        <v>0.89835999999999994</v>
      </c>
      <c r="S1134">
        <f t="shared" si="159"/>
        <v>0.82000000000000006</v>
      </c>
      <c r="T1134">
        <f>COUNTIF($A$2:$A1134,A1134)-1</f>
        <v>92</v>
      </c>
      <c r="U1134" s="6">
        <f t="shared" si="160"/>
        <v>0.19894353277554658</v>
      </c>
      <c r="V1134" s="6" t="str">
        <f t="shared" si="161"/>
        <v>Critical</v>
      </c>
    </row>
    <row r="1135" spans="1:22" x14ac:dyDescent="0.25">
      <c r="A1135" t="s">
        <v>19</v>
      </c>
      <c r="B1135" s="5">
        <v>45578</v>
      </c>
      <c r="C1135">
        <v>0</v>
      </c>
      <c r="D1135">
        <v>0</v>
      </c>
      <c r="E1135">
        <v>0</v>
      </c>
      <c r="F1135">
        <v>0</v>
      </c>
      <c r="H1135">
        <v>0</v>
      </c>
      <c r="I1135">
        <v>0</v>
      </c>
      <c r="J1135">
        <v>0</v>
      </c>
      <c r="K1135">
        <v>0</v>
      </c>
      <c r="L1135">
        <f t="shared" si="153"/>
        <v>94</v>
      </c>
      <c r="M1135">
        <f t="shared" si="154"/>
        <v>1016.4</v>
      </c>
      <c r="N1135">
        <f t="shared" si="155"/>
        <v>6</v>
      </c>
      <c r="O1135">
        <f>IFERROR(E1135 / VLOOKUP(A1135, Baselines!A:B, 2, FALSE) * 100, 0)</f>
        <v>0</v>
      </c>
      <c r="P1135" s="6">
        <f t="shared" si="156"/>
        <v>0</v>
      </c>
      <c r="Q1135">
        <f t="shared" si="157"/>
        <v>89.835999999999999</v>
      </c>
      <c r="R1135" s="6">
        <f t="shared" si="158"/>
        <v>0.89835999999999994</v>
      </c>
      <c r="S1135">
        <f t="shared" si="159"/>
        <v>0.82000000000000006</v>
      </c>
      <c r="T1135">
        <f>COUNTIF($A$2:$A1135,A1135)-1</f>
        <v>93</v>
      </c>
      <c r="U1135" s="6">
        <f t="shared" si="160"/>
        <v>0</v>
      </c>
      <c r="V1135" s="6" t="str">
        <f t="shared" si="161"/>
        <v>Critical</v>
      </c>
    </row>
    <row r="1136" spans="1:22" x14ac:dyDescent="0.25">
      <c r="A1136" t="s">
        <v>19</v>
      </c>
      <c r="B1136" s="5">
        <v>45585</v>
      </c>
      <c r="C1136">
        <v>0</v>
      </c>
      <c r="D1136">
        <v>0</v>
      </c>
      <c r="E1136">
        <v>0</v>
      </c>
      <c r="F1136">
        <v>0</v>
      </c>
      <c r="H1136">
        <v>0</v>
      </c>
      <c r="I1136">
        <v>0</v>
      </c>
      <c r="J1136">
        <v>0</v>
      </c>
      <c r="K1136">
        <v>0</v>
      </c>
      <c r="L1136">
        <f t="shared" si="153"/>
        <v>95</v>
      </c>
      <c r="M1136">
        <f t="shared" si="154"/>
        <v>1016.4</v>
      </c>
      <c r="N1136">
        <f t="shared" si="155"/>
        <v>6</v>
      </c>
      <c r="O1136">
        <f>IFERROR(E1136 / VLOOKUP(A1136, Baselines!A:B, 2, FALSE) * 100, 0)</f>
        <v>0</v>
      </c>
      <c r="P1136" s="6">
        <f t="shared" si="156"/>
        <v>0</v>
      </c>
      <c r="Q1136">
        <f t="shared" si="157"/>
        <v>89.835999999999999</v>
      </c>
      <c r="R1136" s="6">
        <f t="shared" si="158"/>
        <v>0.89835999999999994</v>
      </c>
      <c r="S1136">
        <f t="shared" si="159"/>
        <v>0.82000000000000006</v>
      </c>
      <c r="T1136">
        <f>COUNTIF($A$2:$A1136,A1136)-1</f>
        <v>94</v>
      </c>
      <c r="U1136" s="6">
        <f t="shared" si="160"/>
        <v>0</v>
      </c>
      <c r="V1136" s="6" t="str">
        <f t="shared" si="161"/>
        <v>Critical</v>
      </c>
    </row>
    <row r="1137" spans="1:22" x14ac:dyDescent="0.25">
      <c r="A1137" t="s">
        <v>19</v>
      </c>
      <c r="B1137" s="5">
        <v>45592</v>
      </c>
      <c r="C1137">
        <v>7</v>
      </c>
      <c r="D1137">
        <v>30.8</v>
      </c>
      <c r="E1137">
        <v>14.9</v>
      </c>
      <c r="F1137">
        <v>0</v>
      </c>
      <c r="H1137">
        <v>0</v>
      </c>
      <c r="I1137">
        <v>0</v>
      </c>
      <c r="J1137">
        <v>0</v>
      </c>
      <c r="K1137">
        <v>241.48</v>
      </c>
      <c r="L1137">
        <f t="shared" si="153"/>
        <v>96</v>
      </c>
      <c r="M1137">
        <f t="shared" si="154"/>
        <v>1047.2</v>
      </c>
      <c r="N1137">
        <f t="shared" si="155"/>
        <v>6</v>
      </c>
      <c r="O1137">
        <f>IFERROR(E1137 / VLOOKUP(A1137, Baselines!A:B, 2, FALSE) * 100, 0)</f>
        <v>49.194597298649306</v>
      </c>
      <c r="P1137" s="6">
        <f t="shared" si="156"/>
        <v>0.2718880499789329</v>
      </c>
      <c r="Q1137">
        <f t="shared" si="157"/>
        <v>89.527999999999992</v>
      </c>
      <c r="R1137" s="6">
        <f t="shared" si="158"/>
        <v>0.89527999999999996</v>
      </c>
      <c r="S1137">
        <f t="shared" si="159"/>
        <v>0.82000000000000006</v>
      </c>
      <c r="T1137">
        <f>COUNTIF($A$2:$A1137,A1137)-1</f>
        <v>95</v>
      </c>
      <c r="U1137" s="6">
        <f t="shared" si="160"/>
        <v>0.19960106537581404</v>
      </c>
      <c r="V1137" s="6" t="str">
        <f t="shared" si="161"/>
        <v>Critical</v>
      </c>
    </row>
    <row r="1138" spans="1:22" x14ac:dyDescent="0.25">
      <c r="A1138" t="s">
        <v>19</v>
      </c>
      <c r="B1138" s="5">
        <v>45599</v>
      </c>
      <c r="C1138">
        <v>6</v>
      </c>
      <c r="D1138">
        <v>29.4</v>
      </c>
      <c r="E1138">
        <v>21.6</v>
      </c>
      <c r="F1138">
        <v>0</v>
      </c>
      <c r="H1138">
        <v>0</v>
      </c>
      <c r="I1138">
        <v>0</v>
      </c>
      <c r="J1138">
        <v>0</v>
      </c>
      <c r="K1138">
        <v>390.89</v>
      </c>
      <c r="L1138">
        <f t="shared" si="153"/>
        <v>97</v>
      </c>
      <c r="M1138">
        <f t="shared" si="154"/>
        <v>1076.6000000000001</v>
      </c>
      <c r="N1138">
        <f t="shared" si="155"/>
        <v>6</v>
      </c>
      <c r="O1138">
        <f>IFERROR(E1138 / VLOOKUP(A1138, Baselines!A:B, 2, FALSE) * 100, 0)</f>
        <v>71.315657828914439</v>
      </c>
      <c r="P1138" s="6">
        <f t="shared" si="156"/>
        <v>0.3941464348687887</v>
      </c>
      <c r="Q1138">
        <f t="shared" si="157"/>
        <v>89.234000000000009</v>
      </c>
      <c r="R1138" s="6">
        <f t="shared" si="158"/>
        <v>0.89234000000000013</v>
      </c>
      <c r="S1138">
        <f t="shared" si="159"/>
        <v>0.82000000000000006</v>
      </c>
      <c r="T1138">
        <f>COUNTIF($A$2:$A1138,A1138)-1</f>
        <v>96</v>
      </c>
      <c r="U1138" s="6">
        <f t="shared" si="160"/>
        <v>0.28840435634646827</v>
      </c>
      <c r="V1138" s="6" t="str">
        <f t="shared" si="161"/>
        <v>Critical</v>
      </c>
    </row>
    <row r="1139" spans="1:22" x14ac:dyDescent="0.25">
      <c r="A1139" t="s">
        <v>19</v>
      </c>
      <c r="B1139" s="5">
        <v>45606</v>
      </c>
      <c r="C1139">
        <v>5</v>
      </c>
      <c r="D1139">
        <v>20.5</v>
      </c>
      <c r="E1139">
        <v>35.6</v>
      </c>
      <c r="F1139">
        <v>1</v>
      </c>
      <c r="G1139" t="s">
        <v>24</v>
      </c>
      <c r="H1139">
        <v>779.61</v>
      </c>
      <c r="I1139">
        <v>0</v>
      </c>
      <c r="J1139">
        <v>0</v>
      </c>
      <c r="K1139">
        <v>187.48</v>
      </c>
      <c r="L1139">
        <f t="shared" si="153"/>
        <v>98</v>
      </c>
      <c r="M1139">
        <f t="shared" si="154"/>
        <v>1097.1000000000001</v>
      </c>
      <c r="N1139">
        <f t="shared" si="155"/>
        <v>6</v>
      </c>
      <c r="O1139">
        <f>IFERROR(E1139 / VLOOKUP(A1139, Baselines!A:B, 2, FALSE) * 100, 0)</f>
        <v>117.5387693846923</v>
      </c>
      <c r="P1139" s="6">
        <f t="shared" si="156"/>
        <v>0.64961171672818863</v>
      </c>
      <c r="Q1139">
        <f t="shared" si="157"/>
        <v>89.028999999999996</v>
      </c>
      <c r="R1139" s="6">
        <f t="shared" si="158"/>
        <v>0.89028999999999991</v>
      </c>
      <c r="S1139">
        <f t="shared" si="159"/>
        <v>0.82000000000000006</v>
      </c>
      <c r="T1139">
        <f>COUNTIF($A$2:$A1139,A1139)-1</f>
        <v>97</v>
      </c>
      <c r="U1139" s="6">
        <f t="shared" si="160"/>
        <v>0.47424110853446999</v>
      </c>
      <c r="V1139" s="6" t="str">
        <f t="shared" si="161"/>
        <v>Needs Check</v>
      </c>
    </row>
    <row r="1140" spans="1:22" x14ac:dyDescent="0.25">
      <c r="A1140" t="s">
        <v>19</v>
      </c>
      <c r="B1140" s="5">
        <v>45613</v>
      </c>
      <c r="C1140">
        <v>2</v>
      </c>
      <c r="D1140">
        <v>3.2</v>
      </c>
      <c r="E1140">
        <v>22.4</v>
      </c>
      <c r="F1140">
        <v>0</v>
      </c>
      <c r="H1140">
        <v>0</v>
      </c>
      <c r="I1140">
        <v>0</v>
      </c>
      <c r="J1140">
        <v>0</v>
      </c>
      <c r="K1140">
        <v>55.94</v>
      </c>
      <c r="L1140">
        <f t="shared" si="153"/>
        <v>99</v>
      </c>
      <c r="M1140">
        <f t="shared" si="154"/>
        <v>1100.3000000000002</v>
      </c>
      <c r="N1140">
        <f t="shared" si="155"/>
        <v>6</v>
      </c>
      <c r="O1140">
        <f>IFERROR(E1140 / VLOOKUP(A1140, Baselines!A:B, 2, FALSE) * 100, 0)</f>
        <v>73.956978489244591</v>
      </c>
      <c r="P1140" s="6">
        <f t="shared" si="156"/>
        <v>0.40874445097504003</v>
      </c>
      <c r="Q1140">
        <f t="shared" si="157"/>
        <v>88.996999999999986</v>
      </c>
      <c r="R1140" s="6">
        <f t="shared" si="158"/>
        <v>0.88996999999999982</v>
      </c>
      <c r="S1140">
        <f t="shared" si="159"/>
        <v>0.82000000000000006</v>
      </c>
      <c r="T1140">
        <f>COUNTIF($A$2:$A1140,A1140)-1</f>
        <v>98</v>
      </c>
      <c r="U1140" s="6">
        <f t="shared" si="160"/>
        <v>0.29829164520809015</v>
      </c>
      <c r="V1140" s="6" t="str">
        <f t="shared" si="161"/>
        <v>Critical</v>
      </c>
    </row>
    <row r="1141" spans="1:22" x14ac:dyDescent="0.25">
      <c r="A1141" t="s">
        <v>19</v>
      </c>
      <c r="B1141" s="5">
        <v>45620</v>
      </c>
      <c r="C1141">
        <v>1</v>
      </c>
      <c r="D1141">
        <v>0.7</v>
      </c>
      <c r="E1141">
        <v>17.899999999999999</v>
      </c>
      <c r="F1141">
        <v>0</v>
      </c>
      <c r="H1141">
        <v>0</v>
      </c>
      <c r="I1141">
        <v>1</v>
      </c>
      <c r="J1141">
        <v>7</v>
      </c>
      <c r="K1141">
        <v>11.39</v>
      </c>
      <c r="L1141">
        <f t="shared" si="153"/>
        <v>100</v>
      </c>
      <c r="M1141">
        <f t="shared" si="154"/>
        <v>1101.0000000000002</v>
      </c>
      <c r="N1141">
        <f t="shared" si="155"/>
        <v>7</v>
      </c>
      <c r="O1141">
        <f>IFERROR(E1141 / VLOOKUP(A1141, Baselines!A:B, 2, FALSE) * 100, 0)</f>
        <v>59.099549774887414</v>
      </c>
      <c r="P1141" s="6">
        <f t="shared" si="156"/>
        <v>0.32663061037737573</v>
      </c>
      <c r="Q1141">
        <f t="shared" si="157"/>
        <v>88.990000000000009</v>
      </c>
      <c r="R1141" s="6">
        <f t="shared" si="158"/>
        <v>0.88990000000000014</v>
      </c>
      <c r="S1141">
        <f t="shared" si="159"/>
        <v>0.79</v>
      </c>
      <c r="T1141">
        <f>COUNTIF($A$2:$A1141,A1141)-1</f>
        <v>99</v>
      </c>
      <c r="U1141" s="6">
        <f t="shared" si="160"/>
        <v>0.22962817833811311</v>
      </c>
      <c r="V1141" s="6" t="str">
        <f t="shared" si="161"/>
        <v>Critical</v>
      </c>
    </row>
    <row r="1142" spans="1:22" x14ac:dyDescent="0.25">
      <c r="A1142" t="s">
        <v>19</v>
      </c>
      <c r="B1142" s="5">
        <v>45627</v>
      </c>
      <c r="C1142">
        <v>2</v>
      </c>
      <c r="D1142">
        <v>1</v>
      </c>
      <c r="E1142">
        <v>42.7</v>
      </c>
      <c r="F1142">
        <v>0</v>
      </c>
      <c r="H1142">
        <v>0</v>
      </c>
      <c r="I1142">
        <v>0</v>
      </c>
      <c r="J1142">
        <v>0</v>
      </c>
      <c r="K1142">
        <v>16.13</v>
      </c>
      <c r="L1142">
        <f t="shared" si="153"/>
        <v>101</v>
      </c>
      <c r="M1142">
        <f t="shared" si="154"/>
        <v>1102.0000000000002</v>
      </c>
      <c r="N1142">
        <f t="shared" si="155"/>
        <v>7</v>
      </c>
      <c r="O1142">
        <f>IFERROR(E1142 / VLOOKUP(A1142, Baselines!A:B, 2, FALSE) * 100, 0)</f>
        <v>140.98049024512252</v>
      </c>
      <c r="P1142" s="6">
        <f t="shared" si="156"/>
        <v>0.77916910967117026</v>
      </c>
      <c r="Q1142">
        <f t="shared" si="157"/>
        <v>88.97999999999999</v>
      </c>
      <c r="R1142" s="6">
        <f t="shared" si="158"/>
        <v>0.88979999999999992</v>
      </c>
      <c r="S1142">
        <f t="shared" si="159"/>
        <v>0.79</v>
      </c>
      <c r="T1142">
        <f>COUNTIF($A$2:$A1142,A1142)-1</f>
        <v>100</v>
      </c>
      <c r="U1142" s="6">
        <f t="shared" si="160"/>
        <v>0.54771069229047176</v>
      </c>
      <c r="V1142" s="6" t="str">
        <f t="shared" si="161"/>
        <v>Needs Check</v>
      </c>
    </row>
    <row r="1143" spans="1:22" x14ac:dyDescent="0.25">
      <c r="A1143" t="s">
        <v>19</v>
      </c>
      <c r="B1143" s="5">
        <v>45634</v>
      </c>
      <c r="C1143">
        <v>6</v>
      </c>
      <c r="D1143">
        <v>17.399999999999999</v>
      </c>
      <c r="E1143">
        <v>13</v>
      </c>
      <c r="F1143">
        <v>1</v>
      </c>
      <c r="G1143" t="s">
        <v>24</v>
      </c>
      <c r="H1143">
        <v>141.47</v>
      </c>
      <c r="I1143">
        <v>0</v>
      </c>
      <c r="J1143">
        <v>0</v>
      </c>
      <c r="K1143">
        <v>321.08999999999997</v>
      </c>
      <c r="L1143">
        <f t="shared" si="153"/>
        <v>102</v>
      </c>
      <c r="M1143">
        <f t="shared" si="154"/>
        <v>1119.4000000000003</v>
      </c>
      <c r="N1143">
        <f t="shared" si="155"/>
        <v>7</v>
      </c>
      <c r="O1143">
        <f>IFERROR(E1143 / VLOOKUP(A1143, Baselines!A:B, 2, FALSE) * 100, 0)</f>
        <v>42.921460730365169</v>
      </c>
      <c r="P1143" s="6">
        <f t="shared" si="156"/>
        <v>0.23721776172658576</v>
      </c>
      <c r="Q1143">
        <f t="shared" si="157"/>
        <v>88.805999999999997</v>
      </c>
      <c r="R1143" s="6">
        <f t="shared" si="158"/>
        <v>0.88805999999999996</v>
      </c>
      <c r="S1143">
        <f t="shared" si="159"/>
        <v>0.79</v>
      </c>
      <c r="T1143">
        <f>COUNTIF($A$2:$A1143,A1143)-1</f>
        <v>101</v>
      </c>
      <c r="U1143" s="6">
        <f t="shared" si="160"/>
        <v>0.16642424832834027</v>
      </c>
      <c r="V1143" s="6" t="str">
        <f t="shared" si="161"/>
        <v>Critical</v>
      </c>
    </row>
    <row r="1144" spans="1:22" x14ac:dyDescent="0.25">
      <c r="A1144" t="s">
        <v>19</v>
      </c>
      <c r="B1144" s="5">
        <v>45641</v>
      </c>
      <c r="C1144">
        <v>6</v>
      </c>
      <c r="D1144">
        <v>16.8</v>
      </c>
      <c r="E1144">
        <v>13.7</v>
      </c>
      <c r="F1144">
        <v>1</v>
      </c>
      <c r="G1144" t="s">
        <v>24</v>
      </c>
      <c r="H1144">
        <v>453.69</v>
      </c>
      <c r="I1144">
        <v>0</v>
      </c>
      <c r="J1144">
        <v>0</v>
      </c>
      <c r="K1144">
        <v>302.61</v>
      </c>
      <c r="L1144">
        <f t="shared" si="153"/>
        <v>103</v>
      </c>
      <c r="M1144">
        <f t="shared" si="154"/>
        <v>1136.2000000000003</v>
      </c>
      <c r="N1144">
        <f t="shared" si="155"/>
        <v>7</v>
      </c>
      <c r="O1144">
        <f>IFERROR(E1144 / VLOOKUP(A1144, Baselines!A:B, 2, FALSE) * 100, 0)</f>
        <v>45.232616308154057</v>
      </c>
      <c r="P1144" s="6">
        <f t="shared" si="156"/>
        <v>0.24999102581955573</v>
      </c>
      <c r="Q1144">
        <f t="shared" si="157"/>
        <v>88.637999999999991</v>
      </c>
      <c r="R1144" s="6">
        <f t="shared" si="158"/>
        <v>0.88637999999999995</v>
      </c>
      <c r="S1144">
        <f t="shared" si="159"/>
        <v>0.79</v>
      </c>
      <c r="T1144">
        <f>COUNTIF($A$2:$A1144,A1144)-1</f>
        <v>102</v>
      </c>
      <c r="U1144" s="6">
        <f t="shared" si="160"/>
        <v>0.17505376591809085</v>
      </c>
      <c r="V1144" s="6" t="str">
        <f t="shared" si="161"/>
        <v>Critical</v>
      </c>
    </row>
    <row r="1145" spans="1:22" x14ac:dyDescent="0.25">
      <c r="A1145" t="s">
        <v>19</v>
      </c>
      <c r="B1145" s="5">
        <v>45648</v>
      </c>
      <c r="C1145">
        <v>1</v>
      </c>
      <c r="D1145">
        <v>4.4000000000000004</v>
      </c>
      <c r="E1145">
        <v>45.7</v>
      </c>
      <c r="F1145">
        <v>0</v>
      </c>
      <c r="H1145">
        <v>0</v>
      </c>
      <c r="I1145">
        <v>0</v>
      </c>
      <c r="J1145">
        <v>0</v>
      </c>
      <c r="K1145">
        <v>22.1</v>
      </c>
      <c r="L1145">
        <f t="shared" si="153"/>
        <v>104</v>
      </c>
      <c r="M1145">
        <f t="shared" si="154"/>
        <v>1140.6000000000004</v>
      </c>
      <c r="N1145">
        <f t="shared" si="155"/>
        <v>7</v>
      </c>
      <c r="O1145">
        <f>IFERROR(E1145 / VLOOKUP(A1145, Baselines!A:B, 2, FALSE) * 100, 0)</f>
        <v>150.88544272136065</v>
      </c>
      <c r="P1145" s="6">
        <f t="shared" si="156"/>
        <v>0.83391167006961309</v>
      </c>
      <c r="Q1145">
        <f t="shared" si="157"/>
        <v>88.593999999999994</v>
      </c>
      <c r="R1145" s="6">
        <f t="shared" si="158"/>
        <v>0.88593999999999995</v>
      </c>
      <c r="S1145">
        <f t="shared" si="159"/>
        <v>0.79</v>
      </c>
      <c r="T1145">
        <f>COUNTIF($A$2:$A1145,A1145)-1</f>
        <v>103</v>
      </c>
      <c r="U1145" s="6">
        <f t="shared" si="160"/>
        <v>0.58364860693536369</v>
      </c>
      <c r="V1145" s="6" t="str">
        <f t="shared" si="161"/>
        <v>Needs Check</v>
      </c>
    </row>
    <row r="1146" spans="1:22" x14ac:dyDescent="0.25">
      <c r="A1146" t="s">
        <v>20</v>
      </c>
      <c r="B1146" s="5">
        <v>44927</v>
      </c>
      <c r="C1146">
        <v>7</v>
      </c>
      <c r="D1146">
        <v>24.5</v>
      </c>
      <c r="E1146">
        <v>14</v>
      </c>
      <c r="F1146">
        <v>0</v>
      </c>
      <c r="H1146">
        <v>0</v>
      </c>
      <c r="I1146">
        <v>0</v>
      </c>
      <c r="J1146">
        <v>0</v>
      </c>
      <c r="K1146">
        <v>339.87</v>
      </c>
      <c r="L1146">
        <f t="shared" si="153"/>
        <v>1</v>
      </c>
      <c r="M1146">
        <f t="shared" si="154"/>
        <v>24.5</v>
      </c>
      <c r="N1146">
        <f t="shared" si="155"/>
        <v>0</v>
      </c>
      <c r="O1146">
        <f>IFERROR(E1146 / VLOOKUP(A1146, Baselines!A:B, 2, FALSE) * 100, 0)</f>
        <v>45.26808551710824</v>
      </c>
      <c r="P1146" s="6">
        <f t="shared" si="156"/>
        <v>0.25018705657468732</v>
      </c>
      <c r="Q1146">
        <f t="shared" si="157"/>
        <v>99.75500000000001</v>
      </c>
      <c r="R1146" s="6">
        <f t="shared" si="158"/>
        <v>0.99755000000000005</v>
      </c>
      <c r="S1146">
        <f t="shared" si="159"/>
        <v>1</v>
      </c>
      <c r="T1146">
        <f>COUNTIF($A$2:$A1146,A1146)-1</f>
        <v>0</v>
      </c>
      <c r="U1146" s="6">
        <f t="shared" si="160"/>
        <v>0.24957409828607935</v>
      </c>
      <c r="V1146" s="6" t="str">
        <f t="shared" si="161"/>
        <v>Critical</v>
      </c>
    </row>
    <row r="1147" spans="1:22" x14ac:dyDescent="0.25">
      <c r="A1147" t="s">
        <v>20</v>
      </c>
      <c r="B1147" s="5">
        <v>44934</v>
      </c>
      <c r="C1147">
        <v>7</v>
      </c>
      <c r="D1147">
        <v>4.8999999999999986</v>
      </c>
      <c r="E1147">
        <v>34.6</v>
      </c>
      <c r="F1147">
        <v>0</v>
      </c>
      <c r="H1147">
        <v>0</v>
      </c>
      <c r="I1147">
        <v>0</v>
      </c>
      <c r="J1147">
        <v>0</v>
      </c>
      <c r="K1147">
        <v>38.81</v>
      </c>
      <c r="L1147">
        <f t="shared" si="153"/>
        <v>2</v>
      </c>
      <c r="M1147">
        <f t="shared" si="154"/>
        <v>29.4</v>
      </c>
      <c r="N1147">
        <f t="shared" si="155"/>
        <v>0</v>
      </c>
      <c r="O1147">
        <f>IFERROR(E1147 / VLOOKUP(A1147, Baselines!A:B, 2, FALSE) * 100, 0)</f>
        <v>111.87683992085323</v>
      </c>
      <c r="P1147" s="6">
        <f t="shared" si="156"/>
        <v>0.61831943982029869</v>
      </c>
      <c r="Q1147">
        <f t="shared" si="157"/>
        <v>99.705999999999989</v>
      </c>
      <c r="R1147" s="6">
        <f t="shared" si="158"/>
        <v>0.99705999999999984</v>
      </c>
      <c r="S1147">
        <f t="shared" si="159"/>
        <v>1</v>
      </c>
      <c r="T1147">
        <f>COUNTIF($A$2:$A1147,A1147)-1</f>
        <v>1</v>
      </c>
      <c r="U1147" s="6">
        <f t="shared" si="160"/>
        <v>0.61650158066722693</v>
      </c>
      <c r="V1147" s="6" t="str">
        <f t="shared" si="161"/>
        <v>Needs Check</v>
      </c>
    </row>
    <row r="1148" spans="1:22" x14ac:dyDescent="0.25">
      <c r="A1148" t="s">
        <v>20</v>
      </c>
      <c r="B1148" s="5">
        <v>44941</v>
      </c>
      <c r="C1148">
        <v>6</v>
      </c>
      <c r="D1148">
        <v>21</v>
      </c>
      <c r="E1148">
        <v>21.8</v>
      </c>
      <c r="F1148">
        <v>0</v>
      </c>
      <c r="H1148">
        <v>0</v>
      </c>
      <c r="I1148">
        <v>0</v>
      </c>
      <c r="J1148">
        <v>0</v>
      </c>
      <c r="K1148">
        <v>283.75</v>
      </c>
      <c r="L1148">
        <f t="shared" si="153"/>
        <v>3</v>
      </c>
      <c r="M1148">
        <f t="shared" si="154"/>
        <v>50.4</v>
      </c>
      <c r="N1148">
        <f t="shared" si="155"/>
        <v>0</v>
      </c>
      <c r="O1148">
        <f>IFERROR(E1148 / VLOOKUP(A1148, Baselines!A:B, 2, FALSE) * 100, 0)</f>
        <v>70.488876019497113</v>
      </c>
      <c r="P1148" s="6">
        <f t="shared" si="156"/>
        <v>0.38957698809487024</v>
      </c>
      <c r="Q1148">
        <f t="shared" si="157"/>
        <v>99.495999999999995</v>
      </c>
      <c r="R1148" s="6">
        <f t="shared" si="158"/>
        <v>0.99495999999999996</v>
      </c>
      <c r="S1148">
        <f t="shared" si="159"/>
        <v>1</v>
      </c>
      <c r="T1148">
        <f>COUNTIF($A$2:$A1148,A1148)-1</f>
        <v>2</v>
      </c>
      <c r="U1148" s="6">
        <f t="shared" si="160"/>
        <v>0.3876135200748721</v>
      </c>
      <c r="V1148" s="6" t="str">
        <f t="shared" si="161"/>
        <v>Needs Check</v>
      </c>
    </row>
    <row r="1149" spans="1:22" x14ac:dyDescent="0.25">
      <c r="A1149" t="s">
        <v>20</v>
      </c>
      <c r="B1149" s="5">
        <v>44948</v>
      </c>
      <c r="C1149">
        <v>6</v>
      </c>
      <c r="D1149">
        <v>8.3999999999999986</v>
      </c>
      <c r="E1149">
        <v>34.299999999999997</v>
      </c>
      <c r="F1149">
        <v>0</v>
      </c>
      <c r="H1149">
        <v>0</v>
      </c>
      <c r="I1149">
        <v>0</v>
      </c>
      <c r="J1149">
        <v>0</v>
      </c>
      <c r="K1149">
        <v>110.03</v>
      </c>
      <c r="L1149">
        <f t="shared" si="153"/>
        <v>4</v>
      </c>
      <c r="M1149">
        <f t="shared" si="154"/>
        <v>58.8</v>
      </c>
      <c r="N1149">
        <f t="shared" si="155"/>
        <v>0</v>
      </c>
      <c r="O1149">
        <f>IFERROR(E1149 / VLOOKUP(A1149, Baselines!A:B, 2, FALSE) * 100, 0)</f>
        <v>110.90680951691519</v>
      </c>
      <c r="P1149" s="6">
        <f t="shared" si="156"/>
        <v>0.61295828860798396</v>
      </c>
      <c r="Q1149">
        <f t="shared" si="157"/>
        <v>99.412000000000006</v>
      </c>
      <c r="R1149" s="6">
        <f t="shared" si="158"/>
        <v>0.99412000000000011</v>
      </c>
      <c r="S1149">
        <f t="shared" si="159"/>
        <v>1</v>
      </c>
      <c r="T1149">
        <f>COUNTIF($A$2:$A1149,A1149)-1</f>
        <v>3</v>
      </c>
      <c r="U1149" s="6">
        <f t="shared" si="160"/>
        <v>0.60935409387096906</v>
      </c>
      <c r="V1149" s="6" t="str">
        <f t="shared" si="161"/>
        <v>Needs Check</v>
      </c>
    </row>
    <row r="1150" spans="1:22" x14ac:dyDescent="0.25">
      <c r="A1150" t="s">
        <v>20</v>
      </c>
      <c r="B1150" s="5">
        <v>44955</v>
      </c>
      <c r="C1150">
        <v>1</v>
      </c>
      <c r="D1150">
        <v>3.1</v>
      </c>
      <c r="E1150">
        <v>49.8</v>
      </c>
      <c r="F1150">
        <v>0</v>
      </c>
      <c r="H1150">
        <v>0</v>
      </c>
      <c r="I1150">
        <v>0</v>
      </c>
      <c r="J1150">
        <v>0</v>
      </c>
      <c r="K1150">
        <v>44.07</v>
      </c>
      <c r="L1150">
        <f t="shared" si="153"/>
        <v>5</v>
      </c>
      <c r="M1150">
        <f t="shared" si="154"/>
        <v>61.9</v>
      </c>
      <c r="N1150">
        <f t="shared" si="155"/>
        <v>0</v>
      </c>
      <c r="O1150">
        <f>IFERROR(E1150 / VLOOKUP(A1150, Baselines!A:B, 2, FALSE) * 100, 0)</f>
        <v>161.02504705371359</v>
      </c>
      <c r="P1150" s="6">
        <f t="shared" si="156"/>
        <v>0.88995110124424481</v>
      </c>
      <c r="Q1150">
        <f t="shared" si="157"/>
        <v>99.381</v>
      </c>
      <c r="R1150" s="6">
        <f t="shared" si="158"/>
        <v>0.99380999999999997</v>
      </c>
      <c r="S1150">
        <f t="shared" si="159"/>
        <v>1</v>
      </c>
      <c r="T1150">
        <f>COUNTIF($A$2:$A1150,A1150)-1</f>
        <v>4</v>
      </c>
      <c r="U1150" s="6">
        <f t="shared" si="160"/>
        <v>0.88444230392754286</v>
      </c>
      <c r="V1150" s="6" t="str">
        <f t="shared" si="161"/>
        <v>Good</v>
      </c>
    </row>
    <row r="1151" spans="1:22" x14ac:dyDescent="0.25">
      <c r="A1151" t="s">
        <v>20</v>
      </c>
      <c r="B1151" s="5">
        <v>44962</v>
      </c>
      <c r="C1151">
        <v>5</v>
      </c>
      <c r="D1151">
        <v>3.5</v>
      </c>
      <c r="E1151">
        <v>42.1</v>
      </c>
      <c r="F1151">
        <v>0</v>
      </c>
      <c r="H1151">
        <v>0</v>
      </c>
      <c r="I1151">
        <v>0</v>
      </c>
      <c r="J1151">
        <v>0</v>
      </c>
      <c r="K1151">
        <v>61.8</v>
      </c>
      <c r="L1151">
        <f t="shared" si="153"/>
        <v>6</v>
      </c>
      <c r="M1151">
        <f t="shared" si="154"/>
        <v>65.400000000000006</v>
      </c>
      <c r="N1151">
        <f t="shared" si="155"/>
        <v>0</v>
      </c>
      <c r="O1151">
        <f>IFERROR(E1151 / VLOOKUP(A1151, Baselines!A:B, 2, FALSE) * 100, 0)</f>
        <v>136.12760001930405</v>
      </c>
      <c r="P1151" s="6">
        <f t="shared" si="156"/>
        <v>0.75234822012816682</v>
      </c>
      <c r="Q1151">
        <f t="shared" si="157"/>
        <v>99.346000000000004</v>
      </c>
      <c r="R1151" s="6">
        <f t="shared" si="158"/>
        <v>0.99346000000000001</v>
      </c>
      <c r="S1151">
        <f t="shared" si="159"/>
        <v>1</v>
      </c>
      <c r="T1151">
        <f>COUNTIF($A$2:$A1151,A1151)-1</f>
        <v>5</v>
      </c>
      <c r="U1151" s="6">
        <f t="shared" si="160"/>
        <v>0.74742786276852857</v>
      </c>
      <c r="V1151" s="6" t="str">
        <f t="shared" si="161"/>
        <v>Good</v>
      </c>
    </row>
    <row r="1152" spans="1:22" x14ac:dyDescent="0.25">
      <c r="A1152" t="s">
        <v>20</v>
      </c>
      <c r="B1152" s="5">
        <v>44969</v>
      </c>
      <c r="C1152">
        <v>7</v>
      </c>
      <c r="D1152">
        <v>37.799999999999997</v>
      </c>
      <c r="E1152">
        <v>10.9</v>
      </c>
      <c r="F1152">
        <v>0</v>
      </c>
      <c r="H1152">
        <v>0</v>
      </c>
      <c r="I1152">
        <v>0</v>
      </c>
      <c r="J1152">
        <v>0</v>
      </c>
      <c r="K1152">
        <v>723.83</v>
      </c>
      <c r="L1152">
        <f t="shared" si="153"/>
        <v>7</v>
      </c>
      <c r="M1152">
        <f t="shared" si="154"/>
        <v>103.2</v>
      </c>
      <c r="N1152">
        <f t="shared" si="155"/>
        <v>0</v>
      </c>
      <c r="O1152">
        <f>IFERROR(E1152 / VLOOKUP(A1152, Baselines!A:B, 2, FALSE) * 100, 0)</f>
        <v>35.244438009748556</v>
      </c>
      <c r="P1152" s="6">
        <f t="shared" si="156"/>
        <v>0.19478849404743512</v>
      </c>
      <c r="Q1152">
        <f t="shared" si="157"/>
        <v>98.968000000000004</v>
      </c>
      <c r="R1152" s="6">
        <f t="shared" si="158"/>
        <v>0.98968</v>
      </c>
      <c r="S1152">
        <f t="shared" si="159"/>
        <v>1</v>
      </c>
      <c r="T1152">
        <f>COUNTIF($A$2:$A1152,A1152)-1</f>
        <v>6</v>
      </c>
      <c r="U1152" s="6">
        <f t="shared" si="160"/>
        <v>0.19277827678886558</v>
      </c>
      <c r="V1152" s="6" t="str">
        <f t="shared" si="161"/>
        <v>Critical</v>
      </c>
    </row>
    <row r="1153" spans="1:22" x14ac:dyDescent="0.25">
      <c r="A1153" t="s">
        <v>20</v>
      </c>
      <c r="B1153" s="5">
        <v>44976</v>
      </c>
      <c r="C1153">
        <v>2</v>
      </c>
      <c r="D1153">
        <v>5.8</v>
      </c>
      <c r="E1153">
        <v>38.1</v>
      </c>
      <c r="F1153">
        <v>0</v>
      </c>
      <c r="H1153">
        <v>0</v>
      </c>
      <c r="I1153">
        <v>0</v>
      </c>
      <c r="J1153">
        <v>0</v>
      </c>
      <c r="K1153">
        <v>112.82</v>
      </c>
      <c r="L1153">
        <f t="shared" si="153"/>
        <v>8</v>
      </c>
      <c r="M1153">
        <f t="shared" si="154"/>
        <v>109</v>
      </c>
      <c r="N1153">
        <f t="shared" si="155"/>
        <v>0</v>
      </c>
      <c r="O1153">
        <f>IFERROR(E1153 / VLOOKUP(A1153, Baselines!A:B, 2, FALSE) * 100, 0)</f>
        <v>123.19386130013028</v>
      </c>
      <c r="P1153" s="6">
        <f t="shared" si="156"/>
        <v>0.68086620396397046</v>
      </c>
      <c r="Q1153">
        <f t="shared" si="157"/>
        <v>98.91</v>
      </c>
      <c r="R1153" s="6">
        <f t="shared" si="158"/>
        <v>0.98909999999999998</v>
      </c>
      <c r="S1153">
        <f t="shared" si="159"/>
        <v>1</v>
      </c>
      <c r="T1153">
        <f>COUNTIF($A$2:$A1153,A1153)-1</f>
        <v>7</v>
      </c>
      <c r="U1153" s="6">
        <f t="shared" si="160"/>
        <v>0.67344476234076311</v>
      </c>
      <c r="V1153" s="6" t="str">
        <f t="shared" si="161"/>
        <v>Needs Check</v>
      </c>
    </row>
    <row r="1154" spans="1:22" x14ac:dyDescent="0.25">
      <c r="A1154" t="s">
        <v>20</v>
      </c>
      <c r="B1154" s="5">
        <v>44983</v>
      </c>
      <c r="C1154">
        <v>2</v>
      </c>
      <c r="D1154">
        <v>5.2</v>
      </c>
      <c r="E1154">
        <v>22.1</v>
      </c>
      <c r="F1154">
        <v>1</v>
      </c>
      <c r="G1154" t="s">
        <v>26</v>
      </c>
      <c r="H1154">
        <v>784.95</v>
      </c>
      <c r="I1154">
        <v>0</v>
      </c>
      <c r="J1154">
        <v>0</v>
      </c>
      <c r="K1154">
        <v>70.59</v>
      </c>
      <c r="L1154">
        <f t="shared" ref="L1154:L1217" si="162">COUNTIFS($A$2:$A$2000,A1154,$B$2:$B$2000,"&lt;="&amp;B1154)</f>
        <v>9</v>
      </c>
      <c r="M1154">
        <f t="shared" ref="M1154:M1217" si="163">SUMIFS($D$2:$D$1561, $A$2:$A$1561, A1154, $B$2:$B$1561, "&lt;=" &amp; B1154)</f>
        <v>114.2</v>
      </c>
      <c r="N1154">
        <f t="shared" ref="N1154:N1217" si="164">SUMIFS($I$2:$I$1561, $A$2:$A$1561, A1154, $B$2:$B$1561, "&lt;=" &amp; B1154, $D$2:$D$1561, "&gt;" &amp; 0)</f>
        <v>0</v>
      </c>
      <c r="O1154">
        <f>IFERROR(E1154 / VLOOKUP(A1154, Baselines!A:B, 2, FALSE) * 100, 0)</f>
        <v>71.458906423435153</v>
      </c>
      <c r="P1154" s="6">
        <f t="shared" ref="P1154:P1217" si="165">O1154 / MAX($O$2:$O$1561)</f>
        <v>0.39493813930718497</v>
      </c>
      <c r="Q1154">
        <f t="shared" ref="Q1154:Q1217" si="166">MAX(0, MIN(100, 100*(1 - (M1154/10000))))</f>
        <v>98.858000000000004</v>
      </c>
      <c r="R1154" s="6">
        <f t="shared" ref="R1154:R1217" si="167">Q1154/100</f>
        <v>0.98858000000000001</v>
      </c>
      <c r="S1154">
        <f t="shared" ref="S1154:S1217" si="168">MAX(0, 1 - 0.03 * N1154)</f>
        <v>1</v>
      </c>
      <c r="T1154">
        <f>COUNTIF($A$2:$A1154,A1154)-1</f>
        <v>8</v>
      </c>
      <c r="U1154" s="6">
        <f t="shared" ref="U1154:U1217" si="169">MAX(0, MIN(1, R1154 * S1154 * P1154))</f>
        <v>0.39042794575629691</v>
      </c>
      <c r="V1154" s="6" t="str">
        <f t="shared" ref="V1154:V1217" si="170">IF(U1154&gt;0.7,"Good",IF(U1154&gt;0.3,"Needs Check","Critical"))</f>
        <v>Needs Check</v>
      </c>
    </row>
    <row r="1155" spans="1:22" x14ac:dyDescent="0.25">
      <c r="A1155" t="s">
        <v>20</v>
      </c>
      <c r="B1155" s="5">
        <v>44990</v>
      </c>
      <c r="C1155">
        <v>2</v>
      </c>
      <c r="D1155">
        <v>11.4</v>
      </c>
      <c r="E1155">
        <v>41.4</v>
      </c>
      <c r="F1155">
        <v>0</v>
      </c>
      <c r="H1155">
        <v>0</v>
      </c>
      <c r="I1155">
        <v>0</v>
      </c>
      <c r="J1155">
        <v>0</v>
      </c>
      <c r="K1155">
        <v>223.13</v>
      </c>
      <c r="L1155">
        <f t="shared" si="162"/>
        <v>10</v>
      </c>
      <c r="M1155">
        <f t="shared" si="163"/>
        <v>125.60000000000001</v>
      </c>
      <c r="N1155">
        <f t="shared" si="164"/>
        <v>0</v>
      </c>
      <c r="O1155">
        <f>IFERROR(E1155 / VLOOKUP(A1155, Baselines!A:B, 2, FALSE) * 100, 0)</f>
        <v>133.86419574344865</v>
      </c>
      <c r="P1155" s="6">
        <f t="shared" si="165"/>
        <v>0.73983886729943249</v>
      </c>
      <c r="Q1155">
        <f t="shared" si="166"/>
        <v>98.744</v>
      </c>
      <c r="R1155" s="6">
        <f t="shared" si="167"/>
        <v>0.98743999999999998</v>
      </c>
      <c r="S1155">
        <f t="shared" si="168"/>
        <v>1</v>
      </c>
      <c r="T1155">
        <f>COUNTIF($A$2:$A1155,A1155)-1</f>
        <v>9</v>
      </c>
      <c r="U1155" s="6">
        <f t="shared" si="169"/>
        <v>0.73054649112615155</v>
      </c>
      <c r="V1155" s="6" t="str">
        <f t="shared" si="170"/>
        <v>Good</v>
      </c>
    </row>
    <row r="1156" spans="1:22" x14ac:dyDescent="0.25">
      <c r="A1156" t="s">
        <v>20</v>
      </c>
      <c r="B1156" s="5">
        <v>44997</v>
      </c>
      <c r="C1156">
        <v>1</v>
      </c>
      <c r="D1156">
        <v>3</v>
      </c>
      <c r="E1156">
        <v>28.3</v>
      </c>
      <c r="F1156">
        <v>0</v>
      </c>
      <c r="H1156">
        <v>0</v>
      </c>
      <c r="I1156">
        <v>0</v>
      </c>
      <c r="J1156">
        <v>0</v>
      </c>
      <c r="K1156">
        <v>21.21</v>
      </c>
      <c r="L1156">
        <f t="shared" si="162"/>
        <v>11</v>
      </c>
      <c r="M1156">
        <f t="shared" si="163"/>
        <v>128.60000000000002</v>
      </c>
      <c r="N1156">
        <f t="shared" si="164"/>
        <v>0</v>
      </c>
      <c r="O1156">
        <f>IFERROR(E1156 / VLOOKUP(A1156, Baselines!A:B, 2, FALSE) * 100, 0)</f>
        <v>91.50620143815452</v>
      </c>
      <c r="P1156" s="6">
        <f t="shared" si="165"/>
        <v>0.50573526436168936</v>
      </c>
      <c r="Q1156">
        <f t="shared" si="166"/>
        <v>98.713999999999999</v>
      </c>
      <c r="R1156" s="6">
        <f t="shared" si="167"/>
        <v>0.98714000000000002</v>
      </c>
      <c r="S1156">
        <f t="shared" si="168"/>
        <v>1</v>
      </c>
      <c r="T1156">
        <f>COUNTIF($A$2:$A1156,A1156)-1</f>
        <v>10</v>
      </c>
      <c r="U1156" s="6">
        <f t="shared" si="169"/>
        <v>0.49923150886199802</v>
      </c>
      <c r="V1156" s="6" t="str">
        <f t="shared" si="170"/>
        <v>Needs Check</v>
      </c>
    </row>
    <row r="1157" spans="1:22" x14ac:dyDescent="0.25">
      <c r="A1157" t="s">
        <v>20</v>
      </c>
      <c r="B1157" s="5">
        <v>45004</v>
      </c>
      <c r="C1157">
        <v>4</v>
      </c>
      <c r="D1157">
        <v>10.4</v>
      </c>
      <c r="E1157">
        <v>17.399999999999999</v>
      </c>
      <c r="F1157">
        <v>1</v>
      </c>
      <c r="G1157" t="s">
        <v>24</v>
      </c>
      <c r="H1157">
        <v>705.68</v>
      </c>
      <c r="I1157">
        <v>0</v>
      </c>
      <c r="J1157">
        <v>0</v>
      </c>
      <c r="K1157">
        <v>138.02000000000001</v>
      </c>
      <c r="L1157">
        <f t="shared" si="162"/>
        <v>12</v>
      </c>
      <c r="M1157">
        <f t="shared" si="163"/>
        <v>139.00000000000003</v>
      </c>
      <c r="N1157">
        <f t="shared" si="164"/>
        <v>0</v>
      </c>
      <c r="O1157">
        <f>IFERROR(E1157 / VLOOKUP(A1157, Baselines!A:B, 2, FALSE) * 100, 0)</f>
        <v>56.261763428405956</v>
      </c>
      <c r="P1157" s="6">
        <f t="shared" si="165"/>
        <v>0.31094677031425422</v>
      </c>
      <c r="Q1157">
        <f t="shared" si="166"/>
        <v>98.61</v>
      </c>
      <c r="R1157" s="6">
        <f t="shared" si="167"/>
        <v>0.98609999999999998</v>
      </c>
      <c r="S1157">
        <f t="shared" si="168"/>
        <v>1</v>
      </c>
      <c r="T1157">
        <f>COUNTIF($A$2:$A1157,A1157)-1</f>
        <v>11</v>
      </c>
      <c r="U1157" s="6">
        <f t="shared" si="169"/>
        <v>0.30662461020688608</v>
      </c>
      <c r="V1157" s="6" t="str">
        <f t="shared" si="170"/>
        <v>Needs Check</v>
      </c>
    </row>
    <row r="1158" spans="1:22" x14ac:dyDescent="0.25">
      <c r="A1158" t="s">
        <v>20</v>
      </c>
      <c r="B1158" s="5">
        <v>45011</v>
      </c>
      <c r="C1158">
        <v>4</v>
      </c>
      <c r="D1158">
        <v>4</v>
      </c>
      <c r="E1158">
        <v>38.5</v>
      </c>
      <c r="F1158">
        <v>0</v>
      </c>
      <c r="H1158">
        <v>0</v>
      </c>
      <c r="I1158">
        <v>0</v>
      </c>
      <c r="J1158">
        <v>0</v>
      </c>
      <c r="K1158">
        <v>35.979999999999997</v>
      </c>
      <c r="L1158">
        <f t="shared" si="162"/>
        <v>13</v>
      </c>
      <c r="M1158">
        <f t="shared" si="163"/>
        <v>143.00000000000003</v>
      </c>
      <c r="N1158">
        <f t="shared" si="164"/>
        <v>0</v>
      </c>
      <c r="O1158">
        <f>IFERROR(E1158 / VLOOKUP(A1158, Baselines!A:B, 2, FALSE) * 100, 0)</f>
        <v>124.48723517204768</v>
      </c>
      <c r="P1158" s="6">
        <f t="shared" si="165"/>
        <v>0.68801440558039018</v>
      </c>
      <c r="Q1158">
        <f t="shared" si="166"/>
        <v>98.570000000000007</v>
      </c>
      <c r="R1158" s="6">
        <f t="shared" si="167"/>
        <v>0.98570000000000002</v>
      </c>
      <c r="S1158">
        <f t="shared" si="168"/>
        <v>1</v>
      </c>
      <c r="T1158">
        <f>COUNTIF($A$2:$A1158,A1158)-1</f>
        <v>12</v>
      </c>
      <c r="U1158" s="6">
        <f t="shared" si="169"/>
        <v>0.6781757995805906</v>
      </c>
      <c r="V1158" s="6" t="str">
        <f t="shared" si="170"/>
        <v>Needs Check</v>
      </c>
    </row>
    <row r="1159" spans="1:22" x14ac:dyDescent="0.25">
      <c r="A1159" t="s">
        <v>20</v>
      </c>
      <c r="B1159" s="5">
        <v>45018</v>
      </c>
      <c r="C1159">
        <v>2</v>
      </c>
      <c r="D1159">
        <v>2.6</v>
      </c>
      <c r="E1159">
        <v>47.7</v>
      </c>
      <c r="F1159">
        <v>0</v>
      </c>
      <c r="H1159">
        <v>0</v>
      </c>
      <c r="I1159">
        <v>0</v>
      </c>
      <c r="J1159">
        <v>0</v>
      </c>
      <c r="K1159">
        <v>30.52</v>
      </c>
      <c r="L1159">
        <f t="shared" si="162"/>
        <v>14</v>
      </c>
      <c r="M1159">
        <f t="shared" si="163"/>
        <v>145.60000000000002</v>
      </c>
      <c r="N1159">
        <f t="shared" si="164"/>
        <v>0</v>
      </c>
      <c r="O1159">
        <f>IFERROR(E1159 / VLOOKUP(A1159, Baselines!A:B, 2, FALSE) * 100, 0)</f>
        <v>154.23483422614737</v>
      </c>
      <c r="P1159" s="6">
        <f t="shared" si="165"/>
        <v>0.85242304275804182</v>
      </c>
      <c r="Q1159">
        <f t="shared" si="166"/>
        <v>98.543999999999997</v>
      </c>
      <c r="R1159" s="6">
        <f t="shared" si="167"/>
        <v>0.98543999999999998</v>
      </c>
      <c r="S1159">
        <f t="shared" si="168"/>
        <v>1</v>
      </c>
      <c r="T1159">
        <f>COUNTIF($A$2:$A1159,A1159)-1</f>
        <v>13</v>
      </c>
      <c r="U1159" s="6">
        <f t="shared" si="169"/>
        <v>0.84001176325548477</v>
      </c>
      <c r="V1159" s="6" t="str">
        <f t="shared" si="170"/>
        <v>Good</v>
      </c>
    </row>
    <row r="1160" spans="1:22" x14ac:dyDescent="0.25">
      <c r="A1160" t="s">
        <v>20</v>
      </c>
      <c r="B1160" s="5">
        <v>45025</v>
      </c>
      <c r="C1160">
        <v>4</v>
      </c>
      <c r="D1160">
        <v>18</v>
      </c>
      <c r="E1160">
        <v>24.7</v>
      </c>
      <c r="F1160">
        <v>0</v>
      </c>
      <c r="H1160">
        <v>0</v>
      </c>
      <c r="I1160">
        <v>0</v>
      </c>
      <c r="J1160">
        <v>0</v>
      </c>
      <c r="K1160">
        <v>239.46</v>
      </c>
      <c r="L1160">
        <f t="shared" si="162"/>
        <v>15</v>
      </c>
      <c r="M1160">
        <f t="shared" si="163"/>
        <v>163.60000000000002</v>
      </c>
      <c r="N1160">
        <f t="shared" si="164"/>
        <v>0</v>
      </c>
      <c r="O1160">
        <f>IFERROR(E1160 / VLOOKUP(A1160, Baselines!A:B, 2, FALSE) * 100, 0)</f>
        <v>79.865836590898112</v>
      </c>
      <c r="P1160" s="6">
        <f t="shared" si="165"/>
        <v>0.44140144981391266</v>
      </c>
      <c r="Q1160">
        <f t="shared" si="166"/>
        <v>98.36399999999999</v>
      </c>
      <c r="R1160" s="6">
        <f t="shared" si="167"/>
        <v>0.98363999999999985</v>
      </c>
      <c r="S1160">
        <f t="shared" si="168"/>
        <v>1</v>
      </c>
      <c r="T1160">
        <f>COUNTIF($A$2:$A1160,A1160)-1</f>
        <v>14</v>
      </c>
      <c r="U1160" s="6">
        <f t="shared" si="169"/>
        <v>0.43418012209495699</v>
      </c>
      <c r="V1160" s="6" t="str">
        <f t="shared" si="170"/>
        <v>Needs Check</v>
      </c>
    </row>
    <row r="1161" spans="1:22" x14ac:dyDescent="0.25">
      <c r="A1161" t="s">
        <v>20</v>
      </c>
      <c r="B1161" s="5">
        <v>45032</v>
      </c>
      <c r="C1161">
        <v>4</v>
      </c>
      <c r="D1161">
        <v>10.4</v>
      </c>
      <c r="E1161">
        <v>43.3</v>
      </c>
      <c r="F1161">
        <v>1</v>
      </c>
      <c r="G1161" t="s">
        <v>25</v>
      </c>
      <c r="H1161">
        <v>801.55</v>
      </c>
      <c r="I1161">
        <v>0</v>
      </c>
      <c r="J1161">
        <v>0</v>
      </c>
      <c r="K1161">
        <v>183.81</v>
      </c>
      <c r="L1161">
        <f t="shared" si="162"/>
        <v>16</v>
      </c>
      <c r="M1161">
        <f t="shared" si="163"/>
        <v>174.00000000000003</v>
      </c>
      <c r="N1161">
        <f t="shared" si="164"/>
        <v>0</v>
      </c>
      <c r="O1161">
        <f>IFERROR(E1161 / VLOOKUP(A1161, Baselines!A:B, 2, FALSE) * 100, 0)</f>
        <v>140.00772163505619</v>
      </c>
      <c r="P1161" s="6">
        <f t="shared" si="165"/>
        <v>0.77379282497742574</v>
      </c>
      <c r="Q1161">
        <f t="shared" si="166"/>
        <v>98.26</v>
      </c>
      <c r="R1161" s="6">
        <f t="shared" si="167"/>
        <v>0.98260000000000003</v>
      </c>
      <c r="S1161">
        <f t="shared" si="168"/>
        <v>1</v>
      </c>
      <c r="T1161">
        <f>COUNTIF($A$2:$A1161,A1161)-1</f>
        <v>15</v>
      </c>
      <c r="U1161" s="6">
        <f t="shared" si="169"/>
        <v>0.76032882982281857</v>
      </c>
      <c r="V1161" s="6" t="str">
        <f t="shared" si="170"/>
        <v>Good</v>
      </c>
    </row>
    <row r="1162" spans="1:22" x14ac:dyDescent="0.25">
      <c r="A1162" t="s">
        <v>20</v>
      </c>
      <c r="B1162" s="5">
        <v>45039</v>
      </c>
      <c r="C1162">
        <v>2</v>
      </c>
      <c r="D1162">
        <v>2.4</v>
      </c>
      <c r="E1162">
        <v>44.8</v>
      </c>
      <c r="F1162">
        <v>0</v>
      </c>
      <c r="H1162">
        <v>0</v>
      </c>
      <c r="I1162">
        <v>1</v>
      </c>
      <c r="J1162">
        <v>5</v>
      </c>
      <c r="K1162">
        <v>12.65</v>
      </c>
      <c r="L1162">
        <f t="shared" si="162"/>
        <v>17</v>
      </c>
      <c r="M1162">
        <f t="shared" si="163"/>
        <v>176.40000000000003</v>
      </c>
      <c r="N1162">
        <f t="shared" si="164"/>
        <v>1</v>
      </c>
      <c r="O1162">
        <f>IFERROR(E1162 / VLOOKUP(A1162, Baselines!A:B, 2, FALSE) * 100, 0)</f>
        <v>144.85787365474636</v>
      </c>
      <c r="P1162" s="6">
        <f t="shared" si="165"/>
        <v>0.80059858103899939</v>
      </c>
      <c r="Q1162">
        <f t="shared" si="166"/>
        <v>98.236000000000004</v>
      </c>
      <c r="R1162" s="6">
        <f t="shared" si="167"/>
        <v>0.98236000000000001</v>
      </c>
      <c r="S1162">
        <f t="shared" si="168"/>
        <v>0.97</v>
      </c>
      <c r="T1162">
        <f>COUNTIF($A$2:$A1162,A1162)-1</f>
        <v>16</v>
      </c>
      <c r="U1162" s="6">
        <f t="shared" si="169"/>
        <v>0.76288174140738729</v>
      </c>
      <c r="V1162" s="6" t="str">
        <f t="shared" si="170"/>
        <v>Good</v>
      </c>
    </row>
    <row r="1163" spans="1:22" x14ac:dyDescent="0.25">
      <c r="A1163" t="s">
        <v>20</v>
      </c>
      <c r="B1163" s="5">
        <v>45046</v>
      </c>
      <c r="C1163">
        <v>0</v>
      </c>
      <c r="D1163">
        <v>0</v>
      </c>
      <c r="E1163">
        <v>0</v>
      </c>
      <c r="F1163">
        <v>0</v>
      </c>
      <c r="H1163">
        <v>0</v>
      </c>
      <c r="I1163">
        <v>0</v>
      </c>
      <c r="J1163">
        <v>0</v>
      </c>
      <c r="K1163">
        <v>0</v>
      </c>
      <c r="L1163">
        <f t="shared" si="162"/>
        <v>18</v>
      </c>
      <c r="M1163">
        <f t="shared" si="163"/>
        <v>176.40000000000003</v>
      </c>
      <c r="N1163">
        <f t="shared" si="164"/>
        <v>1</v>
      </c>
      <c r="O1163">
        <f>IFERROR(E1163 / VLOOKUP(A1163, Baselines!A:B, 2, FALSE) * 100, 0)</f>
        <v>0</v>
      </c>
      <c r="P1163" s="6">
        <f t="shared" si="165"/>
        <v>0</v>
      </c>
      <c r="Q1163">
        <f t="shared" si="166"/>
        <v>98.236000000000004</v>
      </c>
      <c r="R1163" s="6">
        <f t="shared" si="167"/>
        <v>0.98236000000000001</v>
      </c>
      <c r="S1163">
        <f t="shared" si="168"/>
        <v>0.97</v>
      </c>
      <c r="T1163">
        <f>COUNTIF($A$2:$A1163,A1163)-1</f>
        <v>17</v>
      </c>
      <c r="U1163" s="6">
        <f t="shared" si="169"/>
        <v>0</v>
      </c>
      <c r="V1163" s="6" t="str">
        <f t="shared" si="170"/>
        <v>Critical</v>
      </c>
    </row>
    <row r="1164" spans="1:22" x14ac:dyDescent="0.25">
      <c r="A1164" t="s">
        <v>20</v>
      </c>
      <c r="B1164" s="5">
        <v>45053</v>
      </c>
      <c r="C1164">
        <v>0</v>
      </c>
      <c r="D1164">
        <v>0</v>
      </c>
      <c r="E1164">
        <v>0</v>
      </c>
      <c r="F1164">
        <v>0</v>
      </c>
      <c r="H1164">
        <v>0</v>
      </c>
      <c r="I1164">
        <v>0</v>
      </c>
      <c r="J1164">
        <v>0</v>
      </c>
      <c r="K1164">
        <v>0</v>
      </c>
      <c r="L1164">
        <f t="shared" si="162"/>
        <v>19</v>
      </c>
      <c r="M1164">
        <f t="shared" si="163"/>
        <v>176.40000000000003</v>
      </c>
      <c r="N1164">
        <f t="shared" si="164"/>
        <v>1</v>
      </c>
      <c r="O1164">
        <f>IFERROR(E1164 / VLOOKUP(A1164, Baselines!A:B, 2, FALSE) * 100, 0)</f>
        <v>0</v>
      </c>
      <c r="P1164" s="6">
        <f t="shared" si="165"/>
        <v>0</v>
      </c>
      <c r="Q1164">
        <f t="shared" si="166"/>
        <v>98.236000000000004</v>
      </c>
      <c r="R1164" s="6">
        <f t="shared" si="167"/>
        <v>0.98236000000000001</v>
      </c>
      <c r="S1164">
        <f t="shared" si="168"/>
        <v>0.97</v>
      </c>
      <c r="T1164">
        <f>COUNTIF($A$2:$A1164,A1164)-1</f>
        <v>18</v>
      </c>
      <c r="U1164" s="6">
        <f t="shared" si="169"/>
        <v>0</v>
      </c>
      <c r="V1164" s="6" t="str">
        <f t="shared" si="170"/>
        <v>Critical</v>
      </c>
    </row>
    <row r="1165" spans="1:22" x14ac:dyDescent="0.25">
      <c r="A1165" t="s">
        <v>20</v>
      </c>
      <c r="B1165" s="5">
        <v>45060</v>
      </c>
      <c r="C1165">
        <v>2</v>
      </c>
      <c r="D1165">
        <v>6.6</v>
      </c>
      <c r="E1165">
        <v>46.8</v>
      </c>
      <c r="F1165">
        <v>0</v>
      </c>
      <c r="H1165">
        <v>0</v>
      </c>
      <c r="I1165">
        <v>0</v>
      </c>
      <c r="J1165">
        <v>0</v>
      </c>
      <c r="K1165">
        <v>120.66</v>
      </c>
      <c r="L1165">
        <f t="shared" si="162"/>
        <v>20</v>
      </c>
      <c r="M1165">
        <f t="shared" si="163"/>
        <v>183.00000000000003</v>
      </c>
      <c r="N1165">
        <f t="shared" si="164"/>
        <v>1</v>
      </c>
      <c r="O1165">
        <f>IFERROR(E1165 / VLOOKUP(A1165, Baselines!A:B, 2, FALSE) * 100, 0)</f>
        <v>151.32474301433325</v>
      </c>
      <c r="P1165" s="6">
        <f t="shared" si="165"/>
        <v>0.83633958912109752</v>
      </c>
      <c r="Q1165">
        <f t="shared" si="166"/>
        <v>98.17</v>
      </c>
      <c r="R1165" s="6">
        <f t="shared" si="167"/>
        <v>0.98170000000000002</v>
      </c>
      <c r="S1165">
        <f t="shared" si="168"/>
        <v>0.97</v>
      </c>
      <c r="T1165">
        <f>COUNTIF($A$2:$A1165,A1165)-1</f>
        <v>19</v>
      </c>
      <c r="U1165" s="6">
        <f t="shared" si="169"/>
        <v>0.79640353740097602</v>
      </c>
      <c r="V1165" s="6" t="str">
        <f t="shared" si="170"/>
        <v>Good</v>
      </c>
    </row>
    <row r="1166" spans="1:22" x14ac:dyDescent="0.25">
      <c r="A1166" t="s">
        <v>20</v>
      </c>
      <c r="B1166" s="5">
        <v>45067</v>
      </c>
      <c r="C1166">
        <v>4</v>
      </c>
      <c r="D1166">
        <v>2</v>
      </c>
      <c r="E1166">
        <v>13.6</v>
      </c>
      <c r="F1166">
        <v>0</v>
      </c>
      <c r="H1166">
        <v>0</v>
      </c>
      <c r="I1166">
        <v>0</v>
      </c>
      <c r="J1166">
        <v>0</v>
      </c>
      <c r="K1166">
        <v>34.5</v>
      </c>
      <c r="L1166">
        <f t="shared" si="162"/>
        <v>21</v>
      </c>
      <c r="M1166">
        <f t="shared" si="163"/>
        <v>185.00000000000003</v>
      </c>
      <c r="N1166">
        <f t="shared" si="164"/>
        <v>1</v>
      </c>
      <c r="O1166">
        <f>IFERROR(E1166 / VLOOKUP(A1166, Baselines!A:B, 2, FALSE) * 100, 0)</f>
        <v>43.974711645190858</v>
      </c>
      <c r="P1166" s="6">
        <f t="shared" si="165"/>
        <v>0.24303885495826766</v>
      </c>
      <c r="Q1166">
        <f t="shared" si="166"/>
        <v>98.15</v>
      </c>
      <c r="R1166" s="6">
        <f t="shared" si="167"/>
        <v>0.98150000000000004</v>
      </c>
      <c r="S1166">
        <f t="shared" si="168"/>
        <v>0.97</v>
      </c>
      <c r="T1166">
        <f>COUNTIF($A$2:$A1166,A1166)-1</f>
        <v>20</v>
      </c>
      <c r="U1166" s="6">
        <f t="shared" si="169"/>
        <v>0.23138635705729352</v>
      </c>
      <c r="V1166" s="6" t="str">
        <f t="shared" si="170"/>
        <v>Critical</v>
      </c>
    </row>
    <row r="1167" spans="1:22" x14ac:dyDescent="0.25">
      <c r="A1167" t="s">
        <v>20</v>
      </c>
      <c r="B1167" s="5">
        <v>45074</v>
      </c>
      <c r="C1167">
        <v>2</v>
      </c>
      <c r="D1167">
        <v>2.8</v>
      </c>
      <c r="E1167">
        <v>20.5</v>
      </c>
      <c r="F1167">
        <v>0</v>
      </c>
      <c r="H1167">
        <v>0</v>
      </c>
      <c r="I1167">
        <v>0</v>
      </c>
      <c r="J1167">
        <v>0</v>
      </c>
      <c r="K1167">
        <v>55.73</v>
      </c>
      <c r="L1167">
        <f t="shared" si="162"/>
        <v>22</v>
      </c>
      <c r="M1167">
        <f t="shared" si="163"/>
        <v>187.80000000000004</v>
      </c>
      <c r="N1167">
        <f t="shared" si="164"/>
        <v>1</v>
      </c>
      <c r="O1167">
        <f>IFERROR(E1167 / VLOOKUP(A1167, Baselines!A:B, 2, FALSE) * 100, 0)</f>
        <v>66.28541093576564</v>
      </c>
      <c r="P1167" s="6">
        <f t="shared" si="165"/>
        <v>0.36634533284150644</v>
      </c>
      <c r="Q1167">
        <f t="shared" si="166"/>
        <v>98.122</v>
      </c>
      <c r="R1167" s="6">
        <f t="shared" si="167"/>
        <v>0.98121999999999998</v>
      </c>
      <c r="S1167">
        <f t="shared" si="168"/>
        <v>0.97</v>
      </c>
      <c r="T1167">
        <f>COUNTIF($A$2:$A1167,A1167)-1</f>
        <v>21</v>
      </c>
      <c r="U1167" s="6">
        <f t="shared" si="169"/>
        <v>0.34868140646602064</v>
      </c>
      <c r="V1167" s="6" t="str">
        <f t="shared" si="170"/>
        <v>Needs Check</v>
      </c>
    </row>
    <row r="1168" spans="1:22" x14ac:dyDescent="0.25">
      <c r="A1168" t="s">
        <v>20</v>
      </c>
      <c r="B1168" s="5">
        <v>45081</v>
      </c>
      <c r="C1168">
        <v>1</v>
      </c>
      <c r="D1168">
        <v>2.6</v>
      </c>
      <c r="E1168">
        <v>47.4</v>
      </c>
      <c r="F1168">
        <v>0</v>
      </c>
      <c r="H1168">
        <v>0</v>
      </c>
      <c r="I1168">
        <v>0</v>
      </c>
      <c r="J1168">
        <v>0</v>
      </c>
      <c r="K1168">
        <v>27.55</v>
      </c>
      <c r="L1168">
        <f t="shared" si="162"/>
        <v>23</v>
      </c>
      <c r="M1168">
        <f t="shared" si="163"/>
        <v>190.40000000000003</v>
      </c>
      <c r="N1168">
        <f t="shared" si="164"/>
        <v>1</v>
      </c>
      <c r="O1168">
        <f>IFERROR(E1168 / VLOOKUP(A1168, Baselines!A:B, 2, FALSE) * 100, 0)</f>
        <v>153.26480382220933</v>
      </c>
      <c r="P1168" s="6">
        <f t="shared" si="165"/>
        <v>0.84706189154572709</v>
      </c>
      <c r="Q1168">
        <f t="shared" si="166"/>
        <v>98.095999999999989</v>
      </c>
      <c r="R1168" s="6">
        <f t="shared" si="167"/>
        <v>0.98095999999999994</v>
      </c>
      <c r="S1168">
        <f t="shared" si="168"/>
        <v>0.97</v>
      </c>
      <c r="T1168">
        <f>COUNTIF($A$2:$A1168,A1168)-1</f>
        <v>22</v>
      </c>
      <c r="U1168" s="6">
        <f t="shared" si="169"/>
        <v>0.80600581813677552</v>
      </c>
      <c r="V1168" s="6" t="str">
        <f t="shared" si="170"/>
        <v>Good</v>
      </c>
    </row>
    <row r="1169" spans="1:22" x14ac:dyDescent="0.25">
      <c r="A1169" t="s">
        <v>20</v>
      </c>
      <c r="B1169" s="5">
        <v>45088</v>
      </c>
      <c r="C1169">
        <v>7</v>
      </c>
      <c r="D1169">
        <v>6.3</v>
      </c>
      <c r="E1169">
        <v>41.5</v>
      </c>
      <c r="F1169">
        <v>0</v>
      </c>
      <c r="H1169">
        <v>0</v>
      </c>
      <c r="I1169">
        <v>0</v>
      </c>
      <c r="J1169">
        <v>0</v>
      </c>
      <c r="K1169">
        <v>102.66</v>
      </c>
      <c r="L1169">
        <f t="shared" si="162"/>
        <v>24</v>
      </c>
      <c r="M1169">
        <f t="shared" si="163"/>
        <v>196.70000000000005</v>
      </c>
      <c r="N1169">
        <f t="shared" si="164"/>
        <v>1</v>
      </c>
      <c r="O1169">
        <f>IFERROR(E1169 / VLOOKUP(A1169, Baselines!A:B, 2, FALSE) * 100, 0)</f>
        <v>134.187539211428</v>
      </c>
      <c r="P1169" s="6">
        <f t="shared" si="165"/>
        <v>0.74162591770353747</v>
      </c>
      <c r="Q1169">
        <f t="shared" si="166"/>
        <v>98.033000000000001</v>
      </c>
      <c r="R1169" s="6">
        <f t="shared" si="167"/>
        <v>0.98033000000000003</v>
      </c>
      <c r="S1169">
        <f t="shared" si="168"/>
        <v>0.97</v>
      </c>
      <c r="T1169">
        <f>COUNTIF($A$2:$A1169,A1169)-1</f>
        <v>23</v>
      </c>
      <c r="U1169" s="6">
        <f t="shared" si="169"/>
        <v>0.70522699182523962</v>
      </c>
      <c r="V1169" s="6" t="str">
        <f t="shared" si="170"/>
        <v>Good</v>
      </c>
    </row>
    <row r="1170" spans="1:22" x14ac:dyDescent="0.25">
      <c r="A1170" t="s">
        <v>20</v>
      </c>
      <c r="B1170" s="5">
        <v>45095</v>
      </c>
      <c r="C1170">
        <v>0</v>
      </c>
      <c r="D1170">
        <v>0</v>
      </c>
      <c r="E1170">
        <v>0</v>
      </c>
      <c r="F1170">
        <v>0</v>
      </c>
      <c r="H1170">
        <v>0</v>
      </c>
      <c r="I1170">
        <v>0</v>
      </c>
      <c r="J1170">
        <v>0</v>
      </c>
      <c r="K1170">
        <v>0</v>
      </c>
      <c r="L1170">
        <f t="shared" si="162"/>
        <v>25</v>
      </c>
      <c r="M1170">
        <f t="shared" si="163"/>
        <v>196.70000000000005</v>
      </c>
      <c r="N1170">
        <f t="shared" si="164"/>
        <v>1</v>
      </c>
      <c r="O1170">
        <f>IFERROR(E1170 / VLOOKUP(A1170, Baselines!A:B, 2, FALSE) * 100, 0)</f>
        <v>0</v>
      </c>
      <c r="P1170" s="6">
        <f t="shared" si="165"/>
        <v>0</v>
      </c>
      <c r="Q1170">
        <f t="shared" si="166"/>
        <v>98.033000000000001</v>
      </c>
      <c r="R1170" s="6">
        <f t="shared" si="167"/>
        <v>0.98033000000000003</v>
      </c>
      <c r="S1170">
        <f t="shared" si="168"/>
        <v>0.97</v>
      </c>
      <c r="T1170">
        <f>COUNTIF($A$2:$A1170,A1170)-1</f>
        <v>24</v>
      </c>
      <c r="U1170" s="6">
        <f t="shared" si="169"/>
        <v>0</v>
      </c>
      <c r="V1170" s="6" t="str">
        <f t="shared" si="170"/>
        <v>Critical</v>
      </c>
    </row>
    <row r="1171" spans="1:22" x14ac:dyDescent="0.25">
      <c r="A1171" t="s">
        <v>20</v>
      </c>
      <c r="B1171" s="5">
        <v>45102</v>
      </c>
      <c r="C1171">
        <v>1</v>
      </c>
      <c r="D1171">
        <v>5.9</v>
      </c>
      <c r="E1171">
        <v>36.299999999999997</v>
      </c>
      <c r="F1171">
        <v>0</v>
      </c>
      <c r="H1171">
        <v>0</v>
      </c>
      <c r="I1171">
        <v>0</v>
      </c>
      <c r="J1171">
        <v>0</v>
      </c>
      <c r="K1171">
        <v>95.66</v>
      </c>
      <c r="L1171">
        <f t="shared" si="162"/>
        <v>26</v>
      </c>
      <c r="M1171">
        <f t="shared" si="163"/>
        <v>202.60000000000005</v>
      </c>
      <c r="N1171">
        <f t="shared" si="164"/>
        <v>1</v>
      </c>
      <c r="O1171">
        <f>IFERROR(E1171 / VLOOKUP(A1171, Baselines!A:B, 2, FALSE) * 100, 0)</f>
        <v>117.37367887650207</v>
      </c>
      <c r="P1171" s="6">
        <f t="shared" si="165"/>
        <v>0.64869929669008208</v>
      </c>
      <c r="Q1171">
        <f t="shared" si="166"/>
        <v>97.97399999999999</v>
      </c>
      <c r="R1171" s="6">
        <f t="shared" si="167"/>
        <v>0.97973999999999994</v>
      </c>
      <c r="S1171">
        <f t="shared" si="168"/>
        <v>0.97</v>
      </c>
      <c r="T1171">
        <f>COUNTIF($A$2:$A1171,A1171)-1</f>
        <v>25</v>
      </c>
      <c r="U1171" s="6">
        <f t="shared" si="169"/>
        <v>0.6164899494709668</v>
      </c>
      <c r="V1171" s="6" t="str">
        <f t="shared" si="170"/>
        <v>Needs Check</v>
      </c>
    </row>
    <row r="1172" spans="1:22" x14ac:dyDescent="0.25">
      <c r="A1172" t="s">
        <v>20</v>
      </c>
      <c r="B1172" s="5">
        <v>45109</v>
      </c>
      <c r="C1172">
        <v>0</v>
      </c>
      <c r="D1172">
        <v>0</v>
      </c>
      <c r="E1172">
        <v>0</v>
      </c>
      <c r="F1172">
        <v>0</v>
      </c>
      <c r="H1172">
        <v>0</v>
      </c>
      <c r="I1172">
        <v>0</v>
      </c>
      <c r="J1172">
        <v>0</v>
      </c>
      <c r="K1172">
        <v>0</v>
      </c>
      <c r="L1172">
        <f t="shared" si="162"/>
        <v>27</v>
      </c>
      <c r="M1172">
        <f t="shared" si="163"/>
        <v>202.60000000000005</v>
      </c>
      <c r="N1172">
        <f t="shared" si="164"/>
        <v>1</v>
      </c>
      <c r="O1172">
        <f>IFERROR(E1172 / VLOOKUP(A1172, Baselines!A:B, 2, FALSE) * 100, 0)</f>
        <v>0</v>
      </c>
      <c r="P1172" s="6">
        <f t="shared" si="165"/>
        <v>0</v>
      </c>
      <c r="Q1172">
        <f t="shared" si="166"/>
        <v>97.97399999999999</v>
      </c>
      <c r="R1172" s="6">
        <f t="shared" si="167"/>
        <v>0.97973999999999994</v>
      </c>
      <c r="S1172">
        <f t="shared" si="168"/>
        <v>0.97</v>
      </c>
      <c r="T1172">
        <f>COUNTIF($A$2:$A1172,A1172)-1</f>
        <v>26</v>
      </c>
      <c r="U1172" s="6">
        <f t="shared" si="169"/>
        <v>0</v>
      </c>
      <c r="V1172" s="6" t="str">
        <f t="shared" si="170"/>
        <v>Critical</v>
      </c>
    </row>
    <row r="1173" spans="1:22" x14ac:dyDescent="0.25">
      <c r="A1173" t="s">
        <v>20</v>
      </c>
      <c r="B1173" s="5">
        <v>45116</v>
      </c>
      <c r="C1173">
        <v>2</v>
      </c>
      <c r="D1173">
        <v>3.2</v>
      </c>
      <c r="E1173">
        <v>11.3</v>
      </c>
      <c r="F1173">
        <v>1</v>
      </c>
      <c r="G1173" t="s">
        <v>25</v>
      </c>
      <c r="H1173">
        <v>634.28</v>
      </c>
      <c r="I1173">
        <v>0</v>
      </c>
      <c r="J1173">
        <v>0</v>
      </c>
      <c r="K1173">
        <v>16.22</v>
      </c>
      <c r="L1173">
        <f t="shared" si="162"/>
        <v>28</v>
      </c>
      <c r="M1173">
        <f t="shared" si="163"/>
        <v>205.80000000000004</v>
      </c>
      <c r="N1173">
        <f t="shared" si="164"/>
        <v>1</v>
      </c>
      <c r="O1173">
        <f>IFERROR(E1173 / VLOOKUP(A1173, Baselines!A:B, 2, FALSE) * 100, 0)</f>
        <v>36.537811881665938</v>
      </c>
      <c r="P1173" s="6">
        <f t="shared" si="165"/>
        <v>0.20193669566385478</v>
      </c>
      <c r="Q1173">
        <f t="shared" si="166"/>
        <v>97.941999999999993</v>
      </c>
      <c r="R1173" s="6">
        <f t="shared" si="167"/>
        <v>0.97941999999999996</v>
      </c>
      <c r="S1173">
        <f t="shared" si="168"/>
        <v>0.97</v>
      </c>
      <c r="T1173">
        <f>COUNTIF($A$2:$A1173,A1173)-1</f>
        <v>27</v>
      </c>
      <c r="U1173" s="6">
        <f t="shared" si="169"/>
        <v>0.19184741331307986</v>
      </c>
      <c r="V1173" s="6" t="str">
        <f t="shared" si="170"/>
        <v>Critical</v>
      </c>
    </row>
    <row r="1174" spans="1:22" x14ac:dyDescent="0.25">
      <c r="A1174" t="s">
        <v>20</v>
      </c>
      <c r="B1174" s="5">
        <v>45123</v>
      </c>
      <c r="C1174">
        <v>7</v>
      </c>
      <c r="D1174">
        <v>13.3</v>
      </c>
      <c r="E1174">
        <v>38</v>
      </c>
      <c r="F1174">
        <v>0</v>
      </c>
      <c r="H1174">
        <v>0</v>
      </c>
      <c r="I1174">
        <v>0</v>
      </c>
      <c r="J1174">
        <v>0</v>
      </c>
      <c r="K1174">
        <v>167.08</v>
      </c>
      <c r="L1174">
        <f t="shared" si="162"/>
        <v>29</v>
      </c>
      <c r="M1174">
        <f t="shared" si="163"/>
        <v>219.10000000000005</v>
      </c>
      <c r="N1174">
        <f t="shared" si="164"/>
        <v>1</v>
      </c>
      <c r="O1174">
        <f>IFERROR(E1174 / VLOOKUP(A1174, Baselines!A:B, 2, FALSE) * 100, 0)</f>
        <v>122.87051783215095</v>
      </c>
      <c r="P1174" s="6">
        <f t="shared" si="165"/>
        <v>0.6790791535598657</v>
      </c>
      <c r="Q1174">
        <f t="shared" si="166"/>
        <v>97.808999999999997</v>
      </c>
      <c r="R1174" s="6">
        <f t="shared" si="167"/>
        <v>0.97809000000000001</v>
      </c>
      <c r="S1174">
        <f t="shared" si="168"/>
        <v>0.97</v>
      </c>
      <c r="T1174">
        <f>COUNTIF($A$2:$A1174,A1174)-1</f>
        <v>28</v>
      </c>
      <c r="U1174" s="6">
        <f t="shared" si="169"/>
        <v>0.6442745134262079</v>
      </c>
      <c r="V1174" s="6" t="str">
        <f t="shared" si="170"/>
        <v>Needs Check</v>
      </c>
    </row>
    <row r="1175" spans="1:22" x14ac:dyDescent="0.25">
      <c r="A1175" t="s">
        <v>20</v>
      </c>
      <c r="B1175" s="5">
        <v>45130</v>
      </c>
      <c r="C1175">
        <v>4</v>
      </c>
      <c r="D1175">
        <v>14.4</v>
      </c>
      <c r="E1175">
        <v>23.1</v>
      </c>
      <c r="F1175">
        <v>0</v>
      </c>
      <c r="H1175">
        <v>0</v>
      </c>
      <c r="I1175">
        <v>0</v>
      </c>
      <c r="J1175">
        <v>0</v>
      </c>
      <c r="K1175">
        <v>102.42</v>
      </c>
      <c r="L1175">
        <f t="shared" si="162"/>
        <v>30</v>
      </c>
      <c r="M1175">
        <f t="shared" si="163"/>
        <v>233.50000000000006</v>
      </c>
      <c r="N1175">
        <f t="shared" si="164"/>
        <v>1</v>
      </c>
      <c r="O1175">
        <f>IFERROR(E1175 / VLOOKUP(A1175, Baselines!A:B, 2, FALSE) * 100, 0)</f>
        <v>74.6923411032286</v>
      </c>
      <c r="P1175" s="6">
        <f t="shared" si="165"/>
        <v>0.41280864334823408</v>
      </c>
      <c r="Q1175">
        <f t="shared" si="166"/>
        <v>97.665000000000006</v>
      </c>
      <c r="R1175" s="6">
        <f t="shared" si="167"/>
        <v>0.97665000000000002</v>
      </c>
      <c r="S1175">
        <f t="shared" si="168"/>
        <v>0.97</v>
      </c>
      <c r="T1175">
        <f>COUNTIF($A$2:$A1175,A1175)-1</f>
        <v>29</v>
      </c>
      <c r="U1175" s="6">
        <f t="shared" si="169"/>
        <v>0.39107447468027123</v>
      </c>
      <c r="V1175" s="6" t="str">
        <f t="shared" si="170"/>
        <v>Needs Check</v>
      </c>
    </row>
    <row r="1176" spans="1:22" x14ac:dyDescent="0.25">
      <c r="A1176" t="s">
        <v>20</v>
      </c>
      <c r="B1176" s="5">
        <v>45137</v>
      </c>
      <c r="C1176">
        <v>7</v>
      </c>
      <c r="D1176">
        <v>19.600000000000001</v>
      </c>
      <c r="E1176">
        <v>32.200000000000003</v>
      </c>
      <c r="F1176">
        <v>0</v>
      </c>
      <c r="H1176">
        <v>0</v>
      </c>
      <c r="I1176">
        <v>0</v>
      </c>
      <c r="J1176">
        <v>0</v>
      </c>
      <c r="K1176">
        <v>199.32</v>
      </c>
      <c r="L1176">
        <f t="shared" si="162"/>
        <v>31</v>
      </c>
      <c r="M1176">
        <f t="shared" si="163"/>
        <v>253.10000000000005</v>
      </c>
      <c r="N1176">
        <f t="shared" si="164"/>
        <v>1</v>
      </c>
      <c r="O1176">
        <f>IFERROR(E1176 / VLOOKUP(A1176, Baselines!A:B, 2, FALSE) * 100, 0)</f>
        <v>104.11659668934897</v>
      </c>
      <c r="P1176" s="6">
        <f t="shared" si="165"/>
        <v>0.57543023012178085</v>
      </c>
      <c r="Q1176">
        <f t="shared" si="166"/>
        <v>97.468999999999994</v>
      </c>
      <c r="R1176" s="6">
        <f t="shared" si="167"/>
        <v>0.97468999999999995</v>
      </c>
      <c r="S1176">
        <f t="shared" si="168"/>
        <v>0.97</v>
      </c>
      <c r="T1176">
        <f>COUNTIF($A$2:$A1176,A1176)-1</f>
        <v>30</v>
      </c>
      <c r="U1176" s="6">
        <f t="shared" si="169"/>
        <v>0.54404010826747662</v>
      </c>
      <c r="V1176" s="6" t="str">
        <f t="shared" si="170"/>
        <v>Needs Check</v>
      </c>
    </row>
    <row r="1177" spans="1:22" x14ac:dyDescent="0.25">
      <c r="A1177" t="s">
        <v>20</v>
      </c>
      <c r="B1177" s="5">
        <v>45144</v>
      </c>
      <c r="C1177">
        <v>4</v>
      </c>
      <c r="D1177">
        <v>8</v>
      </c>
      <c r="E1177">
        <v>28.9</v>
      </c>
      <c r="F1177">
        <v>0</v>
      </c>
      <c r="H1177">
        <v>0</v>
      </c>
      <c r="I1177">
        <v>0</v>
      </c>
      <c r="J1177">
        <v>0</v>
      </c>
      <c r="K1177">
        <v>50.57</v>
      </c>
      <c r="L1177">
        <f t="shared" si="162"/>
        <v>32</v>
      </c>
      <c r="M1177">
        <f t="shared" si="163"/>
        <v>261.10000000000002</v>
      </c>
      <c r="N1177">
        <f t="shared" si="164"/>
        <v>1</v>
      </c>
      <c r="O1177">
        <f>IFERROR(E1177 / VLOOKUP(A1177, Baselines!A:B, 2, FALSE) * 100, 0)</f>
        <v>93.446262246030571</v>
      </c>
      <c r="P1177" s="6">
        <f t="shared" si="165"/>
        <v>0.51645756678631871</v>
      </c>
      <c r="Q1177">
        <f t="shared" si="166"/>
        <v>97.38900000000001</v>
      </c>
      <c r="R1177" s="6">
        <f t="shared" si="167"/>
        <v>0.97389000000000014</v>
      </c>
      <c r="S1177">
        <f t="shared" si="168"/>
        <v>0.97</v>
      </c>
      <c r="T1177">
        <f>COUNTIF($A$2:$A1177,A1177)-1</f>
        <v>31</v>
      </c>
      <c r="U1177" s="6">
        <f t="shared" si="169"/>
        <v>0.48788367392600218</v>
      </c>
      <c r="V1177" s="6" t="str">
        <f t="shared" si="170"/>
        <v>Needs Check</v>
      </c>
    </row>
    <row r="1178" spans="1:22" x14ac:dyDescent="0.25">
      <c r="A1178" t="s">
        <v>20</v>
      </c>
      <c r="B1178" s="5">
        <v>45151</v>
      </c>
      <c r="C1178">
        <v>2</v>
      </c>
      <c r="D1178">
        <v>11.8</v>
      </c>
      <c r="E1178">
        <v>18.100000000000001</v>
      </c>
      <c r="F1178">
        <v>0</v>
      </c>
      <c r="H1178">
        <v>0</v>
      </c>
      <c r="I1178">
        <v>0</v>
      </c>
      <c r="J1178">
        <v>0</v>
      </c>
      <c r="K1178">
        <v>96.74</v>
      </c>
      <c r="L1178">
        <f t="shared" si="162"/>
        <v>33</v>
      </c>
      <c r="M1178">
        <f t="shared" si="163"/>
        <v>272.90000000000003</v>
      </c>
      <c r="N1178">
        <f t="shared" si="164"/>
        <v>1</v>
      </c>
      <c r="O1178">
        <f>IFERROR(E1178 / VLOOKUP(A1178, Baselines!A:B, 2, FALSE) * 100, 0)</f>
        <v>58.525167704261371</v>
      </c>
      <c r="P1178" s="6">
        <f t="shared" si="165"/>
        <v>0.32345612314298861</v>
      </c>
      <c r="Q1178">
        <f t="shared" si="166"/>
        <v>97.271000000000001</v>
      </c>
      <c r="R1178" s="6">
        <f t="shared" si="167"/>
        <v>0.97270999999999996</v>
      </c>
      <c r="S1178">
        <f t="shared" si="168"/>
        <v>0.97</v>
      </c>
      <c r="T1178">
        <f>COUNTIF($A$2:$A1178,A1178)-1</f>
        <v>32</v>
      </c>
      <c r="U1178" s="6">
        <f t="shared" si="169"/>
        <v>0.30519013537614392</v>
      </c>
      <c r="V1178" s="6" t="str">
        <f t="shared" si="170"/>
        <v>Needs Check</v>
      </c>
    </row>
    <row r="1179" spans="1:22" x14ac:dyDescent="0.25">
      <c r="A1179" t="s">
        <v>20</v>
      </c>
      <c r="B1179" s="5">
        <v>45158</v>
      </c>
      <c r="C1179">
        <v>1</v>
      </c>
      <c r="D1179">
        <v>0.7</v>
      </c>
      <c r="E1179">
        <v>23.3</v>
      </c>
      <c r="F1179">
        <v>0</v>
      </c>
      <c r="H1179">
        <v>0</v>
      </c>
      <c r="I1179">
        <v>0</v>
      </c>
      <c r="J1179">
        <v>0</v>
      </c>
      <c r="K1179">
        <v>10.47</v>
      </c>
      <c r="L1179">
        <f t="shared" si="162"/>
        <v>34</v>
      </c>
      <c r="M1179">
        <f t="shared" si="163"/>
        <v>273.60000000000002</v>
      </c>
      <c r="N1179">
        <f t="shared" si="164"/>
        <v>1</v>
      </c>
      <c r="O1179">
        <f>IFERROR(E1179 / VLOOKUP(A1179, Baselines!A:B, 2, FALSE) * 100, 0)</f>
        <v>75.339028039187284</v>
      </c>
      <c r="P1179" s="6">
        <f t="shared" si="165"/>
        <v>0.41638274415644388</v>
      </c>
      <c r="Q1179">
        <f t="shared" si="166"/>
        <v>97.263999999999996</v>
      </c>
      <c r="R1179" s="6">
        <f t="shared" si="167"/>
        <v>0.97263999999999995</v>
      </c>
      <c r="S1179">
        <f t="shared" si="168"/>
        <v>0.97</v>
      </c>
      <c r="T1179">
        <f>COUNTIF($A$2:$A1179,A1179)-1</f>
        <v>33</v>
      </c>
      <c r="U1179" s="6">
        <f t="shared" si="169"/>
        <v>0.39284079690803381</v>
      </c>
      <c r="V1179" s="6" t="str">
        <f t="shared" si="170"/>
        <v>Needs Check</v>
      </c>
    </row>
    <row r="1180" spans="1:22" x14ac:dyDescent="0.25">
      <c r="A1180" t="s">
        <v>20</v>
      </c>
      <c r="B1180" s="5">
        <v>45165</v>
      </c>
      <c r="C1180">
        <v>6</v>
      </c>
      <c r="D1180">
        <v>10.199999999999999</v>
      </c>
      <c r="E1180">
        <v>17.3</v>
      </c>
      <c r="F1180">
        <v>0</v>
      </c>
      <c r="H1180">
        <v>0</v>
      </c>
      <c r="I1180">
        <v>0</v>
      </c>
      <c r="J1180">
        <v>0</v>
      </c>
      <c r="K1180">
        <v>199.54</v>
      </c>
      <c r="L1180">
        <f t="shared" si="162"/>
        <v>35</v>
      </c>
      <c r="M1180">
        <f t="shared" si="163"/>
        <v>283.8</v>
      </c>
      <c r="N1180">
        <f t="shared" si="164"/>
        <v>1</v>
      </c>
      <c r="O1180">
        <f>IFERROR(E1180 / VLOOKUP(A1180, Baselines!A:B, 2, FALSE) * 100, 0)</f>
        <v>55.938419960426614</v>
      </c>
      <c r="P1180" s="6">
        <f t="shared" si="165"/>
        <v>0.30915971991014934</v>
      </c>
      <c r="Q1180">
        <f t="shared" si="166"/>
        <v>97.162000000000006</v>
      </c>
      <c r="R1180" s="6">
        <f t="shared" si="167"/>
        <v>0.97162000000000004</v>
      </c>
      <c r="S1180">
        <f t="shared" si="168"/>
        <v>0.97</v>
      </c>
      <c r="T1180">
        <f>COUNTIF($A$2:$A1180,A1180)-1</f>
        <v>34</v>
      </c>
      <c r="U1180" s="6">
        <f t="shared" si="169"/>
        <v>0.29137419404732634</v>
      </c>
      <c r="V1180" s="6" t="str">
        <f t="shared" si="170"/>
        <v>Critical</v>
      </c>
    </row>
    <row r="1181" spans="1:22" x14ac:dyDescent="0.25">
      <c r="A1181" t="s">
        <v>20</v>
      </c>
      <c r="B1181" s="5">
        <v>45172</v>
      </c>
      <c r="C1181">
        <v>5</v>
      </c>
      <c r="D1181">
        <v>14.5</v>
      </c>
      <c r="E1181">
        <v>31</v>
      </c>
      <c r="F1181">
        <v>0</v>
      </c>
      <c r="H1181">
        <v>0</v>
      </c>
      <c r="I1181">
        <v>0</v>
      </c>
      <c r="J1181">
        <v>0</v>
      </c>
      <c r="K1181">
        <v>262.02</v>
      </c>
      <c r="L1181">
        <f t="shared" si="162"/>
        <v>36</v>
      </c>
      <c r="M1181">
        <f t="shared" si="163"/>
        <v>298.3</v>
      </c>
      <c r="N1181">
        <f t="shared" si="164"/>
        <v>1</v>
      </c>
      <c r="O1181">
        <f>IFERROR(E1181 / VLOOKUP(A1181, Baselines!A:B, 2, FALSE) * 100, 0)</f>
        <v>100.23647507359681</v>
      </c>
      <c r="P1181" s="6">
        <f t="shared" si="165"/>
        <v>0.55398562527252182</v>
      </c>
      <c r="Q1181">
        <f t="shared" si="166"/>
        <v>97.016999999999996</v>
      </c>
      <c r="R1181" s="6">
        <f t="shared" si="167"/>
        <v>0.97016999999999998</v>
      </c>
      <c r="S1181">
        <f t="shared" si="168"/>
        <v>0.97</v>
      </c>
      <c r="T1181">
        <f>COUNTIF($A$2:$A1181,A1181)-1</f>
        <v>35</v>
      </c>
      <c r="U1181" s="6">
        <f t="shared" si="169"/>
        <v>0.52133642704852323</v>
      </c>
      <c r="V1181" s="6" t="str">
        <f t="shared" si="170"/>
        <v>Needs Check</v>
      </c>
    </row>
    <row r="1182" spans="1:22" x14ac:dyDescent="0.25">
      <c r="A1182" t="s">
        <v>20</v>
      </c>
      <c r="B1182" s="5">
        <v>45179</v>
      </c>
      <c r="C1182">
        <v>2</v>
      </c>
      <c r="D1182">
        <v>5.6</v>
      </c>
      <c r="E1182">
        <v>12.4</v>
      </c>
      <c r="F1182">
        <v>0</v>
      </c>
      <c r="H1182">
        <v>0</v>
      </c>
      <c r="I1182">
        <v>0</v>
      </c>
      <c r="J1182">
        <v>0</v>
      </c>
      <c r="K1182">
        <v>64.58</v>
      </c>
      <c r="L1182">
        <f t="shared" si="162"/>
        <v>37</v>
      </c>
      <c r="M1182">
        <f t="shared" si="163"/>
        <v>303.90000000000003</v>
      </c>
      <c r="N1182">
        <f t="shared" si="164"/>
        <v>1</v>
      </c>
      <c r="O1182">
        <f>IFERROR(E1182 / VLOOKUP(A1182, Baselines!A:B, 2, FALSE) * 100, 0)</f>
        <v>40.094590029438734</v>
      </c>
      <c r="P1182" s="6">
        <f t="shared" si="165"/>
        <v>0.22159425010900879</v>
      </c>
      <c r="Q1182">
        <f t="shared" si="166"/>
        <v>96.960999999999999</v>
      </c>
      <c r="R1182" s="6">
        <f t="shared" si="167"/>
        <v>0.96960999999999997</v>
      </c>
      <c r="S1182">
        <f t="shared" si="168"/>
        <v>0.97</v>
      </c>
      <c r="T1182">
        <f>COUNTIF($A$2:$A1182,A1182)-1</f>
        <v>36</v>
      </c>
      <c r="U1182" s="6">
        <f t="shared" si="169"/>
        <v>0.20841420082275011</v>
      </c>
      <c r="V1182" s="6" t="str">
        <f t="shared" si="170"/>
        <v>Critical</v>
      </c>
    </row>
    <row r="1183" spans="1:22" x14ac:dyDescent="0.25">
      <c r="A1183" t="s">
        <v>20</v>
      </c>
      <c r="B1183" s="5">
        <v>45186</v>
      </c>
      <c r="C1183">
        <v>6</v>
      </c>
      <c r="D1183">
        <v>18</v>
      </c>
      <c r="E1183">
        <v>33.5</v>
      </c>
      <c r="F1183">
        <v>0</v>
      </c>
      <c r="H1183">
        <v>0</v>
      </c>
      <c r="I1183">
        <v>0</v>
      </c>
      <c r="J1183">
        <v>0</v>
      </c>
      <c r="K1183">
        <v>157.87</v>
      </c>
      <c r="L1183">
        <f t="shared" si="162"/>
        <v>38</v>
      </c>
      <c r="M1183">
        <f t="shared" si="163"/>
        <v>321.90000000000003</v>
      </c>
      <c r="N1183">
        <f t="shared" si="164"/>
        <v>1</v>
      </c>
      <c r="O1183">
        <f>IFERROR(E1183 / VLOOKUP(A1183, Baselines!A:B, 2, FALSE) * 100, 0)</f>
        <v>108.32006177308043</v>
      </c>
      <c r="P1183" s="6">
        <f t="shared" si="165"/>
        <v>0.59866188537514464</v>
      </c>
      <c r="Q1183">
        <f t="shared" si="166"/>
        <v>96.780999999999992</v>
      </c>
      <c r="R1183" s="6">
        <f t="shared" si="167"/>
        <v>0.96780999999999995</v>
      </c>
      <c r="S1183">
        <f t="shared" si="168"/>
        <v>0.97</v>
      </c>
      <c r="T1183">
        <f>COUNTIF($A$2:$A1183,A1183)-1</f>
        <v>37</v>
      </c>
      <c r="U1183" s="6">
        <f t="shared" si="169"/>
        <v>0.56200923050637108</v>
      </c>
      <c r="V1183" s="6" t="str">
        <f t="shared" si="170"/>
        <v>Needs Check</v>
      </c>
    </row>
    <row r="1184" spans="1:22" x14ac:dyDescent="0.25">
      <c r="A1184" t="s">
        <v>20</v>
      </c>
      <c r="B1184" s="5">
        <v>45193</v>
      </c>
      <c r="C1184">
        <v>4</v>
      </c>
      <c r="D1184">
        <v>22.4</v>
      </c>
      <c r="E1184">
        <v>30.1</v>
      </c>
      <c r="F1184">
        <v>0</v>
      </c>
      <c r="H1184">
        <v>0</v>
      </c>
      <c r="I1184">
        <v>0</v>
      </c>
      <c r="J1184">
        <v>0</v>
      </c>
      <c r="K1184">
        <v>218.82</v>
      </c>
      <c r="L1184">
        <f t="shared" si="162"/>
        <v>39</v>
      </c>
      <c r="M1184">
        <f t="shared" si="163"/>
        <v>344.3</v>
      </c>
      <c r="N1184">
        <f t="shared" si="164"/>
        <v>1</v>
      </c>
      <c r="O1184">
        <f>IFERROR(E1184 / VLOOKUP(A1184, Baselines!A:B, 2, FALSE) * 100, 0)</f>
        <v>97.326383861782716</v>
      </c>
      <c r="P1184" s="6">
        <f t="shared" si="165"/>
        <v>0.53790217163557774</v>
      </c>
      <c r="Q1184">
        <f t="shared" si="166"/>
        <v>96.557000000000002</v>
      </c>
      <c r="R1184" s="6">
        <f t="shared" si="167"/>
        <v>0.96557000000000004</v>
      </c>
      <c r="S1184">
        <f t="shared" si="168"/>
        <v>0.97</v>
      </c>
      <c r="T1184">
        <f>COUNTIF($A$2:$A1184,A1184)-1</f>
        <v>38</v>
      </c>
      <c r="U1184" s="6">
        <f t="shared" si="169"/>
        <v>0.50380073387017987</v>
      </c>
      <c r="V1184" s="6" t="str">
        <f t="shared" si="170"/>
        <v>Needs Check</v>
      </c>
    </row>
    <row r="1185" spans="1:22" x14ac:dyDescent="0.25">
      <c r="A1185" t="s">
        <v>20</v>
      </c>
      <c r="B1185" s="5">
        <v>45200</v>
      </c>
      <c r="C1185">
        <v>3</v>
      </c>
      <c r="D1185">
        <v>7.8000000000000007</v>
      </c>
      <c r="E1185">
        <v>49.3</v>
      </c>
      <c r="F1185">
        <v>0</v>
      </c>
      <c r="H1185">
        <v>0</v>
      </c>
      <c r="I1185">
        <v>0</v>
      </c>
      <c r="J1185">
        <v>0</v>
      </c>
      <c r="K1185">
        <v>73.86</v>
      </c>
      <c r="L1185">
        <f t="shared" si="162"/>
        <v>40</v>
      </c>
      <c r="M1185">
        <f t="shared" si="163"/>
        <v>352.1</v>
      </c>
      <c r="N1185">
        <f t="shared" si="164"/>
        <v>1</v>
      </c>
      <c r="O1185">
        <f>IFERROR(E1185 / VLOOKUP(A1185, Baselines!A:B, 2, FALSE) * 100, 0)</f>
        <v>159.40832971381687</v>
      </c>
      <c r="P1185" s="6">
        <f t="shared" si="165"/>
        <v>0.88101584922372034</v>
      </c>
      <c r="Q1185">
        <f t="shared" si="166"/>
        <v>96.478999999999999</v>
      </c>
      <c r="R1185" s="6">
        <f t="shared" si="167"/>
        <v>0.96479000000000004</v>
      </c>
      <c r="S1185">
        <f t="shared" si="168"/>
        <v>0.97</v>
      </c>
      <c r="T1185">
        <f>COUNTIF($A$2:$A1185,A1185)-1</f>
        <v>39</v>
      </c>
      <c r="U1185" s="6">
        <f t="shared" si="169"/>
        <v>0.82449542273737653</v>
      </c>
      <c r="V1185" s="6" t="str">
        <f t="shared" si="170"/>
        <v>Good</v>
      </c>
    </row>
    <row r="1186" spans="1:22" x14ac:dyDescent="0.25">
      <c r="A1186" t="s">
        <v>20</v>
      </c>
      <c r="B1186" s="5">
        <v>45207</v>
      </c>
      <c r="C1186">
        <v>2</v>
      </c>
      <c r="D1186">
        <v>7</v>
      </c>
      <c r="E1186">
        <v>23.2</v>
      </c>
      <c r="F1186">
        <v>1</v>
      </c>
      <c r="G1186" t="s">
        <v>25</v>
      </c>
      <c r="H1186">
        <v>934.31</v>
      </c>
      <c r="I1186">
        <v>0</v>
      </c>
      <c r="J1186">
        <v>0</v>
      </c>
      <c r="K1186">
        <v>76.31</v>
      </c>
      <c r="L1186">
        <f t="shared" si="162"/>
        <v>41</v>
      </c>
      <c r="M1186">
        <f t="shared" si="163"/>
        <v>359.1</v>
      </c>
      <c r="N1186">
        <f t="shared" si="164"/>
        <v>1</v>
      </c>
      <c r="O1186">
        <f>IFERROR(E1186 / VLOOKUP(A1186, Baselines!A:B, 2, FALSE) * 100, 0)</f>
        <v>75.015684571207942</v>
      </c>
      <c r="P1186" s="6">
        <f t="shared" si="165"/>
        <v>0.41459569375233901</v>
      </c>
      <c r="Q1186">
        <f t="shared" si="166"/>
        <v>96.409000000000006</v>
      </c>
      <c r="R1186" s="6">
        <f t="shared" si="167"/>
        <v>0.96409000000000011</v>
      </c>
      <c r="S1186">
        <f t="shared" si="168"/>
        <v>0.97</v>
      </c>
      <c r="T1186">
        <f>COUNTIF($A$2:$A1186,A1186)-1</f>
        <v>40</v>
      </c>
      <c r="U1186" s="6">
        <f t="shared" si="169"/>
        <v>0.38771633551800178</v>
      </c>
      <c r="V1186" s="6" t="str">
        <f t="shared" si="170"/>
        <v>Needs Check</v>
      </c>
    </row>
    <row r="1187" spans="1:22" x14ac:dyDescent="0.25">
      <c r="A1187" t="s">
        <v>20</v>
      </c>
      <c r="B1187" s="5">
        <v>45214</v>
      </c>
      <c r="C1187">
        <v>7</v>
      </c>
      <c r="D1187">
        <v>27.3</v>
      </c>
      <c r="E1187">
        <v>24.1</v>
      </c>
      <c r="F1187">
        <v>0</v>
      </c>
      <c r="H1187">
        <v>0</v>
      </c>
      <c r="I1187">
        <v>0</v>
      </c>
      <c r="J1187">
        <v>0</v>
      </c>
      <c r="K1187">
        <v>220.85</v>
      </c>
      <c r="L1187">
        <f t="shared" si="162"/>
        <v>42</v>
      </c>
      <c r="M1187">
        <f t="shared" si="163"/>
        <v>386.40000000000003</v>
      </c>
      <c r="N1187">
        <f t="shared" si="164"/>
        <v>1</v>
      </c>
      <c r="O1187">
        <f>IFERROR(E1187 / VLOOKUP(A1187, Baselines!A:B, 2, FALSE) * 100, 0)</f>
        <v>77.925775783022047</v>
      </c>
      <c r="P1187" s="6">
        <f t="shared" si="165"/>
        <v>0.4306791473892832</v>
      </c>
      <c r="Q1187">
        <f t="shared" si="166"/>
        <v>96.135999999999996</v>
      </c>
      <c r="R1187" s="6">
        <f t="shared" si="167"/>
        <v>0.96135999999999999</v>
      </c>
      <c r="S1187">
        <f t="shared" si="168"/>
        <v>0.97</v>
      </c>
      <c r="T1187">
        <f>COUNTIF($A$2:$A1187,A1187)-1</f>
        <v>41</v>
      </c>
      <c r="U1187" s="6">
        <f t="shared" si="169"/>
        <v>0.40161657398013645</v>
      </c>
      <c r="V1187" s="6" t="str">
        <f t="shared" si="170"/>
        <v>Needs Check</v>
      </c>
    </row>
    <row r="1188" spans="1:22" x14ac:dyDescent="0.25">
      <c r="A1188" t="s">
        <v>20</v>
      </c>
      <c r="B1188" s="5">
        <v>45221</v>
      </c>
      <c r="C1188">
        <v>2</v>
      </c>
      <c r="D1188">
        <v>9</v>
      </c>
      <c r="E1188">
        <v>10.4</v>
      </c>
      <c r="F1188">
        <v>1</v>
      </c>
      <c r="G1188" t="s">
        <v>25</v>
      </c>
      <c r="H1188">
        <v>912.08</v>
      </c>
      <c r="I1188">
        <v>0</v>
      </c>
      <c r="J1188">
        <v>0</v>
      </c>
      <c r="K1188">
        <v>50.74</v>
      </c>
      <c r="L1188">
        <f t="shared" si="162"/>
        <v>43</v>
      </c>
      <c r="M1188">
        <f t="shared" si="163"/>
        <v>395.40000000000003</v>
      </c>
      <c r="N1188">
        <f t="shared" si="164"/>
        <v>1</v>
      </c>
      <c r="O1188">
        <f>IFERROR(E1188 / VLOOKUP(A1188, Baselines!A:B, 2, FALSE) * 100, 0)</f>
        <v>33.627720669851833</v>
      </c>
      <c r="P1188" s="6">
        <f t="shared" si="165"/>
        <v>0.18585324202691056</v>
      </c>
      <c r="Q1188">
        <f t="shared" si="166"/>
        <v>96.045999999999992</v>
      </c>
      <c r="R1188" s="6">
        <f t="shared" si="167"/>
        <v>0.96045999999999987</v>
      </c>
      <c r="S1188">
        <f t="shared" si="168"/>
        <v>0.97</v>
      </c>
      <c r="T1188">
        <f>COUNTIF($A$2:$A1188,A1188)-1</f>
        <v>42</v>
      </c>
      <c r="U1188" s="6">
        <f t="shared" si="169"/>
        <v>0.1731494666920515</v>
      </c>
      <c r="V1188" s="6" t="str">
        <f t="shared" si="170"/>
        <v>Critical</v>
      </c>
    </row>
    <row r="1189" spans="1:22" x14ac:dyDescent="0.25">
      <c r="A1189" t="s">
        <v>20</v>
      </c>
      <c r="B1189" s="5">
        <v>45228</v>
      </c>
      <c r="C1189">
        <v>4</v>
      </c>
      <c r="D1189">
        <v>18</v>
      </c>
      <c r="E1189">
        <v>36.6</v>
      </c>
      <c r="F1189">
        <v>0</v>
      </c>
      <c r="H1189">
        <v>0</v>
      </c>
      <c r="I1189">
        <v>0</v>
      </c>
      <c r="J1189">
        <v>0</v>
      </c>
      <c r="K1189">
        <v>116.93</v>
      </c>
      <c r="L1189">
        <f t="shared" si="162"/>
        <v>44</v>
      </c>
      <c r="M1189">
        <f t="shared" si="163"/>
        <v>413.40000000000003</v>
      </c>
      <c r="N1189">
        <f t="shared" si="164"/>
        <v>1</v>
      </c>
      <c r="O1189">
        <f>IFERROR(E1189 / VLOOKUP(A1189, Baselines!A:B, 2, FALSE) * 100, 0)</f>
        <v>118.34370928044011</v>
      </c>
      <c r="P1189" s="6">
        <f t="shared" si="165"/>
        <v>0.65406044790239681</v>
      </c>
      <c r="Q1189">
        <f t="shared" si="166"/>
        <v>95.866</v>
      </c>
      <c r="R1189" s="6">
        <f t="shared" si="167"/>
        <v>0.95865999999999996</v>
      </c>
      <c r="S1189">
        <f t="shared" si="168"/>
        <v>0.97</v>
      </c>
      <c r="T1189">
        <f>COUNTIF($A$2:$A1189,A1189)-1</f>
        <v>43</v>
      </c>
      <c r="U1189" s="6">
        <f t="shared" si="169"/>
        <v>0.60821094131652831</v>
      </c>
      <c r="V1189" s="6" t="str">
        <f t="shared" si="170"/>
        <v>Needs Check</v>
      </c>
    </row>
    <row r="1190" spans="1:22" x14ac:dyDescent="0.25">
      <c r="A1190" t="s">
        <v>20</v>
      </c>
      <c r="B1190" s="5">
        <v>45235</v>
      </c>
      <c r="C1190">
        <v>1</v>
      </c>
      <c r="D1190">
        <v>6</v>
      </c>
      <c r="E1190">
        <v>28.5</v>
      </c>
      <c r="F1190">
        <v>0</v>
      </c>
      <c r="H1190">
        <v>0</v>
      </c>
      <c r="I1190">
        <v>0</v>
      </c>
      <c r="J1190">
        <v>0</v>
      </c>
      <c r="K1190">
        <v>84.09</v>
      </c>
      <c r="L1190">
        <f t="shared" si="162"/>
        <v>45</v>
      </c>
      <c r="M1190">
        <f t="shared" si="163"/>
        <v>419.40000000000003</v>
      </c>
      <c r="N1190">
        <f t="shared" si="164"/>
        <v>1</v>
      </c>
      <c r="O1190">
        <f>IFERROR(E1190 / VLOOKUP(A1190, Baselines!A:B, 2, FALSE) * 100, 0)</f>
        <v>92.152888374113203</v>
      </c>
      <c r="P1190" s="6">
        <f t="shared" si="165"/>
        <v>0.50930936516989922</v>
      </c>
      <c r="Q1190">
        <f t="shared" si="166"/>
        <v>95.805999999999997</v>
      </c>
      <c r="R1190" s="6">
        <f t="shared" si="167"/>
        <v>0.95806000000000002</v>
      </c>
      <c r="S1190">
        <f t="shared" si="168"/>
        <v>0.97</v>
      </c>
      <c r="T1190">
        <f>COUNTIF($A$2:$A1190,A1190)-1</f>
        <v>44</v>
      </c>
      <c r="U1190" s="6">
        <f t="shared" si="169"/>
        <v>0.47331046248283343</v>
      </c>
      <c r="V1190" s="6" t="str">
        <f t="shared" si="170"/>
        <v>Needs Check</v>
      </c>
    </row>
    <row r="1191" spans="1:22" x14ac:dyDescent="0.25">
      <c r="A1191" t="s">
        <v>20</v>
      </c>
      <c r="B1191" s="5">
        <v>45242</v>
      </c>
      <c r="C1191">
        <v>0</v>
      </c>
      <c r="D1191">
        <v>0</v>
      </c>
      <c r="E1191">
        <v>0</v>
      </c>
      <c r="F1191">
        <v>0</v>
      </c>
      <c r="H1191">
        <v>0</v>
      </c>
      <c r="I1191">
        <v>0</v>
      </c>
      <c r="J1191">
        <v>0</v>
      </c>
      <c r="K1191">
        <v>0</v>
      </c>
      <c r="L1191">
        <f t="shared" si="162"/>
        <v>46</v>
      </c>
      <c r="M1191">
        <f t="shared" si="163"/>
        <v>419.40000000000003</v>
      </c>
      <c r="N1191">
        <f t="shared" si="164"/>
        <v>1</v>
      </c>
      <c r="O1191">
        <f>IFERROR(E1191 / VLOOKUP(A1191, Baselines!A:B, 2, FALSE) * 100, 0)</f>
        <v>0</v>
      </c>
      <c r="P1191" s="6">
        <f t="shared" si="165"/>
        <v>0</v>
      </c>
      <c r="Q1191">
        <f t="shared" si="166"/>
        <v>95.805999999999997</v>
      </c>
      <c r="R1191" s="6">
        <f t="shared" si="167"/>
        <v>0.95806000000000002</v>
      </c>
      <c r="S1191">
        <f t="shared" si="168"/>
        <v>0.97</v>
      </c>
      <c r="T1191">
        <f>COUNTIF($A$2:$A1191,A1191)-1</f>
        <v>45</v>
      </c>
      <c r="U1191" s="6">
        <f t="shared" si="169"/>
        <v>0</v>
      </c>
      <c r="V1191" s="6" t="str">
        <f t="shared" si="170"/>
        <v>Critical</v>
      </c>
    </row>
    <row r="1192" spans="1:22" x14ac:dyDescent="0.25">
      <c r="A1192" t="s">
        <v>20</v>
      </c>
      <c r="B1192" s="5">
        <v>45249</v>
      </c>
      <c r="C1192">
        <v>2</v>
      </c>
      <c r="D1192">
        <v>2.8</v>
      </c>
      <c r="E1192">
        <v>11</v>
      </c>
      <c r="F1192">
        <v>0</v>
      </c>
      <c r="H1192">
        <v>0</v>
      </c>
      <c r="I1192">
        <v>0</v>
      </c>
      <c r="J1192">
        <v>0</v>
      </c>
      <c r="K1192">
        <v>23.82</v>
      </c>
      <c r="L1192">
        <f t="shared" si="162"/>
        <v>47</v>
      </c>
      <c r="M1192">
        <f t="shared" si="163"/>
        <v>422.20000000000005</v>
      </c>
      <c r="N1192">
        <f t="shared" si="164"/>
        <v>1</v>
      </c>
      <c r="O1192">
        <f>IFERROR(E1192 / VLOOKUP(A1192, Baselines!A:B, 2, FALSE) * 100, 0)</f>
        <v>35.567781477727905</v>
      </c>
      <c r="P1192" s="6">
        <f t="shared" si="165"/>
        <v>0.19657554445154005</v>
      </c>
      <c r="Q1192">
        <f t="shared" si="166"/>
        <v>95.777999999999992</v>
      </c>
      <c r="R1192" s="6">
        <f t="shared" si="167"/>
        <v>0.95777999999999996</v>
      </c>
      <c r="S1192">
        <f t="shared" si="168"/>
        <v>0.97</v>
      </c>
      <c r="T1192">
        <f>COUNTIF($A$2:$A1192,A1192)-1</f>
        <v>46</v>
      </c>
      <c r="U1192" s="6">
        <f t="shared" si="169"/>
        <v>0.18262784121585213</v>
      </c>
      <c r="V1192" s="6" t="str">
        <f t="shared" si="170"/>
        <v>Critical</v>
      </c>
    </row>
    <row r="1193" spans="1:22" x14ac:dyDescent="0.25">
      <c r="A1193" t="s">
        <v>20</v>
      </c>
      <c r="B1193" s="5">
        <v>45256</v>
      </c>
      <c r="C1193">
        <v>4</v>
      </c>
      <c r="D1193">
        <v>17.2</v>
      </c>
      <c r="E1193">
        <v>13.3</v>
      </c>
      <c r="F1193">
        <v>0</v>
      </c>
      <c r="H1193">
        <v>0</v>
      </c>
      <c r="I1193">
        <v>1</v>
      </c>
      <c r="J1193">
        <v>1</v>
      </c>
      <c r="K1193">
        <v>258.05</v>
      </c>
      <c r="L1193">
        <f t="shared" si="162"/>
        <v>48</v>
      </c>
      <c r="M1193">
        <f t="shared" si="163"/>
        <v>439.40000000000003</v>
      </c>
      <c r="N1193">
        <f t="shared" si="164"/>
        <v>2</v>
      </c>
      <c r="O1193">
        <f>IFERROR(E1193 / VLOOKUP(A1193, Baselines!A:B, 2, FALSE) * 100, 0)</f>
        <v>43.004681241252825</v>
      </c>
      <c r="P1193" s="6">
        <f t="shared" si="165"/>
        <v>0.23767770374595293</v>
      </c>
      <c r="Q1193">
        <f t="shared" si="166"/>
        <v>95.606000000000009</v>
      </c>
      <c r="R1193" s="6">
        <f t="shared" si="167"/>
        <v>0.95606000000000013</v>
      </c>
      <c r="S1193">
        <f t="shared" si="168"/>
        <v>0.94</v>
      </c>
      <c r="T1193">
        <f>COUNTIF($A$2:$A1193,A1193)-1</f>
        <v>47</v>
      </c>
      <c r="U1193" s="6">
        <f t="shared" si="169"/>
        <v>0.21360009671675442</v>
      </c>
      <c r="V1193" s="6" t="str">
        <f t="shared" si="170"/>
        <v>Critical</v>
      </c>
    </row>
    <row r="1194" spans="1:22" x14ac:dyDescent="0.25">
      <c r="A1194" t="s">
        <v>20</v>
      </c>
      <c r="B1194" s="5">
        <v>45263</v>
      </c>
      <c r="C1194">
        <v>2</v>
      </c>
      <c r="D1194">
        <v>5.8</v>
      </c>
      <c r="E1194">
        <v>22.5</v>
      </c>
      <c r="F1194">
        <v>0</v>
      </c>
      <c r="H1194">
        <v>0</v>
      </c>
      <c r="I1194">
        <v>0</v>
      </c>
      <c r="J1194">
        <v>0</v>
      </c>
      <c r="K1194">
        <v>104.86</v>
      </c>
      <c r="L1194">
        <f t="shared" si="162"/>
        <v>49</v>
      </c>
      <c r="M1194">
        <f t="shared" si="163"/>
        <v>445.20000000000005</v>
      </c>
      <c r="N1194">
        <f t="shared" si="164"/>
        <v>2</v>
      </c>
      <c r="O1194">
        <f>IFERROR(E1194 / VLOOKUP(A1194, Baselines!A:B, 2, FALSE) * 100, 0)</f>
        <v>72.752280295352534</v>
      </c>
      <c r="P1194" s="6">
        <f t="shared" si="165"/>
        <v>0.40208634092360462</v>
      </c>
      <c r="Q1194">
        <f t="shared" si="166"/>
        <v>95.548000000000002</v>
      </c>
      <c r="R1194" s="6">
        <f t="shared" si="167"/>
        <v>0.95548</v>
      </c>
      <c r="S1194">
        <f t="shared" si="168"/>
        <v>0.94</v>
      </c>
      <c r="T1194">
        <f>COUNTIF($A$2:$A1194,A1194)-1</f>
        <v>48</v>
      </c>
      <c r="U1194" s="6">
        <f t="shared" si="169"/>
        <v>0.3611343296041446</v>
      </c>
      <c r="V1194" s="6" t="str">
        <f t="shared" si="170"/>
        <v>Needs Check</v>
      </c>
    </row>
    <row r="1195" spans="1:22" x14ac:dyDescent="0.25">
      <c r="A1195" t="s">
        <v>20</v>
      </c>
      <c r="B1195" s="5">
        <v>45270</v>
      </c>
      <c r="C1195">
        <v>0</v>
      </c>
      <c r="D1195">
        <v>0</v>
      </c>
      <c r="E1195">
        <v>0</v>
      </c>
      <c r="F1195">
        <v>0</v>
      </c>
      <c r="H1195">
        <v>0</v>
      </c>
      <c r="I1195">
        <v>0</v>
      </c>
      <c r="J1195">
        <v>0</v>
      </c>
      <c r="K1195">
        <v>0</v>
      </c>
      <c r="L1195">
        <f t="shared" si="162"/>
        <v>50</v>
      </c>
      <c r="M1195">
        <f t="shared" si="163"/>
        <v>445.20000000000005</v>
      </c>
      <c r="N1195">
        <f t="shared" si="164"/>
        <v>2</v>
      </c>
      <c r="O1195">
        <f>IFERROR(E1195 / VLOOKUP(A1195, Baselines!A:B, 2, FALSE) * 100, 0)</f>
        <v>0</v>
      </c>
      <c r="P1195" s="6">
        <f t="shared" si="165"/>
        <v>0</v>
      </c>
      <c r="Q1195">
        <f t="shared" si="166"/>
        <v>95.548000000000002</v>
      </c>
      <c r="R1195" s="6">
        <f t="shared" si="167"/>
        <v>0.95548</v>
      </c>
      <c r="S1195">
        <f t="shared" si="168"/>
        <v>0.94</v>
      </c>
      <c r="T1195">
        <f>COUNTIF($A$2:$A1195,A1195)-1</f>
        <v>49</v>
      </c>
      <c r="U1195" s="6">
        <f t="shared" si="169"/>
        <v>0</v>
      </c>
      <c r="V1195" s="6" t="str">
        <f t="shared" si="170"/>
        <v>Critical</v>
      </c>
    </row>
    <row r="1196" spans="1:22" x14ac:dyDescent="0.25">
      <c r="A1196" t="s">
        <v>20</v>
      </c>
      <c r="B1196" s="5">
        <v>45277</v>
      </c>
      <c r="C1196">
        <v>5</v>
      </c>
      <c r="D1196">
        <v>5.5</v>
      </c>
      <c r="E1196">
        <v>18.600000000000001</v>
      </c>
      <c r="F1196">
        <v>0</v>
      </c>
      <c r="H1196">
        <v>0</v>
      </c>
      <c r="I1196">
        <v>0</v>
      </c>
      <c r="J1196">
        <v>0</v>
      </c>
      <c r="K1196">
        <v>99.98</v>
      </c>
      <c r="L1196">
        <f t="shared" si="162"/>
        <v>51</v>
      </c>
      <c r="M1196">
        <f t="shared" si="163"/>
        <v>450.70000000000005</v>
      </c>
      <c r="N1196">
        <f t="shared" si="164"/>
        <v>2</v>
      </c>
      <c r="O1196">
        <f>IFERROR(E1196 / VLOOKUP(A1196, Baselines!A:B, 2, FALSE) * 100, 0)</f>
        <v>60.141885044158094</v>
      </c>
      <c r="P1196" s="6">
        <f t="shared" si="165"/>
        <v>0.33239137516351319</v>
      </c>
      <c r="Q1196">
        <f t="shared" si="166"/>
        <v>95.492999999999995</v>
      </c>
      <c r="R1196" s="6">
        <f t="shared" si="167"/>
        <v>0.95492999999999995</v>
      </c>
      <c r="S1196">
        <f t="shared" si="168"/>
        <v>0.94</v>
      </c>
      <c r="T1196">
        <f>COUNTIF($A$2:$A1196,A1196)-1</f>
        <v>50</v>
      </c>
      <c r="U1196" s="6">
        <f t="shared" si="169"/>
        <v>0.29836586613179999</v>
      </c>
      <c r="V1196" s="6" t="str">
        <f t="shared" si="170"/>
        <v>Critical</v>
      </c>
    </row>
    <row r="1197" spans="1:22" x14ac:dyDescent="0.25">
      <c r="A1197" t="s">
        <v>20</v>
      </c>
      <c r="B1197" s="5">
        <v>45284</v>
      </c>
      <c r="C1197">
        <v>4</v>
      </c>
      <c r="D1197">
        <v>11.6</v>
      </c>
      <c r="E1197">
        <v>45.6</v>
      </c>
      <c r="F1197">
        <v>0</v>
      </c>
      <c r="H1197">
        <v>0</v>
      </c>
      <c r="I1197">
        <v>0</v>
      </c>
      <c r="J1197">
        <v>0</v>
      </c>
      <c r="K1197">
        <v>65.63</v>
      </c>
      <c r="L1197">
        <f t="shared" si="162"/>
        <v>52</v>
      </c>
      <c r="M1197">
        <f t="shared" si="163"/>
        <v>462.30000000000007</v>
      </c>
      <c r="N1197">
        <f t="shared" si="164"/>
        <v>2</v>
      </c>
      <c r="O1197">
        <f>IFERROR(E1197 / VLOOKUP(A1197, Baselines!A:B, 2, FALSE) * 100, 0)</f>
        <v>147.44462139858112</v>
      </c>
      <c r="P1197" s="6">
        <f t="shared" si="165"/>
        <v>0.81489498427183871</v>
      </c>
      <c r="Q1197">
        <f t="shared" si="166"/>
        <v>95.376999999999995</v>
      </c>
      <c r="R1197" s="6">
        <f t="shared" si="167"/>
        <v>0.95377000000000001</v>
      </c>
      <c r="S1197">
        <f t="shared" si="168"/>
        <v>0.94</v>
      </c>
      <c r="T1197">
        <f>COUNTIF($A$2:$A1197,A1197)-1</f>
        <v>51</v>
      </c>
      <c r="U1197" s="6">
        <f t="shared" si="169"/>
        <v>0.73058904580001449</v>
      </c>
      <c r="V1197" s="6" t="str">
        <f t="shared" si="170"/>
        <v>Good</v>
      </c>
    </row>
    <row r="1198" spans="1:22" x14ac:dyDescent="0.25">
      <c r="A1198" t="s">
        <v>20</v>
      </c>
      <c r="B1198" s="5">
        <v>45291</v>
      </c>
      <c r="C1198">
        <v>7</v>
      </c>
      <c r="D1198">
        <v>7</v>
      </c>
      <c r="E1198">
        <v>27.7</v>
      </c>
      <c r="F1198">
        <v>0</v>
      </c>
      <c r="H1198">
        <v>0</v>
      </c>
      <c r="I1198">
        <v>0</v>
      </c>
      <c r="J1198">
        <v>0</v>
      </c>
      <c r="K1198">
        <v>97.47</v>
      </c>
      <c r="L1198">
        <f t="shared" si="162"/>
        <v>53</v>
      </c>
      <c r="M1198">
        <f t="shared" si="163"/>
        <v>469.30000000000007</v>
      </c>
      <c r="N1198">
        <f t="shared" si="164"/>
        <v>2</v>
      </c>
      <c r="O1198">
        <f>IFERROR(E1198 / VLOOKUP(A1198, Baselines!A:B, 2, FALSE) * 100, 0)</f>
        <v>89.56614063027844</v>
      </c>
      <c r="P1198" s="6">
        <f t="shared" si="165"/>
        <v>0.49501296193705985</v>
      </c>
      <c r="Q1198">
        <f t="shared" si="166"/>
        <v>95.307000000000002</v>
      </c>
      <c r="R1198" s="6">
        <f t="shared" si="167"/>
        <v>0.95306999999999997</v>
      </c>
      <c r="S1198">
        <f t="shared" si="168"/>
        <v>0.94</v>
      </c>
      <c r="T1198">
        <f>COUNTIF($A$2:$A1198,A1198)-1</f>
        <v>52</v>
      </c>
      <c r="U1198" s="6">
        <f t="shared" si="169"/>
        <v>0.44347508341535241</v>
      </c>
      <c r="V1198" s="6" t="str">
        <f t="shared" si="170"/>
        <v>Needs Check</v>
      </c>
    </row>
    <row r="1199" spans="1:22" x14ac:dyDescent="0.25">
      <c r="A1199" t="s">
        <v>20</v>
      </c>
      <c r="B1199" s="5">
        <v>45298</v>
      </c>
      <c r="C1199">
        <v>0</v>
      </c>
      <c r="D1199">
        <v>0</v>
      </c>
      <c r="E1199">
        <v>0</v>
      </c>
      <c r="F1199">
        <v>0</v>
      </c>
      <c r="H1199">
        <v>0</v>
      </c>
      <c r="I1199">
        <v>0</v>
      </c>
      <c r="J1199">
        <v>0</v>
      </c>
      <c r="K1199">
        <v>0</v>
      </c>
      <c r="L1199">
        <f t="shared" si="162"/>
        <v>54</v>
      </c>
      <c r="M1199">
        <f t="shared" si="163"/>
        <v>469.30000000000007</v>
      </c>
      <c r="N1199">
        <f t="shared" si="164"/>
        <v>2</v>
      </c>
      <c r="O1199">
        <f>IFERROR(E1199 / VLOOKUP(A1199, Baselines!A:B, 2, FALSE) * 100, 0)</f>
        <v>0</v>
      </c>
      <c r="P1199" s="6">
        <f t="shared" si="165"/>
        <v>0</v>
      </c>
      <c r="Q1199">
        <f t="shared" si="166"/>
        <v>95.307000000000002</v>
      </c>
      <c r="R1199" s="6">
        <f t="shared" si="167"/>
        <v>0.95306999999999997</v>
      </c>
      <c r="S1199">
        <f t="shared" si="168"/>
        <v>0.94</v>
      </c>
      <c r="T1199">
        <f>COUNTIF($A$2:$A1199,A1199)-1</f>
        <v>53</v>
      </c>
      <c r="U1199" s="6">
        <f t="shared" si="169"/>
        <v>0</v>
      </c>
      <c r="V1199" s="6" t="str">
        <f t="shared" si="170"/>
        <v>Critical</v>
      </c>
    </row>
    <row r="1200" spans="1:22" x14ac:dyDescent="0.25">
      <c r="A1200" t="s">
        <v>20</v>
      </c>
      <c r="B1200" s="5">
        <v>45305</v>
      </c>
      <c r="C1200">
        <v>3</v>
      </c>
      <c r="D1200">
        <v>12.6</v>
      </c>
      <c r="E1200">
        <v>43.2</v>
      </c>
      <c r="F1200">
        <v>1</v>
      </c>
      <c r="G1200" t="s">
        <v>25</v>
      </c>
      <c r="H1200">
        <v>359.06</v>
      </c>
      <c r="I1200">
        <v>0</v>
      </c>
      <c r="J1200">
        <v>0</v>
      </c>
      <c r="K1200">
        <v>103.87</v>
      </c>
      <c r="L1200">
        <f t="shared" si="162"/>
        <v>55</v>
      </c>
      <c r="M1200">
        <f t="shared" si="163"/>
        <v>481.90000000000009</v>
      </c>
      <c r="N1200">
        <f t="shared" si="164"/>
        <v>2</v>
      </c>
      <c r="O1200">
        <f>IFERROR(E1200 / VLOOKUP(A1200, Baselines!A:B, 2, FALSE) * 100, 0)</f>
        <v>139.68437816707686</v>
      </c>
      <c r="P1200" s="6">
        <f t="shared" si="165"/>
        <v>0.77200577457332087</v>
      </c>
      <c r="Q1200">
        <f t="shared" si="166"/>
        <v>95.181000000000012</v>
      </c>
      <c r="R1200" s="6">
        <f t="shared" si="167"/>
        <v>0.95181000000000016</v>
      </c>
      <c r="S1200">
        <f t="shared" si="168"/>
        <v>0.94</v>
      </c>
      <c r="T1200">
        <f>COUNTIF($A$2:$A1200,A1200)-1</f>
        <v>54</v>
      </c>
      <c r="U1200" s="6">
        <f t="shared" si="169"/>
        <v>0.6907146473188347</v>
      </c>
      <c r="V1200" s="6" t="str">
        <f t="shared" si="170"/>
        <v>Needs Check</v>
      </c>
    </row>
    <row r="1201" spans="1:22" x14ac:dyDescent="0.25">
      <c r="A1201" t="s">
        <v>20</v>
      </c>
      <c r="B1201" s="5">
        <v>45312</v>
      </c>
      <c r="C1201">
        <v>4</v>
      </c>
      <c r="D1201">
        <v>19.2</v>
      </c>
      <c r="E1201">
        <v>10.5</v>
      </c>
      <c r="F1201">
        <v>0</v>
      </c>
      <c r="H1201">
        <v>0</v>
      </c>
      <c r="I1201">
        <v>0</v>
      </c>
      <c r="J1201">
        <v>0</v>
      </c>
      <c r="K1201">
        <v>96.87</v>
      </c>
      <c r="L1201">
        <f t="shared" si="162"/>
        <v>56</v>
      </c>
      <c r="M1201">
        <f t="shared" si="163"/>
        <v>501.10000000000008</v>
      </c>
      <c r="N1201">
        <f t="shared" si="164"/>
        <v>2</v>
      </c>
      <c r="O1201">
        <f>IFERROR(E1201 / VLOOKUP(A1201, Baselines!A:B, 2, FALSE) * 100, 0)</f>
        <v>33.951064137831182</v>
      </c>
      <c r="P1201" s="6">
        <f t="shared" si="165"/>
        <v>0.18764029243101549</v>
      </c>
      <c r="Q1201">
        <f t="shared" si="166"/>
        <v>94.989000000000004</v>
      </c>
      <c r="R1201" s="6">
        <f t="shared" si="167"/>
        <v>0.94989000000000001</v>
      </c>
      <c r="S1201">
        <f t="shared" si="168"/>
        <v>0.94</v>
      </c>
      <c r="T1201">
        <f>COUNTIF($A$2:$A1201,A1201)-1</f>
        <v>55</v>
      </c>
      <c r="U1201" s="6">
        <f t="shared" si="169"/>
        <v>0.16754337913465944</v>
      </c>
      <c r="V1201" s="6" t="str">
        <f t="shared" si="170"/>
        <v>Critical</v>
      </c>
    </row>
    <row r="1202" spans="1:22" x14ac:dyDescent="0.25">
      <c r="A1202" t="s">
        <v>20</v>
      </c>
      <c r="B1202" s="5">
        <v>45319</v>
      </c>
      <c r="C1202">
        <v>5</v>
      </c>
      <c r="D1202">
        <v>6</v>
      </c>
      <c r="E1202">
        <v>11.3</v>
      </c>
      <c r="F1202">
        <v>0</v>
      </c>
      <c r="H1202">
        <v>0</v>
      </c>
      <c r="I1202">
        <v>1</v>
      </c>
      <c r="J1202">
        <v>5</v>
      </c>
      <c r="K1202">
        <v>92.89</v>
      </c>
      <c r="L1202">
        <f t="shared" si="162"/>
        <v>57</v>
      </c>
      <c r="M1202">
        <f t="shared" si="163"/>
        <v>507.10000000000008</v>
      </c>
      <c r="N1202">
        <f t="shared" si="164"/>
        <v>3</v>
      </c>
      <c r="O1202">
        <f>IFERROR(E1202 / VLOOKUP(A1202, Baselines!A:B, 2, FALSE) * 100, 0)</f>
        <v>36.537811881665938</v>
      </c>
      <c r="P1202" s="6">
        <f t="shared" si="165"/>
        <v>0.20193669566385478</v>
      </c>
      <c r="Q1202">
        <f t="shared" si="166"/>
        <v>94.929000000000002</v>
      </c>
      <c r="R1202" s="6">
        <f t="shared" si="167"/>
        <v>0.94928999999999997</v>
      </c>
      <c r="S1202">
        <f t="shared" si="168"/>
        <v>0.91</v>
      </c>
      <c r="T1202">
        <f>COUNTIF($A$2:$A1202,A1202)-1</f>
        <v>56</v>
      </c>
      <c r="U1202" s="6">
        <f t="shared" si="169"/>
        <v>0.17444380210233404</v>
      </c>
      <c r="V1202" s="6" t="str">
        <f t="shared" si="170"/>
        <v>Critical</v>
      </c>
    </row>
    <row r="1203" spans="1:22" x14ac:dyDescent="0.25">
      <c r="A1203" t="s">
        <v>20</v>
      </c>
      <c r="B1203" s="5">
        <v>45326</v>
      </c>
      <c r="C1203">
        <v>4</v>
      </c>
      <c r="D1203">
        <v>3.6</v>
      </c>
      <c r="E1203">
        <v>31.7</v>
      </c>
      <c r="F1203">
        <v>0</v>
      </c>
      <c r="H1203">
        <v>0</v>
      </c>
      <c r="I1203">
        <v>0</v>
      </c>
      <c r="J1203">
        <v>0</v>
      </c>
      <c r="K1203">
        <v>69.59</v>
      </c>
      <c r="L1203">
        <f t="shared" si="162"/>
        <v>58</v>
      </c>
      <c r="M1203">
        <f t="shared" si="163"/>
        <v>510.7000000000001</v>
      </c>
      <c r="N1203">
        <f t="shared" si="164"/>
        <v>3</v>
      </c>
      <c r="O1203">
        <f>IFERROR(E1203 / VLOOKUP(A1203, Baselines!A:B, 2, FALSE) * 100, 0)</f>
        <v>102.49987934945224</v>
      </c>
      <c r="P1203" s="6">
        <f t="shared" si="165"/>
        <v>0.56649497810125637</v>
      </c>
      <c r="Q1203">
        <f t="shared" si="166"/>
        <v>94.893000000000001</v>
      </c>
      <c r="R1203" s="6">
        <f t="shared" si="167"/>
        <v>0.94893000000000005</v>
      </c>
      <c r="S1203">
        <f t="shared" si="168"/>
        <v>0.91</v>
      </c>
      <c r="T1203">
        <f>COUNTIF($A$2:$A1203,A1203)-1</f>
        <v>57</v>
      </c>
      <c r="U1203" s="6">
        <f t="shared" si="169"/>
        <v>0.48918331240835899</v>
      </c>
      <c r="V1203" s="6" t="str">
        <f t="shared" si="170"/>
        <v>Needs Check</v>
      </c>
    </row>
    <row r="1204" spans="1:22" x14ac:dyDescent="0.25">
      <c r="A1204" t="s">
        <v>20</v>
      </c>
      <c r="B1204" s="5">
        <v>45333</v>
      </c>
      <c r="C1204">
        <v>5</v>
      </c>
      <c r="D1204">
        <v>26.5</v>
      </c>
      <c r="E1204">
        <v>34.700000000000003</v>
      </c>
      <c r="F1204">
        <v>0</v>
      </c>
      <c r="H1204">
        <v>0</v>
      </c>
      <c r="I1204">
        <v>0</v>
      </c>
      <c r="J1204">
        <v>0</v>
      </c>
      <c r="K1204">
        <v>270.08</v>
      </c>
      <c r="L1204">
        <f t="shared" si="162"/>
        <v>59</v>
      </c>
      <c r="M1204">
        <f t="shared" si="163"/>
        <v>537.20000000000005</v>
      </c>
      <c r="N1204">
        <f t="shared" si="164"/>
        <v>3</v>
      </c>
      <c r="O1204">
        <f>IFERROR(E1204 / VLOOKUP(A1204, Baselines!A:B, 2, FALSE) * 100, 0)</f>
        <v>112.20018338883257</v>
      </c>
      <c r="P1204" s="6">
        <f t="shared" si="165"/>
        <v>0.62010649022440356</v>
      </c>
      <c r="Q1204">
        <f t="shared" si="166"/>
        <v>94.628</v>
      </c>
      <c r="R1204" s="6">
        <f t="shared" si="167"/>
        <v>0.94628000000000001</v>
      </c>
      <c r="S1204">
        <f t="shared" si="168"/>
        <v>0.91</v>
      </c>
      <c r="T1204">
        <f>COUNTIF($A$2:$A1204,A1204)-1</f>
        <v>58</v>
      </c>
      <c r="U1204" s="6">
        <f t="shared" si="169"/>
        <v>0.53398287630828922</v>
      </c>
      <c r="V1204" s="6" t="str">
        <f t="shared" si="170"/>
        <v>Needs Check</v>
      </c>
    </row>
    <row r="1205" spans="1:22" x14ac:dyDescent="0.25">
      <c r="A1205" t="s">
        <v>20</v>
      </c>
      <c r="B1205" s="5">
        <v>45340</v>
      </c>
      <c r="C1205">
        <v>3</v>
      </c>
      <c r="D1205">
        <v>16.5</v>
      </c>
      <c r="E1205">
        <v>37.4</v>
      </c>
      <c r="F1205">
        <v>0</v>
      </c>
      <c r="H1205">
        <v>0</v>
      </c>
      <c r="I1205">
        <v>1</v>
      </c>
      <c r="J1205">
        <v>4</v>
      </c>
      <c r="K1205">
        <v>99.99</v>
      </c>
      <c r="L1205">
        <f t="shared" si="162"/>
        <v>60</v>
      </c>
      <c r="M1205">
        <f t="shared" si="163"/>
        <v>553.70000000000005</v>
      </c>
      <c r="N1205">
        <f t="shared" si="164"/>
        <v>4</v>
      </c>
      <c r="O1205">
        <f>IFERROR(E1205 / VLOOKUP(A1205, Baselines!A:B, 2, FALSE) * 100, 0)</f>
        <v>120.93045702427487</v>
      </c>
      <c r="P1205" s="6">
        <f t="shared" si="165"/>
        <v>0.66835685113523613</v>
      </c>
      <c r="Q1205">
        <f t="shared" si="166"/>
        <v>94.462999999999994</v>
      </c>
      <c r="R1205" s="6">
        <f t="shared" si="167"/>
        <v>0.94462999999999997</v>
      </c>
      <c r="S1205">
        <f t="shared" si="168"/>
        <v>0.88</v>
      </c>
      <c r="T1205">
        <f>COUNTIF($A$2:$A1205,A1205)-1</f>
        <v>59</v>
      </c>
      <c r="U1205" s="6">
        <f t="shared" si="169"/>
        <v>0.5555879404133327</v>
      </c>
      <c r="V1205" s="6" t="str">
        <f t="shared" si="170"/>
        <v>Needs Check</v>
      </c>
    </row>
    <row r="1206" spans="1:22" x14ac:dyDescent="0.25">
      <c r="A1206" t="s">
        <v>20</v>
      </c>
      <c r="B1206" s="5">
        <v>45347</v>
      </c>
      <c r="C1206">
        <v>0</v>
      </c>
      <c r="D1206">
        <v>0</v>
      </c>
      <c r="E1206">
        <v>0</v>
      </c>
      <c r="F1206">
        <v>0</v>
      </c>
      <c r="H1206">
        <v>0</v>
      </c>
      <c r="I1206">
        <v>1</v>
      </c>
      <c r="J1206">
        <v>1</v>
      </c>
      <c r="K1206">
        <v>0</v>
      </c>
      <c r="L1206">
        <f t="shared" si="162"/>
        <v>61</v>
      </c>
      <c r="M1206">
        <f t="shared" si="163"/>
        <v>553.70000000000005</v>
      </c>
      <c r="N1206">
        <f t="shared" si="164"/>
        <v>4</v>
      </c>
      <c r="O1206">
        <f>IFERROR(E1206 / VLOOKUP(A1206, Baselines!A:B, 2, FALSE) * 100, 0)</f>
        <v>0</v>
      </c>
      <c r="P1206" s="6">
        <f t="shared" si="165"/>
        <v>0</v>
      </c>
      <c r="Q1206">
        <f t="shared" si="166"/>
        <v>94.462999999999994</v>
      </c>
      <c r="R1206" s="6">
        <f t="shared" si="167"/>
        <v>0.94462999999999997</v>
      </c>
      <c r="S1206">
        <f t="shared" si="168"/>
        <v>0.88</v>
      </c>
      <c r="T1206">
        <f>COUNTIF($A$2:$A1206,A1206)-1</f>
        <v>60</v>
      </c>
      <c r="U1206" s="6">
        <f t="shared" si="169"/>
        <v>0</v>
      </c>
      <c r="V1206" s="6" t="str">
        <f t="shared" si="170"/>
        <v>Critical</v>
      </c>
    </row>
    <row r="1207" spans="1:22" x14ac:dyDescent="0.25">
      <c r="A1207" t="s">
        <v>20</v>
      </c>
      <c r="B1207" s="5">
        <v>45354</v>
      </c>
      <c r="C1207">
        <v>6</v>
      </c>
      <c r="D1207">
        <v>34.200000000000003</v>
      </c>
      <c r="E1207">
        <v>46.4</v>
      </c>
      <c r="F1207">
        <v>0</v>
      </c>
      <c r="H1207">
        <v>0</v>
      </c>
      <c r="I1207">
        <v>0</v>
      </c>
      <c r="J1207">
        <v>0</v>
      </c>
      <c r="K1207">
        <v>369.46</v>
      </c>
      <c r="L1207">
        <f t="shared" si="162"/>
        <v>62</v>
      </c>
      <c r="M1207">
        <f t="shared" si="163"/>
        <v>587.90000000000009</v>
      </c>
      <c r="N1207">
        <f t="shared" si="164"/>
        <v>4</v>
      </c>
      <c r="O1207">
        <f>IFERROR(E1207 / VLOOKUP(A1207, Baselines!A:B, 2, FALSE) * 100, 0)</f>
        <v>150.03136914241588</v>
      </c>
      <c r="P1207" s="6">
        <f t="shared" si="165"/>
        <v>0.82919138750467802</v>
      </c>
      <c r="Q1207">
        <f t="shared" si="166"/>
        <v>94.120999999999995</v>
      </c>
      <c r="R1207" s="6">
        <f t="shared" si="167"/>
        <v>0.94120999999999999</v>
      </c>
      <c r="S1207">
        <f t="shared" si="168"/>
        <v>0.88</v>
      </c>
      <c r="T1207">
        <f>COUNTIF($A$2:$A1207,A1207)-1</f>
        <v>61</v>
      </c>
      <c r="U1207" s="6">
        <f t="shared" si="169"/>
        <v>0.6867900387332847</v>
      </c>
      <c r="V1207" s="6" t="str">
        <f t="shared" si="170"/>
        <v>Needs Check</v>
      </c>
    </row>
    <row r="1208" spans="1:22" x14ac:dyDescent="0.25">
      <c r="A1208" t="s">
        <v>20</v>
      </c>
      <c r="B1208" s="5">
        <v>45361</v>
      </c>
      <c r="C1208">
        <v>7</v>
      </c>
      <c r="D1208">
        <v>21.7</v>
      </c>
      <c r="E1208">
        <v>11.8</v>
      </c>
      <c r="F1208">
        <v>0</v>
      </c>
      <c r="H1208">
        <v>0</v>
      </c>
      <c r="I1208">
        <v>0</v>
      </c>
      <c r="J1208">
        <v>0</v>
      </c>
      <c r="K1208">
        <v>264.41000000000003</v>
      </c>
      <c r="L1208">
        <f t="shared" si="162"/>
        <v>63</v>
      </c>
      <c r="M1208">
        <f t="shared" si="163"/>
        <v>609.60000000000014</v>
      </c>
      <c r="N1208">
        <f t="shared" si="164"/>
        <v>4</v>
      </c>
      <c r="O1208">
        <f>IFERROR(E1208 / VLOOKUP(A1208, Baselines!A:B, 2, FALSE) * 100, 0)</f>
        <v>38.154529221562662</v>
      </c>
      <c r="P1208" s="6">
        <f t="shared" si="165"/>
        <v>0.21087194768437931</v>
      </c>
      <c r="Q1208">
        <f t="shared" si="166"/>
        <v>93.903999999999996</v>
      </c>
      <c r="R1208" s="6">
        <f t="shared" si="167"/>
        <v>0.93903999999999999</v>
      </c>
      <c r="S1208">
        <f t="shared" si="168"/>
        <v>0.88</v>
      </c>
      <c r="T1208">
        <f>COUNTIF($A$2:$A1208,A1208)-1</f>
        <v>62</v>
      </c>
      <c r="U1208" s="6">
        <f t="shared" si="169"/>
        <v>0.17425513050311478</v>
      </c>
      <c r="V1208" s="6" t="str">
        <f t="shared" si="170"/>
        <v>Critical</v>
      </c>
    </row>
    <row r="1209" spans="1:22" x14ac:dyDescent="0.25">
      <c r="A1209" t="s">
        <v>20</v>
      </c>
      <c r="B1209" s="5">
        <v>45368</v>
      </c>
      <c r="C1209">
        <v>4</v>
      </c>
      <c r="D1209">
        <v>17.2</v>
      </c>
      <c r="E1209">
        <v>15</v>
      </c>
      <c r="F1209">
        <v>0</v>
      </c>
      <c r="H1209">
        <v>0</v>
      </c>
      <c r="I1209">
        <v>0</v>
      </c>
      <c r="J1209">
        <v>0</v>
      </c>
      <c r="K1209">
        <v>136.01</v>
      </c>
      <c r="L1209">
        <f t="shared" si="162"/>
        <v>64</v>
      </c>
      <c r="M1209">
        <f t="shared" si="163"/>
        <v>626.80000000000018</v>
      </c>
      <c r="N1209">
        <f t="shared" si="164"/>
        <v>4</v>
      </c>
      <c r="O1209">
        <f>IFERROR(E1209 / VLOOKUP(A1209, Baselines!A:B, 2, FALSE) * 100, 0)</f>
        <v>48.501520196901687</v>
      </c>
      <c r="P1209" s="6">
        <f t="shared" si="165"/>
        <v>0.26805756061573643</v>
      </c>
      <c r="Q1209">
        <f t="shared" si="166"/>
        <v>93.731999999999999</v>
      </c>
      <c r="R1209" s="6">
        <f t="shared" si="167"/>
        <v>0.93732000000000004</v>
      </c>
      <c r="S1209">
        <f t="shared" si="168"/>
        <v>0.88</v>
      </c>
      <c r="T1209">
        <f>COUNTIF($A$2:$A1209,A1209)-1</f>
        <v>63</v>
      </c>
      <c r="U1209" s="6">
        <f t="shared" si="169"/>
        <v>0.22110502719038105</v>
      </c>
      <c r="V1209" s="6" t="str">
        <f t="shared" si="170"/>
        <v>Critical</v>
      </c>
    </row>
    <row r="1210" spans="1:22" x14ac:dyDescent="0.25">
      <c r="A1210" t="s">
        <v>20</v>
      </c>
      <c r="B1210" s="5">
        <v>45375</v>
      </c>
      <c r="C1210">
        <v>4</v>
      </c>
      <c r="D1210">
        <v>8.8000000000000007</v>
      </c>
      <c r="E1210">
        <v>38</v>
      </c>
      <c r="F1210">
        <v>0</v>
      </c>
      <c r="H1210">
        <v>0</v>
      </c>
      <c r="I1210">
        <v>0</v>
      </c>
      <c r="J1210">
        <v>0</v>
      </c>
      <c r="K1210">
        <v>46.71</v>
      </c>
      <c r="L1210">
        <f t="shared" si="162"/>
        <v>65</v>
      </c>
      <c r="M1210">
        <f t="shared" si="163"/>
        <v>635.60000000000014</v>
      </c>
      <c r="N1210">
        <f t="shared" si="164"/>
        <v>4</v>
      </c>
      <c r="O1210">
        <f>IFERROR(E1210 / VLOOKUP(A1210, Baselines!A:B, 2, FALSE) * 100, 0)</f>
        <v>122.87051783215095</v>
      </c>
      <c r="P1210" s="6">
        <f t="shared" si="165"/>
        <v>0.6790791535598657</v>
      </c>
      <c r="Q1210">
        <f t="shared" si="166"/>
        <v>93.643999999999991</v>
      </c>
      <c r="R1210" s="6">
        <f t="shared" si="167"/>
        <v>0.93643999999999994</v>
      </c>
      <c r="S1210">
        <f t="shared" si="168"/>
        <v>0.88</v>
      </c>
      <c r="T1210">
        <f>COUNTIF($A$2:$A1210,A1210)-1</f>
        <v>64</v>
      </c>
      <c r="U1210" s="6">
        <f t="shared" si="169"/>
        <v>0.55960685665244858</v>
      </c>
      <c r="V1210" s="6" t="str">
        <f t="shared" si="170"/>
        <v>Needs Check</v>
      </c>
    </row>
    <row r="1211" spans="1:22" x14ac:dyDescent="0.25">
      <c r="A1211" t="s">
        <v>20</v>
      </c>
      <c r="B1211" s="5">
        <v>45382</v>
      </c>
      <c r="C1211">
        <v>6</v>
      </c>
      <c r="D1211">
        <v>19.2</v>
      </c>
      <c r="E1211">
        <v>25.1</v>
      </c>
      <c r="F1211">
        <v>0</v>
      </c>
      <c r="H1211">
        <v>0</v>
      </c>
      <c r="I1211">
        <v>0</v>
      </c>
      <c r="J1211">
        <v>0</v>
      </c>
      <c r="K1211">
        <v>190.49</v>
      </c>
      <c r="L1211">
        <f t="shared" si="162"/>
        <v>66</v>
      </c>
      <c r="M1211">
        <f t="shared" si="163"/>
        <v>654.80000000000018</v>
      </c>
      <c r="N1211">
        <f t="shared" si="164"/>
        <v>4</v>
      </c>
      <c r="O1211">
        <f>IFERROR(E1211 / VLOOKUP(A1211, Baselines!A:B, 2, FALSE) * 100, 0)</f>
        <v>81.159210462815494</v>
      </c>
      <c r="P1211" s="6">
        <f t="shared" si="165"/>
        <v>0.44854965143033232</v>
      </c>
      <c r="Q1211">
        <f t="shared" si="166"/>
        <v>93.451999999999998</v>
      </c>
      <c r="R1211" s="6">
        <f t="shared" si="167"/>
        <v>0.93452000000000002</v>
      </c>
      <c r="S1211">
        <f t="shared" si="168"/>
        <v>0.88</v>
      </c>
      <c r="T1211">
        <f>COUNTIF($A$2:$A1211,A1211)-1</f>
        <v>65</v>
      </c>
      <c r="U1211" s="6">
        <f t="shared" si="169"/>
        <v>0.36887718582411327</v>
      </c>
      <c r="V1211" s="6" t="str">
        <f t="shared" si="170"/>
        <v>Needs Check</v>
      </c>
    </row>
    <row r="1212" spans="1:22" x14ac:dyDescent="0.25">
      <c r="A1212" t="s">
        <v>20</v>
      </c>
      <c r="B1212" s="5">
        <v>45389</v>
      </c>
      <c r="C1212">
        <v>3</v>
      </c>
      <c r="D1212">
        <v>4.1999999999999993</v>
      </c>
      <c r="E1212">
        <v>23.9</v>
      </c>
      <c r="F1212">
        <v>1</v>
      </c>
      <c r="G1212" t="s">
        <v>25</v>
      </c>
      <c r="H1212">
        <v>291.26</v>
      </c>
      <c r="I1212">
        <v>0</v>
      </c>
      <c r="J1212">
        <v>0</v>
      </c>
      <c r="K1212">
        <v>37.07</v>
      </c>
      <c r="L1212">
        <f t="shared" si="162"/>
        <v>67</v>
      </c>
      <c r="M1212">
        <f t="shared" si="163"/>
        <v>659.00000000000023</v>
      </c>
      <c r="N1212">
        <f t="shared" si="164"/>
        <v>4</v>
      </c>
      <c r="O1212">
        <f>IFERROR(E1212 / VLOOKUP(A1212, Baselines!A:B, 2, FALSE) * 100, 0)</f>
        <v>77.279088847063349</v>
      </c>
      <c r="P1212" s="6">
        <f t="shared" si="165"/>
        <v>0.42710504658107334</v>
      </c>
      <c r="Q1212">
        <f t="shared" si="166"/>
        <v>93.41</v>
      </c>
      <c r="R1212" s="6">
        <f t="shared" si="167"/>
        <v>0.93409999999999993</v>
      </c>
      <c r="S1212">
        <f t="shared" si="168"/>
        <v>0.88</v>
      </c>
      <c r="T1212">
        <f>COUNTIF($A$2:$A1212,A1212)-1</f>
        <v>66</v>
      </c>
      <c r="U1212" s="6">
        <f t="shared" si="169"/>
        <v>0.35108376513001494</v>
      </c>
      <c r="V1212" s="6" t="str">
        <f t="shared" si="170"/>
        <v>Needs Check</v>
      </c>
    </row>
    <row r="1213" spans="1:22" x14ac:dyDescent="0.25">
      <c r="A1213" t="s">
        <v>20</v>
      </c>
      <c r="B1213" s="5">
        <v>45396</v>
      </c>
      <c r="C1213">
        <v>6</v>
      </c>
      <c r="D1213">
        <v>9</v>
      </c>
      <c r="E1213">
        <v>14.2</v>
      </c>
      <c r="F1213">
        <v>0</v>
      </c>
      <c r="H1213">
        <v>0</v>
      </c>
      <c r="I1213">
        <v>0</v>
      </c>
      <c r="J1213">
        <v>0</v>
      </c>
      <c r="K1213">
        <v>53.26</v>
      </c>
      <c r="L1213">
        <f t="shared" si="162"/>
        <v>68</v>
      </c>
      <c r="M1213">
        <f t="shared" si="163"/>
        <v>668.00000000000023</v>
      </c>
      <c r="N1213">
        <f t="shared" si="164"/>
        <v>4</v>
      </c>
      <c r="O1213">
        <f>IFERROR(E1213 / VLOOKUP(A1213, Baselines!A:B, 2, FALSE) * 100, 0)</f>
        <v>45.914772453066924</v>
      </c>
      <c r="P1213" s="6">
        <f t="shared" si="165"/>
        <v>0.25376115738289712</v>
      </c>
      <c r="Q1213">
        <f t="shared" si="166"/>
        <v>93.320000000000007</v>
      </c>
      <c r="R1213" s="6">
        <f t="shared" si="167"/>
        <v>0.93320000000000003</v>
      </c>
      <c r="S1213">
        <f t="shared" si="168"/>
        <v>0.88</v>
      </c>
      <c r="T1213">
        <f>COUNTIF($A$2:$A1213,A1213)-1</f>
        <v>67</v>
      </c>
      <c r="U1213" s="6">
        <f t="shared" si="169"/>
        <v>0.20839272262135325</v>
      </c>
      <c r="V1213" s="6" t="str">
        <f t="shared" si="170"/>
        <v>Critical</v>
      </c>
    </row>
    <row r="1214" spans="1:22" x14ac:dyDescent="0.25">
      <c r="A1214" t="s">
        <v>20</v>
      </c>
      <c r="B1214" s="5">
        <v>45403</v>
      </c>
      <c r="C1214">
        <v>2</v>
      </c>
      <c r="D1214">
        <v>8.1999999999999993</v>
      </c>
      <c r="E1214">
        <v>32.9</v>
      </c>
      <c r="F1214">
        <v>0</v>
      </c>
      <c r="H1214">
        <v>0</v>
      </c>
      <c r="I1214">
        <v>0</v>
      </c>
      <c r="J1214">
        <v>0</v>
      </c>
      <c r="K1214">
        <v>68.22</v>
      </c>
      <c r="L1214">
        <f t="shared" si="162"/>
        <v>69</v>
      </c>
      <c r="M1214">
        <f t="shared" si="163"/>
        <v>676.20000000000027</v>
      </c>
      <c r="N1214">
        <f t="shared" si="164"/>
        <v>4</v>
      </c>
      <c r="O1214">
        <f>IFERROR(E1214 / VLOOKUP(A1214, Baselines!A:B, 2, FALSE) * 100, 0)</f>
        <v>106.38000096520437</v>
      </c>
      <c r="P1214" s="6">
        <f t="shared" si="165"/>
        <v>0.58793958295051529</v>
      </c>
      <c r="Q1214">
        <f t="shared" si="166"/>
        <v>93.238</v>
      </c>
      <c r="R1214" s="6">
        <f t="shared" si="167"/>
        <v>0.93237999999999999</v>
      </c>
      <c r="S1214">
        <f t="shared" si="168"/>
        <v>0.88</v>
      </c>
      <c r="T1214">
        <f>COUNTIF($A$2:$A1214,A1214)-1</f>
        <v>68</v>
      </c>
      <c r="U1214" s="6">
        <f t="shared" si="169"/>
        <v>0.48240113534923323</v>
      </c>
      <c r="V1214" s="6" t="str">
        <f t="shared" si="170"/>
        <v>Needs Check</v>
      </c>
    </row>
    <row r="1215" spans="1:22" x14ac:dyDescent="0.25">
      <c r="A1215" t="s">
        <v>20</v>
      </c>
      <c r="B1215" s="5">
        <v>45410</v>
      </c>
      <c r="C1215">
        <v>5</v>
      </c>
      <c r="D1215">
        <v>26</v>
      </c>
      <c r="E1215">
        <v>12.8</v>
      </c>
      <c r="F1215">
        <v>0</v>
      </c>
      <c r="H1215">
        <v>0</v>
      </c>
      <c r="I1215">
        <v>1</v>
      </c>
      <c r="J1215">
        <v>1</v>
      </c>
      <c r="K1215">
        <v>380.83</v>
      </c>
      <c r="L1215">
        <f t="shared" si="162"/>
        <v>70</v>
      </c>
      <c r="M1215">
        <f t="shared" si="163"/>
        <v>702.20000000000027</v>
      </c>
      <c r="N1215">
        <f t="shared" si="164"/>
        <v>5</v>
      </c>
      <c r="O1215">
        <f>IFERROR(E1215 / VLOOKUP(A1215, Baselines!A:B, 2, FALSE) * 100, 0)</f>
        <v>41.387963901356109</v>
      </c>
      <c r="P1215" s="6">
        <f t="shared" si="165"/>
        <v>0.22874245172542843</v>
      </c>
      <c r="Q1215">
        <f t="shared" si="166"/>
        <v>92.977999999999994</v>
      </c>
      <c r="R1215" s="6">
        <f t="shared" si="167"/>
        <v>0.92977999999999994</v>
      </c>
      <c r="S1215">
        <f t="shared" si="168"/>
        <v>0.85</v>
      </c>
      <c r="T1215">
        <f>COUNTIF($A$2:$A1215,A1215)-1</f>
        <v>69</v>
      </c>
      <c r="U1215" s="6">
        <f t="shared" si="169"/>
        <v>0.18077813325047851</v>
      </c>
      <c r="V1215" s="6" t="str">
        <f t="shared" si="170"/>
        <v>Critical</v>
      </c>
    </row>
    <row r="1216" spans="1:22" x14ac:dyDescent="0.25">
      <c r="A1216" t="s">
        <v>20</v>
      </c>
      <c r="B1216" s="5">
        <v>45417</v>
      </c>
      <c r="C1216">
        <v>6</v>
      </c>
      <c r="D1216">
        <v>30.6</v>
      </c>
      <c r="E1216">
        <v>11.9</v>
      </c>
      <c r="F1216">
        <v>0</v>
      </c>
      <c r="H1216">
        <v>0</v>
      </c>
      <c r="I1216">
        <v>0</v>
      </c>
      <c r="J1216">
        <v>0</v>
      </c>
      <c r="K1216">
        <v>593.22</v>
      </c>
      <c r="L1216">
        <f t="shared" si="162"/>
        <v>71</v>
      </c>
      <c r="M1216">
        <f t="shared" si="163"/>
        <v>732.8000000000003</v>
      </c>
      <c r="N1216">
        <f t="shared" si="164"/>
        <v>5</v>
      </c>
      <c r="O1216">
        <f>IFERROR(E1216 / VLOOKUP(A1216, Baselines!A:B, 2, FALSE) * 100, 0)</f>
        <v>38.477872689542004</v>
      </c>
      <c r="P1216" s="6">
        <f t="shared" si="165"/>
        <v>0.21265899808848421</v>
      </c>
      <c r="Q1216">
        <f t="shared" si="166"/>
        <v>92.671999999999997</v>
      </c>
      <c r="R1216" s="6">
        <f t="shared" si="167"/>
        <v>0.92671999999999999</v>
      </c>
      <c r="S1216">
        <f t="shared" si="168"/>
        <v>0.85</v>
      </c>
      <c r="T1216">
        <f>COUNTIF($A$2:$A1216,A1216)-1</f>
        <v>70</v>
      </c>
      <c r="U1216" s="6">
        <f t="shared" si="169"/>
        <v>0.16751404470227607</v>
      </c>
      <c r="V1216" s="6" t="str">
        <f t="shared" si="170"/>
        <v>Critical</v>
      </c>
    </row>
    <row r="1217" spans="1:22" x14ac:dyDescent="0.25">
      <c r="A1217" t="s">
        <v>20</v>
      </c>
      <c r="B1217" s="5">
        <v>45424</v>
      </c>
      <c r="C1217">
        <v>6</v>
      </c>
      <c r="D1217">
        <v>19.8</v>
      </c>
      <c r="E1217">
        <v>19.7</v>
      </c>
      <c r="F1217">
        <v>0</v>
      </c>
      <c r="H1217">
        <v>0</v>
      </c>
      <c r="I1217">
        <v>0</v>
      </c>
      <c r="J1217">
        <v>0</v>
      </c>
      <c r="K1217">
        <v>125.25</v>
      </c>
      <c r="L1217">
        <f t="shared" si="162"/>
        <v>72</v>
      </c>
      <c r="M1217">
        <f t="shared" si="163"/>
        <v>752.60000000000025</v>
      </c>
      <c r="N1217">
        <f t="shared" si="164"/>
        <v>5</v>
      </c>
      <c r="O1217">
        <f>IFERROR(E1217 / VLOOKUP(A1217, Baselines!A:B, 2, FALSE) * 100, 0)</f>
        <v>63.698663191930883</v>
      </c>
      <c r="P1217" s="6">
        <f t="shared" si="165"/>
        <v>0.35204892960866718</v>
      </c>
      <c r="Q1217">
        <f t="shared" si="166"/>
        <v>92.474000000000004</v>
      </c>
      <c r="R1217" s="6">
        <f t="shared" si="167"/>
        <v>0.92474000000000001</v>
      </c>
      <c r="S1217">
        <f t="shared" si="168"/>
        <v>0.85</v>
      </c>
      <c r="T1217">
        <f>COUNTIF($A$2:$A1217,A1217)-1</f>
        <v>71</v>
      </c>
      <c r="U1217" s="6">
        <f t="shared" si="169"/>
        <v>0.27672066809137102</v>
      </c>
      <c r="V1217" s="6" t="str">
        <f t="shared" si="170"/>
        <v>Critical</v>
      </c>
    </row>
    <row r="1218" spans="1:22" x14ac:dyDescent="0.25">
      <c r="A1218" t="s">
        <v>20</v>
      </c>
      <c r="B1218" s="5">
        <v>45431</v>
      </c>
      <c r="C1218">
        <v>6</v>
      </c>
      <c r="D1218">
        <v>17.399999999999999</v>
      </c>
      <c r="E1218">
        <v>41.8</v>
      </c>
      <c r="F1218">
        <v>0</v>
      </c>
      <c r="H1218">
        <v>0</v>
      </c>
      <c r="I1218">
        <v>1</v>
      </c>
      <c r="J1218">
        <v>6</v>
      </c>
      <c r="K1218">
        <v>174.31</v>
      </c>
      <c r="L1218">
        <f t="shared" ref="L1218:L1281" si="171">COUNTIFS($A$2:$A$2000,A1218,$B$2:$B$2000,"&lt;="&amp;B1218)</f>
        <v>73</v>
      </c>
      <c r="M1218">
        <f t="shared" ref="M1218:M1281" si="172">SUMIFS($D$2:$D$1561, $A$2:$A$1561, A1218, $B$2:$B$1561, "&lt;=" &amp; B1218)</f>
        <v>770.00000000000023</v>
      </c>
      <c r="N1218">
        <f t="shared" ref="N1218:N1281" si="173">SUMIFS($I$2:$I$1561, $A$2:$A$1561, A1218, $B$2:$B$1561, "&lt;=" &amp; B1218, $D$2:$D$1561, "&gt;" &amp; 0)</f>
        <v>6</v>
      </c>
      <c r="O1218">
        <f>IFERROR(E1218 / VLOOKUP(A1218, Baselines!A:B, 2, FALSE) * 100, 0)</f>
        <v>135.15756961536601</v>
      </c>
      <c r="P1218" s="6">
        <f t="shared" ref="P1218:P1281" si="174">O1218 / MAX($O$2:$O$1561)</f>
        <v>0.74698706891585198</v>
      </c>
      <c r="Q1218">
        <f t="shared" ref="Q1218:Q1281" si="175">MAX(0, MIN(100, 100*(1 - (M1218/10000))))</f>
        <v>92.3</v>
      </c>
      <c r="R1218" s="6">
        <f t="shared" ref="R1218:R1281" si="176">Q1218/100</f>
        <v>0.92299999999999993</v>
      </c>
      <c r="S1218">
        <f t="shared" ref="S1218:S1281" si="177">MAX(0, 1 - 0.03 * N1218)</f>
        <v>0.82000000000000006</v>
      </c>
      <c r="T1218">
        <f>COUNTIF($A$2:$A1218,A1218)-1</f>
        <v>72</v>
      </c>
      <c r="U1218" s="6">
        <f t="shared" ref="U1218:U1281" si="178">MAX(0, MIN(1, R1218 * S1218 * P1218))</f>
        <v>0.56536463297965167</v>
      </c>
      <c r="V1218" s="6" t="str">
        <f t="shared" ref="V1218:V1281" si="179">IF(U1218&gt;0.7,"Good",IF(U1218&gt;0.3,"Needs Check","Critical"))</f>
        <v>Needs Check</v>
      </c>
    </row>
    <row r="1219" spans="1:22" x14ac:dyDescent="0.25">
      <c r="A1219" t="s">
        <v>20</v>
      </c>
      <c r="B1219" s="5">
        <v>45438</v>
      </c>
      <c r="C1219">
        <v>7</v>
      </c>
      <c r="D1219">
        <v>16.100000000000001</v>
      </c>
      <c r="E1219">
        <v>45.1</v>
      </c>
      <c r="F1219">
        <v>0</v>
      </c>
      <c r="H1219">
        <v>0</v>
      </c>
      <c r="I1219">
        <v>0</v>
      </c>
      <c r="J1219">
        <v>0</v>
      </c>
      <c r="K1219">
        <v>211.64</v>
      </c>
      <c r="L1219">
        <f t="shared" si="171"/>
        <v>74</v>
      </c>
      <c r="M1219">
        <f t="shared" si="172"/>
        <v>786.10000000000025</v>
      </c>
      <c r="N1219">
        <f t="shared" si="173"/>
        <v>6</v>
      </c>
      <c r="O1219">
        <f>IFERROR(E1219 / VLOOKUP(A1219, Baselines!A:B, 2, FALSE) * 100, 0)</f>
        <v>145.8279040586844</v>
      </c>
      <c r="P1219" s="6">
        <f t="shared" si="174"/>
        <v>0.80595973225131412</v>
      </c>
      <c r="Q1219">
        <f t="shared" si="175"/>
        <v>92.138999999999996</v>
      </c>
      <c r="R1219" s="6">
        <f t="shared" si="176"/>
        <v>0.92138999999999993</v>
      </c>
      <c r="S1219">
        <f t="shared" si="177"/>
        <v>0.82000000000000006</v>
      </c>
      <c r="T1219">
        <f>COUNTIF($A$2:$A1219,A1219)-1</f>
        <v>73</v>
      </c>
      <c r="U1219" s="6">
        <f t="shared" si="178"/>
        <v>0.60893465491321142</v>
      </c>
      <c r="V1219" s="6" t="str">
        <f t="shared" si="179"/>
        <v>Needs Check</v>
      </c>
    </row>
    <row r="1220" spans="1:22" x14ac:dyDescent="0.25">
      <c r="A1220" t="s">
        <v>20</v>
      </c>
      <c r="B1220" s="5">
        <v>45445</v>
      </c>
      <c r="C1220">
        <v>5</v>
      </c>
      <c r="D1220">
        <v>26</v>
      </c>
      <c r="E1220">
        <v>44.4</v>
      </c>
      <c r="F1220">
        <v>1</v>
      </c>
      <c r="G1220" t="s">
        <v>24</v>
      </c>
      <c r="H1220">
        <v>763.25</v>
      </c>
      <c r="I1220">
        <v>0</v>
      </c>
      <c r="J1220">
        <v>0</v>
      </c>
      <c r="K1220">
        <v>251.56</v>
      </c>
      <c r="L1220">
        <f t="shared" si="171"/>
        <v>75</v>
      </c>
      <c r="M1220">
        <f t="shared" si="172"/>
        <v>812.10000000000025</v>
      </c>
      <c r="N1220">
        <f t="shared" si="173"/>
        <v>6</v>
      </c>
      <c r="O1220">
        <f>IFERROR(E1220 / VLOOKUP(A1220, Baselines!A:B, 2, FALSE) * 100, 0)</f>
        <v>143.56449978282899</v>
      </c>
      <c r="P1220" s="6">
        <f t="shared" si="174"/>
        <v>0.79345037942257979</v>
      </c>
      <c r="Q1220">
        <f t="shared" si="175"/>
        <v>91.879000000000005</v>
      </c>
      <c r="R1220" s="6">
        <f t="shared" si="176"/>
        <v>0.91879</v>
      </c>
      <c r="S1220">
        <f t="shared" si="177"/>
        <v>0.82000000000000006</v>
      </c>
      <c r="T1220">
        <f>COUNTIF($A$2:$A1220,A1220)-1</f>
        <v>74</v>
      </c>
      <c r="U1220" s="6">
        <f t="shared" si="178"/>
        <v>0.59779170476993115</v>
      </c>
      <c r="V1220" s="6" t="str">
        <f t="shared" si="179"/>
        <v>Needs Check</v>
      </c>
    </row>
    <row r="1221" spans="1:22" x14ac:dyDescent="0.25">
      <c r="A1221" t="s">
        <v>20</v>
      </c>
      <c r="B1221" s="5">
        <v>45452</v>
      </c>
      <c r="C1221">
        <v>6</v>
      </c>
      <c r="D1221">
        <v>4.8000000000000007</v>
      </c>
      <c r="E1221">
        <v>48.1</v>
      </c>
      <c r="F1221">
        <v>0</v>
      </c>
      <c r="H1221">
        <v>0</v>
      </c>
      <c r="I1221">
        <v>0</v>
      </c>
      <c r="J1221">
        <v>0</v>
      </c>
      <c r="K1221">
        <v>87.53</v>
      </c>
      <c r="L1221">
        <f t="shared" si="171"/>
        <v>76</v>
      </c>
      <c r="M1221">
        <f t="shared" si="172"/>
        <v>816.9000000000002</v>
      </c>
      <c r="N1221">
        <f t="shared" si="173"/>
        <v>6</v>
      </c>
      <c r="O1221">
        <f>IFERROR(E1221 / VLOOKUP(A1221, Baselines!A:B, 2, FALSE) * 100, 0)</f>
        <v>155.52820809806474</v>
      </c>
      <c r="P1221" s="6">
        <f t="shared" si="174"/>
        <v>0.85957124437446142</v>
      </c>
      <c r="Q1221">
        <f t="shared" si="175"/>
        <v>91.830999999999989</v>
      </c>
      <c r="R1221" s="6">
        <f t="shared" si="176"/>
        <v>0.91830999999999985</v>
      </c>
      <c r="S1221">
        <f t="shared" si="177"/>
        <v>0.82000000000000006</v>
      </c>
      <c r="T1221">
        <f>COUNTIF($A$2:$A1221,A1221)-1</f>
        <v>75</v>
      </c>
      <c r="U1221" s="6">
        <f t="shared" si="178"/>
        <v>0.64726935292563959</v>
      </c>
      <c r="V1221" s="6" t="str">
        <f t="shared" si="179"/>
        <v>Needs Check</v>
      </c>
    </row>
    <row r="1222" spans="1:22" x14ac:dyDescent="0.25">
      <c r="A1222" t="s">
        <v>20</v>
      </c>
      <c r="B1222" s="5">
        <v>45459</v>
      </c>
      <c r="C1222">
        <v>0</v>
      </c>
      <c r="D1222">
        <v>0</v>
      </c>
      <c r="E1222">
        <v>0</v>
      </c>
      <c r="F1222">
        <v>0</v>
      </c>
      <c r="H1222">
        <v>0</v>
      </c>
      <c r="I1222">
        <v>0</v>
      </c>
      <c r="J1222">
        <v>0</v>
      </c>
      <c r="K1222">
        <v>0</v>
      </c>
      <c r="L1222">
        <f t="shared" si="171"/>
        <v>77</v>
      </c>
      <c r="M1222">
        <f t="shared" si="172"/>
        <v>816.9000000000002</v>
      </c>
      <c r="N1222">
        <f t="shared" si="173"/>
        <v>6</v>
      </c>
      <c r="O1222">
        <f>IFERROR(E1222 / VLOOKUP(A1222, Baselines!A:B, 2, FALSE) * 100, 0)</f>
        <v>0</v>
      </c>
      <c r="P1222" s="6">
        <f t="shared" si="174"/>
        <v>0</v>
      </c>
      <c r="Q1222">
        <f t="shared" si="175"/>
        <v>91.830999999999989</v>
      </c>
      <c r="R1222" s="6">
        <f t="shared" si="176"/>
        <v>0.91830999999999985</v>
      </c>
      <c r="S1222">
        <f t="shared" si="177"/>
        <v>0.82000000000000006</v>
      </c>
      <c r="T1222">
        <f>COUNTIF($A$2:$A1222,A1222)-1</f>
        <v>76</v>
      </c>
      <c r="U1222" s="6">
        <f t="shared" si="178"/>
        <v>0</v>
      </c>
      <c r="V1222" s="6" t="str">
        <f t="shared" si="179"/>
        <v>Critical</v>
      </c>
    </row>
    <row r="1223" spans="1:22" x14ac:dyDescent="0.25">
      <c r="A1223" t="s">
        <v>20</v>
      </c>
      <c r="B1223" s="5">
        <v>45466</v>
      </c>
      <c r="C1223">
        <v>7</v>
      </c>
      <c r="D1223">
        <v>41.3</v>
      </c>
      <c r="E1223">
        <v>45.6</v>
      </c>
      <c r="F1223">
        <v>0</v>
      </c>
      <c r="H1223">
        <v>0</v>
      </c>
      <c r="I1223">
        <v>0</v>
      </c>
      <c r="J1223">
        <v>0</v>
      </c>
      <c r="K1223">
        <v>768.59</v>
      </c>
      <c r="L1223">
        <f t="shared" si="171"/>
        <v>78</v>
      </c>
      <c r="M1223">
        <f t="shared" si="172"/>
        <v>858.20000000000016</v>
      </c>
      <c r="N1223">
        <f t="shared" si="173"/>
        <v>6</v>
      </c>
      <c r="O1223">
        <f>IFERROR(E1223 / VLOOKUP(A1223, Baselines!A:B, 2, FALSE) * 100, 0)</f>
        <v>147.44462139858112</v>
      </c>
      <c r="P1223" s="6">
        <f t="shared" si="174"/>
        <v>0.81489498427183871</v>
      </c>
      <c r="Q1223">
        <f t="shared" si="175"/>
        <v>91.418000000000006</v>
      </c>
      <c r="R1223" s="6">
        <f t="shared" si="176"/>
        <v>0.9141800000000001</v>
      </c>
      <c r="S1223">
        <f t="shared" si="177"/>
        <v>0.82000000000000006</v>
      </c>
      <c r="T1223">
        <f>COUNTIF($A$2:$A1223,A1223)-1</f>
        <v>77</v>
      </c>
      <c r="U1223" s="6">
        <f t="shared" si="178"/>
        <v>0.61086777131173631</v>
      </c>
      <c r="V1223" s="6" t="str">
        <f t="shared" si="179"/>
        <v>Needs Check</v>
      </c>
    </row>
    <row r="1224" spans="1:22" x14ac:dyDescent="0.25">
      <c r="A1224" t="s">
        <v>20</v>
      </c>
      <c r="B1224" s="5">
        <v>45473</v>
      </c>
      <c r="C1224">
        <v>1</v>
      </c>
      <c r="D1224">
        <v>1</v>
      </c>
      <c r="E1224">
        <v>23.8</v>
      </c>
      <c r="F1224">
        <v>0</v>
      </c>
      <c r="H1224">
        <v>0</v>
      </c>
      <c r="I1224">
        <v>0</v>
      </c>
      <c r="J1224">
        <v>0</v>
      </c>
      <c r="K1224">
        <v>13.26</v>
      </c>
      <c r="L1224">
        <f t="shared" si="171"/>
        <v>79</v>
      </c>
      <c r="M1224">
        <f t="shared" si="172"/>
        <v>859.20000000000016</v>
      </c>
      <c r="N1224">
        <f t="shared" si="173"/>
        <v>6</v>
      </c>
      <c r="O1224">
        <f>IFERROR(E1224 / VLOOKUP(A1224, Baselines!A:B, 2, FALSE) * 100, 0)</f>
        <v>76.955745379084007</v>
      </c>
      <c r="P1224" s="6">
        <f t="shared" si="174"/>
        <v>0.42531799617696842</v>
      </c>
      <c r="Q1224">
        <f t="shared" si="175"/>
        <v>91.408000000000001</v>
      </c>
      <c r="R1224" s="6">
        <f t="shared" si="176"/>
        <v>0.91408</v>
      </c>
      <c r="S1224">
        <f t="shared" si="177"/>
        <v>0.82000000000000006</v>
      </c>
      <c r="T1224">
        <f>COUNTIF($A$2:$A1224,A1224)-1</f>
        <v>78</v>
      </c>
      <c r="U1224" s="6">
        <f t="shared" si="178"/>
        <v>0.31879523263526349</v>
      </c>
      <c r="V1224" s="6" t="str">
        <f t="shared" si="179"/>
        <v>Needs Check</v>
      </c>
    </row>
    <row r="1225" spans="1:22" x14ac:dyDescent="0.25">
      <c r="A1225" t="s">
        <v>20</v>
      </c>
      <c r="B1225" s="5">
        <v>45480</v>
      </c>
      <c r="C1225">
        <v>2</v>
      </c>
      <c r="D1225">
        <v>3</v>
      </c>
      <c r="E1225">
        <v>38</v>
      </c>
      <c r="F1225">
        <v>0</v>
      </c>
      <c r="H1225">
        <v>0</v>
      </c>
      <c r="I1225">
        <v>0</v>
      </c>
      <c r="J1225">
        <v>0</v>
      </c>
      <c r="K1225">
        <v>42.36</v>
      </c>
      <c r="L1225">
        <f t="shared" si="171"/>
        <v>80</v>
      </c>
      <c r="M1225">
        <f t="shared" si="172"/>
        <v>862.20000000000016</v>
      </c>
      <c r="N1225">
        <f t="shared" si="173"/>
        <v>6</v>
      </c>
      <c r="O1225">
        <f>IFERROR(E1225 / VLOOKUP(A1225, Baselines!A:B, 2, FALSE) * 100, 0)</f>
        <v>122.87051783215095</v>
      </c>
      <c r="P1225" s="6">
        <f t="shared" si="174"/>
        <v>0.6790791535598657</v>
      </c>
      <c r="Q1225">
        <f t="shared" si="175"/>
        <v>91.378</v>
      </c>
      <c r="R1225" s="6">
        <f t="shared" si="176"/>
        <v>0.91378000000000004</v>
      </c>
      <c r="S1225">
        <f t="shared" si="177"/>
        <v>0.82000000000000006</v>
      </c>
      <c r="T1225">
        <f>COUNTIF($A$2:$A1225,A1225)-1</f>
        <v>79</v>
      </c>
      <c r="U1225" s="6">
        <f t="shared" si="178"/>
        <v>0.50883373813074595</v>
      </c>
      <c r="V1225" s="6" t="str">
        <f t="shared" si="179"/>
        <v>Needs Check</v>
      </c>
    </row>
    <row r="1226" spans="1:22" x14ac:dyDescent="0.25">
      <c r="A1226" t="s">
        <v>20</v>
      </c>
      <c r="B1226" s="5">
        <v>45487</v>
      </c>
      <c r="C1226">
        <v>2</v>
      </c>
      <c r="D1226">
        <v>1.8</v>
      </c>
      <c r="E1226">
        <v>46.3</v>
      </c>
      <c r="F1226">
        <v>0</v>
      </c>
      <c r="H1226">
        <v>0</v>
      </c>
      <c r="I1226">
        <v>0</v>
      </c>
      <c r="J1226">
        <v>0</v>
      </c>
      <c r="K1226">
        <v>24.47</v>
      </c>
      <c r="L1226">
        <f t="shared" si="171"/>
        <v>81</v>
      </c>
      <c r="M1226">
        <f t="shared" si="172"/>
        <v>864.00000000000011</v>
      </c>
      <c r="N1226">
        <f t="shared" si="173"/>
        <v>6</v>
      </c>
      <c r="O1226">
        <f>IFERROR(E1226 / VLOOKUP(A1226, Baselines!A:B, 2, FALSE) * 100, 0)</f>
        <v>149.70802567443653</v>
      </c>
      <c r="P1226" s="6">
        <f t="shared" si="174"/>
        <v>0.82740433710057304</v>
      </c>
      <c r="Q1226">
        <f t="shared" si="175"/>
        <v>91.36</v>
      </c>
      <c r="R1226" s="6">
        <f t="shared" si="176"/>
        <v>0.91359999999999997</v>
      </c>
      <c r="S1226">
        <f t="shared" si="177"/>
        <v>0.82000000000000006</v>
      </c>
      <c r="T1226">
        <f>COUNTIF($A$2:$A1226,A1226)-1</f>
        <v>80</v>
      </c>
      <c r="U1226" s="6">
        <f t="shared" si="178"/>
        <v>0.61985161394756849</v>
      </c>
      <c r="V1226" s="6" t="str">
        <f t="shared" si="179"/>
        <v>Needs Check</v>
      </c>
    </row>
    <row r="1227" spans="1:22" x14ac:dyDescent="0.25">
      <c r="A1227" t="s">
        <v>20</v>
      </c>
      <c r="B1227" s="5">
        <v>45494</v>
      </c>
      <c r="C1227">
        <v>7</v>
      </c>
      <c r="D1227">
        <v>31.5</v>
      </c>
      <c r="E1227">
        <v>37.5</v>
      </c>
      <c r="F1227">
        <v>0</v>
      </c>
      <c r="H1227">
        <v>0</v>
      </c>
      <c r="I1227">
        <v>0</v>
      </c>
      <c r="J1227">
        <v>0</v>
      </c>
      <c r="K1227">
        <v>522.65</v>
      </c>
      <c r="L1227">
        <f t="shared" si="171"/>
        <v>82</v>
      </c>
      <c r="M1227">
        <f t="shared" si="172"/>
        <v>895.50000000000011</v>
      </c>
      <c r="N1227">
        <f t="shared" si="173"/>
        <v>6</v>
      </c>
      <c r="O1227">
        <f>IFERROR(E1227 / VLOOKUP(A1227, Baselines!A:B, 2, FALSE) * 100, 0)</f>
        <v>121.25380049225423</v>
      </c>
      <c r="P1227" s="6">
        <f t="shared" si="174"/>
        <v>0.67014390153934111</v>
      </c>
      <c r="Q1227">
        <f t="shared" si="175"/>
        <v>91.045000000000002</v>
      </c>
      <c r="R1227" s="6">
        <f t="shared" si="176"/>
        <v>0.91044999999999998</v>
      </c>
      <c r="S1227">
        <f t="shared" si="177"/>
        <v>0.82000000000000006</v>
      </c>
      <c r="T1227">
        <f>COUNTIF($A$2:$A1227,A1227)-1</f>
        <v>81</v>
      </c>
      <c r="U1227" s="6">
        <f t="shared" si="178"/>
        <v>0.50030866242832439</v>
      </c>
      <c r="V1227" s="6" t="str">
        <f t="shared" si="179"/>
        <v>Needs Check</v>
      </c>
    </row>
    <row r="1228" spans="1:22" x14ac:dyDescent="0.25">
      <c r="A1228" t="s">
        <v>20</v>
      </c>
      <c r="B1228" s="5">
        <v>45501</v>
      </c>
      <c r="C1228">
        <v>6</v>
      </c>
      <c r="D1228">
        <v>10.199999999999999</v>
      </c>
      <c r="E1228">
        <v>24.9</v>
      </c>
      <c r="F1228">
        <v>0</v>
      </c>
      <c r="H1228">
        <v>0</v>
      </c>
      <c r="I1228">
        <v>0</v>
      </c>
      <c r="J1228">
        <v>0</v>
      </c>
      <c r="K1228">
        <v>141.05000000000001</v>
      </c>
      <c r="L1228">
        <f t="shared" si="171"/>
        <v>83</v>
      </c>
      <c r="M1228">
        <f t="shared" si="172"/>
        <v>905.70000000000016</v>
      </c>
      <c r="N1228">
        <f t="shared" si="173"/>
        <v>6</v>
      </c>
      <c r="O1228">
        <f>IFERROR(E1228 / VLOOKUP(A1228, Baselines!A:B, 2, FALSE) * 100, 0)</f>
        <v>80.512523526856796</v>
      </c>
      <c r="P1228" s="6">
        <f t="shared" si="174"/>
        <v>0.44497555062212241</v>
      </c>
      <c r="Q1228">
        <f t="shared" si="175"/>
        <v>90.942999999999998</v>
      </c>
      <c r="R1228" s="6">
        <f t="shared" si="176"/>
        <v>0.90942999999999996</v>
      </c>
      <c r="S1228">
        <f t="shared" si="177"/>
        <v>0.82000000000000006</v>
      </c>
      <c r="T1228">
        <f>COUNTIF($A$2:$A1228,A1228)-1</f>
        <v>82</v>
      </c>
      <c r="U1228" s="6">
        <f t="shared" si="178"/>
        <v>0.33183277430186697</v>
      </c>
      <c r="V1228" s="6" t="str">
        <f t="shared" si="179"/>
        <v>Needs Check</v>
      </c>
    </row>
    <row r="1229" spans="1:22" x14ac:dyDescent="0.25">
      <c r="A1229" t="s">
        <v>20</v>
      </c>
      <c r="B1229" s="5">
        <v>45508</v>
      </c>
      <c r="C1229">
        <v>5</v>
      </c>
      <c r="D1229">
        <v>18</v>
      </c>
      <c r="E1229">
        <v>28.6</v>
      </c>
      <c r="F1229">
        <v>0</v>
      </c>
      <c r="H1229">
        <v>0</v>
      </c>
      <c r="I1229">
        <v>0</v>
      </c>
      <c r="J1229">
        <v>0</v>
      </c>
      <c r="K1229">
        <v>276.5</v>
      </c>
      <c r="L1229">
        <f t="shared" si="171"/>
        <v>84</v>
      </c>
      <c r="M1229">
        <f t="shared" si="172"/>
        <v>923.70000000000016</v>
      </c>
      <c r="N1229">
        <f t="shared" si="173"/>
        <v>6</v>
      </c>
      <c r="O1229">
        <f>IFERROR(E1229 / VLOOKUP(A1229, Baselines!A:B, 2, FALSE) * 100, 0)</f>
        <v>92.476231842092545</v>
      </c>
      <c r="P1229" s="6">
        <f t="shared" si="174"/>
        <v>0.51109641557400409</v>
      </c>
      <c r="Q1229">
        <f t="shared" si="175"/>
        <v>90.762999999999991</v>
      </c>
      <c r="R1229" s="6">
        <f t="shared" si="176"/>
        <v>0.90762999999999994</v>
      </c>
      <c r="S1229">
        <f t="shared" si="177"/>
        <v>0.82000000000000006</v>
      </c>
      <c r="T1229">
        <f>COUNTIF($A$2:$A1229,A1229)-1</f>
        <v>83</v>
      </c>
      <c r="U1229" s="6">
        <f t="shared" si="178"/>
        <v>0.38038688052729536</v>
      </c>
      <c r="V1229" s="6" t="str">
        <f t="shared" si="179"/>
        <v>Needs Check</v>
      </c>
    </row>
    <row r="1230" spans="1:22" x14ac:dyDescent="0.25">
      <c r="A1230" t="s">
        <v>20</v>
      </c>
      <c r="B1230" s="5">
        <v>45515</v>
      </c>
      <c r="C1230">
        <v>6</v>
      </c>
      <c r="D1230">
        <v>21.6</v>
      </c>
      <c r="E1230">
        <v>11.8</v>
      </c>
      <c r="F1230">
        <v>1</v>
      </c>
      <c r="G1230" t="s">
        <v>25</v>
      </c>
      <c r="H1230">
        <v>925.45</v>
      </c>
      <c r="I1230">
        <v>0</v>
      </c>
      <c r="J1230">
        <v>0</v>
      </c>
      <c r="K1230">
        <v>356.05</v>
      </c>
      <c r="L1230">
        <f t="shared" si="171"/>
        <v>85</v>
      </c>
      <c r="M1230">
        <f t="shared" si="172"/>
        <v>945.30000000000018</v>
      </c>
      <c r="N1230">
        <f t="shared" si="173"/>
        <v>6</v>
      </c>
      <c r="O1230">
        <f>IFERROR(E1230 / VLOOKUP(A1230, Baselines!A:B, 2, FALSE) * 100, 0)</f>
        <v>38.154529221562662</v>
      </c>
      <c r="P1230" s="6">
        <f t="shared" si="174"/>
        <v>0.21087194768437931</v>
      </c>
      <c r="Q1230">
        <f t="shared" si="175"/>
        <v>90.546999999999997</v>
      </c>
      <c r="R1230" s="6">
        <f t="shared" si="176"/>
        <v>0.90547</v>
      </c>
      <c r="S1230">
        <f t="shared" si="177"/>
        <v>0.82000000000000006</v>
      </c>
      <c r="T1230">
        <f>COUNTIF($A$2:$A1230,A1230)-1</f>
        <v>84</v>
      </c>
      <c r="U1230" s="6">
        <f t="shared" si="178"/>
        <v>0.15656934242521545</v>
      </c>
      <c r="V1230" s="6" t="str">
        <f t="shared" si="179"/>
        <v>Critical</v>
      </c>
    </row>
    <row r="1231" spans="1:22" x14ac:dyDescent="0.25">
      <c r="A1231" t="s">
        <v>20</v>
      </c>
      <c r="B1231" s="5">
        <v>45522</v>
      </c>
      <c r="C1231">
        <v>3</v>
      </c>
      <c r="D1231">
        <v>2.7</v>
      </c>
      <c r="E1231">
        <v>49.2</v>
      </c>
      <c r="F1231">
        <v>0</v>
      </c>
      <c r="H1231">
        <v>0</v>
      </c>
      <c r="I1231">
        <v>0</v>
      </c>
      <c r="J1231">
        <v>0</v>
      </c>
      <c r="K1231">
        <v>50.3</v>
      </c>
      <c r="L1231">
        <f t="shared" si="171"/>
        <v>86</v>
      </c>
      <c r="M1231">
        <f t="shared" si="172"/>
        <v>948.00000000000023</v>
      </c>
      <c r="N1231">
        <f t="shared" si="173"/>
        <v>6</v>
      </c>
      <c r="O1231">
        <f>IFERROR(E1231 / VLOOKUP(A1231, Baselines!A:B, 2, FALSE) * 100, 0)</f>
        <v>159.08498624583754</v>
      </c>
      <c r="P1231" s="6">
        <f t="shared" si="174"/>
        <v>0.87922879881961546</v>
      </c>
      <c r="Q1231">
        <f t="shared" si="175"/>
        <v>90.52</v>
      </c>
      <c r="R1231" s="6">
        <f t="shared" si="176"/>
        <v>0.9052</v>
      </c>
      <c r="S1231">
        <f t="shared" si="177"/>
        <v>0.82000000000000006</v>
      </c>
      <c r="T1231">
        <f>COUNTIF($A$2:$A1231,A1231)-1</f>
        <v>85</v>
      </c>
      <c r="U1231" s="6">
        <f t="shared" si="178"/>
        <v>0.65261988512704305</v>
      </c>
      <c r="V1231" s="6" t="str">
        <f t="shared" si="179"/>
        <v>Needs Check</v>
      </c>
    </row>
    <row r="1232" spans="1:22" x14ac:dyDescent="0.25">
      <c r="A1232" t="s">
        <v>20</v>
      </c>
      <c r="B1232" s="5">
        <v>45529</v>
      </c>
      <c r="C1232">
        <v>7</v>
      </c>
      <c r="D1232">
        <v>37.799999999999997</v>
      </c>
      <c r="E1232">
        <v>42.1</v>
      </c>
      <c r="F1232">
        <v>0</v>
      </c>
      <c r="H1232">
        <v>0</v>
      </c>
      <c r="I1232">
        <v>0</v>
      </c>
      <c r="J1232">
        <v>0</v>
      </c>
      <c r="K1232">
        <v>365.33</v>
      </c>
      <c r="L1232">
        <f t="shared" si="171"/>
        <v>87</v>
      </c>
      <c r="M1232">
        <f t="shared" si="172"/>
        <v>985.80000000000018</v>
      </c>
      <c r="N1232">
        <f t="shared" si="173"/>
        <v>6</v>
      </c>
      <c r="O1232">
        <f>IFERROR(E1232 / VLOOKUP(A1232, Baselines!A:B, 2, FALSE) * 100, 0)</f>
        <v>136.12760001930405</v>
      </c>
      <c r="P1232" s="6">
        <f t="shared" si="174"/>
        <v>0.75234822012816682</v>
      </c>
      <c r="Q1232">
        <f t="shared" si="175"/>
        <v>90.141999999999996</v>
      </c>
      <c r="R1232" s="6">
        <f t="shared" si="176"/>
        <v>0.90142</v>
      </c>
      <c r="S1232">
        <f t="shared" si="177"/>
        <v>0.82000000000000006</v>
      </c>
      <c r="T1232">
        <f>COUNTIF($A$2:$A1232,A1232)-1</f>
        <v>86</v>
      </c>
      <c r="U1232" s="6">
        <f t="shared" si="178"/>
        <v>0.55610902072210444</v>
      </c>
      <c r="V1232" s="6" t="str">
        <f t="shared" si="179"/>
        <v>Needs Check</v>
      </c>
    </row>
    <row r="1233" spans="1:22" x14ac:dyDescent="0.25">
      <c r="A1233" t="s">
        <v>20</v>
      </c>
      <c r="B1233" s="5">
        <v>45536</v>
      </c>
      <c r="C1233">
        <v>0</v>
      </c>
      <c r="D1233">
        <v>0</v>
      </c>
      <c r="E1233">
        <v>0</v>
      </c>
      <c r="F1233">
        <v>0</v>
      </c>
      <c r="H1233">
        <v>0</v>
      </c>
      <c r="I1233">
        <v>0</v>
      </c>
      <c r="J1233">
        <v>0</v>
      </c>
      <c r="K1233">
        <v>0</v>
      </c>
      <c r="L1233">
        <f t="shared" si="171"/>
        <v>88</v>
      </c>
      <c r="M1233">
        <f t="shared" si="172"/>
        <v>985.80000000000018</v>
      </c>
      <c r="N1233">
        <f t="shared" si="173"/>
        <v>6</v>
      </c>
      <c r="O1233">
        <f>IFERROR(E1233 / VLOOKUP(A1233, Baselines!A:B, 2, FALSE) * 100, 0)</f>
        <v>0</v>
      </c>
      <c r="P1233" s="6">
        <f t="shared" si="174"/>
        <v>0</v>
      </c>
      <c r="Q1233">
        <f t="shared" si="175"/>
        <v>90.141999999999996</v>
      </c>
      <c r="R1233" s="6">
        <f t="shared" si="176"/>
        <v>0.90142</v>
      </c>
      <c r="S1233">
        <f t="shared" si="177"/>
        <v>0.82000000000000006</v>
      </c>
      <c r="T1233">
        <f>COUNTIF($A$2:$A1233,A1233)-1</f>
        <v>87</v>
      </c>
      <c r="U1233" s="6">
        <f t="shared" si="178"/>
        <v>0</v>
      </c>
      <c r="V1233" s="6" t="str">
        <f t="shared" si="179"/>
        <v>Critical</v>
      </c>
    </row>
    <row r="1234" spans="1:22" x14ac:dyDescent="0.25">
      <c r="A1234" t="s">
        <v>20</v>
      </c>
      <c r="B1234" s="5">
        <v>45543</v>
      </c>
      <c r="C1234">
        <v>0</v>
      </c>
      <c r="D1234">
        <v>0</v>
      </c>
      <c r="E1234">
        <v>0</v>
      </c>
      <c r="F1234">
        <v>0</v>
      </c>
      <c r="H1234">
        <v>0</v>
      </c>
      <c r="I1234">
        <v>0</v>
      </c>
      <c r="J1234">
        <v>0</v>
      </c>
      <c r="K1234">
        <v>0</v>
      </c>
      <c r="L1234">
        <f t="shared" si="171"/>
        <v>89</v>
      </c>
      <c r="M1234">
        <f t="shared" si="172"/>
        <v>985.80000000000018</v>
      </c>
      <c r="N1234">
        <f t="shared" si="173"/>
        <v>6</v>
      </c>
      <c r="O1234">
        <f>IFERROR(E1234 / VLOOKUP(A1234, Baselines!A:B, 2, FALSE) * 100, 0)</f>
        <v>0</v>
      </c>
      <c r="P1234" s="6">
        <f t="shared" si="174"/>
        <v>0</v>
      </c>
      <c r="Q1234">
        <f t="shared" si="175"/>
        <v>90.141999999999996</v>
      </c>
      <c r="R1234" s="6">
        <f t="shared" si="176"/>
        <v>0.90142</v>
      </c>
      <c r="S1234">
        <f t="shared" si="177"/>
        <v>0.82000000000000006</v>
      </c>
      <c r="T1234">
        <f>COUNTIF($A$2:$A1234,A1234)-1</f>
        <v>88</v>
      </c>
      <c r="U1234" s="6">
        <f t="shared" si="178"/>
        <v>0</v>
      </c>
      <c r="V1234" s="6" t="str">
        <f t="shared" si="179"/>
        <v>Critical</v>
      </c>
    </row>
    <row r="1235" spans="1:22" x14ac:dyDescent="0.25">
      <c r="A1235" t="s">
        <v>20</v>
      </c>
      <c r="B1235" s="5">
        <v>45550</v>
      </c>
      <c r="C1235">
        <v>3</v>
      </c>
      <c r="D1235">
        <v>3.6</v>
      </c>
      <c r="E1235">
        <v>47.8</v>
      </c>
      <c r="F1235">
        <v>1</v>
      </c>
      <c r="G1235" t="s">
        <v>26</v>
      </c>
      <c r="H1235">
        <v>349.68</v>
      </c>
      <c r="I1235">
        <v>0</v>
      </c>
      <c r="J1235">
        <v>0</v>
      </c>
      <c r="K1235">
        <v>33.049999999999997</v>
      </c>
      <c r="L1235">
        <f t="shared" si="171"/>
        <v>90</v>
      </c>
      <c r="M1235">
        <f t="shared" si="172"/>
        <v>989.4000000000002</v>
      </c>
      <c r="N1235">
        <f t="shared" si="173"/>
        <v>6</v>
      </c>
      <c r="O1235">
        <f>IFERROR(E1235 / VLOOKUP(A1235, Baselines!A:B, 2, FALSE) * 100, 0)</f>
        <v>154.5581776941267</v>
      </c>
      <c r="P1235" s="6">
        <f t="shared" si="174"/>
        <v>0.85421009316214669</v>
      </c>
      <c r="Q1235">
        <f t="shared" si="175"/>
        <v>90.105999999999995</v>
      </c>
      <c r="R1235" s="6">
        <f t="shared" si="176"/>
        <v>0.90105999999999997</v>
      </c>
      <c r="S1235">
        <f t="shared" si="177"/>
        <v>0.82000000000000006</v>
      </c>
      <c r="T1235">
        <f>COUNTIF($A$2:$A1235,A1235)-1</f>
        <v>89</v>
      </c>
      <c r="U1235" s="6">
        <f t="shared" si="178"/>
        <v>0.63114952816664083</v>
      </c>
      <c r="V1235" s="6" t="str">
        <f t="shared" si="179"/>
        <v>Needs Check</v>
      </c>
    </row>
    <row r="1236" spans="1:22" x14ac:dyDescent="0.25">
      <c r="A1236" t="s">
        <v>20</v>
      </c>
      <c r="B1236" s="5">
        <v>45557</v>
      </c>
      <c r="C1236">
        <v>3</v>
      </c>
      <c r="D1236">
        <v>13.5</v>
      </c>
      <c r="E1236">
        <v>47</v>
      </c>
      <c r="F1236">
        <v>0</v>
      </c>
      <c r="H1236">
        <v>0</v>
      </c>
      <c r="I1236">
        <v>0</v>
      </c>
      <c r="J1236">
        <v>0</v>
      </c>
      <c r="K1236">
        <v>80.87</v>
      </c>
      <c r="L1236">
        <f t="shared" si="171"/>
        <v>91</v>
      </c>
      <c r="M1236">
        <f t="shared" si="172"/>
        <v>1002.9000000000002</v>
      </c>
      <c r="N1236">
        <f t="shared" si="173"/>
        <v>6</v>
      </c>
      <c r="O1236">
        <f>IFERROR(E1236 / VLOOKUP(A1236, Baselines!A:B, 2, FALSE) * 100, 0)</f>
        <v>151.97142995029196</v>
      </c>
      <c r="P1236" s="6">
        <f t="shared" si="174"/>
        <v>0.83991368992930748</v>
      </c>
      <c r="Q1236">
        <f t="shared" si="175"/>
        <v>89.971000000000004</v>
      </c>
      <c r="R1236" s="6">
        <f t="shared" si="176"/>
        <v>0.89971000000000001</v>
      </c>
      <c r="S1236">
        <f t="shared" si="177"/>
        <v>0.82000000000000006</v>
      </c>
      <c r="T1236">
        <f>COUNTIF($A$2:$A1236,A1236)-1</f>
        <v>90</v>
      </c>
      <c r="U1236" s="6">
        <f t="shared" si="178"/>
        <v>0.61965657169236377</v>
      </c>
      <c r="V1236" s="6" t="str">
        <f t="shared" si="179"/>
        <v>Needs Check</v>
      </c>
    </row>
    <row r="1237" spans="1:22" x14ac:dyDescent="0.25">
      <c r="A1237" t="s">
        <v>20</v>
      </c>
      <c r="B1237" s="5">
        <v>45564</v>
      </c>
      <c r="C1237">
        <v>5</v>
      </c>
      <c r="D1237">
        <v>18.5</v>
      </c>
      <c r="E1237">
        <v>38.4</v>
      </c>
      <c r="F1237">
        <v>0</v>
      </c>
      <c r="H1237">
        <v>0</v>
      </c>
      <c r="I1237">
        <v>0</v>
      </c>
      <c r="J1237">
        <v>0</v>
      </c>
      <c r="K1237">
        <v>296.66000000000003</v>
      </c>
      <c r="L1237">
        <f t="shared" si="171"/>
        <v>92</v>
      </c>
      <c r="M1237">
        <f t="shared" si="172"/>
        <v>1021.4000000000002</v>
      </c>
      <c r="N1237">
        <f t="shared" si="173"/>
        <v>6</v>
      </c>
      <c r="O1237">
        <f>IFERROR(E1237 / VLOOKUP(A1237, Baselines!A:B, 2, FALSE) * 100, 0)</f>
        <v>124.16389170406832</v>
      </c>
      <c r="P1237" s="6">
        <f t="shared" si="174"/>
        <v>0.68622735517628519</v>
      </c>
      <c r="Q1237">
        <f t="shared" si="175"/>
        <v>89.786000000000001</v>
      </c>
      <c r="R1237" s="6">
        <f t="shared" si="176"/>
        <v>0.89785999999999999</v>
      </c>
      <c r="S1237">
        <f t="shared" si="177"/>
        <v>0.82000000000000006</v>
      </c>
      <c r="T1237">
        <f>COUNTIF($A$2:$A1237,A1237)-1</f>
        <v>91</v>
      </c>
      <c r="U1237" s="6">
        <f t="shared" si="178"/>
        <v>0.50523159635723514</v>
      </c>
      <c r="V1237" s="6" t="str">
        <f t="shared" si="179"/>
        <v>Needs Check</v>
      </c>
    </row>
    <row r="1238" spans="1:22" x14ac:dyDescent="0.25">
      <c r="A1238" t="s">
        <v>20</v>
      </c>
      <c r="B1238" s="5">
        <v>45571</v>
      </c>
      <c r="C1238">
        <v>0</v>
      </c>
      <c r="D1238">
        <v>0</v>
      </c>
      <c r="E1238">
        <v>0</v>
      </c>
      <c r="F1238">
        <v>0</v>
      </c>
      <c r="H1238">
        <v>0</v>
      </c>
      <c r="I1238">
        <v>0</v>
      </c>
      <c r="J1238">
        <v>0</v>
      </c>
      <c r="K1238">
        <v>0</v>
      </c>
      <c r="L1238">
        <f t="shared" si="171"/>
        <v>93</v>
      </c>
      <c r="M1238">
        <f t="shared" si="172"/>
        <v>1021.4000000000002</v>
      </c>
      <c r="N1238">
        <f t="shared" si="173"/>
        <v>6</v>
      </c>
      <c r="O1238">
        <f>IFERROR(E1238 / VLOOKUP(A1238, Baselines!A:B, 2, FALSE) * 100, 0)</f>
        <v>0</v>
      </c>
      <c r="P1238" s="6">
        <f t="shared" si="174"/>
        <v>0</v>
      </c>
      <c r="Q1238">
        <f t="shared" si="175"/>
        <v>89.786000000000001</v>
      </c>
      <c r="R1238" s="6">
        <f t="shared" si="176"/>
        <v>0.89785999999999999</v>
      </c>
      <c r="S1238">
        <f t="shared" si="177"/>
        <v>0.82000000000000006</v>
      </c>
      <c r="T1238">
        <f>COUNTIF($A$2:$A1238,A1238)-1</f>
        <v>92</v>
      </c>
      <c r="U1238" s="6">
        <f t="shared" si="178"/>
        <v>0</v>
      </c>
      <c r="V1238" s="6" t="str">
        <f t="shared" si="179"/>
        <v>Critical</v>
      </c>
    </row>
    <row r="1239" spans="1:22" x14ac:dyDescent="0.25">
      <c r="A1239" t="s">
        <v>20</v>
      </c>
      <c r="B1239" s="5">
        <v>45578</v>
      </c>
      <c r="C1239">
        <v>2</v>
      </c>
      <c r="D1239">
        <v>3.4</v>
      </c>
      <c r="E1239">
        <v>15.2</v>
      </c>
      <c r="F1239">
        <v>0</v>
      </c>
      <c r="H1239">
        <v>0</v>
      </c>
      <c r="I1239">
        <v>0</v>
      </c>
      <c r="J1239">
        <v>0</v>
      </c>
      <c r="K1239">
        <v>60.37</v>
      </c>
      <c r="L1239">
        <f t="shared" si="171"/>
        <v>94</v>
      </c>
      <c r="M1239">
        <f t="shared" si="172"/>
        <v>1024.8000000000002</v>
      </c>
      <c r="N1239">
        <f t="shared" si="173"/>
        <v>6</v>
      </c>
      <c r="O1239">
        <f>IFERROR(E1239 / VLOOKUP(A1239, Baselines!A:B, 2, FALSE) * 100, 0)</f>
        <v>49.148207132860371</v>
      </c>
      <c r="P1239" s="6">
        <f t="shared" si="174"/>
        <v>0.27163166142394618</v>
      </c>
      <c r="Q1239">
        <f t="shared" si="175"/>
        <v>89.751999999999995</v>
      </c>
      <c r="R1239" s="6">
        <f t="shared" si="176"/>
        <v>0.89751999999999998</v>
      </c>
      <c r="S1239">
        <f t="shared" si="177"/>
        <v>0.82000000000000006</v>
      </c>
      <c r="T1239">
        <f>COUNTIF($A$2:$A1239,A1239)-1</f>
        <v>93</v>
      </c>
      <c r="U1239" s="6">
        <f t="shared" si="178"/>
        <v>0.19991177598420054</v>
      </c>
      <c r="V1239" s="6" t="str">
        <f t="shared" si="179"/>
        <v>Critical</v>
      </c>
    </row>
    <row r="1240" spans="1:22" x14ac:dyDescent="0.25">
      <c r="A1240" t="s">
        <v>20</v>
      </c>
      <c r="B1240" s="5">
        <v>45585</v>
      </c>
      <c r="C1240">
        <v>2</v>
      </c>
      <c r="D1240">
        <v>8.6</v>
      </c>
      <c r="E1240">
        <v>14.1</v>
      </c>
      <c r="F1240">
        <v>0</v>
      </c>
      <c r="H1240">
        <v>0</v>
      </c>
      <c r="I1240">
        <v>0</v>
      </c>
      <c r="J1240">
        <v>0</v>
      </c>
      <c r="K1240">
        <v>158.91</v>
      </c>
      <c r="L1240">
        <f t="shared" si="171"/>
        <v>95</v>
      </c>
      <c r="M1240">
        <f t="shared" si="172"/>
        <v>1033.4000000000001</v>
      </c>
      <c r="N1240">
        <f t="shared" si="173"/>
        <v>6</v>
      </c>
      <c r="O1240">
        <f>IFERROR(E1240 / VLOOKUP(A1240, Baselines!A:B, 2, FALSE) * 100, 0)</f>
        <v>45.591428985087582</v>
      </c>
      <c r="P1240" s="6">
        <f t="shared" si="174"/>
        <v>0.25197410697879219</v>
      </c>
      <c r="Q1240">
        <f t="shared" si="175"/>
        <v>89.665999999999997</v>
      </c>
      <c r="R1240" s="6">
        <f t="shared" si="176"/>
        <v>0.89666000000000001</v>
      </c>
      <c r="S1240">
        <f t="shared" si="177"/>
        <v>0.82000000000000006</v>
      </c>
      <c r="T1240">
        <f>COUNTIF($A$2:$A1240,A1240)-1</f>
        <v>94</v>
      </c>
      <c r="U1240" s="6">
        <f t="shared" si="178"/>
        <v>0.18526678426615514</v>
      </c>
      <c r="V1240" s="6" t="str">
        <f t="shared" si="179"/>
        <v>Critical</v>
      </c>
    </row>
    <row r="1241" spans="1:22" x14ac:dyDescent="0.25">
      <c r="A1241" t="s">
        <v>20</v>
      </c>
      <c r="B1241" s="5">
        <v>45592</v>
      </c>
      <c r="C1241">
        <v>2</v>
      </c>
      <c r="D1241">
        <v>6.6</v>
      </c>
      <c r="E1241">
        <v>26.7</v>
      </c>
      <c r="F1241">
        <v>0</v>
      </c>
      <c r="H1241">
        <v>0</v>
      </c>
      <c r="I1241">
        <v>0</v>
      </c>
      <c r="J1241">
        <v>0</v>
      </c>
      <c r="K1241">
        <v>72.19</v>
      </c>
      <c r="L1241">
        <f t="shared" si="171"/>
        <v>96</v>
      </c>
      <c r="M1241">
        <f t="shared" si="172"/>
        <v>1040</v>
      </c>
      <c r="N1241">
        <f t="shared" si="173"/>
        <v>6</v>
      </c>
      <c r="O1241">
        <f>IFERROR(E1241 / VLOOKUP(A1241, Baselines!A:B, 2, FALSE) * 100, 0)</f>
        <v>86.332705950485007</v>
      </c>
      <c r="P1241" s="6">
        <f t="shared" si="174"/>
        <v>0.47714245789601084</v>
      </c>
      <c r="Q1241">
        <f t="shared" si="175"/>
        <v>89.600000000000009</v>
      </c>
      <c r="R1241" s="6">
        <f t="shared" si="176"/>
        <v>0.89600000000000013</v>
      </c>
      <c r="S1241">
        <f t="shared" si="177"/>
        <v>0.82000000000000006</v>
      </c>
      <c r="T1241">
        <f>COUNTIF($A$2:$A1241,A1241)-1</f>
        <v>95</v>
      </c>
      <c r="U1241" s="6">
        <f t="shared" si="178"/>
        <v>0.35056610666535715</v>
      </c>
      <c r="V1241" s="6" t="str">
        <f t="shared" si="179"/>
        <v>Needs Check</v>
      </c>
    </row>
    <row r="1242" spans="1:22" x14ac:dyDescent="0.25">
      <c r="A1242" t="s">
        <v>20</v>
      </c>
      <c r="B1242" s="5">
        <v>45599</v>
      </c>
      <c r="C1242">
        <v>0</v>
      </c>
      <c r="D1242">
        <v>0</v>
      </c>
      <c r="E1242">
        <v>0</v>
      </c>
      <c r="F1242">
        <v>0</v>
      </c>
      <c r="H1242">
        <v>0</v>
      </c>
      <c r="I1242">
        <v>0</v>
      </c>
      <c r="J1242">
        <v>0</v>
      </c>
      <c r="K1242">
        <v>0</v>
      </c>
      <c r="L1242">
        <f t="shared" si="171"/>
        <v>97</v>
      </c>
      <c r="M1242">
        <f t="shared" si="172"/>
        <v>1040</v>
      </c>
      <c r="N1242">
        <f t="shared" si="173"/>
        <v>6</v>
      </c>
      <c r="O1242">
        <f>IFERROR(E1242 / VLOOKUP(A1242, Baselines!A:B, 2, FALSE) * 100, 0)</f>
        <v>0</v>
      </c>
      <c r="P1242" s="6">
        <f t="shared" si="174"/>
        <v>0</v>
      </c>
      <c r="Q1242">
        <f t="shared" si="175"/>
        <v>89.600000000000009</v>
      </c>
      <c r="R1242" s="6">
        <f t="shared" si="176"/>
        <v>0.89600000000000013</v>
      </c>
      <c r="S1242">
        <f t="shared" si="177"/>
        <v>0.82000000000000006</v>
      </c>
      <c r="T1242">
        <f>COUNTIF($A$2:$A1242,A1242)-1</f>
        <v>96</v>
      </c>
      <c r="U1242" s="6">
        <f t="shared" si="178"/>
        <v>0</v>
      </c>
      <c r="V1242" s="6" t="str">
        <f t="shared" si="179"/>
        <v>Critical</v>
      </c>
    </row>
    <row r="1243" spans="1:22" x14ac:dyDescent="0.25">
      <c r="A1243" t="s">
        <v>20</v>
      </c>
      <c r="B1243" s="5">
        <v>45606</v>
      </c>
      <c r="C1243">
        <v>7</v>
      </c>
      <c r="D1243">
        <v>21</v>
      </c>
      <c r="E1243">
        <v>24.2</v>
      </c>
      <c r="F1243">
        <v>0</v>
      </c>
      <c r="H1243">
        <v>0</v>
      </c>
      <c r="I1243">
        <v>0</v>
      </c>
      <c r="J1243">
        <v>0</v>
      </c>
      <c r="K1243">
        <v>274.24</v>
      </c>
      <c r="L1243">
        <f t="shared" si="171"/>
        <v>98</v>
      </c>
      <c r="M1243">
        <f t="shared" si="172"/>
        <v>1061</v>
      </c>
      <c r="N1243">
        <f t="shared" si="173"/>
        <v>6</v>
      </c>
      <c r="O1243">
        <f>IFERROR(E1243 / VLOOKUP(A1243, Baselines!A:B, 2, FALSE) * 100, 0)</f>
        <v>78.249119251001389</v>
      </c>
      <c r="P1243" s="6">
        <f t="shared" si="174"/>
        <v>0.43246619779338807</v>
      </c>
      <c r="Q1243">
        <f t="shared" si="175"/>
        <v>89.39</v>
      </c>
      <c r="R1243" s="6">
        <f t="shared" si="176"/>
        <v>0.89390000000000003</v>
      </c>
      <c r="S1243">
        <f t="shared" si="177"/>
        <v>0.82000000000000006</v>
      </c>
      <c r="T1243">
        <f>COUNTIF($A$2:$A1243,A1243)-1</f>
        <v>97</v>
      </c>
      <c r="U1243" s="6">
        <f t="shared" si="178"/>
        <v>0.31699685805015787</v>
      </c>
      <c r="V1243" s="6" t="str">
        <f t="shared" si="179"/>
        <v>Needs Check</v>
      </c>
    </row>
    <row r="1244" spans="1:22" x14ac:dyDescent="0.25">
      <c r="A1244" t="s">
        <v>20</v>
      </c>
      <c r="B1244" s="5">
        <v>45613</v>
      </c>
      <c r="C1244">
        <v>2</v>
      </c>
      <c r="D1244">
        <v>9.4</v>
      </c>
      <c r="E1244">
        <v>37.4</v>
      </c>
      <c r="F1244">
        <v>0</v>
      </c>
      <c r="H1244">
        <v>0</v>
      </c>
      <c r="I1244">
        <v>0</v>
      </c>
      <c r="J1244">
        <v>0</v>
      </c>
      <c r="K1244">
        <v>59.64</v>
      </c>
      <c r="L1244">
        <f t="shared" si="171"/>
        <v>99</v>
      </c>
      <c r="M1244">
        <f t="shared" si="172"/>
        <v>1070.4000000000001</v>
      </c>
      <c r="N1244">
        <f t="shared" si="173"/>
        <v>6</v>
      </c>
      <c r="O1244">
        <f>IFERROR(E1244 / VLOOKUP(A1244, Baselines!A:B, 2, FALSE) * 100, 0)</f>
        <v>120.93045702427487</v>
      </c>
      <c r="P1244" s="6">
        <f t="shared" si="174"/>
        <v>0.66835685113523613</v>
      </c>
      <c r="Q1244">
        <f t="shared" si="175"/>
        <v>89.295999999999992</v>
      </c>
      <c r="R1244" s="6">
        <f t="shared" si="176"/>
        <v>0.89295999999999998</v>
      </c>
      <c r="S1244">
        <f t="shared" si="177"/>
        <v>0.82000000000000006</v>
      </c>
      <c r="T1244">
        <f>COUNTIF($A$2:$A1244,A1244)-1</f>
        <v>98</v>
      </c>
      <c r="U1244" s="6">
        <f t="shared" si="178"/>
        <v>0.48938906570757085</v>
      </c>
      <c r="V1244" s="6" t="str">
        <f t="shared" si="179"/>
        <v>Needs Check</v>
      </c>
    </row>
    <row r="1245" spans="1:22" x14ac:dyDescent="0.25">
      <c r="A1245" t="s">
        <v>20</v>
      </c>
      <c r="B1245" s="5">
        <v>45620</v>
      </c>
      <c r="C1245">
        <v>1</v>
      </c>
      <c r="D1245">
        <v>3.1</v>
      </c>
      <c r="E1245">
        <v>25.1</v>
      </c>
      <c r="F1245">
        <v>0</v>
      </c>
      <c r="H1245">
        <v>0</v>
      </c>
      <c r="I1245">
        <v>0</v>
      </c>
      <c r="J1245">
        <v>0</v>
      </c>
      <c r="K1245">
        <v>22.9</v>
      </c>
      <c r="L1245">
        <f t="shared" si="171"/>
        <v>100</v>
      </c>
      <c r="M1245">
        <f t="shared" si="172"/>
        <v>1073.5</v>
      </c>
      <c r="N1245">
        <f t="shared" si="173"/>
        <v>6</v>
      </c>
      <c r="O1245">
        <f>IFERROR(E1245 / VLOOKUP(A1245, Baselines!A:B, 2, FALSE) * 100, 0)</f>
        <v>81.159210462815494</v>
      </c>
      <c r="P1245" s="6">
        <f t="shared" si="174"/>
        <v>0.44854965143033232</v>
      </c>
      <c r="Q1245">
        <f t="shared" si="175"/>
        <v>89.265000000000001</v>
      </c>
      <c r="R1245" s="6">
        <f t="shared" si="176"/>
        <v>0.89265000000000005</v>
      </c>
      <c r="S1245">
        <f t="shared" si="177"/>
        <v>0.82000000000000006</v>
      </c>
      <c r="T1245">
        <f>COUNTIF($A$2:$A1245,A1245)-1</f>
        <v>99</v>
      </c>
      <c r="U1245" s="6">
        <f t="shared" si="178"/>
        <v>0.3283262340064147</v>
      </c>
      <c r="V1245" s="6" t="str">
        <f t="shared" si="179"/>
        <v>Needs Check</v>
      </c>
    </row>
    <row r="1246" spans="1:22" x14ac:dyDescent="0.25">
      <c r="A1246" t="s">
        <v>20</v>
      </c>
      <c r="B1246" s="5">
        <v>45627</v>
      </c>
      <c r="C1246">
        <v>3</v>
      </c>
      <c r="D1246">
        <v>3.6</v>
      </c>
      <c r="E1246">
        <v>41.4</v>
      </c>
      <c r="F1246">
        <v>0</v>
      </c>
      <c r="H1246">
        <v>0</v>
      </c>
      <c r="I1246">
        <v>0</v>
      </c>
      <c r="J1246">
        <v>0</v>
      </c>
      <c r="K1246">
        <v>58.06</v>
      </c>
      <c r="L1246">
        <f t="shared" si="171"/>
        <v>101</v>
      </c>
      <c r="M1246">
        <f t="shared" si="172"/>
        <v>1077.0999999999999</v>
      </c>
      <c r="N1246">
        <f t="shared" si="173"/>
        <v>6</v>
      </c>
      <c r="O1246">
        <f>IFERROR(E1246 / VLOOKUP(A1246, Baselines!A:B, 2, FALSE) * 100, 0)</f>
        <v>133.86419574344865</v>
      </c>
      <c r="P1246" s="6">
        <f t="shared" si="174"/>
        <v>0.73983886729943249</v>
      </c>
      <c r="Q1246">
        <f t="shared" si="175"/>
        <v>89.228999999999999</v>
      </c>
      <c r="R1246" s="6">
        <f t="shared" si="176"/>
        <v>0.89229000000000003</v>
      </c>
      <c r="S1246">
        <f t="shared" si="177"/>
        <v>0.82000000000000006</v>
      </c>
      <c r="T1246">
        <f>COUNTIF($A$2:$A1246,A1246)-1</f>
        <v>100</v>
      </c>
      <c r="U1246" s="6">
        <f t="shared" si="178"/>
        <v>0.54132367478014076</v>
      </c>
      <c r="V1246" s="6" t="str">
        <f t="shared" si="179"/>
        <v>Needs Check</v>
      </c>
    </row>
    <row r="1247" spans="1:22" x14ac:dyDescent="0.25">
      <c r="A1247" t="s">
        <v>20</v>
      </c>
      <c r="B1247" s="5">
        <v>45634</v>
      </c>
      <c r="C1247">
        <v>4</v>
      </c>
      <c r="D1247">
        <v>3.6</v>
      </c>
      <c r="E1247">
        <v>25.5</v>
      </c>
      <c r="F1247">
        <v>0</v>
      </c>
      <c r="H1247">
        <v>0</v>
      </c>
      <c r="I1247">
        <v>0</v>
      </c>
      <c r="J1247">
        <v>0</v>
      </c>
      <c r="K1247">
        <v>61.28</v>
      </c>
      <c r="L1247">
        <f t="shared" si="171"/>
        <v>102</v>
      </c>
      <c r="M1247">
        <f t="shared" si="172"/>
        <v>1080.6999999999998</v>
      </c>
      <c r="N1247">
        <f t="shared" si="173"/>
        <v>6</v>
      </c>
      <c r="O1247">
        <f>IFERROR(E1247 / VLOOKUP(A1247, Baselines!A:B, 2, FALSE) * 100, 0)</f>
        <v>82.452584334732876</v>
      </c>
      <c r="P1247" s="6">
        <f t="shared" si="174"/>
        <v>0.45569785304675198</v>
      </c>
      <c r="Q1247">
        <f t="shared" si="175"/>
        <v>89.192999999999998</v>
      </c>
      <c r="R1247" s="6">
        <f t="shared" si="176"/>
        <v>0.89193</v>
      </c>
      <c r="S1247">
        <f t="shared" si="177"/>
        <v>0.82000000000000006</v>
      </c>
      <c r="T1247">
        <f>COUNTIF($A$2:$A1247,A1247)-1</f>
        <v>101</v>
      </c>
      <c r="U1247" s="6">
        <f t="shared" si="178"/>
        <v>0.33328948057575142</v>
      </c>
      <c r="V1247" s="6" t="str">
        <f t="shared" si="179"/>
        <v>Needs Check</v>
      </c>
    </row>
    <row r="1248" spans="1:22" x14ac:dyDescent="0.25">
      <c r="A1248" t="s">
        <v>20</v>
      </c>
      <c r="B1248" s="5">
        <v>45641</v>
      </c>
      <c r="C1248">
        <v>3</v>
      </c>
      <c r="D1248">
        <v>17.100000000000001</v>
      </c>
      <c r="E1248">
        <v>26.8</v>
      </c>
      <c r="F1248">
        <v>1</v>
      </c>
      <c r="G1248" t="s">
        <v>26</v>
      </c>
      <c r="H1248">
        <v>430.2</v>
      </c>
      <c r="I1248">
        <v>0</v>
      </c>
      <c r="J1248">
        <v>0</v>
      </c>
      <c r="K1248">
        <v>180.04</v>
      </c>
      <c r="L1248">
        <f t="shared" si="171"/>
        <v>103</v>
      </c>
      <c r="M1248">
        <f t="shared" si="172"/>
        <v>1097.7999999999997</v>
      </c>
      <c r="N1248">
        <f t="shared" si="173"/>
        <v>6</v>
      </c>
      <c r="O1248">
        <f>IFERROR(E1248 / VLOOKUP(A1248, Baselines!A:B, 2, FALSE) * 100, 0)</f>
        <v>86.656049418464349</v>
      </c>
      <c r="P1248" s="6">
        <f t="shared" si="174"/>
        <v>0.47892950830011571</v>
      </c>
      <c r="Q1248">
        <f t="shared" si="175"/>
        <v>89.022000000000006</v>
      </c>
      <c r="R1248" s="6">
        <f t="shared" si="176"/>
        <v>0.89022000000000001</v>
      </c>
      <c r="S1248">
        <f t="shared" si="177"/>
        <v>0.82000000000000006</v>
      </c>
      <c r="T1248">
        <f>COUNTIF($A$2:$A1248,A1248)-1</f>
        <v>102</v>
      </c>
      <c r="U1248" s="6">
        <f t="shared" si="178"/>
        <v>0.34960915404072185</v>
      </c>
      <c r="V1248" s="6" t="str">
        <f t="shared" si="179"/>
        <v>Needs Check</v>
      </c>
    </row>
    <row r="1249" spans="1:22" x14ac:dyDescent="0.25">
      <c r="A1249" t="s">
        <v>20</v>
      </c>
      <c r="B1249" s="5">
        <v>45648</v>
      </c>
      <c r="C1249">
        <v>6</v>
      </c>
      <c r="D1249">
        <v>30.6</v>
      </c>
      <c r="E1249">
        <v>46.3</v>
      </c>
      <c r="F1249">
        <v>0</v>
      </c>
      <c r="H1249">
        <v>0</v>
      </c>
      <c r="I1249">
        <v>0</v>
      </c>
      <c r="J1249">
        <v>0</v>
      </c>
      <c r="K1249">
        <v>561.92999999999995</v>
      </c>
      <c r="L1249">
        <f t="shared" si="171"/>
        <v>104</v>
      </c>
      <c r="M1249">
        <f t="shared" si="172"/>
        <v>1128.3999999999996</v>
      </c>
      <c r="N1249">
        <f t="shared" si="173"/>
        <v>6</v>
      </c>
      <c r="O1249">
        <f>IFERROR(E1249 / VLOOKUP(A1249, Baselines!A:B, 2, FALSE) * 100, 0)</f>
        <v>149.70802567443653</v>
      </c>
      <c r="P1249" s="6">
        <f t="shared" si="174"/>
        <v>0.82740433710057304</v>
      </c>
      <c r="Q1249">
        <f t="shared" si="175"/>
        <v>88.716000000000008</v>
      </c>
      <c r="R1249" s="6">
        <f t="shared" si="176"/>
        <v>0.88716000000000006</v>
      </c>
      <c r="S1249">
        <f t="shared" si="177"/>
        <v>0.82000000000000006</v>
      </c>
      <c r="T1249">
        <f>COUNTIF($A$2:$A1249,A1249)-1</f>
        <v>103</v>
      </c>
      <c r="U1249" s="6">
        <f t="shared" si="178"/>
        <v>0.60191282599575846</v>
      </c>
      <c r="V1249" s="6" t="str">
        <f t="shared" si="179"/>
        <v>Needs Check</v>
      </c>
    </row>
    <row r="1250" spans="1:22" x14ac:dyDescent="0.25">
      <c r="A1250" t="s">
        <v>21</v>
      </c>
      <c r="B1250" s="5">
        <v>44927</v>
      </c>
      <c r="C1250">
        <v>6</v>
      </c>
      <c r="D1250">
        <v>10.8</v>
      </c>
      <c r="E1250">
        <v>25.8</v>
      </c>
      <c r="F1250">
        <v>0</v>
      </c>
      <c r="H1250">
        <v>0</v>
      </c>
      <c r="I1250">
        <v>0</v>
      </c>
      <c r="J1250">
        <v>0</v>
      </c>
      <c r="K1250">
        <v>184.28</v>
      </c>
      <c r="L1250">
        <f t="shared" si="171"/>
        <v>1</v>
      </c>
      <c r="M1250">
        <f t="shared" si="172"/>
        <v>10.8</v>
      </c>
      <c r="N1250">
        <f t="shared" si="173"/>
        <v>0</v>
      </c>
      <c r="O1250">
        <f>IFERROR(E1250 / VLOOKUP(A1250, Baselines!A:B, 2, FALSE) * 100, 0)</f>
        <v>87.290586630286498</v>
      </c>
      <c r="P1250" s="6">
        <f t="shared" si="174"/>
        <v>0.48243646017359171</v>
      </c>
      <c r="Q1250">
        <f t="shared" si="175"/>
        <v>99.891999999999996</v>
      </c>
      <c r="R1250" s="6">
        <f t="shared" si="176"/>
        <v>0.99891999999999992</v>
      </c>
      <c r="S1250">
        <f t="shared" si="177"/>
        <v>1</v>
      </c>
      <c r="T1250">
        <f>COUNTIF($A$2:$A1250,A1250)-1</f>
        <v>0</v>
      </c>
      <c r="U1250" s="6">
        <f t="shared" si="178"/>
        <v>0.48191542879660421</v>
      </c>
      <c r="V1250" s="6" t="str">
        <f t="shared" si="179"/>
        <v>Needs Check</v>
      </c>
    </row>
    <row r="1251" spans="1:22" x14ac:dyDescent="0.25">
      <c r="A1251" t="s">
        <v>21</v>
      </c>
      <c r="B1251" s="5">
        <v>44934</v>
      </c>
      <c r="C1251">
        <v>5</v>
      </c>
      <c r="D1251">
        <v>12.5</v>
      </c>
      <c r="E1251">
        <v>22.1</v>
      </c>
      <c r="F1251">
        <v>0</v>
      </c>
      <c r="H1251">
        <v>0</v>
      </c>
      <c r="I1251">
        <v>0</v>
      </c>
      <c r="J1251">
        <v>0</v>
      </c>
      <c r="K1251">
        <v>110.26</v>
      </c>
      <c r="L1251">
        <f t="shared" si="171"/>
        <v>2</v>
      </c>
      <c r="M1251">
        <f t="shared" si="172"/>
        <v>23.3</v>
      </c>
      <c r="N1251">
        <f t="shared" si="173"/>
        <v>0</v>
      </c>
      <c r="O1251">
        <f>IFERROR(E1251 / VLOOKUP(A1251, Baselines!A:B, 2, FALSE) * 100, 0)</f>
        <v>74.772169167803554</v>
      </c>
      <c r="P1251" s="6">
        <f t="shared" si="174"/>
        <v>0.41324983604016963</v>
      </c>
      <c r="Q1251">
        <f t="shared" si="175"/>
        <v>99.766999999999996</v>
      </c>
      <c r="R1251" s="6">
        <f t="shared" si="176"/>
        <v>0.99766999999999995</v>
      </c>
      <c r="S1251">
        <f t="shared" si="177"/>
        <v>1</v>
      </c>
      <c r="T1251">
        <f>COUNTIF($A$2:$A1251,A1251)-1</f>
        <v>1</v>
      </c>
      <c r="U1251" s="6">
        <f t="shared" si="178"/>
        <v>0.41228696392219599</v>
      </c>
      <c r="V1251" s="6" t="str">
        <f t="shared" si="179"/>
        <v>Needs Check</v>
      </c>
    </row>
    <row r="1252" spans="1:22" x14ac:dyDescent="0.25">
      <c r="A1252" t="s">
        <v>21</v>
      </c>
      <c r="B1252" s="5">
        <v>44941</v>
      </c>
      <c r="C1252">
        <v>0</v>
      </c>
      <c r="D1252">
        <v>0</v>
      </c>
      <c r="E1252">
        <v>0</v>
      </c>
      <c r="F1252">
        <v>0</v>
      </c>
      <c r="H1252">
        <v>0</v>
      </c>
      <c r="I1252">
        <v>0</v>
      </c>
      <c r="J1252">
        <v>0</v>
      </c>
      <c r="K1252">
        <v>0</v>
      </c>
      <c r="L1252">
        <f t="shared" si="171"/>
        <v>3</v>
      </c>
      <c r="M1252">
        <f t="shared" si="172"/>
        <v>23.3</v>
      </c>
      <c r="N1252">
        <f t="shared" si="173"/>
        <v>0</v>
      </c>
      <c r="O1252">
        <f>IFERROR(E1252 / VLOOKUP(A1252, Baselines!A:B, 2, FALSE) * 100, 0)</f>
        <v>0</v>
      </c>
      <c r="P1252" s="6">
        <f t="shared" si="174"/>
        <v>0</v>
      </c>
      <c r="Q1252">
        <f t="shared" si="175"/>
        <v>99.766999999999996</v>
      </c>
      <c r="R1252" s="6">
        <f t="shared" si="176"/>
        <v>0.99766999999999995</v>
      </c>
      <c r="S1252">
        <f t="shared" si="177"/>
        <v>1</v>
      </c>
      <c r="T1252">
        <f>COUNTIF($A$2:$A1252,A1252)-1</f>
        <v>2</v>
      </c>
      <c r="U1252" s="6">
        <f t="shared" si="178"/>
        <v>0</v>
      </c>
      <c r="V1252" s="6" t="str">
        <f t="shared" si="179"/>
        <v>Critical</v>
      </c>
    </row>
    <row r="1253" spans="1:22" x14ac:dyDescent="0.25">
      <c r="A1253" t="s">
        <v>21</v>
      </c>
      <c r="B1253" s="5">
        <v>44948</v>
      </c>
      <c r="C1253">
        <v>3</v>
      </c>
      <c r="D1253">
        <v>13.2</v>
      </c>
      <c r="E1253">
        <v>32.700000000000003</v>
      </c>
      <c r="F1253">
        <v>0</v>
      </c>
      <c r="H1253">
        <v>0</v>
      </c>
      <c r="I1253">
        <v>0</v>
      </c>
      <c r="J1253">
        <v>0</v>
      </c>
      <c r="K1253">
        <v>185.69</v>
      </c>
      <c r="L1253">
        <f t="shared" si="171"/>
        <v>4</v>
      </c>
      <c r="M1253">
        <f t="shared" si="172"/>
        <v>36.5</v>
      </c>
      <c r="N1253">
        <f t="shared" si="173"/>
        <v>0</v>
      </c>
      <c r="O1253">
        <f>IFERROR(E1253 / VLOOKUP(A1253, Baselines!A:B, 2, FALSE) * 100, 0)</f>
        <v>110.63574351978174</v>
      </c>
      <c r="P1253" s="6">
        <f t="shared" si="174"/>
        <v>0.61146016463862207</v>
      </c>
      <c r="Q1253">
        <f t="shared" si="175"/>
        <v>99.634999999999991</v>
      </c>
      <c r="R1253" s="6">
        <f t="shared" si="176"/>
        <v>0.99634999999999996</v>
      </c>
      <c r="S1253">
        <f t="shared" si="177"/>
        <v>1</v>
      </c>
      <c r="T1253">
        <f>COUNTIF($A$2:$A1253,A1253)-1</f>
        <v>3</v>
      </c>
      <c r="U1253" s="6">
        <f t="shared" si="178"/>
        <v>0.60922833503769103</v>
      </c>
      <c r="V1253" s="6" t="str">
        <f t="shared" si="179"/>
        <v>Needs Check</v>
      </c>
    </row>
    <row r="1254" spans="1:22" x14ac:dyDescent="0.25">
      <c r="A1254" t="s">
        <v>21</v>
      </c>
      <c r="B1254" s="5">
        <v>44955</v>
      </c>
      <c r="C1254">
        <v>2</v>
      </c>
      <c r="D1254">
        <v>6</v>
      </c>
      <c r="E1254">
        <v>15.2</v>
      </c>
      <c r="F1254">
        <v>0</v>
      </c>
      <c r="H1254">
        <v>0</v>
      </c>
      <c r="I1254">
        <v>0</v>
      </c>
      <c r="J1254">
        <v>0</v>
      </c>
      <c r="K1254">
        <v>109.39</v>
      </c>
      <c r="L1254">
        <f t="shared" si="171"/>
        <v>5</v>
      </c>
      <c r="M1254">
        <f t="shared" si="172"/>
        <v>42.5</v>
      </c>
      <c r="N1254">
        <f t="shared" si="173"/>
        <v>0</v>
      </c>
      <c r="O1254">
        <f>IFERROR(E1254 / VLOOKUP(A1254, Baselines!A:B, 2, FALSE) * 100, 0)</f>
        <v>51.427012278308325</v>
      </c>
      <c r="P1254" s="6">
        <f t="shared" si="174"/>
        <v>0.28422613157513932</v>
      </c>
      <c r="Q1254">
        <f t="shared" si="175"/>
        <v>99.575000000000003</v>
      </c>
      <c r="R1254" s="6">
        <f t="shared" si="176"/>
        <v>0.99575000000000002</v>
      </c>
      <c r="S1254">
        <f t="shared" si="177"/>
        <v>1</v>
      </c>
      <c r="T1254">
        <f>COUNTIF($A$2:$A1254,A1254)-1</f>
        <v>4</v>
      </c>
      <c r="U1254" s="6">
        <f t="shared" si="178"/>
        <v>0.28301817051594497</v>
      </c>
      <c r="V1254" s="6" t="str">
        <f t="shared" si="179"/>
        <v>Critical</v>
      </c>
    </row>
    <row r="1255" spans="1:22" x14ac:dyDescent="0.25">
      <c r="A1255" t="s">
        <v>21</v>
      </c>
      <c r="B1255" s="5">
        <v>44962</v>
      </c>
      <c r="C1255">
        <v>1</v>
      </c>
      <c r="D1255">
        <v>1</v>
      </c>
      <c r="E1255">
        <v>48.7</v>
      </c>
      <c r="F1255">
        <v>0</v>
      </c>
      <c r="H1255">
        <v>0</v>
      </c>
      <c r="I1255">
        <v>0</v>
      </c>
      <c r="J1255">
        <v>0</v>
      </c>
      <c r="K1255">
        <v>14.98</v>
      </c>
      <c r="L1255">
        <f t="shared" si="171"/>
        <v>6</v>
      </c>
      <c r="M1255">
        <f t="shared" si="172"/>
        <v>43.5</v>
      </c>
      <c r="N1255">
        <f t="shared" si="173"/>
        <v>0</v>
      </c>
      <c r="O1255">
        <f>IFERROR(E1255 / VLOOKUP(A1255, Baselines!A:B, 2, FALSE) * 100, 0)</f>
        <v>164.76944065484312</v>
      </c>
      <c r="P1255" s="6">
        <f t="shared" si="174"/>
        <v>0.91064556629666338</v>
      </c>
      <c r="Q1255">
        <f t="shared" si="175"/>
        <v>99.564999999999998</v>
      </c>
      <c r="R1255" s="6">
        <f t="shared" si="176"/>
        <v>0.99564999999999992</v>
      </c>
      <c r="S1255">
        <f t="shared" si="177"/>
        <v>1</v>
      </c>
      <c r="T1255">
        <f>COUNTIF($A$2:$A1255,A1255)-1</f>
        <v>5</v>
      </c>
      <c r="U1255" s="6">
        <f t="shared" si="178"/>
        <v>0.9066842580832728</v>
      </c>
      <c r="V1255" s="6" t="str">
        <f t="shared" si="179"/>
        <v>Good</v>
      </c>
    </row>
    <row r="1256" spans="1:22" x14ac:dyDescent="0.25">
      <c r="A1256" t="s">
        <v>21</v>
      </c>
      <c r="B1256" s="5">
        <v>44969</v>
      </c>
      <c r="C1256">
        <v>5</v>
      </c>
      <c r="D1256">
        <v>28.5</v>
      </c>
      <c r="E1256">
        <v>32.200000000000003</v>
      </c>
      <c r="F1256">
        <v>0</v>
      </c>
      <c r="H1256">
        <v>0</v>
      </c>
      <c r="I1256">
        <v>0</v>
      </c>
      <c r="J1256">
        <v>0</v>
      </c>
      <c r="K1256">
        <v>185.85</v>
      </c>
      <c r="L1256">
        <f t="shared" si="171"/>
        <v>7</v>
      </c>
      <c r="M1256">
        <f t="shared" si="172"/>
        <v>72</v>
      </c>
      <c r="N1256">
        <f t="shared" si="173"/>
        <v>0</v>
      </c>
      <c r="O1256">
        <f>IFERROR(E1256 / VLOOKUP(A1256, Baselines!A:B, 2, FALSE) * 100, 0)</f>
        <v>108.94406548431105</v>
      </c>
      <c r="P1256" s="6">
        <f t="shared" si="174"/>
        <v>0.60211062083680822</v>
      </c>
      <c r="Q1256">
        <f t="shared" si="175"/>
        <v>99.28</v>
      </c>
      <c r="R1256" s="6">
        <f t="shared" si="176"/>
        <v>0.99280000000000002</v>
      </c>
      <c r="S1256">
        <f t="shared" si="177"/>
        <v>1</v>
      </c>
      <c r="T1256">
        <f>COUNTIF($A$2:$A1256,A1256)-1</f>
        <v>6</v>
      </c>
      <c r="U1256" s="6">
        <f t="shared" si="178"/>
        <v>0.59777542436678321</v>
      </c>
      <c r="V1256" s="6" t="str">
        <f t="shared" si="179"/>
        <v>Needs Check</v>
      </c>
    </row>
    <row r="1257" spans="1:22" x14ac:dyDescent="0.25">
      <c r="A1257" t="s">
        <v>21</v>
      </c>
      <c r="B1257" s="5">
        <v>44976</v>
      </c>
      <c r="C1257">
        <v>0</v>
      </c>
      <c r="D1257">
        <v>0</v>
      </c>
      <c r="E1257">
        <v>0</v>
      </c>
      <c r="F1257">
        <v>0</v>
      </c>
      <c r="H1257">
        <v>0</v>
      </c>
      <c r="I1257">
        <v>0</v>
      </c>
      <c r="J1257">
        <v>0</v>
      </c>
      <c r="K1257">
        <v>0</v>
      </c>
      <c r="L1257">
        <f t="shared" si="171"/>
        <v>8</v>
      </c>
      <c r="M1257">
        <f t="shared" si="172"/>
        <v>72</v>
      </c>
      <c r="N1257">
        <f t="shared" si="173"/>
        <v>0</v>
      </c>
      <c r="O1257">
        <f>IFERROR(E1257 / VLOOKUP(A1257, Baselines!A:B, 2, FALSE) * 100, 0)</f>
        <v>0</v>
      </c>
      <c r="P1257" s="6">
        <f t="shared" si="174"/>
        <v>0</v>
      </c>
      <c r="Q1257">
        <f t="shared" si="175"/>
        <v>99.28</v>
      </c>
      <c r="R1257" s="6">
        <f t="shared" si="176"/>
        <v>0.99280000000000002</v>
      </c>
      <c r="S1257">
        <f t="shared" si="177"/>
        <v>1</v>
      </c>
      <c r="T1257">
        <f>COUNTIF($A$2:$A1257,A1257)-1</f>
        <v>7</v>
      </c>
      <c r="U1257" s="6">
        <f t="shared" si="178"/>
        <v>0</v>
      </c>
      <c r="V1257" s="6" t="str">
        <f t="shared" si="179"/>
        <v>Critical</v>
      </c>
    </row>
    <row r="1258" spans="1:22" x14ac:dyDescent="0.25">
      <c r="A1258" t="s">
        <v>21</v>
      </c>
      <c r="B1258" s="5">
        <v>44983</v>
      </c>
      <c r="C1258">
        <v>6</v>
      </c>
      <c r="D1258">
        <v>7.8000000000000007</v>
      </c>
      <c r="E1258">
        <v>19.600000000000001</v>
      </c>
      <c r="F1258">
        <v>0</v>
      </c>
      <c r="H1258">
        <v>0</v>
      </c>
      <c r="I1258">
        <v>0</v>
      </c>
      <c r="J1258">
        <v>0</v>
      </c>
      <c r="K1258">
        <v>48.9</v>
      </c>
      <c r="L1258">
        <f t="shared" si="171"/>
        <v>9</v>
      </c>
      <c r="M1258">
        <f t="shared" si="172"/>
        <v>79.8</v>
      </c>
      <c r="N1258">
        <f t="shared" si="173"/>
        <v>0</v>
      </c>
      <c r="O1258">
        <f>IFERROR(E1258 / VLOOKUP(A1258, Baselines!A:B, 2, FALSE) * 100, 0)</f>
        <v>66.313778990450217</v>
      </c>
      <c r="P1258" s="6">
        <f t="shared" si="174"/>
        <v>0.36650211703110069</v>
      </c>
      <c r="Q1258">
        <f t="shared" si="175"/>
        <v>99.201999999999998</v>
      </c>
      <c r="R1258" s="6">
        <f t="shared" si="176"/>
        <v>0.99202000000000001</v>
      </c>
      <c r="S1258">
        <f t="shared" si="177"/>
        <v>1</v>
      </c>
      <c r="T1258">
        <f>COUNTIF($A$2:$A1258,A1258)-1</f>
        <v>8</v>
      </c>
      <c r="U1258" s="6">
        <f t="shared" si="178"/>
        <v>0.36357743013719251</v>
      </c>
      <c r="V1258" s="6" t="str">
        <f t="shared" si="179"/>
        <v>Needs Check</v>
      </c>
    </row>
    <row r="1259" spans="1:22" x14ac:dyDescent="0.25">
      <c r="A1259" t="s">
        <v>21</v>
      </c>
      <c r="B1259" s="5">
        <v>44990</v>
      </c>
      <c r="C1259">
        <v>6</v>
      </c>
      <c r="D1259">
        <v>12</v>
      </c>
      <c r="E1259">
        <v>18</v>
      </c>
      <c r="F1259">
        <v>0</v>
      </c>
      <c r="H1259">
        <v>0</v>
      </c>
      <c r="I1259">
        <v>0</v>
      </c>
      <c r="J1259">
        <v>0</v>
      </c>
      <c r="K1259">
        <v>84.12</v>
      </c>
      <c r="L1259">
        <f t="shared" si="171"/>
        <v>10</v>
      </c>
      <c r="M1259">
        <f t="shared" si="172"/>
        <v>91.8</v>
      </c>
      <c r="N1259">
        <f t="shared" si="173"/>
        <v>0</v>
      </c>
      <c r="O1259">
        <f>IFERROR(E1259 / VLOOKUP(A1259, Baselines!A:B, 2, FALSE) * 100, 0)</f>
        <v>60.900409276944067</v>
      </c>
      <c r="P1259" s="6">
        <f t="shared" si="174"/>
        <v>0.3365835768652965</v>
      </c>
      <c r="Q1259">
        <f t="shared" si="175"/>
        <v>99.082000000000008</v>
      </c>
      <c r="R1259" s="6">
        <f t="shared" si="176"/>
        <v>0.99082000000000003</v>
      </c>
      <c r="S1259">
        <f t="shared" si="177"/>
        <v>1</v>
      </c>
      <c r="T1259">
        <f>COUNTIF($A$2:$A1259,A1259)-1</f>
        <v>9</v>
      </c>
      <c r="U1259" s="6">
        <f t="shared" si="178"/>
        <v>0.3334937396296731</v>
      </c>
      <c r="V1259" s="6" t="str">
        <f t="shared" si="179"/>
        <v>Needs Check</v>
      </c>
    </row>
    <row r="1260" spans="1:22" x14ac:dyDescent="0.25">
      <c r="A1260" t="s">
        <v>21</v>
      </c>
      <c r="B1260" s="5">
        <v>44997</v>
      </c>
      <c r="C1260">
        <v>4</v>
      </c>
      <c r="D1260">
        <v>22.8</v>
      </c>
      <c r="E1260">
        <v>49</v>
      </c>
      <c r="F1260">
        <v>0</v>
      </c>
      <c r="H1260">
        <v>0</v>
      </c>
      <c r="I1260">
        <v>0</v>
      </c>
      <c r="J1260">
        <v>0</v>
      </c>
      <c r="K1260">
        <v>133.69999999999999</v>
      </c>
      <c r="L1260">
        <f t="shared" si="171"/>
        <v>11</v>
      </c>
      <c r="M1260">
        <f t="shared" si="172"/>
        <v>114.6</v>
      </c>
      <c r="N1260">
        <f t="shared" si="173"/>
        <v>0</v>
      </c>
      <c r="O1260">
        <f>IFERROR(E1260 / VLOOKUP(A1260, Baselines!A:B, 2, FALSE) * 100, 0)</f>
        <v>165.78444747612554</v>
      </c>
      <c r="P1260" s="6">
        <f t="shared" si="174"/>
        <v>0.91625529257775173</v>
      </c>
      <c r="Q1260">
        <f t="shared" si="175"/>
        <v>98.853999999999999</v>
      </c>
      <c r="R1260" s="6">
        <f t="shared" si="176"/>
        <v>0.98853999999999997</v>
      </c>
      <c r="S1260">
        <f t="shared" si="177"/>
        <v>1</v>
      </c>
      <c r="T1260">
        <f>COUNTIF($A$2:$A1260,A1260)-1</f>
        <v>10</v>
      </c>
      <c r="U1260" s="6">
        <f t="shared" si="178"/>
        <v>0.9057550069248107</v>
      </c>
      <c r="V1260" s="6" t="str">
        <f t="shared" si="179"/>
        <v>Good</v>
      </c>
    </row>
    <row r="1261" spans="1:22" x14ac:dyDescent="0.25">
      <c r="A1261" t="s">
        <v>21</v>
      </c>
      <c r="B1261" s="5">
        <v>45004</v>
      </c>
      <c r="C1261">
        <v>3</v>
      </c>
      <c r="D1261">
        <v>5.0999999999999996</v>
      </c>
      <c r="E1261">
        <v>20.399999999999999</v>
      </c>
      <c r="F1261">
        <v>0</v>
      </c>
      <c r="H1261">
        <v>0</v>
      </c>
      <c r="I1261">
        <v>0</v>
      </c>
      <c r="J1261">
        <v>0</v>
      </c>
      <c r="K1261">
        <v>87.38</v>
      </c>
      <c r="L1261">
        <f t="shared" si="171"/>
        <v>12</v>
      </c>
      <c r="M1261">
        <f t="shared" si="172"/>
        <v>119.69999999999999</v>
      </c>
      <c r="N1261">
        <f t="shared" si="173"/>
        <v>0</v>
      </c>
      <c r="O1261">
        <f>IFERROR(E1261 / VLOOKUP(A1261, Baselines!A:B, 2, FALSE) * 100, 0)</f>
        <v>69.020463847203274</v>
      </c>
      <c r="P1261" s="6">
        <f t="shared" si="174"/>
        <v>0.38146138711400274</v>
      </c>
      <c r="Q1261">
        <f t="shared" si="175"/>
        <v>98.802999999999997</v>
      </c>
      <c r="R1261" s="6">
        <f t="shared" si="176"/>
        <v>0.98802999999999996</v>
      </c>
      <c r="S1261">
        <f t="shared" si="177"/>
        <v>1</v>
      </c>
      <c r="T1261">
        <f>COUNTIF($A$2:$A1261,A1261)-1</f>
        <v>11</v>
      </c>
      <c r="U1261" s="6">
        <f t="shared" si="178"/>
        <v>0.3768952943102481</v>
      </c>
      <c r="V1261" s="6" t="str">
        <f t="shared" si="179"/>
        <v>Needs Check</v>
      </c>
    </row>
    <row r="1262" spans="1:22" x14ac:dyDescent="0.25">
      <c r="A1262" t="s">
        <v>21</v>
      </c>
      <c r="B1262" s="5">
        <v>45011</v>
      </c>
      <c r="C1262">
        <v>3</v>
      </c>
      <c r="D1262">
        <v>2.7</v>
      </c>
      <c r="E1262">
        <v>38.299999999999997</v>
      </c>
      <c r="F1262">
        <v>0</v>
      </c>
      <c r="H1262">
        <v>0</v>
      </c>
      <c r="I1262">
        <v>0</v>
      </c>
      <c r="J1262">
        <v>0</v>
      </c>
      <c r="K1262">
        <v>33.729999999999997</v>
      </c>
      <c r="L1262">
        <f t="shared" si="171"/>
        <v>13</v>
      </c>
      <c r="M1262">
        <f t="shared" si="172"/>
        <v>122.39999999999999</v>
      </c>
      <c r="N1262">
        <f t="shared" si="173"/>
        <v>0</v>
      </c>
      <c r="O1262">
        <f>IFERROR(E1262 / VLOOKUP(A1262, Baselines!A:B, 2, FALSE) * 100, 0)</f>
        <v>129.5825375170532</v>
      </c>
      <c r="P1262" s="6">
        <f t="shared" si="174"/>
        <v>0.71617505521893643</v>
      </c>
      <c r="Q1262">
        <f t="shared" si="175"/>
        <v>98.775999999999996</v>
      </c>
      <c r="R1262" s="6">
        <f t="shared" si="176"/>
        <v>0.98775999999999997</v>
      </c>
      <c r="S1262">
        <f t="shared" si="177"/>
        <v>1</v>
      </c>
      <c r="T1262">
        <f>COUNTIF($A$2:$A1262,A1262)-1</f>
        <v>12</v>
      </c>
      <c r="U1262" s="6">
        <f t="shared" si="178"/>
        <v>0.70740907254305663</v>
      </c>
      <c r="V1262" s="6" t="str">
        <f t="shared" si="179"/>
        <v>Good</v>
      </c>
    </row>
    <row r="1263" spans="1:22" x14ac:dyDescent="0.25">
      <c r="A1263" t="s">
        <v>21</v>
      </c>
      <c r="B1263" s="5">
        <v>45018</v>
      </c>
      <c r="C1263">
        <v>0</v>
      </c>
      <c r="D1263">
        <v>0</v>
      </c>
      <c r="E1263">
        <v>0</v>
      </c>
      <c r="F1263">
        <v>0</v>
      </c>
      <c r="H1263">
        <v>0</v>
      </c>
      <c r="I1263">
        <v>0</v>
      </c>
      <c r="J1263">
        <v>0</v>
      </c>
      <c r="K1263">
        <v>0</v>
      </c>
      <c r="L1263">
        <f t="shared" si="171"/>
        <v>14</v>
      </c>
      <c r="M1263">
        <f t="shared" si="172"/>
        <v>122.39999999999999</v>
      </c>
      <c r="N1263">
        <f t="shared" si="173"/>
        <v>0</v>
      </c>
      <c r="O1263">
        <f>IFERROR(E1263 / VLOOKUP(A1263, Baselines!A:B, 2, FALSE) * 100, 0)</f>
        <v>0</v>
      </c>
      <c r="P1263" s="6">
        <f t="shared" si="174"/>
        <v>0</v>
      </c>
      <c r="Q1263">
        <f t="shared" si="175"/>
        <v>98.775999999999996</v>
      </c>
      <c r="R1263" s="6">
        <f t="shared" si="176"/>
        <v>0.98775999999999997</v>
      </c>
      <c r="S1263">
        <f t="shared" si="177"/>
        <v>1</v>
      </c>
      <c r="T1263">
        <f>COUNTIF($A$2:$A1263,A1263)-1</f>
        <v>13</v>
      </c>
      <c r="U1263" s="6">
        <f t="shared" si="178"/>
        <v>0</v>
      </c>
      <c r="V1263" s="6" t="str">
        <f t="shared" si="179"/>
        <v>Critical</v>
      </c>
    </row>
    <row r="1264" spans="1:22" x14ac:dyDescent="0.25">
      <c r="A1264" t="s">
        <v>21</v>
      </c>
      <c r="B1264" s="5">
        <v>45025</v>
      </c>
      <c r="C1264">
        <v>4</v>
      </c>
      <c r="D1264">
        <v>12.8</v>
      </c>
      <c r="E1264">
        <v>41.8</v>
      </c>
      <c r="F1264">
        <v>0</v>
      </c>
      <c r="H1264">
        <v>0</v>
      </c>
      <c r="I1264">
        <v>0</v>
      </c>
      <c r="J1264">
        <v>0</v>
      </c>
      <c r="K1264">
        <v>202.35</v>
      </c>
      <c r="L1264">
        <f t="shared" si="171"/>
        <v>15</v>
      </c>
      <c r="M1264">
        <f t="shared" si="172"/>
        <v>135.19999999999999</v>
      </c>
      <c r="N1264">
        <f t="shared" si="173"/>
        <v>0</v>
      </c>
      <c r="O1264">
        <f>IFERROR(E1264 / VLOOKUP(A1264, Baselines!A:B, 2, FALSE) * 100, 0)</f>
        <v>141.42428376534787</v>
      </c>
      <c r="P1264" s="6">
        <f t="shared" si="174"/>
        <v>0.78162186183163296</v>
      </c>
      <c r="Q1264">
        <f t="shared" si="175"/>
        <v>98.647999999999996</v>
      </c>
      <c r="R1264" s="6">
        <f t="shared" si="176"/>
        <v>0.98647999999999991</v>
      </c>
      <c r="S1264">
        <f t="shared" si="177"/>
        <v>1</v>
      </c>
      <c r="T1264">
        <f>COUNTIF($A$2:$A1264,A1264)-1</f>
        <v>14</v>
      </c>
      <c r="U1264" s="6">
        <f t="shared" si="178"/>
        <v>0.77105433425966918</v>
      </c>
      <c r="V1264" s="6" t="str">
        <f t="shared" si="179"/>
        <v>Good</v>
      </c>
    </row>
    <row r="1265" spans="1:22" x14ac:dyDescent="0.25">
      <c r="A1265" t="s">
        <v>21</v>
      </c>
      <c r="B1265" s="5">
        <v>45032</v>
      </c>
      <c r="C1265">
        <v>4</v>
      </c>
      <c r="D1265">
        <v>18</v>
      </c>
      <c r="E1265">
        <v>47.7</v>
      </c>
      <c r="F1265">
        <v>0</v>
      </c>
      <c r="H1265">
        <v>0</v>
      </c>
      <c r="I1265">
        <v>0</v>
      </c>
      <c r="J1265">
        <v>0</v>
      </c>
      <c r="K1265">
        <v>143.83000000000001</v>
      </c>
      <c r="L1265">
        <f t="shared" si="171"/>
        <v>16</v>
      </c>
      <c r="M1265">
        <f t="shared" si="172"/>
        <v>153.19999999999999</v>
      </c>
      <c r="N1265">
        <f t="shared" si="173"/>
        <v>0</v>
      </c>
      <c r="O1265">
        <f>IFERROR(E1265 / VLOOKUP(A1265, Baselines!A:B, 2, FALSE) * 100, 0)</f>
        <v>161.38608458390181</v>
      </c>
      <c r="P1265" s="6">
        <f t="shared" si="174"/>
        <v>0.89194647869303589</v>
      </c>
      <c r="Q1265">
        <f t="shared" si="175"/>
        <v>98.468000000000004</v>
      </c>
      <c r="R1265" s="6">
        <f t="shared" si="176"/>
        <v>0.98468</v>
      </c>
      <c r="S1265">
        <f t="shared" si="177"/>
        <v>1</v>
      </c>
      <c r="T1265">
        <f>COUNTIF($A$2:$A1265,A1265)-1</f>
        <v>15</v>
      </c>
      <c r="U1265" s="6">
        <f t="shared" si="178"/>
        <v>0.87828185863945862</v>
      </c>
      <c r="V1265" s="6" t="str">
        <f t="shared" si="179"/>
        <v>Good</v>
      </c>
    </row>
    <row r="1266" spans="1:22" x14ac:dyDescent="0.25">
      <c r="A1266" t="s">
        <v>21</v>
      </c>
      <c r="B1266" s="5">
        <v>45039</v>
      </c>
      <c r="C1266">
        <v>3</v>
      </c>
      <c r="D1266">
        <v>8.6999999999999993</v>
      </c>
      <c r="E1266">
        <v>32.6</v>
      </c>
      <c r="F1266">
        <v>0</v>
      </c>
      <c r="H1266">
        <v>0</v>
      </c>
      <c r="I1266">
        <v>0</v>
      </c>
      <c r="J1266">
        <v>0</v>
      </c>
      <c r="K1266">
        <v>93.96</v>
      </c>
      <c r="L1266">
        <f t="shared" si="171"/>
        <v>17</v>
      </c>
      <c r="M1266">
        <f t="shared" si="172"/>
        <v>161.89999999999998</v>
      </c>
      <c r="N1266">
        <f t="shared" si="173"/>
        <v>0</v>
      </c>
      <c r="O1266">
        <f>IFERROR(E1266 / VLOOKUP(A1266, Baselines!A:B, 2, FALSE) * 100, 0)</f>
        <v>110.2974079126876</v>
      </c>
      <c r="P1266" s="6">
        <f t="shared" si="174"/>
        <v>0.60959025587825932</v>
      </c>
      <c r="Q1266">
        <f t="shared" si="175"/>
        <v>98.381</v>
      </c>
      <c r="R1266" s="6">
        <f t="shared" si="176"/>
        <v>0.98380999999999996</v>
      </c>
      <c r="S1266">
        <f t="shared" si="177"/>
        <v>1</v>
      </c>
      <c r="T1266">
        <f>COUNTIF($A$2:$A1266,A1266)-1</f>
        <v>16</v>
      </c>
      <c r="U1266" s="6">
        <f t="shared" si="178"/>
        <v>0.59972098963559028</v>
      </c>
      <c r="V1266" s="6" t="str">
        <f t="shared" si="179"/>
        <v>Needs Check</v>
      </c>
    </row>
    <row r="1267" spans="1:22" x14ac:dyDescent="0.25">
      <c r="A1267" t="s">
        <v>21</v>
      </c>
      <c r="B1267" s="5">
        <v>45046</v>
      </c>
      <c r="C1267">
        <v>6</v>
      </c>
      <c r="D1267">
        <v>34.799999999999997</v>
      </c>
      <c r="E1267">
        <v>12.5</v>
      </c>
      <c r="F1267">
        <v>0</v>
      </c>
      <c r="H1267">
        <v>0</v>
      </c>
      <c r="I1267">
        <v>0</v>
      </c>
      <c r="J1267">
        <v>0</v>
      </c>
      <c r="K1267">
        <v>215.28</v>
      </c>
      <c r="L1267">
        <f t="shared" si="171"/>
        <v>18</v>
      </c>
      <c r="M1267">
        <f t="shared" si="172"/>
        <v>196.7</v>
      </c>
      <c r="N1267">
        <f t="shared" si="173"/>
        <v>0</v>
      </c>
      <c r="O1267">
        <f>IFERROR(E1267 / VLOOKUP(A1267, Baselines!A:B, 2, FALSE) * 100, 0)</f>
        <v>42.291950886766713</v>
      </c>
      <c r="P1267" s="6">
        <f t="shared" si="174"/>
        <v>0.2337385950453448</v>
      </c>
      <c r="Q1267">
        <f t="shared" si="175"/>
        <v>98.033000000000001</v>
      </c>
      <c r="R1267" s="6">
        <f t="shared" si="176"/>
        <v>0.98033000000000003</v>
      </c>
      <c r="S1267">
        <f t="shared" si="177"/>
        <v>1</v>
      </c>
      <c r="T1267">
        <f>COUNTIF($A$2:$A1267,A1267)-1</f>
        <v>17</v>
      </c>
      <c r="U1267" s="6">
        <f t="shared" si="178"/>
        <v>0.22914095688080288</v>
      </c>
      <c r="V1267" s="6" t="str">
        <f t="shared" si="179"/>
        <v>Critical</v>
      </c>
    </row>
    <row r="1268" spans="1:22" x14ac:dyDescent="0.25">
      <c r="A1268" t="s">
        <v>21</v>
      </c>
      <c r="B1268" s="5">
        <v>45053</v>
      </c>
      <c r="C1268">
        <v>5</v>
      </c>
      <c r="D1268">
        <v>10.5</v>
      </c>
      <c r="E1268">
        <v>10.9</v>
      </c>
      <c r="F1268">
        <v>0</v>
      </c>
      <c r="H1268">
        <v>0</v>
      </c>
      <c r="I1268">
        <v>1</v>
      </c>
      <c r="J1268">
        <v>3</v>
      </c>
      <c r="K1268">
        <v>198.23</v>
      </c>
      <c r="L1268">
        <f t="shared" si="171"/>
        <v>19</v>
      </c>
      <c r="M1268">
        <f t="shared" si="172"/>
        <v>207.2</v>
      </c>
      <c r="N1268">
        <f t="shared" si="173"/>
        <v>1</v>
      </c>
      <c r="O1268">
        <f>IFERROR(E1268 / VLOOKUP(A1268, Baselines!A:B, 2, FALSE) * 100, 0)</f>
        <v>36.878581173260578</v>
      </c>
      <c r="P1268" s="6">
        <f t="shared" si="174"/>
        <v>0.20382005487954069</v>
      </c>
      <c r="Q1268">
        <f t="shared" si="175"/>
        <v>97.927999999999997</v>
      </c>
      <c r="R1268" s="6">
        <f t="shared" si="176"/>
        <v>0.97927999999999993</v>
      </c>
      <c r="S1268">
        <f t="shared" si="177"/>
        <v>0.97</v>
      </c>
      <c r="T1268">
        <f>COUNTIF($A$2:$A1268,A1268)-1</f>
        <v>18</v>
      </c>
      <c r="U1268" s="6">
        <f t="shared" si="178"/>
        <v>0.19360899624216349</v>
      </c>
      <c r="V1268" s="6" t="str">
        <f t="shared" si="179"/>
        <v>Critical</v>
      </c>
    </row>
    <row r="1269" spans="1:22" x14ac:dyDescent="0.25">
      <c r="A1269" t="s">
        <v>21</v>
      </c>
      <c r="B1269" s="5">
        <v>45060</v>
      </c>
      <c r="C1269">
        <v>4</v>
      </c>
      <c r="D1269">
        <v>13.2</v>
      </c>
      <c r="E1269">
        <v>42.6</v>
      </c>
      <c r="F1269">
        <v>0</v>
      </c>
      <c r="H1269">
        <v>0</v>
      </c>
      <c r="I1269">
        <v>0</v>
      </c>
      <c r="J1269">
        <v>0</v>
      </c>
      <c r="K1269">
        <v>94.23</v>
      </c>
      <c r="L1269">
        <f t="shared" si="171"/>
        <v>20</v>
      </c>
      <c r="M1269">
        <f t="shared" si="172"/>
        <v>220.39999999999998</v>
      </c>
      <c r="N1269">
        <f t="shared" si="173"/>
        <v>1</v>
      </c>
      <c r="O1269">
        <f>IFERROR(E1269 / VLOOKUP(A1269, Baselines!A:B, 2, FALSE) * 100, 0)</f>
        <v>144.13096862210097</v>
      </c>
      <c r="P1269" s="6">
        <f t="shared" si="174"/>
        <v>0.79658113191453517</v>
      </c>
      <c r="Q1269">
        <f t="shared" si="175"/>
        <v>97.796000000000006</v>
      </c>
      <c r="R1269" s="6">
        <f t="shared" si="176"/>
        <v>0.97796000000000005</v>
      </c>
      <c r="S1269">
        <f t="shared" si="177"/>
        <v>0.97</v>
      </c>
      <c r="T1269">
        <f>COUNTIF($A$2:$A1269,A1269)-1</f>
        <v>19</v>
      </c>
      <c r="U1269" s="6">
        <f t="shared" si="178"/>
        <v>0.75565374925412465</v>
      </c>
      <c r="V1269" s="6" t="str">
        <f t="shared" si="179"/>
        <v>Good</v>
      </c>
    </row>
    <row r="1270" spans="1:22" x14ac:dyDescent="0.25">
      <c r="A1270" t="s">
        <v>21</v>
      </c>
      <c r="B1270" s="5">
        <v>45067</v>
      </c>
      <c r="C1270">
        <v>5</v>
      </c>
      <c r="D1270">
        <v>18.5</v>
      </c>
      <c r="E1270">
        <v>25.9</v>
      </c>
      <c r="F1270">
        <v>0</v>
      </c>
      <c r="H1270">
        <v>0</v>
      </c>
      <c r="I1270">
        <v>0</v>
      </c>
      <c r="J1270">
        <v>0</v>
      </c>
      <c r="K1270">
        <v>329.33</v>
      </c>
      <c r="L1270">
        <f t="shared" si="171"/>
        <v>21</v>
      </c>
      <c r="M1270">
        <f t="shared" si="172"/>
        <v>238.89999999999998</v>
      </c>
      <c r="N1270">
        <f t="shared" si="173"/>
        <v>1</v>
      </c>
      <c r="O1270">
        <f>IFERROR(E1270 / VLOOKUP(A1270, Baselines!A:B, 2, FALSE) * 100, 0)</f>
        <v>87.628922237380621</v>
      </c>
      <c r="P1270" s="6">
        <f t="shared" si="174"/>
        <v>0.4843063689339544</v>
      </c>
      <c r="Q1270">
        <f t="shared" si="175"/>
        <v>97.611000000000004</v>
      </c>
      <c r="R1270" s="6">
        <f t="shared" si="176"/>
        <v>0.97611000000000003</v>
      </c>
      <c r="S1270">
        <f t="shared" si="177"/>
        <v>0.97</v>
      </c>
      <c r="T1270">
        <f>COUNTIF($A$2:$A1270,A1270)-1</f>
        <v>20</v>
      </c>
      <c r="U1270" s="6">
        <f t="shared" si="178"/>
        <v>0.45855420108671857</v>
      </c>
      <c r="V1270" s="6" t="str">
        <f t="shared" si="179"/>
        <v>Needs Check</v>
      </c>
    </row>
    <row r="1271" spans="1:22" x14ac:dyDescent="0.25">
      <c r="A1271" t="s">
        <v>21</v>
      </c>
      <c r="B1271" s="5">
        <v>45074</v>
      </c>
      <c r="C1271">
        <v>3</v>
      </c>
      <c r="D1271">
        <v>1.8</v>
      </c>
      <c r="E1271">
        <v>44.8</v>
      </c>
      <c r="F1271">
        <v>0</v>
      </c>
      <c r="H1271">
        <v>0</v>
      </c>
      <c r="I1271">
        <v>0</v>
      </c>
      <c r="J1271">
        <v>0</v>
      </c>
      <c r="K1271">
        <v>29.98</v>
      </c>
      <c r="L1271">
        <f t="shared" si="171"/>
        <v>22</v>
      </c>
      <c r="M1271">
        <f t="shared" si="172"/>
        <v>240.7</v>
      </c>
      <c r="N1271">
        <f t="shared" si="173"/>
        <v>1</v>
      </c>
      <c r="O1271">
        <f>IFERROR(E1271 / VLOOKUP(A1271, Baselines!A:B, 2, FALSE) * 100, 0)</f>
        <v>151.57435197817188</v>
      </c>
      <c r="P1271" s="6">
        <f t="shared" si="174"/>
        <v>0.83771912464251563</v>
      </c>
      <c r="Q1271">
        <f t="shared" si="175"/>
        <v>97.592999999999989</v>
      </c>
      <c r="R1271" s="6">
        <f t="shared" si="176"/>
        <v>0.97592999999999985</v>
      </c>
      <c r="S1271">
        <f t="shared" si="177"/>
        <v>0.97</v>
      </c>
      <c r="T1271">
        <f>COUNTIF($A$2:$A1271,A1271)-1</f>
        <v>21</v>
      </c>
      <c r="U1271" s="6">
        <f t="shared" si="178"/>
        <v>0.79302856855299908</v>
      </c>
      <c r="V1271" s="6" t="str">
        <f t="shared" si="179"/>
        <v>Good</v>
      </c>
    </row>
    <row r="1272" spans="1:22" x14ac:dyDescent="0.25">
      <c r="A1272" t="s">
        <v>21</v>
      </c>
      <c r="B1272" s="5">
        <v>45081</v>
      </c>
      <c r="C1272">
        <v>1</v>
      </c>
      <c r="D1272">
        <v>2</v>
      </c>
      <c r="E1272">
        <v>25.4</v>
      </c>
      <c r="F1272">
        <v>0</v>
      </c>
      <c r="H1272">
        <v>0</v>
      </c>
      <c r="I1272">
        <v>0</v>
      </c>
      <c r="J1272">
        <v>0</v>
      </c>
      <c r="K1272">
        <v>39.93</v>
      </c>
      <c r="L1272">
        <f t="shared" si="171"/>
        <v>23</v>
      </c>
      <c r="M1272">
        <f t="shared" si="172"/>
        <v>242.7</v>
      </c>
      <c r="N1272">
        <f t="shared" si="173"/>
        <v>1</v>
      </c>
      <c r="O1272">
        <f>IFERROR(E1272 / VLOOKUP(A1272, Baselines!A:B, 2, FALSE) * 100, 0)</f>
        <v>85.937244201909962</v>
      </c>
      <c r="P1272" s="6">
        <f t="shared" si="174"/>
        <v>0.47495682513214066</v>
      </c>
      <c r="Q1272">
        <f t="shared" si="175"/>
        <v>97.572999999999993</v>
      </c>
      <c r="R1272" s="6">
        <f t="shared" si="176"/>
        <v>0.97572999999999999</v>
      </c>
      <c r="S1272">
        <f t="shared" si="177"/>
        <v>0.97</v>
      </c>
      <c r="T1272">
        <f>COUNTIF($A$2:$A1272,A1272)-1</f>
        <v>22</v>
      </c>
      <c r="U1272" s="6">
        <f t="shared" si="178"/>
        <v>0.44952673429659806</v>
      </c>
      <c r="V1272" s="6" t="str">
        <f t="shared" si="179"/>
        <v>Needs Check</v>
      </c>
    </row>
    <row r="1273" spans="1:22" x14ac:dyDescent="0.25">
      <c r="A1273" t="s">
        <v>21</v>
      </c>
      <c r="B1273" s="5">
        <v>45088</v>
      </c>
      <c r="C1273">
        <v>4</v>
      </c>
      <c r="D1273">
        <v>16.399999999999999</v>
      </c>
      <c r="E1273">
        <v>33.299999999999997</v>
      </c>
      <c r="F1273">
        <v>0</v>
      </c>
      <c r="H1273">
        <v>0</v>
      </c>
      <c r="I1273">
        <v>0</v>
      </c>
      <c r="J1273">
        <v>0</v>
      </c>
      <c r="K1273">
        <v>313.48</v>
      </c>
      <c r="L1273">
        <f t="shared" si="171"/>
        <v>24</v>
      </c>
      <c r="M1273">
        <f t="shared" si="172"/>
        <v>259.09999999999997</v>
      </c>
      <c r="N1273">
        <f t="shared" si="173"/>
        <v>1</v>
      </c>
      <c r="O1273">
        <f>IFERROR(E1273 / VLOOKUP(A1273, Baselines!A:B, 2, FALSE) * 100, 0)</f>
        <v>112.66575716234652</v>
      </c>
      <c r="P1273" s="6">
        <f t="shared" si="174"/>
        <v>0.62267961720079856</v>
      </c>
      <c r="Q1273">
        <f t="shared" si="175"/>
        <v>97.409000000000006</v>
      </c>
      <c r="R1273" s="6">
        <f t="shared" si="176"/>
        <v>0.97409000000000001</v>
      </c>
      <c r="S1273">
        <f t="shared" si="177"/>
        <v>0.97</v>
      </c>
      <c r="T1273">
        <f>COUNTIF($A$2:$A1273,A1273)-1</f>
        <v>23</v>
      </c>
      <c r="U1273" s="6">
        <f t="shared" si="178"/>
        <v>0.5883496086695521</v>
      </c>
      <c r="V1273" s="6" t="str">
        <f t="shared" si="179"/>
        <v>Needs Check</v>
      </c>
    </row>
    <row r="1274" spans="1:22" x14ac:dyDescent="0.25">
      <c r="A1274" t="s">
        <v>21</v>
      </c>
      <c r="B1274" s="5">
        <v>45095</v>
      </c>
      <c r="C1274">
        <v>1</v>
      </c>
      <c r="D1274">
        <v>2.2000000000000002</v>
      </c>
      <c r="E1274">
        <v>22.7</v>
      </c>
      <c r="F1274">
        <v>0</v>
      </c>
      <c r="H1274">
        <v>0</v>
      </c>
      <c r="I1274">
        <v>0</v>
      </c>
      <c r="J1274">
        <v>0</v>
      </c>
      <c r="K1274">
        <v>12.84</v>
      </c>
      <c r="L1274">
        <f t="shared" si="171"/>
        <v>25</v>
      </c>
      <c r="M1274">
        <f t="shared" si="172"/>
        <v>261.29999999999995</v>
      </c>
      <c r="N1274">
        <f t="shared" si="173"/>
        <v>1</v>
      </c>
      <c r="O1274">
        <f>IFERROR(E1274 / VLOOKUP(A1274, Baselines!A:B, 2, FALSE) * 100, 0)</f>
        <v>76.80218281036835</v>
      </c>
      <c r="P1274" s="6">
        <f t="shared" si="174"/>
        <v>0.42446928860234617</v>
      </c>
      <c r="Q1274">
        <f t="shared" si="175"/>
        <v>97.387</v>
      </c>
      <c r="R1274" s="6">
        <f t="shared" si="176"/>
        <v>0.97387000000000001</v>
      </c>
      <c r="S1274">
        <f t="shared" si="177"/>
        <v>0.97</v>
      </c>
      <c r="T1274">
        <f>COUNTIF($A$2:$A1274,A1274)-1</f>
        <v>24</v>
      </c>
      <c r="U1274" s="6">
        <f t="shared" si="178"/>
        <v>0.40097656890843181</v>
      </c>
      <c r="V1274" s="6" t="str">
        <f t="shared" si="179"/>
        <v>Needs Check</v>
      </c>
    </row>
    <row r="1275" spans="1:22" x14ac:dyDescent="0.25">
      <c r="A1275" t="s">
        <v>21</v>
      </c>
      <c r="B1275" s="5">
        <v>45102</v>
      </c>
      <c r="C1275">
        <v>6</v>
      </c>
      <c r="D1275">
        <v>10.199999999999999</v>
      </c>
      <c r="E1275">
        <v>40.799999999999997</v>
      </c>
      <c r="F1275">
        <v>0</v>
      </c>
      <c r="H1275">
        <v>0</v>
      </c>
      <c r="I1275">
        <v>0</v>
      </c>
      <c r="J1275">
        <v>0</v>
      </c>
      <c r="K1275">
        <v>155.13999999999999</v>
      </c>
      <c r="L1275">
        <f t="shared" si="171"/>
        <v>26</v>
      </c>
      <c r="M1275">
        <f t="shared" si="172"/>
        <v>271.49999999999994</v>
      </c>
      <c r="N1275">
        <f t="shared" si="173"/>
        <v>1</v>
      </c>
      <c r="O1275">
        <f>IFERROR(E1275 / VLOOKUP(A1275, Baselines!A:B, 2, FALSE) * 100, 0)</f>
        <v>138.04092769440655</v>
      </c>
      <c r="P1275" s="6">
        <f t="shared" si="174"/>
        <v>0.76292277422800547</v>
      </c>
      <c r="Q1275">
        <f t="shared" si="175"/>
        <v>97.284999999999997</v>
      </c>
      <c r="R1275" s="6">
        <f t="shared" si="176"/>
        <v>0.97284999999999999</v>
      </c>
      <c r="S1275">
        <f t="shared" si="177"/>
        <v>0.97</v>
      </c>
      <c r="T1275">
        <f>COUNTIF($A$2:$A1275,A1275)-1</f>
        <v>25</v>
      </c>
      <c r="U1275" s="6">
        <f t="shared" si="178"/>
        <v>0.71994313828048373</v>
      </c>
      <c r="V1275" s="6" t="str">
        <f t="shared" si="179"/>
        <v>Good</v>
      </c>
    </row>
    <row r="1276" spans="1:22" x14ac:dyDescent="0.25">
      <c r="A1276" t="s">
        <v>21</v>
      </c>
      <c r="B1276" s="5">
        <v>45109</v>
      </c>
      <c r="C1276">
        <v>0</v>
      </c>
      <c r="D1276">
        <v>0</v>
      </c>
      <c r="E1276">
        <v>0</v>
      </c>
      <c r="F1276">
        <v>0</v>
      </c>
      <c r="H1276">
        <v>0</v>
      </c>
      <c r="I1276">
        <v>0</v>
      </c>
      <c r="J1276">
        <v>0</v>
      </c>
      <c r="K1276">
        <v>0</v>
      </c>
      <c r="L1276">
        <f t="shared" si="171"/>
        <v>27</v>
      </c>
      <c r="M1276">
        <f t="shared" si="172"/>
        <v>271.49999999999994</v>
      </c>
      <c r="N1276">
        <f t="shared" si="173"/>
        <v>1</v>
      </c>
      <c r="O1276">
        <f>IFERROR(E1276 / VLOOKUP(A1276, Baselines!A:B, 2, FALSE) * 100, 0)</f>
        <v>0</v>
      </c>
      <c r="P1276" s="6">
        <f t="shared" si="174"/>
        <v>0</v>
      </c>
      <c r="Q1276">
        <f t="shared" si="175"/>
        <v>97.284999999999997</v>
      </c>
      <c r="R1276" s="6">
        <f t="shared" si="176"/>
        <v>0.97284999999999999</v>
      </c>
      <c r="S1276">
        <f t="shared" si="177"/>
        <v>0.97</v>
      </c>
      <c r="T1276">
        <f>COUNTIF($A$2:$A1276,A1276)-1</f>
        <v>26</v>
      </c>
      <c r="U1276" s="6">
        <f t="shared" si="178"/>
        <v>0</v>
      </c>
      <c r="V1276" s="6" t="str">
        <f t="shared" si="179"/>
        <v>Critical</v>
      </c>
    </row>
    <row r="1277" spans="1:22" x14ac:dyDescent="0.25">
      <c r="A1277" t="s">
        <v>21</v>
      </c>
      <c r="B1277" s="5">
        <v>45116</v>
      </c>
      <c r="C1277">
        <v>5</v>
      </c>
      <c r="D1277">
        <v>28</v>
      </c>
      <c r="E1277">
        <v>15.7</v>
      </c>
      <c r="F1277">
        <v>0</v>
      </c>
      <c r="H1277">
        <v>0</v>
      </c>
      <c r="I1277">
        <v>0</v>
      </c>
      <c r="J1277">
        <v>0</v>
      </c>
      <c r="K1277">
        <v>370.57</v>
      </c>
      <c r="L1277">
        <f t="shared" si="171"/>
        <v>28</v>
      </c>
      <c r="M1277">
        <f t="shared" si="172"/>
        <v>299.49999999999994</v>
      </c>
      <c r="N1277">
        <f t="shared" si="173"/>
        <v>1</v>
      </c>
      <c r="O1277">
        <f>IFERROR(E1277 / VLOOKUP(A1277, Baselines!A:B, 2, FALSE) * 100, 0)</f>
        <v>53.118690313778991</v>
      </c>
      <c r="P1277" s="6">
        <f t="shared" si="174"/>
        <v>0.29357567537695306</v>
      </c>
      <c r="Q1277">
        <f t="shared" si="175"/>
        <v>97.004999999999995</v>
      </c>
      <c r="R1277" s="6">
        <f t="shared" si="176"/>
        <v>0.97004999999999997</v>
      </c>
      <c r="S1277">
        <f t="shared" si="177"/>
        <v>0.97</v>
      </c>
      <c r="T1277">
        <f>COUNTIF($A$2:$A1277,A1277)-1</f>
        <v>27</v>
      </c>
      <c r="U1277" s="6">
        <f t="shared" si="178"/>
        <v>0.27623959138243093</v>
      </c>
      <c r="V1277" s="6" t="str">
        <f t="shared" si="179"/>
        <v>Critical</v>
      </c>
    </row>
    <row r="1278" spans="1:22" x14ac:dyDescent="0.25">
      <c r="A1278" t="s">
        <v>21</v>
      </c>
      <c r="B1278" s="5">
        <v>45123</v>
      </c>
      <c r="C1278">
        <v>1</v>
      </c>
      <c r="D1278">
        <v>5.5</v>
      </c>
      <c r="E1278">
        <v>32.299999999999997</v>
      </c>
      <c r="F1278">
        <v>0</v>
      </c>
      <c r="H1278">
        <v>0</v>
      </c>
      <c r="I1278">
        <v>0</v>
      </c>
      <c r="J1278">
        <v>0</v>
      </c>
      <c r="K1278">
        <v>94.79</v>
      </c>
      <c r="L1278">
        <f t="shared" si="171"/>
        <v>29</v>
      </c>
      <c r="M1278">
        <f t="shared" si="172"/>
        <v>304.99999999999994</v>
      </c>
      <c r="N1278">
        <f t="shared" si="173"/>
        <v>1</v>
      </c>
      <c r="O1278">
        <f>IFERROR(E1278 / VLOOKUP(A1278, Baselines!A:B, 2, FALSE) * 100, 0)</f>
        <v>109.28240109140519</v>
      </c>
      <c r="P1278" s="6">
        <f t="shared" si="174"/>
        <v>0.60398052959717097</v>
      </c>
      <c r="Q1278">
        <f t="shared" si="175"/>
        <v>96.95</v>
      </c>
      <c r="R1278" s="6">
        <f t="shared" si="176"/>
        <v>0.96950000000000003</v>
      </c>
      <c r="S1278">
        <f t="shared" si="177"/>
        <v>0.97</v>
      </c>
      <c r="T1278">
        <f>COUNTIF($A$2:$A1278,A1278)-1</f>
        <v>28</v>
      </c>
      <c r="U1278" s="6">
        <f t="shared" si="178"/>
        <v>0.56799234974112356</v>
      </c>
      <c r="V1278" s="6" t="str">
        <f t="shared" si="179"/>
        <v>Needs Check</v>
      </c>
    </row>
    <row r="1279" spans="1:22" x14ac:dyDescent="0.25">
      <c r="A1279" t="s">
        <v>21</v>
      </c>
      <c r="B1279" s="5">
        <v>45130</v>
      </c>
      <c r="C1279">
        <v>4</v>
      </c>
      <c r="D1279">
        <v>18.399999999999999</v>
      </c>
      <c r="E1279">
        <v>17</v>
      </c>
      <c r="F1279">
        <v>0</v>
      </c>
      <c r="H1279">
        <v>0</v>
      </c>
      <c r="I1279">
        <v>0</v>
      </c>
      <c r="J1279">
        <v>0</v>
      </c>
      <c r="K1279">
        <v>219.14</v>
      </c>
      <c r="L1279">
        <f t="shared" si="171"/>
        <v>30</v>
      </c>
      <c r="M1279">
        <f t="shared" si="172"/>
        <v>323.39999999999992</v>
      </c>
      <c r="N1279">
        <f t="shared" si="173"/>
        <v>1</v>
      </c>
      <c r="O1279">
        <f>IFERROR(E1279 / VLOOKUP(A1279, Baselines!A:B, 2, FALSE) * 100, 0)</f>
        <v>57.517053206002736</v>
      </c>
      <c r="P1279" s="6">
        <f t="shared" si="174"/>
        <v>0.31788448926166896</v>
      </c>
      <c r="Q1279">
        <f t="shared" si="175"/>
        <v>96.765999999999991</v>
      </c>
      <c r="R1279" s="6">
        <f t="shared" si="176"/>
        <v>0.96765999999999996</v>
      </c>
      <c r="S1279">
        <f t="shared" si="177"/>
        <v>0.97</v>
      </c>
      <c r="T1279">
        <f>COUNTIF($A$2:$A1279,A1279)-1</f>
        <v>29</v>
      </c>
      <c r="U1279" s="6">
        <f t="shared" si="178"/>
        <v>0.29837598173257818</v>
      </c>
      <c r="V1279" s="6" t="str">
        <f t="shared" si="179"/>
        <v>Critical</v>
      </c>
    </row>
    <row r="1280" spans="1:22" x14ac:dyDescent="0.25">
      <c r="A1280" t="s">
        <v>21</v>
      </c>
      <c r="B1280" s="5">
        <v>45137</v>
      </c>
      <c r="C1280">
        <v>4</v>
      </c>
      <c r="D1280">
        <v>20.399999999999999</v>
      </c>
      <c r="E1280">
        <v>36</v>
      </c>
      <c r="F1280">
        <v>0</v>
      </c>
      <c r="H1280">
        <v>0</v>
      </c>
      <c r="I1280">
        <v>1</v>
      </c>
      <c r="J1280">
        <v>4</v>
      </c>
      <c r="K1280">
        <v>161.36000000000001</v>
      </c>
      <c r="L1280">
        <f t="shared" si="171"/>
        <v>31</v>
      </c>
      <c r="M1280">
        <f t="shared" si="172"/>
        <v>343.7999999999999</v>
      </c>
      <c r="N1280">
        <f t="shared" si="173"/>
        <v>2</v>
      </c>
      <c r="O1280">
        <f>IFERROR(E1280 / VLOOKUP(A1280, Baselines!A:B, 2, FALSE) * 100, 0)</f>
        <v>121.80081855388813</v>
      </c>
      <c r="P1280" s="6">
        <f t="shared" si="174"/>
        <v>0.67316715373059299</v>
      </c>
      <c r="Q1280">
        <f t="shared" si="175"/>
        <v>96.561999999999998</v>
      </c>
      <c r="R1280" s="6">
        <f t="shared" si="176"/>
        <v>0.96561999999999992</v>
      </c>
      <c r="S1280">
        <f t="shared" si="177"/>
        <v>0.94</v>
      </c>
      <c r="T1280">
        <f>COUNTIF($A$2:$A1280,A1280)-1</f>
        <v>30</v>
      </c>
      <c r="U1280" s="6">
        <f t="shared" si="178"/>
        <v>0.61102224696621499</v>
      </c>
      <c r="V1280" s="6" t="str">
        <f t="shared" si="179"/>
        <v>Needs Check</v>
      </c>
    </row>
    <row r="1281" spans="1:22" x14ac:dyDescent="0.25">
      <c r="A1281" t="s">
        <v>21</v>
      </c>
      <c r="B1281" s="5">
        <v>45144</v>
      </c>
      <c r="C1281">
        <v>2</v>
      </c>
      <c r="D1281">
        <v>10.6</v>
      </c>
      <c r="E1281">
        <v>47.4</v>
      </c>
      <c r="F1281">
        <v>0</v>
      </c>
      <c r="H1281">
        <v>0</v>
      </c>
      <c r="I1281">
        <v>0</v>
      </c>
      <c r="J1281">
        <v>0</v>
      </c>
      <c r="K1281">
        <v>118.34</v>
      </c>
      <c r="L1281">
        <f t="shared" si="171"/>
        <v>32</v>
      </c>
      <c r="M1281">
        <f t="shared" si="172"/>
        <v>354.39999999999992</v>
      </c>
      <c r="N1281">
        <f t="shared" si="173"/>
        <v>2</v>
      </c>
      <c r="O1281">
        <f>IFERROR(E1281 / VLOOKUP(A1281, Baselines!A:B, 2, FALSE) * 100, 0)</f>
        <v>160.37107776261939</v>
      </c>
      <c r="P1281" s="6">
        <f t="shared" si="174"/>
        <v>0.88633675241194765</v>
      </c>
      <c r="Q1281">
        <f t="shared" si="175"/>
        <v>96.456000000000003</v>
      </c>
      <c r="R1281" s="6">
        <f t="shared" si="176"/>
        <v>0.96456000000000008</v>
      </c>
      <c r="S1281">
        <f t="shared" si="177"/>
        <v>0.94</v>
      </c>
      <c r="T1281">
        <f>COUNTIF($A$2:$A1281,A1281)-1</f>
        <v>31</v>
      </c>
      <c r="U1281" s="6">
        <f t="shared" si="178"/>
        <v>0.80362947923208017</v>
      </c>
      <c r="V1281" s="6" t="str">
        <f t="shared" si="179"/>
        <v>Good</v>
      </c>
    </row>
    <row r="1282" spans="1:22" x14ac:dyDescent="0.25">
      <c r="A1282" t="s">
        <v>21</v>
      </c>
      <c r="B1282" s="5">
        <v>45151</v>
      </c>
      <c r="C1282">
        <v>5</v>
      </c>
      <c r="D1282">
        <v>26.5</v>
      </c>
      <c r="E1282">
        <v>42.8</v>
      </c>
      <c r="F1282">
        <v>0</v>
      </c>
      <c r="H1282">
        <v>0</v>
      </c>
      <c r="I1282">
        <v>0</v>
      </c>
      <c r="J1282">
        <v>0</v>
      </c>
      <c r="K1282">
        <v>312.55</v>
      </c>
      <c r="L1282">
        <f t="shared" ref="L1282:L1345" si="180">COUNTIFS($A$2:$A$2000,A1282,$B$2:$B$2000,"&lt;="&amp;B1282)</f>
        <v>33</v>
      </c>
      <c r="M1282">
        <f t="shared" ref="M1282:M1345" si="181">SUMIFS($D$2:$D$1561, $A$2:$A$1561, A1282, $B$2:$B$1561, "&lt;=" &amp; B1282)</f>
        <v>380.89999999999992</v>
      </c>
      <c r="N1282">
        <f t="shared" ref="N1282:N1345" si="182">SUMIFS($I$2:$I$1561, $A$2:$A$1561, A1282, $B$2:$B$1561, "&lt;=" &amp; B1282, $D$2:$D$1561, "&gt;" &amp; 0)</f>
        <v>2</v>
      </c>
      <c r="O1282">
        <f>IFERROR(E1282 / VLOOKUP(A1282, Baselines!A:B, 2, FALSE) * 100, 0)</f>
        <v>144.80763983628921</v>
      </c>
      <c r="P1282" s="6">
        <f t="shared" ref="P1282:P1345" si="183">O1282 / MAX($O$2:$O$1561)</f>
        <v>0.80032094943526055</v>
      </c>
      <c r="Q1282">
        <f t="shared" ref="Q1282:Q1345" si="184">MAX(0, MIN(100, 100*(1 - (M1282/10000))))</f>
        <v>96.191000000000003</v>
      </c>
      <c r="R1282" s="6">
        <f t="shared" ref="R1282:R1345" si="185">Q1282/100</f>
        <v>0.96191000000000004</v>
      </c>
      <c r="S1282">
        <f t="shared" ref="S1282:S1345" si="186">MAX(0, 1 - 0.03 * N1282)</f>
        <v>0.94</v>
      </c>
      <c r="T1282">
        <f>COUNTIF($A$2:$A1282,A1282)-1</f>
        <v>32</v>
      </c>
      <c r="U1282" s="6">
        <f t="shared" ref="U1282:U1345" si="187">MAX(0, MIN(1, R1282 * S1282 * P1282))</f>
        <v>0.7236465210029952</v>
      </c>
      <c r="V1282" s="6" t="str">
        <f t="shared" ref="V1282:V1345" si="188">IF(U1282&gt;0.7,"Good",IF(U1282&gt;0.3,"Needs Check","Critical"))</f>
        <v>Good</v>
      </c>
    </row>
    <row r="1283" spans="1:22" x14ac:dyDescent="0.25">
      <c r="A1283" t="s">
        <v>21</v>
      </c>
      <c r="B1283" s="5">
        <v>45158</v>
      </c>
      <c r="C1283">
        <v>6</v>
      </c>
      <c r="D1283">
        <v>16.2</v>
      </c>
      <c r="E1283">
        <v>23</v>
      </c>
      <c r="F1283">
        <v>0</v>
      </c>
      <c r="H1283">
        <v>0</v>
      </c>
      <c r="I1283">
        <v>0</v>
      </c>
      <c r="J1283">
        <v>0</v>
      </c>
      <c r="K1283">
        <v>108.09</v>
      </c>
      <c r="L1283">
        <f t="shared" si="180"/>
        <v>34</v>
      </c>
      <c r="M1283">
        <f t="shared" si="181"/>
        <v>397.09999999999991</v>
      </c>
      <c r="N1283">
        <f t="shared" si="182"/>
        <v>2</v>
      </c>
      <c r="O1283">
        <f>IFERROR(E1283 / VLOOKUP(A1283, Baselines!A:B, 2, FALSE) * 100, 0)</f>
        <v>77.817189631650749</v>
      </c>
      <c r="P1283" s="6">
        <f t="shared" si="183"/>
        <v>0.43007901488343442</v>
      </c>
      <c r="Q1283">
        <f t="shared" si="184"/>
        <v>96.028999999999996</v>
      </c>
      <c r="R1283" s="6">
        <f t="shared" si="185"/>
        <v>0.96028999999999998</v>
      </c>
      <c r="S1283">
        <f t="shared" si="186"/>
        <v>0.94</v>
      </c>
      <c r="T1283">
        <f>COUNTIF($A$2:$A1283,A1283)-1</f>
        <v>33</v>
      </c>
      <c r="U1283" s="6">
        <f t="shared" si="187"/>
        <v>0.38822054257026839</v>
      </c>
      <c r="V1283" s="6" t="str">
        <f t="shared" si="188"/>
        <v>Needs Check</v>
      </c>
    </row>
    <row r="1284" spans="1:22" x14ac:dyDescent="0.25">
      <c r="A1284" t="s">
        <v>21</v>
      </c>
      <c r="B1284" s="5">
        <v>45165</v>
      </c>
      <c r="C1284">
        <v>0</v>
      </c>
      <c r="D1284">
        <v>0</v>
      </c>
      <c r="E1284">
        <v>0</v>
      </c>
      <c r="F1284">
        <v>0</v>
      </c>
      <c r="H1284">
        <v>0</v>
      </c>
      <c r="I1284">
        <v>0</v>
      </c>
      <c r="J1284">
        <v>0</v>
      </c>
      <c r="K1284">
        <v>0</v>
      </c>
      <c r="L1284">
        <f t="shared" si="180"/>
        <v>35</v>
      </c>
      <c r="M1284">
        <f t="shared" si="181"/>
        <v>397.09999999999991</v>
      </c>
      <c r="N1284">
        <f t="shared" si="182"/>
        <v>2</v>
      </c>
      <c r="O1284">
        <f>IFERROR(E1284 / VLOOKUP(A1284, Baselines!A:B, 2, FALSE) * 100, 0)</f>
        <v>0</v>
      </c>
      <c r="P1284" s="6">
        <f t="shared" si="183"/>
        <v>0</v>
      </c>
      <c r="Q1284">
        <f t="shared" si="184"/>
        <v>96.028999999999996</v>
      </c>
      <c r="R1284" s="6">
        <f t="shared" si="185"/>
        <v>0.96028999999999998</v>
      </c>
      <c r="S1284">
        <f t="shared" si="186"/>
        <v>0.94</v>
      </c>
      <c r="T1284">
        <f>COUNTIF($A$2:$A1284,A1284)-1</f>
        <v>34</v>
      </c>
      <c r="U1284" s="6">
        <f t="shared" si="187"/>
        <v>0</v>
      </c>
      <c r="V1284" s="6" t="str">
        <f t="shared" si="188"/>
        <v>Critical</v>
      </c>
    </row>
    <row r="1285" spans="1:22" x14ac:dyDescent="0.25">
      <c r="A1285" t="s">
        <v>21</v>
      </c>
      <c r="B1285" s="5">
        <v>45172</v>
      </c>
      <c r="C1285">
        <v>7</v>
      </c>
      <c r="D1285">
        <v>39.200000000000003</v>
      </c>
      <c r="E1285">
        <v>12.5</v>
      </c>
      <c r="F1285">
        <v>0</v>
      </c>
      <c r="H1285">
        <v>0</v>
      </c>
      <c r="I1285">
        <v>0</v>
      </c>
      <c r="J1285">
        <v>0</v>
      </c>
      <c r="K1285">
        <v>577.66</v>
      </c>
      <c r="L1285">
        <f t="shared" si="180"/>
        <v>36</v>
      </c>
      <c r="M1285">
        <f t="shared" si="181"/>
        <v>436.2999999999999</v>
      </c>
      <c r="N1285">
        <f t="shared" si="182"/>
        <v>2</v>
      </c>
      <c r="O1285">
        <f>IFERROR(E1285 / VLOOKUP(A1285, Baselines!A:B, 2, FALSE) * 100, 0)</f>
        <v>42.291950886766713</v>
      </c>
      <c r="P1285" s="6">
        <f t="shared" si="183"/>
        <v>0.2337385950453448</v>
      </c>
      <c r="Q1285">
        <f t="shared" si="184"/>
        <v>95.637</v>
      </c>
      <c r="R1285" s="6">
        <f t="shared" si="185"/>
        <v>0.95637000000000005</v>
      </c>
      <c r="S1285">
        <f t="shared" si="186"/>
        <v>0.94</v>
      </c>
      <c r="T1285">
        <f>COUNTIF($A$2:$A1285,A1285)-1</f>
        <v>35</v>
      </c>
      <c r="U1285" s="6">
        <f t="shared" si="187"/>
        <v>0.21012814533490543</v>
      </c>
      <c r="V1285" s="6" t="str">
        <f t="shared" si="188"/>
        <v>Critical</v>
      </c>
    </row>
    <row r="1286" spans="1:22" x14ac:dyDescent="0.25">
      <c r="A1286" t="s">
        <v>21</v>
      </c>
      <c r="B1286" s="5">
        <v>45179</v>
      </c>
      <c r="C1286">
        <v>0</v>
      </c>
      <c r="D1286">
        <v>0</v>
      </c>
      <c r="E1286">
        <v>0</v>
      </c>
      <c r="F1286">
        <v>0</v>
      </c>
      <c r="H1286">
        <v>0</v>
      </c>
      <c r="I1286">
        <v>0</v>
      </c>
      <c r="J1286">
        <v>0</v>
      </c>
      <c r="K1286">
        <v>0</v>
      </c>
      <c r="L1286">
        <f t="shared" si="180"/>
        <v>37</v>
      </c>
      <c r="M1286">
        <f t="shared" si="181"/>
        <v>436.2999999999999</v>
      </c>
      <c r="N1286">
        <f t="shared" si="182"/>
        <v>2</v>
      </c>
      <c r="O1286">
        <f>IFERROR(E1286 / VLOOKUP(A1286, Baselines!A:B, 2, FALSE) * 100, 0)</f>
        <v>0</v>
      </c>
      <c r="P1286" s="6">
        <f t="shared" si="183"/>
        <v>0</v>
      </c>
      <c r="Q1286">
        <f t="shared" si="184"/>
        <v>95.637</v>
      </c>
      <c r="R1286" s="6">
        <f t="shared" si="185"/>
        <v>0.95637000000000005</v>
      </c>
      <c r="S1286">
        <f t="shared" si="186"/>
        <v>0.94</v>
      </c>
      <c r="T1286">
        <f>COUNTIF($A$2:$A1286,A1286)-1</f>
        <v>36</v>
      </c>
      <c r="U1286" s="6">
        <f t="shared" si="187"/>
        <v>0</v>
      </c>
      <c r="V1286" s="6" t="str">
        <f t="shared" si="188"/>
        <v>Critical</v>
      </c>
    </row>
    <row r="1287" spans="1:22" x14ac:dyDescent="0.25">
      <c r="A1287" t="s">
        <v>21</v>
      </c>
      <c r="B1287" s="5">
        <v>45186</v>
      </c>
      <c r="C1287">
        <v>1</v>
      </c>
      <c r="D1287">
        <v>2.2000000000000002</v>
      </c>
      <c r="E1287">
        <v>22.8</v>
      </c>
      <c r="F1287">
        <v>0</v>
      </c>
      <c r="H1287">
        <v>0</v>
      </c>
      <c r="I1287">
        <v>0</v>
      </c>
      <c r="J1287">
        <v>0</v>
      </c>
      <c r="K1287">
        <v>14.96</v>
      </c>
      <c r="L1287">
        <f t="shared" si="180"/>
        <v>38</v>
      </c>
      <c r="M1287">
        <f t="shared" si="181"/>
        <v>438.49999999999989</v>
      </c>
      <c r="N1287">
        <f t="shared" si="182"/>
        <v>2</v>
      </c>
      <c r="O1287">
        <f>IFERROR(E1287 / VLOOKUP(A1287, Baselines!A:B, 2, FALSE) * 100, 0)</f>
        <v>77.140518417462488</v>
      </c>
      <c r="P1287" s="6">
        <f t="shared" si="183"/>
        <v>0.42633919736270892</v>
      </c>
      <c r="Q1287">
        <f t="shared" si="184"/>
        <v>95.615000000000009</v>
      </c>
      <c r="R1287" s="6">
        <f t="shared" si="185"/>
        <v>0.95615000000000006</v>
      </c>
      <c r="S1287">
        <f t="shared" si="186"/>
        <v>0.94</v>
      </c>
      <c r="T1287">
        <f>COUNTIF($A$2:$A1287,A1287)-1</f>
        <v>37</v>
      </c>
      <c r="U1287" s="6">
        <f t="shared" si="187"/>
        <v>0.38318557014485288</v>
      </c>
      <c r="V1287" s="6" t="str">
        <f t="shared" si="188"/>
        <v>Needs Check</v>
      </c>
    </row>
    <row r="1288" spans="1:22" x14ac:dyDescent="0.25">
      <c r="A1288" t="s">
        <v>21</v>
      </c>
      <c r="B1288" s="5">
        <v>45193</v>
      </c>
      <c r="C1288">
        <v>0</v>
      </c>
      <c r="D1288">
        <v>0</v>
      </c>
      <c r="E1288">
        <v>0</v>
      </c>
      <c r="F1288">
        <v>0</v>
      </c>
      <c r="H1288">
        <v>0</v>
      </c>
      <c r="I1288">
        <v>0</v>
      </c>
      <c r="J1288">
        <v>0</v>
      </c>
      <c r="K1288">
        <v>0</v>
      </c>
      <c r="L1288">
        <f t="shared" si="180"/>
        <v>39</v>
      </c>
      <c r="M1288">
        <f t="shared" si="181"/>
        <v>438.49999999999989</v>
      </c>
      <c r="N1288">
        <f t="shared" si="182"/>
        <v>2</v>
      </c>
      <c r="O1288">
        <f>IFERROR(E1288 / VLOOKUP(A1288, Baselines!A:B, 2, FALSE) * 100, 0)</f>
        <v>0</v>
      </c>
      <c r="P1288" s="6">
        <f t="shared" si="183"/>
        <v>0</v>
      </c>
      <c r="Q1288">
        <f t="shared" si="184"/>
        <v>95.615000000000009</v>
      </c>
      <c r="R1288" s="6">
        <f t="shared" si="185"/>
        <v>0.95615000000000006</v>
      </c>
      <c r="S1288">
        <f t="shared" si="186"/>
        <v>0.94</v>
      </c>
      <c r="T1288">
        <f>COUNTIF($A$2:$A1288,A1288)-1</f>
        <v>38</v>
      </c>
      <c r="U1288" s="6">
        <f t="shared" si="187"/>
        <v>0</v>
      </c>
      <c r="V1288" s="6" t="str">
        <f t="shared" si="188"/>
        <v>Critical</v>
      </c>
    </row>
    <row r="1289" spans="1:22" x14ac:dyDescent="0.25">
      <c r="A1289" t="s">
        <v>21</v>
      </c>
      <c r="B1289" s="5">
        <v>45200</v>
      </c>
      <c r="C1289">
        <v>3</v>
      </c>
      <c r="D1289">
        <v>14.1</v>
      </c>
      <c r="E1289">
        <v>31.2</v>
      </c>
      <c r="F1289">
        <v>0</v>
      </c>
      <c r="H1289">
        <v>0</v>
      </c>
      <c r="I1289">
        <v>0</v>
      </c>
      <c r="J1289">
        <v>0</v>
      </c>
      <c r="K1289">
        <v>280.62</v>
      </c>
      <c r="L1289">
        <f t="shared" si="180"/>
        <v>40</v>
      </c>
      <c r="M1289">
        <f t="shared" si="181"/>
        <v>452.59999999999991</v>
      </c>
      <c r="N1289">
        <f t="shared" si="182"/>
        <v>2</v>
      </c>
      <c r="O1289">
        <f>IFERROR(E1289 / VLOOKUP(A1289, Baselines!A:B, 2, FALSE) * 100, 0)</f>
        <v>105.56070941336972</v>
      </c>
      <c r="P1289" s="6">
        <f t="shared" si="183"/>
        <v>0.58341153323318062</v>
      </c>
      <c r="Q1289">
        <f t="shared" si="184"/>
        <v>95.474000000000004</v>
      </c>
      <c r="R1289" s="6">
        <f t="shared" si="185"/>
        <v>0.95474000000000003</v>
      </c>
      <c r="S1289">
        <f t="shared" si="186"/>
        <v>0.94</v>
      </c>
      <c r="T1289">
        <f>COUNTIF($A$2:$A1289,A1289)-1</f>
        <v>39</v>
      </c>
      <c r="U1289" s="6">
        <f t="shared" si="187"/>
        <v>0.52358594760470412</v>
      </c>
      <c r="V1289" s="6" t="str">
        <f t="shared" si="188"/>
        <v>Needs Check</v>
      </c>
    </row>
    <row r="1290" spans="1:22" x14ac:dyDescent="0.25">
      <c r="A1290" t="s">
        <v>21</v>
      </c>
      <c r="B1290" s="5">
        <v>45207</v>
      </c>
      <c r="C1290">
        <v>0</v>
      </c>
      <c r="D1290">
        <v>0</v>
      </c>
      <c r="E1290">
        <v>0</v>
      </c>
      <c r="F1290">
        <v>0</v>
      </c>
      <c r="H1290">
        <v>0</v>
      </c>
      <c r="I1290">
        <v>0</v>
      </c>
      <c r="J1290">
        <v>0</v>
      </c>
      <c r="K1290">
        <v>0</v>
      </c>
      <c r="L1290">
        <f t="shared" si="180"/>
        <v>41</v>
      </c>
      <c r="M1290">
        <f t="shared" si="181"/>
        <v>452.59999999999991</v>
      </c>
      <c r="N1290">
        <f t="shared" si="182"/>
        <v>2</v>
      </c>
      <c r="O1290">
        <f>IFERROR(E1290 / VLOOKUP(A1290, Baselines!A:B, 2, FALSE) * 100, 0)</f>
        <v>0</v>
      </c>
      <c r="P1290" s="6">
        <f t="shared" si="183"/>
        <v>0</v>
      </c>
      <c r="Q1290">
        <f t="shared" si="184"/>
        <v>95.474000000000004</v>
      </c>
      <c r="R1290" s="6">
        <f t="shared" si="185"/>
        <v>0.95474000000000003</v>
      </c>
      <c r="S1290">
        <f t="shared" si="186"/>
        <v>0.94</v>
      </c>
      <c r="T1290">
        <f>COUNTIF($A$2:$A1290,A1290)-1</f>
        <v>40</v>
      </c>
      <c r="U1290" s="6">
        <f t="shared" si="187"/>
        <v>0</v>
      </c>
      <c r="V1290" s="6" t="str">
        <f t="shared" si="188"/>
        <v>Critical</v>
      </c>
    </row>
    <row r="1291" spans="1:22" x14ac:dyDescent="0.25">
      <c r="A1291" t="s">
        <v>21</v>
      </c>
      <c r="B1291" s="5">
        <v>45214</v>
      </c>
      <c r="C1291">
        <v>6</v>
      </c>
      <c r="D1291">
        <v>9</v>
      </c>
      <c r="E1291">
        <v>38.799999999999997</v>
      </c>
      <c r="F1291">
        <v>0</v>
      </c>
      <c r="H1291">
        <v>0</v>
      </c>
      <c r="I1291">
        <v>0</v>
      </c>
      <c r="J1291">
        <v>0</v>
      </c>
      <c r="K1291">
        <v>143.04</v>
      </c>
      <c r="L1291">
        <f t="shared" si="180"/>
        <v>42</v>
      </c>
      <c r="M1291">
        <f t="shared" si="181"/>
        <v>461.59999999999991</v>
      </c>
      <c r="N1291">
        <f t="shared" si="182"/>
        <v>2</v>
      </c>
      <c r="O1291">
        <f>IFERROR(E1291 / VLOOKUP(A1291, Baselines!A:B, 2, FALSE) * 100, 0)</f>
        <v>131.27421555252388</v>
      </c>
      <c r="P1291" s="6">
        <f t="shared" si="183"/>
        <v>0.72552459902075028</v>
      </c>
      <c r="Q1291">
        <f t="shared" si="184"/>
        <v>95.384</v>
      </c>
      <c r="R1291" s="6">
        <f t="shared" si="185"/>
        <v>0.95384000000000002</v>
      </c>
      <c r="S1291">
        <f t="shared" si="186"/>
        <v>0.94</v>
      </c>
      <c r="T1291">
        <f>COUNTIF($A$2:$A1291,A1291)-1</f>
        <v>41</v>
      </c>
      <c r="U1291" s="6">
        <f t="shared" si="187"/>
        <v>0.65051232051815533</v>
      </c>
      <c r="V1291" s="6" t="str">
        <f t="shared" si="188"/>
        <v>Needs Check</v>
      </c>
    </row>
    <row r="1292" spans="1:22" x14ac:dyDescent="0.25">
      <c r="A1292" t="s">
        <v>21</v>
      </c>
      <c r="B1292" s="5">
        <v>45221</v>
      </c>
      <c r="C1292">
        <v>7</v>
      </c>
      <c r="D1292">
        <v>33.6</v>
      </c>
      <c r="E1292">
        <v>23.8</v>
      </c>
      <c r="F1292">
        <v>0</v>
      </c>
      <c r="H1292">
        <v>0</v>
      </c>
      <c r="I1292">
        <v>0</v>
      </c>
      <c r="J1292">
        <v>0</v>
      </c>
      <c r="K1292">
        <v>345.53</v>
      </c>
      <c r="L1292">
        <f t="shared" si="180"/>
        <v>43</v>
      </c>
      <c r="M1292">
        <f t="shared" si="181"/>
        <v>495.19999999999993</v>
      </c>
      <c r="N1292">
        <f t="shared" si="182"/>
        <v>2</v>
      </c>
      <c r="O1292">
        <f>IFERROR(E1292 / VLOOKUP(A1292, Baselines!A:B, 2, FALSE) * 100, 0)</f>
        <v>80.52387448840382</v>
      </c>
      <c r="P1292" s="6">
        <f t="shared" si="183"/>
        <v>0.44503828496633652</v>
      </c>
      <c r="Q1292">
        <f t="shared" si="184"/>
        <v>95.048000000000002</v>
      </c>
      <c r="R1292" s="6">
        <f t="shared" si="185"/>
        <v>0.95047999999999999</v>
      </c>
      <c r="S1292">
        <f t="shared" si="186"/>
        <v>0.94</v>
      </c>
      <c r="T1292">
        <f>COUNTIF($A$2:$A1292,A1292)-1</f>
        <v>42</v>
      </c>
      <c r="U1292" s="6">
        <f t="shared" si="187"/>
        <v>0.39761998974911528</v>
      </c>
      <c r="V1292" s="6" t="str">
        <f t="shared" si="188"/>
        <v>Needs Check</v>
      </c>
    </row>
    <row r="1293" spans="1:22" x14ac:dyDescent="0.25">
      <c r="A1293" t="s">
        <v>21</v>
      </c>
      <c r="B1293" s="5">
        <v>45228</v>
      </c>
      <c r="C1293">
        <v>3</v>
      </c>
      <c r="D1293">
        <v>16.5</v>
      </c>
      <c r="E1293">
        <v>15.9</v>
      </c>
      <c r="F1293">
        <v>0</v>
      </c>
      <c r="H1293">
        <v>0</v>
      </c>
      <c r="I1293">
        <v>0</v>
      </c>
      <c r="J1293">
        <v>0</v>
      </c>
      <c r="K1293">
        <v>284.13</v>
      </c>
      <c r="L1293">
        <f t="shared" si="180"/>
        <v>44</v>
      </c>
      <c r="M1293">
        <f t="shared" si="181"/>
        <v>511.69999999999993</v>
      </c>
      <c r="N1293">
        <f t="shared" si="182"/>
        <v>2</v>
      </c>
      <c r="O1293">
        <f>IFERROR(E1293 / VLOOKUP(A1293, Baselines!A:B, 2, FALSE) * 100, 0)</f>
        <v>53.795361527967266</v>
      </c>
      <c r="P1293" s="6">
        <f t="shared" si="183"/>
        <v>0.29731549289767861</v>
      </c>
      <c r="Q1293">
        <f t="shared" si="184"/>
        <v>94.88300000000001</v>
      </c>
      <c r="R1293" s="6">
        <f t="shared" si="185"/>
        <v>0.94883000000000006</v>
      </c>
      <c r="S1293">
        <f t="shared" si="186"/>
        <v>0.94</v>
      </c>
      <c r="T1293">
        <f>COUNTIF($A$2:$A1293,A1293)-1</f>
        <v>43</v>
      </c>
      <c r="U1293" s="6">
        <f t="shared" si="187"/>
        <v>0.26517574757853812</v>
      </c>
      <c r="V1293" s="6" t="str">
        <f t="shared" si="188"/>
        <v>Critical</v>
      </c>
    </row>
    <row r="1294" spans="1:22" x14ac:dyDescent="0.25">
      <c r="A1294" t="s">
        <v>21</v>
      </c>
      <c r="B1294" s="5">
        <v>45235</v>
      </c>
      <c r="C1294">
        <v>3</v>
      </c>
      <c r="D1294">
        <v>12.9</v>
      </c>
      <c r="E1294">
        <v>17.600000000000001</v>
      </c>
      <c r="F1294">
        <v>0</v>
      </c>
      <c r="H1294">
        <v>0</v>
      </c>
      <c r="I1294">
        <v>0</v>
      </c>
      <c r="J1294">
        <v>0</v>
      </c>
      <c r="K1294">
        <v>64.78</v>
      </c>
      <c r="L1294">
        <f t="shared" si="180"/>
        <v>45</v>
      </c>
      <c r="M1294">
        <f t="shared" si="181"/>
        <v>524.59999999999991</v>
      </c>
      <c r="N1294">
        <f t="shared" si="182"/>
        <v>2</v>
      </c>
      <c r="O1294">
        <f>IFERROR(E1294 / VLOOKUP(A1294, Baselines!A:B, 2, FALSE) * 100, 0)</f>
        <v>59.547066848567539</v>
      </c>
      <c r="P1294" s="6">
        <f t="shared" si="183"/>
        <v>0.3291039418238455</v>
      </c>
      <c r="Q1294">
        <f t="shared" si="184"/>
        <v>94.754000000000005</v>
      </c>
      <c r="R1294" s="6">
        <f t="shared" si="185"/>
        <v>0.94754000000000005</v>
      </c>
      <c r="S1294">
        <f t="shared" si="186"/>
        <v>0.94</v>
      </c>
      <c r="T1294">
        <f>COUNTIF($A$2:$A1294,A1294)-1</f>
        <v>44</v>
      </c>
      <c r="U1294" s="6">
        <f t="shared" si="187"/>
        <v>0.29312880009362058</v>
      </c>
      <c r="V1294" s="6" t="str">
        <f t="shared" si="188"/>
        <v>Critical</v>
      </c>
    </row>
    <row r="1295" spans="1:22" x14ac:dyDescent="0.25">
      <c r="A1295" t="s">
        <v>21</v>
      </c>
      <c r="B1295" s="5">
        <v>45242</v>
      </c>
      <c r="C1295">
        <v>5</v>
      </c>
      <c r="D1295">
        <v>26</v>
      </c>
      <c r="E1295">
        <v>37.6</v>
      </c>
      <c r="F1295">
        <v>0</v>
      </c>
      <c r="H1295">
        <v>0</v>
      </c>
      <c r="I1295">
        <v>0</v>
      </c>
      <c r="J1295">
        <v>0</v>
      </c>
      <c r="K1295">
        <v>216.6</v>
      </c>
      <c r="L1295">
        <f t="shared" si="180"/>
        <v>46</v>
      </c>
      <c r="M1295">
        <f t="shared" si="181"/>
        <v>550.59999999999991</v>
      </c>
      <c r="N1295">
        <f t="shared" si="182"/>
        <v>2</v>
      </c>
      <c r="O1295">
        <f>IFERROR(E1295 / VLOOKUP(A1295, Baselines!A:B, 2, FALSE) * 100, 0)</f>
        <v>127.21418826739428</v>
      </c>
      <c r="P1295" s="6">
        <f t="shared" si="183"/>
        <v>0.70308569389639719</v>
      </c>
      <c r="Q1295">
        <f t="shared" si="184"/>
        <v>94.494</v>
      </c>
      <c r="R1295" s="6">
        <f t="shared" si="185"/>
        <v>0.94494</v>
      </c>
      <c r="S1295">
        <f t="shared" si="186"/>
        <v>0.94</v>
      </c>
      <c r="T1295">
        <f>COUNTIF($A$2:$A1295,A1295)-1</f>
        <v>45</v>
      </c>
      <c r="U1295" s="6">
        <f t="shared" si="187"/>
        <v>0.62451136785503381</v>
      </c>
      <c r="V1295" s="6" t="str">
        <f t="shared" si="188"/>
        <v>Needs Check</v>
      </c>
    </row>
    <row r="1296" spans="1:22" x14ac:dyDescent="0.25">
      <c r="A1296" t="s">
        <v>21</v>
      </c>
      <c r="B1296" s="5">
        <v>45249</v>
      </c>
      <c r="C1296">
        <v>5</v>
      </c>
      <c r="D1296">
        <v>8.5</v>
      </c>
      <c r="E1296">
        <v>19.100000000000001</v>
      </c>
      <c r="F1296">
        <v>0</v>
      </c>
      <c r="H1296">
        <v>0</v>
      </c>
      <c r="I1296">
        <v>0</v>
      </c>
      <c r="J1296">
        <v>0</v>
      </c>
      <c r="K1296">
        <v>166.43</v>
      </c>
      <c r="L1296">
        <f t="shared" si="180"/>
        <v>47</v>
      </c>
      <c r="M1296">
        <f t="shared" si="181"/>
        <v>559.09999999999991</v>
      </c>
      <c r="N1296">
        <f t="shared" si="182"/>
        <v>2</v>
      </c>
      <c r="O1296">
        <f>IFERROR(E1296 / VLOOKUP(A1296, Baselines!A:B, 2, FALSE) * 100, 0)</f>
        <v>64.622100954979544</v>
      </c>
      <c r="P1296" s="6">
        <f t="shared" si="183"/>
        <v>0.3571525732292869</v>
      </c>
      <c r="Q1296">
        <f t="shared" si="184"/>
        <v>94.408999999999992</v>
      </c>
      <c r="R1296" s="6">
        <f t="shared" si="185"/>
        <v>0.94408999999999987</v>
      </c>
      <c r="S1296">
        <f t="shared" si="186"/>
        <v>0.94</v>
      </c>
      <c r="T1296">
        <f>COUNTIF($A$2:$A1296,A1296)-1</f>
        <v>46</v>
      </c>
      <c r="U1296" s="6">
        <f t="shared" si="187"/>
        <v>0.31695312248843516</v>
      </c>
      <c r="V1296" s="6" t="str">
        <f t="shared" si="188"/>
        <v>Needs Check</v>
      </c>
    </row>
    <row r="1297" spans="1:22" x14ac:dyDescent="0.25">
      <c r="A1297" t="s">
        <v>21</v>
      </c>
      <c r="B1297" s="5">
        <v>45256</v>
      </c>
      <c r="C1297">
        <v>7</v>
      </c>
      <c r="D1297">
        <v>18.899999999999999</v>
      </c>
      <c r="E1297">
        <v>46.3</v>
      </c>
      <c r="F1297">
        <v>0</v>
      </c>
      <c r="H1297">
        <v>0</v>
      </c>
      <c r="I1297">
        <v>0</v>
      </c>
      <c r="J1297">
        <v>0</v>
      </c>
      <c r="K1297">
        <v>239.5</v>
      </c>
      <c r="L1297">
        <f t="shared" si="180"/>
        <v>48</v>
      </c>
      <c r="M1297">
        <f t="shared" si="181"/>
        <v>577.99999999999989</v>
      </c>
      <c r="N1297">
        <f t="shared" si="182"/>
        <v>2</v>
      </c>
      <c r="O1297">
        <f>IFERROR(E1297 / VLOOKUP(A1297, Baselines!A:B, 2, FALSE) * 100, 0)</f>
        <v>156.64938608458391</v>
      </c>
      <c r="P1297" s="6">
        <f t="shared" si="183"/>
        <v>0.86576775604795719</v>
      </c>
      <c r="Q1297">
        <f t="shared" si="184"/>
        <v>94.22</v>
      </c>
      <c r="R1297" s="6">
        <f t="shared" si="185"/>
        <v>0.94220000000000004</v>
      </c>
      <c r="S1297">
        <f t="shared" si="186"/>
        <v>0.94</v>
      </c>
      <c r="T1297">
        <f>COUNTIF($A$2:$A1297,A1297)-1</f>
        <v>47</v>
      </c>
      <c r="U1297" s="6">
        <f t="shared" si="187"/>
        <v>0.76678279696348217</v>
      </c>
      <c r="V1297" s="6" t="str">
        <f t="shared" si="188"/>
        <v>Good</v>
      </c>
    </row>
    <row r="1298" spans="1:22" x14ac:dyDescent="0.25">
      <c r="A1298" t="s">
        <v>21</v>
      </c>
      <c r="B1298" s="5">
        <v>45263</v>
      </c>
      <c r="C1298">
        <v>6</v>
      </c>
      <c r="D1298">
        <v>22.8</v>
      </c>
      <c r="E1298">
        <v>41.5</v>
      </c>
      <c r="F1298">
        <v>0</v>
      </c>
      <c r="H1298">
        <v>0</v>
      </c>
      <c r="I1298">
        <v>0</v>
      </c>
      <c r="J1298">
        <v>0</v>
      </c>
      <c r="K1298">
        <v>168.17</v>
      </c>
      <c r="L1298">
        <f t="shared" si="180"/>
        <v>49</v>
      </c>
      <c r="M1298">
        <f t="shared" si="181"/>
        <v>600.79999999999984</v>
      </c>
      <c r="N1298">
        <f t="shared" si="182"/>
        <v>2</v>
      </c>
      <c r="O1298">
        <f>IFERROR(E1298 / VLOOKUP(A1298, Baselines!A:B, 2, FALSE) * 100, 0)</f>
        <v>140.40927694406548</v>
      </c>
      <c r="P1298" s="6">
        <f t="shared" si="183"/>
        <v>0.77601213555054471</v>
      </c>
      <c r="Q1298">
        <f t="shared" si="184"/>
        <v>93.992000000000004</v>
      </c>
      <c r="R1298" s="6">
        <f t="shared" si="185"/>
        <v>0.93992000000000009</v>
      </c>
      <c r="S1298">
        <f t="shared" si="186"/>
        <v>0.94</v>
      </c>
      <c r="T1298">
        <f>COUNTIF($A$2:$A1298,A1298)-1</f>
        <v>48</v>
      </c>
      <c r="U1298" s="6">
        <f t="shared" si="187"/>
        <v>0.68562596685986787</v>
      </c>
      <c r="V1298" s="6" t="str">
        <f t="shared" si="188"/>
        <v>Needs Check</v>
      </c>
    </row>
    <row r="1299" spans="1:22" x14ac:dyDescent="0.25">
      <c r="A1299" t="s">
        <v>21</v>
      </c>
      <c r="B1299" s="5">
        <v>45270</v>
      </c>
      <c r="C1299">
        <v>3</v>
      </c>
      <c r="D1299">
        <v>7.8000000000000007</v>
      </c>
      <c r="E1299">
        <v>13.9</v>
      </c>
      <c r="F1299">
        <v>0</v>
      </c>
      <c r="H1299">
        <v>0</v>
      </c>
      <c r="I1299">
        <v>0</v>
      </c>
      <c r="J1299">
        <v>0</v>
      </c>
      <c r="K1299">
        <v>50.67</v>
      </c>
      <c r="L1299">
        <f t="shared" si="180"/>
        <v>50</v>
      </c>
      <c r="M1299">
        <f t="shared" si="181"/>
        <v>608.5999999999998</v>
      </c>
      <c r="N1299">
        <f t="shared" si="182"/>
        <v>2</v>
      </c>
      <c r="O1299">
        <f>IFERROR(E1299 / VLOOKUP(A1299, Baselines!A:B, 2, FALSE) * 100, 0)</f>
        <v>47.028649386084588</v>
      </c>
      <c r="P1299" s="6">
        <f t="shared" si="183"/>
        <v>0.25991731769042342</v>
      </c>
      <c r="Q1299">
        <f t="shared" si="184"/>
        <v>93.914000000000001</v>
      </c>
      <c r="R1299" s="6">
        <f t="shared" si="185"/>
        <v>0.93913999999999997</v>
      </c>
      <c r="S1299">
        <f t="shared" si="186"/>
        <v>0.94</v>
      </c>
      <c r="T1299">
        <f>COUNTIF($A$2:$A1299,A1299)-1</f>
        <v>49</v>
      </c>
      <c r="U1299" s="6">
        <f t="shared" si="187"/>
        <v>0.22945282475163717</v>
      </c>
      <c r="V1299" s="6" t="str">
        <f t="shared" si="188"/>
        <v>Critical</v>
      </c>
    </row>
    <row r="1300" spans="1:22" x14ac:dyDescent="0.25">
      <c r="A1300" t="s">
        <v>21</v>
      </c>
      <c r="B1300" s="5">
        <v>45277</v>
      </c>
      <c r="C1300">
        <v>3</v>
      </c>
      <c r="D1300">
        <v>16.2</v>
      </c>
      <c r="E1300">
        <v>32.299999999999997</v>
      </c>
      <c r="F1300">
        <v>0</v>
      </c>
      <c r="H1300">
        <v>0</v>
      </c>
      <c r="I1300">
        <v>0</v>
      </c>
      <c r="J1300">
        <v>0</v>
      </c>
      <c r="K1300">
        <v>252.58</v>
      </c>
      <c r="L1300">
        <f t="shared" si="180"/>
        <v>51</v>
      </c>
      <c r="M1300">
        <f t="shared" si="181"/>
        <v>624.79999999999984</v>
      </c>
      <c r="N1300">
        <f t="shared" si="182"/>
        <v>2</v>
      </c>
      <c r="O1300">
        <f>IFERROR(E1300 / VLOOKUP(A1300, Baselines!A:B, 2, FALSE) * 100, 0)</f>
        <v>109.28240109140519</v>
      </c>
      <c r="P1300" s="6">
        <f t="shared" si="183"/>
        <v>0.60398052959717097</v>
      </c>
      <c r="Q1300">
        <f t="shared" si="184"/>
        <v>93.751999999999995</v>
      </c>
      <c r="R1300" s="6">
        <f t="shared" si="185"/>
        <v>0.93751999999999991</v>
      </c>
      <c r="S1300">
        <f t="shared" si="186"/>
        <v>0.94</v>
      </c>
      <c r="T1300">
        <f>COUNTIF($A$2:$A1300,A1300)-1</f>
        <v>50</v>
      </c>
      <c r="U1300" s="6">
        <f t="shared" si="187"/>
        <v>0.53226919654146321</v>
      </c>
      <c r="V1300" s="6" t="str">
        <f t="shared" si="188"/>
        <v>Needs Check</v>
      </c>
    </row>
    <row r="1301" spans="1:22" x14ac:dyDescent="0.25">
      <c r="A1301" t="s">
        <v>21</v>
      </c>
      <c r="B1301" s="5">
        <v>45284</v>
      </c>
      <c r="C1301">
        <v>7</v>
      </c>
      <c r="D1301">
        <v>29.4</v>
      </c>
      <c r="E1301">
        <v>43.7</v>
      </c>
      <c r="F1301">
        <v>0</v>
      </c>
      <c r="H1301">
        <v>0</v>
      </c>
      <c r="I1301">
        <v>0</v>
      </c>
      <c r="J1301">
        <v>0</v>
      </c>
      <c r="K1301">
        <v>262.60000000000002</v>
      </c>
      <c r="L1301">
        <f t="shared" si="180"/>
        <v>52</v>
      </c>
      <c r="M1301">
        <f t="shared" si="181"/>
        <v>654.19999999999982</v>
      </c>
      <c r="N1301">
        <f t="shared" si="182"/>
        <v>2</v>
      </c>
      <c r="O1301">
        <f>IFERROR(E1301 / VLOOKUP(A1301, Baselines!A:B, 2, FALSE) * 100, 0)</f>
        <v>147.85266030013645</v>
      </c>
      <c r="P1301" s="6">
        <f t="shared" si="183"/>
        <v>0.81715012827852551</v>
      </c>
      <c r="Q1301">
        <f t="shared" si="184"/>
        <v>93.457999999999998</v>
      </c>
      <c r="R1301" s="6">
        <f t="shared" si="185"/>
        <v>0.93457999999999997</v>
      </c>
      <c r="S1301">
        <f t="shared" si="186"/>
        <v>0.94</v>
      </c>
      <c r="T1301">
        <f>COUNTIF($A$2:$A1301,A1301)-1</f>
        <v>51</v>
      </c>
      <c r="U1301" s="6">
        <f t="shared" si="187"/>
        <v>0.71787063687335162</v>
      </c>
      <c r="V1301" s="6" t="str">
        <f t="shared" si="188"/>
        <v>Good</v>
      </c>
    </row>
    <row r="1302" spans="1:22" x14ac:dyDescent="0.25">
      <c r="A1302" t="s">
        <v>21</v>
      </c>
      <c r="B1302" s="5">
        <v>45291</v>
      </c>
      <c r="C1302">
        <v>4</v>
      </c>
      <c r="D1302">
        <v>19.2</v>
      </c>
      <c r="E1302">
        <v>29.1</v>
      </c>
      <c r="F1302">
        <v>0</v>
      </c>
      <c r="H1302">
        <v>0</v>
      </c>
      <c r="I1302">
        <v>0</v>
      </c>
      <c r="J1302">
        <v>0</v>
      </c>
      <c r="K1302">
        <v>133.72999999999999</v>
      </c>
      <c r="L1302">
        <f t="shared" si="180"/>
        <v>53</v>
      </c>
      <c r="M1302">
        <f t="shared" si="181"/>
        <v>673.39999999999986</v>
      </c>
      <c r="N1302">
        <f t="shared" si="182"/>
        <v>2</v>
      </c>
      <c r="O1302">
        <f>IFERROR(E1302 / VLOOKUP(A1302, Baselines!A:B, 2, FALSE) * 100, 0)</f>
        <v>98.455661664392906</v>
      </c>
      <c r="P1302" s="6">
        <f t="shared" si="183"/>
        <v>0.54414344926556268</v>
      </c>
      <c r="Q1302">
        <f t="shared" si="184"/>
        <v>93.266000000000005</v>
      </c>
      <c r="R1302" s="6">
        <f t="shared" si="185"/>
        <v>0.93266000000000004</v>
      </c>
      <c r="S1302">
        <f t="shared" si="186"/>
        <v>0.94</v>
      </c>
      <c r="T1302">
        <f>COUNTIF($A$2:$A1302,A1302)-1</f>
        <v>52</v>
      </c>
      <c r="U1302" s="6">
        <f t="shared" si="187"/>
        <v>0.47705077962849851</v>
      </c>
      <c r="V1302" s="6" t="str">
        <f t="shared" si="188"/>
        <v>Needs Check</v>
      </c>
    </row>
    <row r="1303" spans="1:22" x14ac:dyDescent="0.25">
      <c r="A1303" t="s">
        <v>21</v>
      </c>
      <c r="B1303" s="5">
        <v>45298</v>
      </c>
      <c r="C1303">
        <v>3</v>
      </c>
      <c r="D1303">
        <v>17.7</v>
      </c>
      <c r="E1303">
        <v>48.6</v>
      </c>
      <c r="F1303">
        <v>0</v>
      </c>
      <c r="H1303">
        <v>0</v>
      </c>
      <c r="I1303">
        <v>0</v>
      </c>
      <c r="J1303">
        <v>0</v>
      </c>
      <c r="K1303">
        <v>126.1</v>
      </c>
      <c r="L1303">
        <f t="shared" si="180"/>
        <v>54</v>
      </c>
      <c r="M1303">
        <f t="shared" si="181"/>
        <v>691.09999999999991</v>
      </c>
      <c r="N1303">
        <f t="shared" si="182"/>
        <v>2</v>
      </c>
      <c r="O1303">
        <f>IFERROR(E1303 / VLOOKUP(A1303, Baselines!A:B, 2, FALSE) * 100, 0)</f>
        <v>164.43110504774899</v>
      </c>
      <c r="P1303" s="6">
        <f t="shared" si="183"/>
        <v>0.90877565753630063</v>
      </c>
      <c r="Q1303">
        <f t="shared" si="184"/>
        <v>93.088999999999999</v>
      </c>
      <c r="R1303" s="6">
        <f t="shared" si="185"/>
        <v>0.93089</v>
      </c>
      <c r="S1303">
        <f t="shared" si="186"/>
        <v>0.94</v>
      </c>
      <c r="T1303">
        <f>COUNTIF($A$2:$A1303,A1303)-1</f>
        <v>53</v>
      </c>
      <c r="U1303" s="6">
        <f t="shared" si="187"/>
        <v>0.79521196153332885</v>
      </c>
      <c r="V1303" s="6" t="str">
        <f t="shared" si="188"/>
        <v>Good</v>
      </c>
    </row>
    <row r="1304" spans="1:22" x14ac:dyDescent="0.25">
      <c r="A1304" t="s">
        <v>21</v>
      </c>
      <c r="B1304" s="5">
        <v>45305</v>
      </c>
      <c r="C1304">
        <v>2</v>
      </c>
      <c r="D1304">
        <v>11.2</v>
      </c>
      <c r="E1304">
        <v>30.3</v>
      </c>
      <c r="F1304">
        <v>0</v>
      </c>
      <c r="H1304">
        <v>0</v>
      </c>
      <c r="I1304">
        <v>0</v>
      </c>
      <c r="J1304">
        <v>0</v>
      </c>
      <c r="K1304">
        <v>105.06</v>
      </c>
      <c r="L1304">
        <f t="shared" si="180"/>
        <v>55</v>
      </c>
      <c r="M1304">
        <f t="shared" si="181"/>
        <v>702.3</v>
      </c>
      <c r="N1304">
        <f t="shared" si="182"/>
        <v>2</v>
      </c>
      <c r="O1304">
        <f>IFERROR(E1304 / VLOOKUP(A1304, Baselines!A:B, 2, FALSE) * 100, 0)</f>
        <v>102.51568894952253</v>
      </c>
      <c r="P1304" s="6">
        <f t="shared" si="183"/>
        <v>0.56658235438991589</v>
      </c>
      <c r="Q1304">
        <f t="shared" si="184"/>
        <v>92.977000000000004</v>
      </c>
      <c r="R1304" s="6">
        <f t="shared" si="185"/>
        <v>0.92976999999999999</v>
      </c>
      <c r="S1304">
        <f t="shared" si="186"/>
        <v>0.94</v>
      </c>
      <c r="T1304">
        <f>COUNTIF($A$2:$A1304,A1304)-1</f>
        <v>54</v>
      </c>
      <c r="U1304" s="6">
        <f t="shared" si="187"/>
        <v>0.49518379910264537</v>
      </c>
      <c r="V1304" s="6" t="str">
        <f t="shared" si="188"/>
        <v>Needs Check</v>
      </c>
    </row>
    <row r="1305" spans="1:22" x14ac:dyDescent="0.25">
      <c r="A1305" t="s">
        <v>21</v>
      </c>
      <c r="B1305" s="5">
        <v>45312</v>
      </c>
      <c r="C1305">
        <v>2</v>
      </c>
      <c r="D1305">
        <v>4.8</v>
      </c>
      <c r="E1305">
        <v>49.6</v>
      </c>
      <c r="F1305">
        <v>0</v>
      </c>
      <c r="H1305">
        <v>0</v>
      </c>
      <c r="I1305">
        <v>0</v>
      </c>
      <c r="J1305">
        <v>0</v>
      </c>
      <c r="K1305">
        <v>75.650000000000006</v>
      </c>
      <c r="L1305">
        <f t="shared" si="180"/>
        <v>56</v>
      </c>
      <c r="M1305">
        <f t="shared" si="181"/>
        <v>707.09999999999991</v>
      </c>
      <c r="N1305">
        <f t="shared" si="182"/>
        <v>2</v>
      </c>
      <c r="O1305">
        <f>IFERROR(E1305 / VLOOKUP(A1305, Baselines!A:B, 2, FALSE) * 100, 0)</f>
        <v>167.8144611186903</v>
      </c>
      <c r="P1305" s="6">
        <f t="shared" si="183"/>
        <v>0.92747474513992811</v>
      </c>
      <c r="Q1305">
        <f t="shared" si="184"/>
        <v>92.929000000000002</v>
      </c>
      <c r="R1305" s="6">
        <f t="shared" si="185"/>
        <v>0.92929000000000006</v>
      </c>
      <c r="S1305">
        <f t="shared" si="186"/>
        <v>0.94</v>
      </c>
      <c r="T1305">
        <f>COUNTIF($A$2:$A1305,A1305)-1</f>
        <v>55</v>
      </c>
      <c r="U1305" s="6">
        <f t="shared" si="187"/>
        <v>0.81017942555641875</v>
      </c>
      <c r="V1305" s="6" t="str">
        <f t="shared" si="188"/>
        <v>Good</v>
      </c>
    </row>
    <row r="1306" spans="1:22" x14ac:dyDescent="0.25">
      <c r="A1306" t="s">
        <v>21</v>
      </c>
      <c r="B1306" s="5">
        <v>45319</v>
      </c>
      <c r="C1306">
        <v>2</v>
      </c>
      <c r="D1306">
        <v>3</v>
      </c>
      <c r="E1306">
        <v>48.3</v>
      </c>
      <c r="F1306">
        <v>0</v>
      </c>
      <c r="H1306">
        <v>0</v>
      </c>
      <c r="I1306">
        <v>0</v>
      </c>
      <c r="J1306">
        <v>0</v>
      </c>
      <c r="K1306">
        <v>51.95</v>
      </c>
      <c r="L1306">
        <f t="shared" si="180"/>
        <v>57</v>
      </c>
      <c r="M1306">
        <f t="shared" si="181"/>
        <v>710.09999999999991</v>
      </c>
      <c r="N1306">
        <f t="shared" si="182"/>
        <v>2</v>
      </c>
      <c r="O1306">
        <f>IFERROR(E1306 / VLOOKUP(A1306, Baselines!A:B, 2, FALSE) * 100, 0)</f>
        <v>163.41609822646657</v>
      </c>
      <c r="P1306" s="6">
        <f t="shared" si="183"/>
        <v>0.90316593125521227</v>
      </c>
      <c r="Q1306">
        <f t="shared" si="184"/>
        <v>92.899000000000001</v>
      </c>
      <c r="R1306" s="6">
        <f t="shared" si="185"/>
        <v>0.92898999999999998</v>
      </c>
      <c r="S1306">
        <f t="shared" si="186"/>
        <v>0.94</v>
      </c>
      <c r="T1306">
        <f>COUNTIF($A$2:$A1306,A1306)-1</f>
        <v>56</v>
      </c>
      <c r="U1306" s="6">
        <f t="shared" si="187"/>
        <v>0.78869019136817287</v>
      </c>
      <c r="V1306" s="6" t="str">
        <f t="shared" si="188"/>
        <v>Good</v>
      </c>
    </row>
    <row r="1307" spans="1:22" x14ac:dyDescent="0.25">
      <c r="A1307" t="s">
        <v>21</v>
      </c>
      <c r="B1307" s="5">
        <v>45326</v>
      </c>
      <c r="C1307">
        <v>5</v>
      </c>
      <c r="D1307">
        <v>8.5</v>
      </c>
      <c r="E1307">
        <v>36.200000000000003</v>
      </c>
      <c r="F1307">
        <v>0</v>
      </c>
      <c r="H1307">
        <v>0</v>
      </c>
      <c r="I1307">
        <v>0</v>
      </c>
      <c r="J1307">
        <v>0</v>
      </c>
      <c r="K1307">
        <v>156.88</v>
      </c>
      <c r="L1307">
        <f t="shared" si="180"/>
        <v>58</v>
      </c>
      <c r="M1307">
        <f t="shared" si="181"/>
        <v>718.59999999999991</v>
      </c>
      <c r="N1307">
        <f t="shared" si="182"/>
        <v>2</v>
      </c>
      <c r="O1307">
        <f>IFERROR(E1307 / VLOOKUP(A1307, Baselines!A:B, 2, FALSE) * 100, 0)</f>
        <v>122.47748976807642</v>
      </c>
      <c r="P1307" s="6">
        <f t="shared" si="183"/>
        <v>0.67690697125131871</v>
      </c>
      <c r="Q1307">
        <f t="shared" si="184"/>
        <v>92.813999999999993</v>
      </c>
      <c r="R1307" s="6">
        <f t="shared" si="185"/>
        <v>0.92813999999999997</v>
      </c>
      <c r="S1307">
        <f t="shared" si="186"/>
        <v>0.94</v>
      </c>
      <c r="T1307">
        <f>COUNTIF($A$2:$A1307,A1307)-1</f>
        <v>57</v>
      </c>
      <c r="U1307" s="6">
        <f t="shared" si="187"/>
        <v>0.59056857011936692</v>
      </c>
      <c r="V1307" s="6" t="str">
        <f t="shared" si="188"/>
        <v>Needs Check</v>
      </c>
    </row>
    <row r="1308" spans="1:22" x14ac:dyDescent="0.25">
      <c r="A1308" t="s">
        <v>21</v>
      </c>
      <c r="B1308" s="5">
        <v>45333</v>
      </c>
      <c r="C1308">
        <v>7</v>
      </c>
      <c r="D1308">
        <v>37.1</v>
      </c>
      <c r="E1308">
        <v>19.8</v>
      </c>
      <c r="F1308">
        <v>0</v>
      </c>
      <c r="H1308">
        <v>0</v>
      </c>
      <c r="I1308">
        <v>0</v>
      </c>
      <c r="J1308">
        <v>0</v>
      </c>
      <c r="K1308">
        <v>216.34</v>
      </c>
      <c r="L1308">
        <f t="shared" si="180"/>
        <v>59</v>
      </c>
      <c r="M1308">
        <f t="shared" si="181"/>
        <v>755.69999999999993</v>
      </c>
      <c r="N1308">
        <f t="shared" si="182"/>
        <v>2</v>
      </c>
      <c r="O1308">
        <f>IFERROR(E1308 / VLOOKUP(A1308, Baselines!A:B, 2, FALSE) * 100, 0)</f>
        <v>66.990450204638478</v>
      </c>
      <c r="P1308" s="6">
        <f t="shared" si="183"/>
        <v>0.37024193455182619</v>
      </c>
      <c r="Q1308">
        <f t="shared" si="184"/>
        <v>92.442999999999998</v>
      </c>
      <c r="R1308" s="6">
        <f t="shared" si="185"/>
        <v>0.92442999999999997</v>
      </c>
      <c r="S1308">
        <f t="shared" si="186"/>
        <v>0.94</v>
      </c>
      <c r="T1308">
        <f>COUNTIF($A$2:$A1308,A1308)-1</f>
        <v>58</v>
      </c>
      <c r="U1308" s="6">
        <f t="shared" si="187"/>
        <v>0.32172698646428</v>
      </c>
      <c r="V1308" s="6" t="str">
        <f t="shared" si="188"/>
        <v>Needs Check</v>
      </c>
    </row>
    <row r="1309" spans="1:22" x14ac:dyDescent="0.25">
      <c r="A1309" t="s">
        <v>21</v>
      </c>
      <c r="B1309" s="5">
        <v>45340</v>
      </c>
      <c r="C1309">
        <v>6</v>
      </c>
      <c r="D1309">
        <v>25.8</v>
      </c>
      <c r="E1309">
        <v>29.7</v>
      </c>
      <c r="F1309">
        <v>0</v>
      </c>
      <c r="H1309">
        <v>0</v>
      </c>
      <c r="I1309">
        <v>0</v>
      </c>
      <c r="J1309">
        <v>0</v>
      </c>
      <c r="K1309">
        <v>316.91000000000003</v>
      </c>
      <c r="L1309">
        <f t="shared" si="180"/>
        <v>60</v>
      </c>
      <c r="M1309">
        <f t="shared" si="181"/>
        <v>781.49999999999989</v>
      </c>
      <c r="N1309">
        <f t="shared" si="182"/>
        <v>2</v>
      </c>
      <c r="O1309">
        <f>IFERROR(E1309 / VLOOKUP(A1309, Baselines!A:B, 2, FALSE) * 100, 0)</f>
        <v>100.48567530695772</v>
      </c>
      <c r="P1309" s="6">
        <f t="shared" si="183"/>
        <v>0.55536290182773929</v>
      </c>
      <c r="Q1309">
        <f t="shared" si="184"/>
        <v>92.185000000000002</v>
      </c>
      <c r="R1309" s="6">
        <f t="shared" si="185"/>
        <v>0.92185000000000006</v>
      </c>
      <c r="S1309">
        <f t="shared" si="186"/>
        <v>0.94</v>
      </c>
      <c r="T1309">
        <f>COUNTIF($A$2:$A1309,A1309)-1</f>
        <v>59</v>
      </c>
      <c r="U1309" s="6">
        <f t="shared" si="187"/>
        <v>0.48124361358690743</v>
      </c>
      <c r="V1309" s="6" t="str">
        <f t="shared" si="188"/>
        <v>Needs Check</v>
      </c>
    </row>
    <row r="1310" spans="1:22" x14ac:dyDescent="0.25">
      <c r="A1310" t="s">
        <v>21</v>
      </c>
      <c r="B1310" s="5">
        <v>45347</v>
      </c>
      <c r="C1310">
        <v>5</v>
      </c>
      <c r="D1310">
        <v>9</v>
      </c>
      <c r="E1310">
        <v>32.4</v>
      </c>
      <c r="F1310">
        <v>0</v>
      </c>
      <c r="H1310">
        <v>0</v>
      </c>
      <c r="I1310">
        <v>0</v>
      </c>
      <c r="J1310">
        <v>0</v>
      </c>
      <c r="K1310">
        <v>120.83</v>
      </c>
      <c r="L1310">
        <f t="shared" si="180"/>
        <v>61</v>
      </c>
      <c r="M1310">
        <f t="shared" si="181"/>
        <v>790.49999999999989</v>
      </c>
      <c r="N1310">
        <f t="shared" si="182"/>
        <v>2</v>
      </c>
      <c r="O1310">
        <f>IFERROR(E1310 / VLOOKUP(A1310, Baselines!A:B, 2, FALSE) * 100, 0)</f>
        <v>109.62073669849931</v>
      </c>
      <c r="P1310" s="6">
        <f t="shared" si="183"/>
        <v>0.60585043835753372</v>
      </c>
      <c r="Q1310">
        <f t="shared" si="184"/>
        <v>92.094999999999999</v>
      </c>
      <c r="R1310" s="6">
        <f t="shared" si="185"/>
        <v>0.92094999999999994</v>
      </c>
      <c r="S1310">
        <f t="shared" si="186"/>
        <v>0.94</v>
      </c>
      <c r="T1310">
        <f>COUNTIF($A$2:$A1310,A1310)-1</f>
        <v>60</v>
      </c>
      <c r="U1310" s="6">
        <f t="shared" si="187"/>
        <v>0.52448048353304844</v>
      </c>
      <c r="V1310" s="6" t="str">
        <f t="shared" si="188"/>
        <v>Needs Check</v>
      </c>
    </row>
    <row r="1311" spans="1:22" x14ac:dyDescent="0.25">
      <c r="A1311" t="s">
        <v>21</v>
      </c>
      <c r="B1311" s="5">
        <v>45354</v>
      </c>
      <c r="C1311">
        <v>2</v>
      </c>
      <c r="D1311">
        <v>1.2</v>
      </c>
      <c r="E1311">
        <v>36.4</v>
      </c>
      <c r="F1311">
        <v>0</v>
      </c>
      <c r="H1311">
        <v>0</v>
      </c>
      <c r="I1311">
        <v>0</v>
      </c>
      <c r="J1311">
        <v>0</v>
      </c>
      <c r="K1311">
        <v>13.22</v>
      </c>
      <c r="L1311">
        <f t="shared" si="180"/>
        <v>62</v>
      </c>
      <c r="M1311">
        <f t="shared" si="181"/>
        <v>791.69999999999993</v>
      </c>
      <c r="N1311">
        <f t="shared" si="182"/>
        <v>2</v>
      </c>
      <c r="O1311">
        <f>IFERROR(E1311 / VLOOKUP(A1311, Baselines!A:B, 2, FALSE) * 100, 0)</f>
        <v>123.15416098226466</v>
      </c>
      <c r="P1311" s="6">
        <f t="shared" si="183"/>
        <v>0.68064678877204399</v>
      </c>
      <c r="Q1311">
        <f t="shared" si="184"/>
        <v>92.082999999999998</v>
      </c>
      <c r="R1311" s="6">
        <f t="shared" si="185"/>
        <v>0.92083000000000004</v>
      </c>
      <c r="S1311">
        <f t="shared" si="186"/>
        <v>0.94</v>
      </c>
      <c r="T1311">
        <f>COUNTIF($A$2:$A1311,A1311)-1</f>
        <v>61</v>
      </c>
      <c r="U1311" s="6">
        <f t="shared" si="187"/>
        <v>0.58915438355466365</v>
      </c>
      <c r="V1311" s="6" t="str">
        <f t="shared" si="188"/>
        <v>Needs Check</v>
      </c>
    </row>
    <row r="1312" spans="1:22" x14ac:dyDescent="0.25">
      <c r="A1312" t="s">
        <v>21</v>
      </c>
      <c r="B1312" s="5">
        <v>45361</v>
      </c>
      <c r="C1312">
        <v>0</v>
      </c>
      <c r="D1312">
        <v>0</v>
      </c>
      <c r="E1312">
        <v>0</v>
      </c>
      <c r="F1312">
        <v>0</v>
      </c>
      <c r="H1312">
        <v>0</v>
      </c>
      <c r="I1312">
        <v>0</v>
      </c>
      <c r="J1312">
        <v>0</v>
      </c>
      <c r="K1312">
        <v>0</v>
      </c>
      <c r="L1312">
        <f t="shared" si="180"/>
        <v>63</v>
      </c>
      <c r="M1312">
        <f t="shared" si="181"/>
        <v>791.69999999999993</v>
      </c>
      <c r="N1312">
        <f t="shared" si="182"/>
        <v>2</v>
      </c>
      <c r="O1312">
        <f>IFERROR(E1312 / VLOOKUP(A1312, Baselines!A:B, 2, FALSE) * 100, 0)</f>
        <v>0</v>
      </c>
      <c r="P1312" s="6">
        <f t="shared" si="183"/>
        <v>0</v>
      </c>
      <c r="Q1312">
        <f t="shared" si="184"/>
        <v>92.082999999999998</v>
      </c>
      <c r="R1312" s="6">
        <f t="shared" si="185"/>
        <v>0.92083000000000004</v>
      </c>
      <c r="S1312">
        <f t="shared" si="186"/>
        <v>0.94</v>
      </c>
      <c r="T1312">
        <f>COUNTIF($A$2:$A1312,A1312)-1</f>
        <v>62</v>
      </c>
      <c r="U1312" s="6">
        <f t="shared" si="187"/>
        <v>0</v>
      </c>
      <c r="V1312" s="6" t="str">
        <f t="shared" si="188"/>
        <v>Critical</v>
      </c>
    </row>
    <row r="1313" spans="1:22" x14ac:dyDescent="0.25">
      <c r="A1313" t="s">
        <v>21</v>
      </c>
      <c r="B1313" s="5">
        <v>45368</v>
      </c>
      <c r="C1313">
        <v>5</v>
      </c>
      <c r="D1313">
        <v>13</v>
      </c>
      <c r="E1313">
        <v>22.6</v>
      </c>
      <c r="F1313">
        <v>0</v>
      </c>
      <c r="H1313">
        <v>0</v>
      </c>
      <c r="I1313">
        <v>0</v>
      </c>
      <c r="J1313">
        <v>0</v>
      </c>
      <c r="K1313">
        <v>135.5</v>
      </c>
      <c r="L1313">
        <f t="shared" si="180"/>
        <v>64</v>
      </c>
      <c r="M1313">
        <f t="shared" si="181"/>
        <v>804.69999999999993</v>
      </c>
      <c r="N1313">
        <f t="shared" si="182"/>
        <v>2</v>
      </c>
      <c r="O1313">
        <f>IFERROR(E1313 / VLOOKUP(A1313, Baselines!A:B, 2, FALSE) * 100, 0)</f>
        <v>76.463847203274227</v>
      </c>
      <c r="P1313" s="6">
        <f t="shared" si="183"/>
        <v>0.42259937984198348</v>
      </c>
      <c r="Q1313">
        <f t="shared" si="184"/>
        <v>91.953000000000003</v>
      </c>
      <c r="R1313" s="6">
        <f t="shared" si="185"/>
        <v>0.91953000000000007</v>
      </c>
      <c r="S1313">
        <f t="shared" si="186"/>
        <v>0.94</v>
      </c>
      <c r="T1313">
        <f>COUNTIF($A$2:$A1313,A1313)-1</f>
        <v>63</v>
      </c>
      <c r="U1313" s="6">
        <f t="shared" si="187"/>
        <v>0.3652772392813331</v>
      </c>
      <c r="V1313" s="6" t="str">
        <f t="shared" si="188"/>
        <v>Needs Check</v>
      </c>
    </row>
    <row r="1314" spans="1:22" x14ac:dyDescent="0.25">
      <c r="A1314" t="s">
        <v>21</v>
      </c>
      <c r="B1314" s="5">
        <v>45375</v>
      </c>
      <c r="C1314">
        <v>4</v>
      </c>
      <c r="D1314">
        <v>14.4</v>
      </c>
      <c r="E1314">
        <v>42</v>
      </c>
      <c r="F1314">
        <v>0</v>
      </c>
      <c r="H1314">
        <v>0</v>
      </c>
      <c r="I1314">
        <v>0</v>
      </c>
      <c r="J1314">
        <v>0</v>
      </c>
      <c r="K1314">
        <v>151.55000000000001</v>
      </c>
      <c r="L1314">
        <f t="shared" si="180"/>
        <v>65</v>
      </c>
      <c r="M1314">
        <f t="shared" si="181"/>
        <v>819.09999999999991</v>
      </c>
      <c r="N1314">
        <f t="shared" si="182"/>
        <v>2</v>
      </c>
      <c r="O1314">
        <f>IFERROR(E1314 / VLOOKUP(A1314, Baselines!A:B, 2, FALSE) * 100, 0)</f>
        <v>142.10095497953617</v>
      </c>
      <c r="P1314" s="6">
        <f t="shared" si="183"/>
        <v>0.78536167935235857</v>
      </c>
      <c r="Q1314">
        <f t="shared" si="184"/>
        <v>91.808999999999997</v>
      </c>
      <c r="R1314" s="6">
        <f t="shared" si="185"/>
        <v>0.91808999999999996</v>
      </c>
      <c r="S1314">
        <f t="shared" si="186"/>
        <v>0.94</v>
      </c>
      <c r="T1314">
        <f>COUNTIF($A$2:$A1314,A1314)-1</f>
        <v>64</v>
      </c>
      <c r="U1314" s="6">
        <f t="shared" si="187"/>
        <v>0.67777074194481035</v>
      </c>
      <c r="V1314" s="6" t="str">
        <f t="shared" si="188"/>
        <v>Needs Check</v>
      </c>
    </row>
    <row r="1315" spans="1:22" x14ac:dyDescent="0.25">
      <c r="A1315" t="s">
        <v>21</v>
      </c>
      <c r="B1315" s="5">
        <v>45382</v>
      </c>
      <c r="C1315">
        <v>6</v>
      </c>
      <c r="D1315">
        <v>35.400000000000013</v>
      </c>
      <c r="E1315">
        <v>20.7</v>
      </c>
      <c r="F1315">
        <v>1</v>
      </c>
      <c r="G1315" t="s">
        <v>24</v>
      </c>
      <c r="H1315">
        <v>408</v>
      </c>
      <c r="I1315">
        <v>0</v>
      </c>
      <c r="J1315">
        <v>0</v>
      </c>
      <c r="K1315">
        <v>185.98</v>
      </c>
      <c r="L1315">
        <f t="shared" si="180"/>
        <v>66</v>
      </c>
      <c r="M1315">
        <f t="shared" si="181"/>
        <v>854.49999999999989</v>
      </c>
      <c r="N1315">
        <f t="shared" si="182"/>
        <v>2</v>
      </c>
      <c r="O1315">
        <f>IFERROR(E1315 / VLOOKUP(A1315, Baselines!A:B, 2, FALSE) * 100, 0)</f>
        <v>70.035470668485672</v>
      </c>
      <c r="P1315" s="6">
        <f t="shared" si="183"/>
        <v>0.38707111339509098</v>
      </c>
      <c r="Q1315">
        <f t="shared" si="184"/>
        <v>91.454999999999998</v>
      </c>
      <c r="R1315" s="6">
        <f t="shared" si="185"/>
        <v>0.91454999999999997</v>
      </c>
      <c r="S1315">
        <f t="shared" si="186"/>
        <v>0.94</v>
      </c>
      <c r="T1315">
        <f>COUNTIF($A$2:$A1315,A1315)-1</f>
        <v>65</v>
      </c>
      <c r="U1315" s="6">
        <f t="shared" si="187"/>
        <v>0.3327561335501516</v>
      </c>
      <c r="V1315" s="6" t="str">
        <f t="shared" si="188"/>
        <v>Needs Check</v>
      </c>
    </row>
    <row r="1316" spans="1:22" x14ac:dyDescent="0.25">
      <c r="A1316" t="s">
        <v>21</v>
      </c>
      <c r="B1316" s="5">
        <v>45389</v>
      </c>
      <c r="C1316">
        <v>1</v>
      </c>
      <c r="D1316">
        <v>3.7</v>
      </c>
      <c r="E1316">
        <v>25</v>
      </c>
      <c r="F1316">
        <v>0</v>
      </c>
      <c r="H1316">
        <v>0</v>
      </c>
      <c r="I1316">
        <v>0</v>
      </c>
      <c r="J1316">
        <v>0</v>
      </c>
      <c r="K1316">
        <v>43.52</v>
      </c>
      <c r="L1316">
        <f t="shared" si="180"/>
        <v>67</v>
      </c>
      <c r="M1316">
        <f t="shared" si="181"/>
        <v>858.19999999999993</v>
      </c>
      <c r="N1316">
        <f t="shared" si="182"/>
        <v>2</v>
      </c>
      <c r="O1316">
        <f>IFERROR(E1316 / VLOOKUP(A1316, Baselines!A:B, 2, FALSE) * 100, 0)</f>
        <v>84.583901773533427</v>
      </c>
      <c r="P1316" s="6">
        <f t="shared" si="183"/>
        <v>0.46747719009068961</v>
      </c>
      <c r="Q1316">
        <f t="shared" si="184"/>
        <v>91.418000000000006</v>
      </c>
      <c r="R1316" s="6">
        <f t="shared" si="185"/>
        <v>0.9141800000000001</v>
      </c>
      <c r="S1316">
        <f t="shared" si="186"/>
        <v>0.94</v>
      </c>
      <c r="T1316">
        <f>COUNTIF($A$2:$A1316,A1316)-1</f>
        <v>66</v>
      </c>
      <c r="U1316" s="6">
        <f t="shared" si="187"/>
        <v>0.40171679977888025</v>
      </c>
      <c r="V1316" s="6" t="str">
        <f t="shared" si="188"/>
        <v>Needs Check</v>
      </c>
    </row>
    <row r="1317" spans="1:22" x14ac:dyDescent="0.25">
      <c r="A1317" t="s">
        <v>21</v>
      </c>
      <c r="B1317" s="5">
        <v>45396</v>
      </c>
      <c r="C1317">
        <v>7</v>
      </c>
      <c r="D1317">
        <v>17.5</v>
      </c>
      <c r="E1317">
        <v>17.399999999999999</v>
      </c>
      <c r="F1317">
        <v>0</v>
      </c>
      <c r="H1317">
        <v>0</v>
      </c>
      <c r="I1317">
        <v>1</v>
      </c>
      <c r="J1317">
        <v>2</v>
      </c>
      <c r="K1317">
        <v>92.27</v>
      </c>
      <c r="L1317">
        <f t="shared" si="180"/>
        <v>68</v>
      </c>
      <c r="M1317">
        <f t="shared" si="181"/>
        <v>875.69999999999993</v>
      </c>
      <c r="N1317">
        <f t="shared" si="182"/>
        <v>3</v>
      </c>
      <c r="O1317">
        <f>IFERROR(E1317 / VLOOKUP(A1317, Baselines!A:B, 2, FALSE) * 100, 0)</f>
        <v>58.870395634379257</v>
      </c>
      <c r="P1317" s="6">
        <f t="shared" si="183"/>
        <v>0.32536412430311995</v>
      </c>
      <c r="Q1317">
        <f t="shared" si="184"/>
        <v>91.242999999999995</v>
      </c>
      <c r="R1317" s="6">
        <f t="shared" si="185"/>
        <v>0.91242999999999996</v>
      </c>
      <c r="S1317">
        <f t="shared" si="186"/>
        <v>0.91</v>
      </c>
      <c r="T1317">
        <f>COUNTIF($A$2:$A1317,A1317)-1</f>
        <v>67</v>
      </c>
      <c r="U1317" s="6">
        <f t="shared" si="187"/>
        <v>0.27015350902348512</v>
      </c>
      <c r="V1317" s="6" t="str">
        <f t="shared" si="188"/>
        <v>Critical</v>
      </c>
    </row>
    <row r="1318" spans="1:22" x14ac:dyDescent="0.25">
      <c r="A1318" t="s">
        <v>21</v>
      </c>
      <c r="B1318" s="5">
        <v>45403</v>
      </c>
      <c r="C1318">
        <v>2</v>
      </c>
      <c r="D1318">
        <v>5.8</v>
      </c>
      <c r="E1318">
        <v>16.3</v>
      </c>
      <c r="F1318">
        <v>1</v>
      </c>
      <c r="G1318" t="s">
        <v>24</v>
      </c>
      <c r="H1318">
        <v>880.19</v>
      </c>
      <c r="I1318">
        <v>0</v>
      </c>
      <c r="J1318">
        <v>0</v>
      </c>
      <c r="K1318">
        <v>40.83</v>
      </c>
      <c r="L1318">
        <f t="shared" si="180"/>
        <v>69</v>
      </c>
      <c r="M1318">
        <f t="shared" si="181"/>
        <v>881.49999999999989</v>
      </c>
      <c r="N1318">
        <f t="shared" si="182"/>
        <v>3</v>
      </c>
      <c r="O1318">
        <f>IFERROR(E1318 / VLOOKUP(A1318, Baselines!A:B, 2, FALSE) * 100, 0)</f>
        <v>55.148703956343802</v>
      </c>
      <c r="P1318" s="6">
        <f t="shared" si="183"/>
        <v>0.30479512793912966</v>
      </c>
      <c r="Q1318">
        <f t="shared" si="184"/>
        <v>91.185000000000002</v>
      </c>
      <c r="R1318" s="6">
        <f t="shared" si="185"/>
        <v>0.91185000000000005</v>
      </c>
      <c r="S1318">
        <f t="shared" si="186"/>
        <v>0.91</v>
      </c>
      <c r="T1318">
        <f>COUNTIF($A$2:$A1318,A1318)-1</f>
        <v>68</v>
      </c>
      <c r="U1318" s="6">
        <f t="shared" si="187"/>
        <v>0.25291396804427885</v>
      </c>
      <c r="V1318" s="6" t="str">
        <f t="shared" si="188"/>
        <v>Critical</v>
      </c>
    </row>
    <row r="1319" spans="1:22" x14ac:dyDescent="0.25">
      <c r="A1319" t="s">
        <v>21</v>
      </c>
      <c r="B1319" s="5">
        <v>45410</v>
      </c>
      <c r="C1319">
        <v>1</v>
      </c>
      <c r="D1319">
        <v>1.3</v>
      </c>
      <c r="E1319">
        <v>12.9</v>
      </c>
      <c r="F1319">
        <v>0</v>
      </c>
      <c r="H1319">
        <v>0</v>
      </c>
      <c r="I1319">
        <v>0</v>
      </c>
      <c r="J1319">
        <v>0</v>
      </c>
      <c r="K1319">
        <v>20.47</v>
      </c>
      <c r="L1319">
        <f t="shared" si="180"/>
        <v>70</v>
      </c>
      <c r="M1319">
        <f t="shared" si="181"/>
        <v>882.79999999999984</v>
      </c>
      <c r="N1319">
        <f t="shared" si="182"/>
        <v>3</v>
      </c>
      <c r="O1319">
        <f>IFERROR(E1319 / VLOOKUP(A1319, Baselines!A:B, 2, FALSE) * 100, 0)</f>
        <v>43.645293315143249</v>
      </c>
      <c r="P1319" s="6">
        <f t="shared" si="183"/>
        <v>0.24121823008679585</v>
      </c>
      <c r="Q1319">
        <f t="shared" si="184"/>
        <v>91.171999999999997</v>
      </c>
      <c r="R1319" s="6">
        <f t="shared" si="185"/>
        <v>0.91171999999999997</v>
      </c>
      <c r="S1319">
        <f t="shared" si="186"/>
        <v>0.91</v>
      </c>
      <c r="T1319">
        <f>COUNTIF($A$2:$A1319,A1319)-1</f>
        <v>69</v>
      </c>
      <c r="U1319" s="6">
        <f t="shared" si="187"/>
        <v>0.20013037110860749</v>
      </c>
      <c r="V1319" s="6" t="str">
        <f t="shared" si="188"/>
        <v>Critical</v>
      </c>
    </row>
    <row r="1320" spans="1:22" x14ac:dyDescent="0.25">
      <c r="A1320" t="s">
        <v>21</v>
      </c>
      <c r="B1320" s="5">
        <v>45417</v>
      </c>
      <c r="C1320">
        <v>6</v>
      </c>
      <c r="D1320">
        <v>18</v>
      </c>
      <c r="E1320">
        <v>32.700000000000003</v>
      </c>
      <c r="F1320">
        <v>0</v>
      </c>
      <c r="H1320">
        <v>0</v>
      </c>
      <c r="I1320">
        <v>1</v>
      </c>
      <c r="J1320">
        <v>5</v>
      </c>
      <c r="K1320">
        <v>218.13</v>
      </c>
      <c r="L1320">
        <f t="shared" si="180"/>
        <v>71</v>
      </c>
      <c r="M1320">
        <f t="shared" si="181"/>
        <v>900.79999999999984</v>
      </c>
      <c r="N1320">
        <f t="shared" si="182"/>
        <v>4</v>
      </c>
      <c r="O1320">
        <f>IFERROR(E1320 / VLOOKUP(A1320, Baselines!A:B, 2, FALSE) * 100, 0)</f>
        <v>110.63574351978174</v>
      </c>
      <c r="P1320" s="6">
        <f t="shared" si="183"/>
        <v>0.61146016463862207</v>
      </c>
      <c r="Q1320">
        <f t="shared" si="184"/>
        <v>90.992000000000004</v>
      </c>
      <c r="R1320" s="6">
        <f t="shared" si="185"/>
        <v>0.90992000000000006</v>
      </c>
      <c r="S1320">
        <f t="shared" si="186"/>
        <v>0.88</v>
      </c>
      <c r="T1320">
        <f>COUNTIF($A$2:$A1320,A1320)-1</f>
        <v>70</v>
      </c>
      <c r="U1320" s="6">
        <f t="shared" si="187"/>
        <v>0.489614253047018</v>
      </c>
      <c r="V1320" s="6" t="str">
        <f t="shared" si="188"/>
        <v>Needs Check</v>
      </c>
    </row>
    <row r="1321" spans="1:22" x14ac:dyDescent="0.25">
      <c r="A1321" t="s">
        <v>21</v>
      </c>
      <c r="B1321" s="5">
        <v>45424</v>
      </c>
      <c r="C1321">
        <v>1</v>
      </c>
      <c r="D1321">
        <v>1.4</v>
      </c>
      <c r="E1321">
        <v>29.6</v>
      </c>
      <c r="F1321">
        <v>0</v>
      </c>
      <c r="H1321">
        <v>0</v>
      </c>
      <c r="I1321">
        <v>0</v>
      </c>
      <c r="J1321">
        <v>0</v>
      </c>
      <c r="K1321">
        <v>19.64</v>
      </c>
      <c r="L1321">
        <f t="shared" si="180"/>
        <v>72</v>
      </c>
      <c r="M1321">
        <f t="shared" si="181"/>
        <v>902.19999999999982</v>
      </c>
      <c r="N1321">
        <f t="shared" si="182"/>
        <v>4</v>
      </c>
      <c r="O1321">
        <f>IFERROR(E1321 / VLOOKUP(A1321, Baselines!A:B, 2, FALSE) * 100, 0)</f>
        <v>100.14733969986358</v>
      </c>
      <c r="P1321" s="6">
        <f t="shared" si="183"/>
        <v>0.55349299306737654</v>
      </c>
      <c r="Q1321">
        <f t="shared" si="184"/>
        <v>90.978000000000009</v>
      </c>
      <c r="R1321" s="6">
        <f t="shared" si="185"/>
        <v>0.90978000000000003</v>
      </c>
      <c r="S1321">
        <f t="shared" si="186"/>
        <v>0.88</v>
      </c>
      <c r="T1321">
        <f>COUNTIF($A$2:$A1321,A1321)-1</f>
        <v>71</v>
      </c>
      <c r="U1321" s="6">
        <f t="shared" si="187"/>
        <v>0.44313003260489731</v>
      </c>
      <c r="V1321" s="6" t="str">
        <f t="shared" si="188"/>
        <v>Needs Check</v>
      </c>
    </row>
    <row r="1322" spans="1:22" x14ac:dyDescent="0.25">
      <c r="A1322" t="s">
        <v>21</v>
      </c>
      <c r="B1322" s="5">
        <v>45431</v>
      </c>
      <c r="C1322">
        <v>2</v>
      </c>
      <c r="D1322">
        <v>2.4</v>
      </c>
      <c r="E1322">
        <v>36.1</v>
      </c>
      <c r="F1322">
        <v>0</v>
      </c>
      <c r="H1322">
        <v>0</v>
      </c>
      <c r="I1322">
        <v>1</v>
      </c>
      <c r="J1322">
        <v>3</v>
      </c>
      <c r="K1322">
        <v>37.04</v>
      </c>
      <c r="L1322">
        <f t="shared" si="180"/>
        <v>73</v>
      </c>
      <c r="M1322">
        <f t="shared" si="181"/>
        <v>904.5999999999998</v>
      </c>
      <c r="N1322">
        <f t="shared" si="182"/>
        <v>5</v>
      </c>
      <c r="O1322">
        <f>IFERROR(E1322 / VLOOKUP(A1322, Baselines!A:B, 2, FALSE) * 100, 0)</f>
        <v>122.13915416098227</v>
      </c>
      <c r="P1322" s="6">
        <f t="shared" si="183"/>
        <v>0.67503706249095585</v>
      </c>
      <c r="Q1322">
        <f t="shared" si="184"/>
        <v>90.954000000000008</v>
      </c>
      <c r="R1322" s="6">
        <f t="shared" si="185"/>
        <v>0.90954000000000013</v>
      </c>
      <c r="S1322">
        <f t="shared" si="186"/>
        <v>0.85</v>
      </c>
      <c r="T1322">
        <f>COUNTIF($A$2:$A1322,A1322)-1</f>
        <v>72</v>
      </c>
      <c r="U1322" s="6">
        <f t="shared" si="187"/>
        <v>0.52187722834532047</v>
      </c>
      <c r="V1322" s="6" t="str">
        <f t="shared" si="188"/>
        <v>Needs Check</v>
      </c>
    </row>
    <row r="1323" spans="1:22" x14ac:dyDescent="0.25">
      <c r="A1323" t="s">
        <v>21</v>
      </c>
      <c r="B1323" s="5">
        <v>45438</v>
      </c>
      <c r="C1323">
        <v>7</v>
      </c>
      <c r="D1323">
        <v>28.7</v>
      </c>
      <c r="E1323">
        <v>26.8</v>
      </c>
      <c r="F1323">
        <v>0</v>
      </c>
      <c r="H1323">
        <v>0</v>
      </c>
      <c r="I1323">
        <v>0</v>
      </c>
      <c r="J1323">
        <v>0</v>
      </c>
      <c r="K1323">
        <v>233.05</v>
      </c>
      <c r="L1323">
        <f t="shared" si="180"/>
        <v>74</v>
      </c>
      <c r="M1323">
        <f t="shared" si="181"/>
        <v>933.29999999999984</v>
      </c>
      <c r="N1323">
        <f t="shared" si="182"/>
        <v>5</v>
      </c>
      <c r="O1323">
        <f>IFERROR(E1323 / VLOOKUP(A1323, Baselines!A:B, 2, FALSE) * 100, 0)</f>
        <v>90.673942701227844</v>
      </c>
      <c r="P1323" s="6">
        <f t="shared" si="183"/>
        <v>0.50113554777721936</v>
      </c>
      <c r="Q1323">
        <f t="shared" si="184"/>
        <v>90.667000000000002</v>
      </c>
      <c r="R1323" s="6">
        <f t="shared" si="185"/>
        <v>0.90666999999999998</v>
      </c>
      <c r="S1323">
        <f t="shared" si="186"/>
        <v>0.85</v>
      </c>
      <c r="T1323">
        <f>COUNTIF($A$2:$A1323,A1323)-1</f>
        <v>73</v>
      </c>
      <c r="U1323" s="6">
        <f t="shared" si="187"/>
        <v>0.38620988203769574</v>
      </c>
      <c r="V1323" s="6" t="str">
        <f t="shared" si="188"/>
        <v>Needs Check</v>
      </c>
    </row>
    <row r="1324" spans="1:22" x14ac:dyDescent="0.25">
      <c r="A1324" t="s">
        <v>21</v>
      </c>
      <c r="B1324" s="5">
        <v>45445</v>
      </c>
      <c r="C1324">
        <v>4</v>
      </c>
      <c r="D1324">
        <v>6.4</v>
      </c>
      <c r="E1324">
        <v>34.1</v>
      </c>
      <c r="F1324">
        <v>0</v>
      </c>
      <c r="H1324">
        <v>0</v>
      </c>
      <c r="I1324">
        <v>0</v>
      </c>
      <c r="J1324">
        <v>0</v>
      </c>
      <c r="K1324">
        <v>61.64</v>
      </c>
      <c r="L1324">
        <f t="shared" si="180"/>
        <v>75</v>
      </c>
      <c r="M1324">
        <f t="shared" si="181"/>
        <v>939.69999999999982</v>
      </c>
      <c r="N1324">
        <f t="shared" si="182"/>
        <v>5</v>
      </c>
      <c r="O1324">
        <f>IFERROR(E1324 / VLOOKUP(A1324, Baselines!A:B, 2, FALSE) * 100, 0)</f>
        <v>115.37244201909959</v>
      </c>
      <c r="P1324" s="6">
        <f t="shared" si="183"/>
        <v>0.63763888728370066</v>
      </c>
      <c r="Q1324">
        <f t="shared" si="184"/>
        <v>90.602999999999994</v>
      </c>
      <c r="R1324" s="6">
        <f t="shared" si="185"/>
        <v>0.90602999999999989</v>
      </c>
      <c r="S1324">
        <f t="shared" si="186"/>
        <v>0.85</v>
      </c>
      <c r="T1324">
        <f>COUNTIF($A$2:$A1324,A1324)-1</f>
        <v>74</v>
      </c>
      <c r="U1324" s="6">
        <f t="shared" si="187"/>
        <v>0.49106196688880355</v>
      </c>
      <c r="V1324" s="6" t="str">
        <f t="shared" si="188"/>
        <v>Needs Check</v>
      </c>
    </row>
    <row r="1325" spans="1:22" x14ac:dyDescent="0.25">
      <c r="A1325" t="s">
        <v>21</v>
      </c>
      <c r="B1325" s="5">
        <v>45452</v>
      </c>
      <c r="C1325">
        <v>0</v>
      </c>
      <c r="D1325">
        <v>0</v>
      </c>
      <c r="E1325">
        <v>0</v>
      </c>
      <c r="F1325">
        <v>0</v>
      </c>
      <c r="H1325">
        <v>0</v>
      </c>
      <c r="I1325">
        <v>0</v>
      </c>
      <c r="J1325">
        <v>0</v>
      </c>
      <c r="K1325">
        <v>0</v>
      </c>
      <c r="L1325">
        <f t="shared" si="180"/>
        <v>76</v>
      </c>
      <c r="M1325">
        <f t="shared" si="181"/>
        <v>939.69999999999982</v>
      </c>
      <c r="N1325">
        <f t="shared" si="182"/>
        <v>5</v>
      </c>
      <c r="O1325">
        <f>IFERROR(E1325 / VLOOKUP(A1325, Baselines!A:B, 2, FALSE) * 100, 0)</f>
        <v>0</v>
      </c>
      <c r="P1325" s="6">
        <f t="shared" si="183"/>
        <v>0</v>
      </c>
      <c r="Q1325">
        <f t="shared" si="184"/>
        <v>90.602999999999994</v>
      </c>
      <c r="R1325" s="6">
        <f t="shared" si="185"/>
        <v>0.90602999999999989</v>
      </c>
      <c r="S1325">
        <f t="shared" si="186"/>
        <v>0.85</v>
      </c>
      <c r="T1325">
        <f>COUNTIF($A$2:$A1325,A1325)-1</f>
        <v>75</v>
      </c>
      <c r="U1325" s="6">
        <f t="shared" si="187"/>
        <v>0</v>
      </c>
      <c r="V1325" s="6" t="str">
        <f t="shared" si="188"/>
        <v>Critical</v>
      </c>
    </row>
    <row r="1326" spans="1:22" x14ac:dyDescent="0.25">
      <c r="A1326" t="s">
        <v>21</v>
      </c>
      <c r="B1326" s="5">
        <v>45459</v>
      </c>
      <c r="C1326">
        <v>1</v>
      </c>
      <c r="D1326">
        <v>1.3</v>
      </c>
      <c r="E1326">
        <v>16.3</v>
      </c>
      <c r="F1326">
        <v>0</v>
      </c>
      <c r="H1326">
        <v>0</v>
      </c>
      <c r="I1326">
        <v>0</v>
      </c>
      <c r="J1326">
        <v>0</v>
      </c>
      <c r="K1326">
        <v>6.96</v>
      </c>
      <c r="L1326">
        <f t="shared" si="180"/>
        <v>77</v>
      </c>
      <c r="M1326">
        <f t="shared" si="181"/>
        <v>940.99999999999977</v>
      </c>
      <c r="N1326">
        <f t="shared" si="182"/>
        <v>5</v>
      </c>
      <c r="O1326">
        <f>IFERROR(E1326 / VLOOKUP(A1326, Baselines!A:B, 2, FALSE) * 100, 0)</f>
        <v>55.148703956343802</v>
      </c>
      <c r="P1326" s="6">
        <f t="shared" si="183"/>
        <v>0.30479512793912966</v>
      </c>
      <c r="Q1326">
        <f t="shared" si="184"/>
        <v>90.59</v>
      </c>
      <c r="R1326" s="6">
        <f t="shared" si="185"/>
        <v>0.90590000000000004</v>
      </c>
      <c r="S1326">
        <f t="shared" si="186"/>
        <v>0.85</v>
      </c>
      <c r="T1326">
        <f>COUNTIF($A$2:$A1326,A1326)-1</f>
        <v>76</v>
      </c>
      <c r="U1326" s="6">
        <f t="shared" si="187"/>
        <v>0.23469682044004891</v>
      </c>
      <c r="V1326" s="6" t="str">
        <f t="shared" si="188"/>
        <v>Critical</v>
      </c>
    </row>
    <row r="1327" spans="1:22" x14ac:dyDescent="0.25">
      <c r="A1327" t="s">
        <v>21</v>
      </c>
      <c r="B1327" s="5">
        <v>45466</v>
      </c>
      <c r="C1327">
        <v>5</v>
      </c>
      <c r="D1327">
        <v>16</v>
      </c>
      <c r="E1327">
        <v>25.1</v>
      </c>
      <c r="F1327">
        <v>0</v>
      </c>
      <c r="H1327">
        <v>0</v>
      </c>
      <c r="I1327">
        <v>0</v>
      </c>
      <c r="J1327">
        <v>0</v>
      </c>
      <c r="K1327">
        <v>189.46</v>
      </c>
      <c r="L1327">
        <f t="shared" si="180"/>
        <v>78</v>
      </c>
      <c r="M1327">
        <f t="shared" si="181"/>
        <v>956.99999999999977</v>
      </c>
      <c r="N1327">
        <f t="shared" si="182"/>
        <v>5</v>
      </c>
      <c r="O1327">
        <f>IFERROR(E1327 / VLOOKUP(A1327, Baselines!A:B, 2, FALSE) * 100, 0)</f>
        <v>84.922237380627564</v>
      </c>
      <c r="P1327" s="6">
        <f t="shared" si="183"/>
        <v>0.46934709885105241</v>
      </c>
      <c r="Q1327">
        <f t="shared" si="184"/>
        <v>90.429999999999993</v>
      </c>
      <c r="R1327" s="6">
        <f t="shared" si="185"/>
        <v>0.90429999999999988</v>
      </c>
      <c r="S1327">
        <f t="shared" si="186"/>
        <v>0.85</v>
      </c>
      <c r="T1327">
        <f>COUNTIF($A$2:$A1327,A1327)-1</f>
        <v>77</v>
      </c>
      <c r="U1327" s="6">
        <f t="shared" si="187"/>
        <v>0.36076599426735562</v>
      </c>
      <c r="V1327" s="6" t="str">
        <f t="shared" si="188"/>
        <v>Needs Check</v>
      </c>
    </row>
    <row r="1328" spans="1:22" x14ac:dyDescent="0.25">
      <c r="A1328" t="s">
        <v>21</v>
      </c>
      <c r="B1328" s="5">
        <v>45473</v>
      </c>
      <c r="C1328">
        <v>4</v>
      </c>
      <c r="D1328">
        <v>12.4</v>
      </c>
      <c r="E1328">
        <v>38.4</v>
      </c>
      <c r="F1328">
        <v>1</v>
      </c>
      <c r="G1328" t="s">
        <v>25</v>
      </c>
      <c r="H1328">
        <v>971.35</v>
      </c>
      <c r="I1328">
        <v>0</v>
      </c>
      <c r="J1328">
        <v>0</v>
      </c>
      <c r="K1328">
        <v>118.95</v>
      </c>
      <c r="L1328">
        <f t="shared" si="180"/>
        <v>79</v>
      </c>
      <c r="M1328">
        <f t="shared" si="181"/>
        <v>969.39999999999975</v>
      </c>
      <c r="N1328">
        <f t="shared" si="182"/>
        <v>5</v>
      </c>
      <c r="O1328">
        <f>IFERROR(E1328 / VLOOKUP(A1328, Baselines!A:B, 2, FALSE) * 100, 0)</f>
        <v>129.92087312414736</v>
      </c>
      <c r="P1328" s="6">
        <f t="shared" si="183"/>
        <v>0.7180449639792994</v>
      </c>
      <c r="Q1328">
        <f t="shared" si="184"/>
        <v>90.305999999999997</v>
      </c>
      <c r="R1328" s="6">
        <f t="shared" si="185"/>
        <v>0.90305999999999997</v>
      </c>
      <c r="S1328">
        <f t="shared" si="186"/>
        <v>0.85</v>
      </c>
      <c r="T1328">
        <f>COUNTIF($A$2:$A1328,A1328)-1</f>
        <v>78</v>
      </c>
      <c r="U1328" s="6">
        <f t="shared" si="187"/>
        <v>0.55117203239547419</v>
      </c>
      <c r="V1328" s="6" t="str">
        <f t="shared" si="188"/>
        <v>Needs Check</v>
      </c>
    </row>
    <row r="1329" spans="1:22" x14ac:dyDescent="0.25">
      <c r="A1329" t="s">
        <v>21</v>
      </c>
      <c r="B1329" s="5">
        <v>45480</v>
      </c>
      <c r="C1329">
        <v>6</v>
      </c>
      <c r="D1329">
        <v>19.2</v>
      </c>
      <c r="E1329">
        <v>21.9</v>
      </c>
      <c r="F1329">
        <v>0</v>
      </c>
      <c r="H1329">
        <v>0</v>
      </c>
      <c r="I1329">
        <v>0</v>
      </c>
      <c r="J1329">
        <v>0</v>
      </c>
      <c r="K1329">
        <v>185.14</v>
      </c>
      <c r="L1329">
        <f t="shared" si="180"/>
        <v>80</v>
      </c>
      <c r="M1329">
        <f t="shared" si="181"/>
        <v>988.5999999999998</v>
      </c>
      <c r="N1329">
        <f t="shared" si="182"/>
        <v>5</v>
      </c>
      <c r="O1329">
        <f>IFERROR(E1329 / VLOOKUP(A1329, Baselines!A:B, 2, FALSE) * 100, 0)</f>
        <v>74.095497953615279</v>
      </c>
      <c r="P1329" s="6">
        <f t="shared" si="183"/>
        <v>0.40951001851944407</v>
      </c>
      <c r="Q1329">
        <f t="shared" si="184"/>
        <v>90.114000000000004</v>
      </c>
      <c r="R1329" s="6">
        <f t="shared" si="185"/>
        <v>0.90114000000000005</v>
      </c>
      <c r="S1329">
        <f t="shared" si="186"/>
        <v>0.85</v>
      </c>
      <c r="T1329">
        <f>COUNTIF($A$2:$A1329,A1329)-1</f>
        <v>79</v>
      </c>
      <c r="U1329" s="6">
        <f t="shared" si="187"/>
        <v>0.31367197937532004</v>
      </c>
      <c r="V1329" s="6" t="str">
        <f t="shared" si="188"/>
        <v>Needs Check</v>
      </c>
    </row>
    <row r="1330" spans="1:22" x14ac:dyDescent="0.25">
      <c r="A1330" t="s">
        <v>21</v>
      </c>
      <c r="B1330" s="5">
        <v>45487</v>
      </c>
      <c r="C1330">
        <v>1</v>
      </c>
      <c r="D1330">
        <v>2.8</v>
      </c>
      <c r="E1330">
        <v>18.100000000000001</v>
      </c>
      <c r="F1330">
        <v>0</v>
      </c>
      <c r="H1330">
        <v>0</v>
      </c>
      <c r="I1330">
        <v>0</v>
      </c>
      <c r="J1330">
        <v>0</v>
      </c>
      <c r="K1330">
        <v>55.61</v>
      </c>
      <c r="L1330">
        <f t="shared" si="180"/>
        <v>81</v>
      </c>
      <c r="M1330">
        <f t="shared" si="181"/>
        <v>991.39999999999975</v>
      </c>
      <c r="N1330">
        <f t="shared" si="182"/>
        <v>5</v>
      </c>
      <c r="O1330">
        <f>IFERROR(E1330 / VLOOKUP(A1330, Baselines!A:B, 2, FALSE) * 100, 0)</f>
        <v>61.238744884038212</v>
      </c>
      <c r="P1330" s="6">
        <f t="shared" si="183"/>
        <v>0.33845348562565936</v>
      </c>
      <c r="Q1330">
        <f t="shared" si="184"/>
        <v>90.085999999999999</v>
      </c>
      <c r="R1330" s="6">
        <f t="shared" si="185"/>
        <v>0.90085999999999999</v>
      </c>
      <c r="S1330">
        <f t="shared" si="186"/>
        <v>0.85</v>
      </c>
      <c r="T1330">
        <f>COUNTIF($A$2:$A1330,A1330)-1</f>
        <v>80</v>
      </c>
      <c r="U1330" s="6">
        <f t="shared" si="187"/>
        <v>0.25916432600162176</v>
      </c>
      <c r="V1330" s="6" t="str">
        <f t="shared" si="188"/>
        <v>Critical</v>
      </c>
    </row>
    <row r="1331" spans="1:22" x14ac:dyDescent="0.25">
      <c r="A1331" t="s">
        <v>21</v>
      </c>
      <c r="B1331" s="5">
        <v>45494</v>
      </c>
      <c r="C1331">
        <v>4</v>
      </c>
      <c r="D1331">
        <v>20.8</v>
      </c>
      <c r="E1331">
        <v>11.3</v>
      </c>
      <c r="F1331">
        <v>0</v>
      </c>
      <c r="H1331">
        <v>0</v>
      </c>
      <c r="I1331">
        <v>0</v>
      </c>
      <c r="J1331">
        <v>0</v>
      </c>
      <c r="K1331">
        <v>322.10000000000002</v>
      </c>
      <c r="L1331">
        <f t="shared" si="180"/>
        <v>82</v>
      </c>
      <c r="M1331">
        <f t="shared" si="181"/>
        <v>1012.1999999999997</v>
      </c>
      <c r="N1331">
        <f t="shared" si="182"/>
        <v>5</v>
      </c>
      <c r="O1331">
        <f>IFERROR(E1331 / VLOOKUP(A1331, Baselines!A:B, 2, FALSE) * 100, 0)</f>
        <v>38.231923601637114</v>
      </c>
      <c r="P1331" s="6">
        <f t="shared" si="183"/>
        <v>0.21129968992099174</v>
      </c>
      <c r="Q1331">
        <f t="shared" si="184"/>
        <v>89.878</v>
      </c>
      <c r="R1331" s="6">
        <f t="shared" si="185"/>
        <v>0.89878000000000002</v>
      </c>
      <c r="S1331">
        <f t="shared" si="186"/>
        <v>0.85</v>
      </c>
      <c r="T1331">
        <f>COUNTIF($A$2:$A1331,A1331)-1</f>
        <v>81</v>
      </c>
      <c r="U1331" s="6">
        <f t="shared" si="187"/>
        <v>0.1614251450111106</v>
      </c>
      <c r="V1331" s="6" t="str">
        <f t="shared" si="188"/>
        <v>Critical</v>
      </c>
    </row>
    <row r="1332" spans="1:22" x14ac:dyDescent="0.25">
      <c r="A1332" t="s">
        <v>21</v>
      </c>
      <c r="B1332" s="5">
        <v>45501</v>
      </c>
      <c r="C1332">
        <v>7</v>
      </c>
      <c r="D1332">
        <v>11.2</v>
      </c>
      <c r="E1332">
        <v>33.6</v>
      </c>
      <c r="F1332">
        <v>0</v>
      </c>
      <c r="H1332">
        <v>0</v>
      </c>
      <c r="I1332">
        <v>0</v>
      </c>
      <c r="J1332">
        <v>0</v>
      </c>
      <c r="K1332">
        <v>127.67</v>
      </c>
      <c r="L1332">
        <f t="shared" si="180"/>
        <v>83</v>
      </c>
      <c r="M1332">
        <f t="shared" si="181"/>
        <v>1023.3999999999997</v>
      </c>
      <c r="N1332">
        <f t="shared" si="182"/>
        <v>5</v>
      </c>
      <c r="O1332">
        <f>IFERROR(E1332 / VLOOKUP(A1332, Baselines!A:B, 2, FALSE) * 100, 0)</f>
        <v>113.68076398362894</v>
      </c>
      <c r="P1332" s="6">
        <f t="shared" si="183"/>
        <v>0.62828934348188692</v>
      </c>
      <c r="Q1332">
        <f t="shared" si="184"/>
        <v>89.766000000000005</v>
      </c>
      <c r="R1332" s="6">
        <f t="shared" si="185"/>
        <v>0.89766000000000001</v>
      </c>
      <c r="S1332">
        <f t="shared" si="186"/>
        <v>0.85</v>
      </c>
      <c r="T1332">
        <f>COUNTIF($A$2:$A1332,A1332)-1</f>
        <v>82</v>
      </c>
      <c r="U1332" s="6">
        <f t="shared" si="187"/>
        <v>0.479391680259458</v>
      </c>
      <c r="V1332" s="6" t="str">
        <f t="shared" si="188"/>
        <v>Needs Check</v>
      </c>
    </row>
    <row r="1333" spans="1:22" x14ac:dyDescent="0.25">
      <c r="A1333" t="s">
        <v>21</v>
      </c>
      <c r="B1333" s="5">
        <v>45508</v>
      </c>
      <c r="C1333">
        <v>2</v>
      </c>
      <c r="D1333">
        <v>11.6</v>
      </c>
      <c r="E1333">
        <v>27.7</v>
      </c>
      <c r="F1333">
        <v>0</v>
      </c>
      <c r="H1333">
        <v>0</v>
      </c>
      <c r="I1333">
        <v>0</v>
      </c>
      <c r="J1333">
        <v>0</v>
      </c>
      <c r="K1333">
        <v>171.11</v>
      </c>
      <c r="L1333">
        <f t="shared" si="180"/>
        <v>84</v>
      </c>
      <c r="M1333">
        <f t="shared" si="181"/>
        <v>1034.9999999999998</v>
      </c>
      <c r="N1333">
        <f t="shared" si="182"/>
        <v>5</v>
      </c>
      <c r="O1333">
        <f>IFERROR(E1333 / VLOOKUP(A1333, Baselines!A:B, 2, FALSE) * 100, 0)</f>
        <v>93.718963165075039</v>
      </c>
      <c r="P1333" s="6">
        <f t="shared" si="183"/>
        <v>0.51796472662048409</v>
      </c>
      <c r="Q1333">
        <f t="shared" si="184"/>
        <v>89.65</v>
      </c>
      <c r="R1333" s="6">
        <f t="shared" si="185"/>
        <v>0.89650000000000007</v>
      </c>
      <c r="S1333">
        <f t="shared" si="186"/>
        <v>0.85</v>
      </c>
      <c r="T1333">
        <f>COUNTIF($A$2:$A1333,A1333)-1</f>
        <v>83</v>
      </c>
      <c r="U1333" s="6">
        <f t="shared" si="187"/>
        <v>0.39470207080297443</v>
      </c>
      <c r="V1333" s="6" t="str">
        <f t="shared" si="188"/>
        <v>Needs Check</v>
      </c>
    </row>
    <row r="1334" spans="1:22" x14ac:dyDescent="0.25">
      <c r="A1334" t="s">
        <v>21</v>
      </c>
      <c r="B1334" s="5">
        <v>45515</v>
      </c>
      <c r="C1334">
        <v>2</v>
      </c>
      <c r="D1334">
        <v>7.2</v>
      </c>
      <c r="E1334">
        <v>25.2</v>
      </c>
      <c r="F1334">
        <v>0</v>
      </c>
      <c r="H1334">
        <v>0</v>
      </c>
      <c r="I1334">
        <v>1</v>
      </c>
      <c r="J1334">
        <v>3</v>
      </c>
      <c r="K1334">
        <v>100.1</v>
      </c>
      <c r="L1334">
        <f t="shared" si="180"/>
        <v>85</v>
      </c>
      <c r="M1334">
        <f t="shared" si="181"/>
        <v>1042.1999999999998</v>
      </c>
      <c r="N1334">
        <f t="shared" si="182"/>
        <v>6</v>
      </c>
      <c r="O1334">
        <f>IFERROR(E1334 / VLOOKUP(A1334, Baselines!A:B, 2, FALSE) * 100, 0)</f>
        <v>85.260572987721702</v>
      </c>
      <c r="P1334" s="6">
        <f t="shared" si="183"/>
        <v>0.47121700761141516</v>
      </c>
      <c r="Q1334">
        <f t="shared" si="184"/>
        <v>89.578000000000003</v>
      </c>
      <c r="R1334" s="6">
        <f t="shared" si="185"/>
        <v>0.89578000000000002</v>
      </c>
      <c r="S1334">
        <f t="shared" si="186"/>
        <v>0.82000000000000006</v>
      </c>
      <c r="T1334">
        <f>COUNTIF($A$2:$A1334,A1334)-1</f>
        <v>84</v>
      </c>
      <c r="U1334" s="6">
        <f t="shared" si="187"/>
        <v>0.34612755228408587</v>
      </c>
      <c r="V1334" s="6" t="str">
        <f t="shared" si="188"/>
        <v>Needs Check</v>
      </c>
    </row>
    <row r="1335" spans="1:22" x14ac:dyDescent="0.25">
      <c r="A1335" t="s">
        <v>21</v>
      </c>
      <c r="B1335" s="5">
        <v>45522</v>
      </c>
      <c r="C1335">
        <v>0</v>
      </c>
      <c r="D1335">
        <v>0</v>
      </c>
      <c r="E1335">
        <v>0</v>
      </c>
      <c r="F1335">
        <v>0</v>
      </c>
      <c r="H1335">
        <v>0</v>
      </c>
      <c r="I1335">
        <v>0</v>
      </c>
      <c r="J1335">
        <v>0</v>
      </c>
      <c r="K1335">
        <v>0</v>
      </c>
      <c r="L1335">
        <f t="shared" si="180"/>
        <v>86</v>
      </c>
      <c r="M1335">
        <f t="shared" si="181"/>
        <v>1042.1999999999998</v>
      </c>
      <c r="N1335">
        <f t="shared" si="182"/>
        <v>6</v>
      </c>
      <c r="O1335">
        <f>IFERROR(E1335 / VLOOKUP(A1335, Baselines!A:B, 2, FALSE) * 100, 0)</f>
        <v>0</v>
      </c>
      <c r="P1335" s="6">
        <f t="shared" si="183"/>
        <v>0</v>
      </c>
      <c r="Q1335">
        <f t="shared" si="184"/>
        <v>89.578000000000003</v>
      </c>
      <c r="R1335" s="6">
        <f t="shared" si="185"/>
        <v>0.89578000000000002</v>
      </c>
      <c r="S1335">
        <f t="shared" si="186"/>
        <v>0.82000000000000006</v>
      </c>
      <c r="T1335">
        <f>COUNTIF($A$2:$A1335,A1335)-1</f>
        <v>85</v>
      </c>
      <c r="U1335" s="6">
        <f t="shared" si="187"/>
        <v>0</v>
      </c>
      <c r="V1335" s="6" t="str">
        <f t="shared" si="188"/>
        <v>Critical</v>
      </c>
    </row>
    <row r="1336" spans="1:22" x14ac:dyDescent="0.25">
      <c r="A1336" t="s">
        <v>21</v>
      </c>
      <c r="B1336" s="5">
        <v>45529</v>
      </c>
      <c r="C1336">
        <v>3</v>
      </c>
      <c r="D1336">
        <v>8.3999999999999986</v>
      </c>
      <c r="E1336">
        <v>19.399999999999999</v>
      </c>
      <c r="F1336">
        <v>1</v>
      </c>
      <c r="G1336" t="s">
        <v>25</v>
      </c>
      <c r="H1336">
        <v>652.66999999999996</v>
      </c>
      <c r="I1336">
        <v>0</v>
      </c>
      <c r="J1336">
        <v>0</v>
      </c>
      <c r="K1336">
        <v>120.22</v>
      </c>
      <c r="L1336">
        <f t="shared" si="180"/>
        <v>87</v>
      </c>
      <c r="M1336">
        <f t="shared" si="181"/>
        <v>1050.5999999999999</v>
      </c>
      <c r="N1336">
        <f t="shared" si="182"/>
        <v>6</v>
      </c>
      <c r="O1336">
        <f>IFERROR(E1336 / VLOOKUP(A1336, Baselines!A:B, 2, FALSE) * 100, 0)</f>
        <v>65.637107776261942</v>
      </c>
      <c r="P1336" s="6">
        <f t="shared" si="183"/>
        <v>0.36276229951037514</v>
      </c>
      <c r="Q1336">
        <f t="shared" si="184"/>
        <v>89.494</v>
      </c>
      <c r="R1336" s="6">
        <f t="shared" si="185"/>
        <v>0.89493999999999996</v>
      </c>
      <c r="S1336">
        <f t="shared" si="186"/>
        <v>0.82000000000000006</v>
      </c>
      <c r="T1336">
        <f>COUNTIF($A$2:$A1336,A1336)-1</f>
        <v>86</v>
      </c>
      <c r="U1336" s="6">
        <f t="shared" si="187"/>
        <v>0.26621340370552843</v>
      </c>
      <c r="V1336" s="6" t="str">
        <f t="shared" si="188"/>
        <v>Critical</v>
      </c>
    </row>
    <row r="1337" spans="1:22" x14ac:dyDescent="0.25">
      <c r="A1337" t="s">
        <v>21</v>
      </c>
      <c r="B1337" s="5">
        <v>45536</v>
      </c>
      <c r="C1337">
        <v>5</v>
      </c>
      <c r="D1337">
        <v>19.5</v>
      </c>
      <c r="E1337">
        <v>23.9</v>
      </c>
      <c r="F1337">
        <v>0</v>
      </c>
      <c r="H1337">
        <v>0</v>
      </c>
      <c r="I1337">
        <v>0</v>
      </c>
      <c r="J1337">
        <v>0</v>
      </c>
      <c r="K1337">
        <v>170.04</v>
      </c>
      <c r="L1337">
        <f t="shared" si="180"/>
        <v>88</v>
      </c>
      <c r="M1337">
        <f t="shared" si="181"/>
        <v>1070.0999999999999</v>
      </c>
      <c r="N1337">
        <f t="shared" si="182"/>
        <v>6</v>
      </c>
      <c r="O1337">
        <f>IFERROR(E1337 / VLOOKUP(A1337, Baselines!A:B, 2, FALSE) * 100, 0)</f>
        <v>80.862210095497957</v>
      </c>
      <c r="P1337" s="6">
        <f t="shared" si="183"/>
        <v>0.44690819372669927</v>
      </c>
      <c r="Q1337">
        <f t="shared" si="184"/>
        <v>89.298999999999992</v>
      </c>
      <c r="R1337" s="6">
        <f t="shared" si="185"/>
        <v>0.89298999999999995</v>
      </c>
      <c r="S1337">
        <f t="shared" si="186"/>
        <v>0.82000000000000006</v>
      </c>
      <c r="T1337">
        <f>COUNTIF($A$2:$A1337,A1337)-1</f>
        <v>87</v>
      </c>
      <c r="U1337" s="6">
        <f t="shared" si="187"/>
        <v>0.32724932929112427</v>
      </c>
      <c r="V1337" s="6" t="str">
        <f t="shared" si="188"/>
        <v>Needs Check</v>
      </c>
    </row>
    <row r="1338" spans="1:22" x14ac:dyDescent="0.25">
      <c r="A1338" t="s">
        <v>21</v>
      </c>
      <c r="B1338" s="5">
        <v>45543</v>
      </c>
      <c r="C1338">
        <v>5</v>
      </c>
      <c r="D1338">
        <v>23</v>
      </c>
      <c r="E1338">
        <v>45</v>
      </c>
      <c r="F1338">
        <v>0</v>
      </c>
      <c r="H1338">
        <v>0</v>
      </c>
      <c r="I1338">
        <v>0</v>
      </c>
      <c r="J1338">
        <v>0</v>
      </c>
      <c r="K1338">
        <v>191.39</v>
      </c>
      <c r="L1338">
        <f t="shared" si="180"/>
        <v>89</v>
      </c>
      <c r="M1338">
        <f t="shared" si="181"/>
        <v>1093.0999999999999</v>
      </c>
      <c r="N1338">
        <f t="shared" si="182"/>
        <v>6</v>
      </c>
      <c r="O1338">
        <f>IFERROR(E1338 / VLOOKUP(A1338, Baselines!A:B, 2, FALSE) * 100, 0)</f>
        <v>152.25102319236018</v>
      </c>
      <c r="P1338" s="6">
        <f t="shared" si="183"/>
        <v>0.84145894216324135</v>
      </c>
      <c r="Q1338">
        <f t="shared" si="184"/>
        <v>89.069000000000003</v>
      </c>
      <c r="R1338" s="6">
        <f t="shared" si="185"/>
        <v>0.89068999999999998</v>
      </c>
      <c r="S1338">
        <f t="shared" si="186"/>
        <v>0.82000000000000006</v>
      </c>
      <c r="T1338">
        <f>COUNTIF($A$2:$A1338,A1338)-1</f>
        <v>88</v>
      </c>
      <c r="U1338" s="6">
        <f t="shared" si="187"/>
        <v>0.61457283346020952</v>
      </c>
      <c r="V1338" s="6" t="str">
        <f t="shared" si="188"/>
        <v>Needs Check</v>
      </c>
    </row>
    <row r="1339" spans="1:22" x14ac:dyDescent="0.25">
      <c r="A1339" t="s">
        <v>21</v>
      </c>
      <c r="B1339" s="5">
        <v>45550</v>
      </c>
      <c r="C1339">
        <v>4</v>
      </c>
      <c r="D1339">
        <v>19.2</v>
      </c>
      <c r="E1339">
        <v>41.7</v>
      </c>
      <c r="F1339">
        <v>0</v>
      </c>
      <c r="H1339">
        <v>0</v>
      </c>
      <c r="I1339">
        <v>0</v>
      </c>
      <c r="J1339">
        <v>0</v>
      </c>
      <c r="K1339">
        <v>259.98</v>
      </c>
      <c r="L1339">
        <f t="shared" si="180"/>
        <v>90</v>
      </c>
      <c r="M1339">
        <f t="shared" si="181"/>
        <v>1112.3</v>
      </c>
      <c r="N1339">
        <f t="shared" si="182"/>
        <v>6</v>
      </c>
      <c r="O1339">
        <f>IFERROR(E1339 / VLOOKUP(A1339, Baselines!A:B, 2, FALSE) * 100, 0)</f>
        <v>141.08594815825376</v>
      </c>
      <c r="P1339" s="6">
        <f t="shared" si="183"/>
        <v>0.77975195307127032</v>
      </c>
      <c r="Q1339">
        <f t="shared" si="184"/>
        <v>88.87700000000001</v>
      </c>
      <c r="R1339" s="6">
        <f t="shared" si="185"/>
        <v>0.88877000000000006</v>
      </c>
      <c r="S1339">
        <f t="shared" si="186"/>
        <v>0.82000000000000006</v>
      </c>
      <c r="T1339">
        <f>COUNTIF($A$2:$A1339,A1339)-1</f>
        <v>89</v>
      </c>
      <c r="U1339" s="6">
        <f t="shared" si="187"/>
        <v>0.56827651753154551</v>
      </c>
      <c r="V1339" s="6" t="str">
        <f t="shared" si="188"/>
        <v>Needs Check</v>
      </c>
    </row>
    <row r="1340" spans="1:22" x14ac:dyDescent="0.25">
      <c r="A1340" t="s">
        <v>21</v>
      </c>
      <c r="B1340" s="5">
        <v>45557</v>
      </c>
      <c r="C1340">
        <v>3</v>
      </c>
      <c r="D1340">
        <v>13.8</v>
      </c>
      <c r="E1340">
        <v>19.7</v>
      </c>
      <c r="F1340">
        <v>0</v>
      </c>
      <c r="H1340">
        <v>0</v>
      </c>
      <c r="I1340">
        <v>0</v>
      </c>
      <c r="J1340">
        <v>0</v>
      </c>
      <c r="K1340">
        <v>126.09</v>
      </c>
      <c r="L1340">
        <f t="shared" si="180"/>
        <v>91</v>
      </c>
      <c r="M1340">
        <f t="shared" si="181"/>
        <v>1126.0999999999999</v>
      </c>
      <c r="N1340">
        <f t="shared" si="182"/>
        <v>6</v>
      </c>
      <c r="O1340">
        <f>IFERROR(E1340 / VLOOKUP(A1340, Baselines!A:B, 2, FALSE) * 100, 0)</f>
        <v>66.65211459754434</v>
      </c>
      <c r="P1340" s="6">
        <f t="shared" si="183"/>
        <v>0.36837202579146344</v>
      </c>
      <c r="Q1340">
        <f t="shared" si="184"/>
        <v>88.739000000000004</v>
      </c>
      <c r="R1340" s="6">
        <f t="shared" si="185"/>
        <v>0.88739000000000001</v>
      </c>
      <c r="S1340">
        <f t="shared" si="186"/>
        <v>0.82000000000000006</v>
      </c>
      <c r="T1340">
        <f>COUNTIF($A$2:$A1340,A1340)-1</f>
        <v>90</v>
      </c>
      <c r="U1340" s="6">
        <f t="shared" si="187"/>
        <v>0.26804951461301119</v>
      </c>
      <c r="V1340" s="6" t="str">
        <f t="shared" si="188"/>
        <v>Critical</v>
      </c>
    </row>
    <row r="1341" spans="1:22" x14ac:dyDescent="0.25">
      <c r="A1341" t="s">
        <v>21</v>
      </c>
      <c r="B1341" s="5">
        <v>45564</v>
      </c>
      <c r="C1341">
        <v>7</v>
      </c>
      <c r="D1341">
        <v>14.7</v>
      </c>
      <c r="E1341">
        <v>33</v>
      </c>
      <c r="F1341">
        <v>0</v>
      </c>
      <c r="H1341">
        <v>0</v>
      </c>
      <c r="I1341">
        <v>0</v>
      </c>
      <c r="J1341">
        <v>0</v>
      </c>
      <c r="K1341">
        <v>77.290000000000006</v>
      </c>
      <c r="L1341">
        <f t="shared" si="180"/>
        <v>92</v>
      </c>
      <c r="M1341">
        <f t="shared" si="181"/>
        <v>1140.8</v>
      </c>
      <c r="N1341">
        <f t="shared" si="182"/>
        <v>6</v>
      </c>
      <c r="O1341">
        <f>IFERROR(E1341 / VLOOKUP(A1341, Baselines!A:B, 2, FALSE) * 100, 0)</f>
        <v>111.65075034106412</v>
      </c>
      <c r="P1341" s="6">
        <f t="shared" si="183"/>
        <v>0.61706989091971032</v>
      </c>
      <c r="Q1341">
        <f t="shared" si="184"/>
        <v>88.591999999999999</v>
      </c>
      <c r="R1341" s="6">
        <f t="shared" si="185"/>
        <v>0.88592000000000004</v>
      </c>
      <c r="S1341">
        <f t="shared" si="186"/>
        <v>0.82000000000000006</v>
      </c>
      <c r="T1341">
        <f>COUNTIF($A$2:$A1341,A1341)-1</f>
        <v>91</v>
      </c>
      <c r="U1341" s="6">
        <f t="shared" si="187"/>
        <v>0.44827313736614366</v>
      </c>
      <c r="V1341" s="6" t="str">
        <f t="shared" si="188"/>
        <v>Needs Check</v>
      </c>
    </row>
    <row r="1342" spans="1:22" x14ac:dyDescent="0.25">
      <c r="A1342" t="s">
        <v>21</v>
      </c>
      <c r="B1342" s="5">
        <v>45571</v>
      </c>
      <c r="C1342">
        <v>2</v>
      </c>
      <c r="D1342">
        <v>2.6</v>
      </c>
      <c r="E1342">
        <v>11.9</v>
      </c>
      <c r="F1342">
        <v>0</v>
      </c>
      <c r="H1342">
        <v>0</v>
      </c>
      <c r="I1342">
        <v>0</v>
      </c>
      <c r="J1342">
        <v>0</v>
      </c>
      <c r="K1342">
        <v>36.61</v>
      </c>
      <c r="L1342">
        <f t="shared" si="180"/>
        <v>93</v>
      </c>
      <c r="M1342">
        <f t="shared" si="181"/>
        <v>1143.3999999999999</v>
      </c>
      <c r="N1342">
        <f t="shared" si="182"/>
        <v>6</v>
      </c>
      <c r="O1342">
        <f>IFERROR(E1342 / VLOOKUP(A1342, Baselines!A:B, 2, FALSE) * 100, 0)</f>
        <v>40.26193724420191</v>
      </c>
      <c r="P1342" s="6">
        <f t="shared" si="183"/>
        <v>0.22251914248316826</v>
      </c>
      <c r="Q1342">
        <f t="shared" si="184"/>
        <v>88.566000000000003</v>
      </c>
      <c r="R1342" s="6">
        <f t="shared" si="185"/>
        <v>0.88566</v>
      </c>
      <c r="S1342">
        <f t="shared" si="186"/>
        <v>0.82000000000000006</v>
      </c>
      <c r="T1342">
        <f>COUNTIF($A$2:$A1342,A1342)-1</f>
        <v>92</v>
      </c>
      <c r="U1342" s="6">
        <f t="shared" si="187"/>
        <v>0.1616025690599471</v>
      </c>
      <c r="V1342" s="6" t="str">
        <f t="shared" si="188"/>
        <v>Critical</v>
      </c>
    </row>
    <row r="1343" spans="1:22" x14ac:dyDescent="0.25">
      <c r="A1343" t="s">
        <v>21</v>
      </c>
      <c r="B1343" s="5">
        <v>45578</v>
      </c>
      <c r="C1343">
        <v>7</v>
      </c>
      <c r="D1343">
        <v>31.5</v>
      </c>
      <c r="E1343">
        <v>18.7</v>
      </c>
      <c r="F1343">
        <v>0</v>
      </c>
      <c r="H1343">
        <v>0</v>
      </c>
      <c r="I1343">
        <v>0</v>
      </c>
      <c r="J1343">
        <v>0</v>
      </c>
      <c r="K1343">
        <v>461.1</v>
      </c>
      <c r="L1343">
        <f t="shared" si="180"/>
        <v>94</v>
      </c>
      <c r="M1343">
        <f t="shared" si="181"/>
        <v>1174.8999999999999</v>
      </c>
      <c r="N1343">
        <f t="shared" si="182"/>
        <v>6</v>
      </c>
      <c r="O1343">
        <f>IFERROR(E1343 / VLOOKUP(A1343, Baselines!A:B, 2, FALSE) * 100, 0)</f>
        <v>63.268758526602994</v>
      </c>
      <c r="P1343" s="6">
        <f t="shared" si="183"/>
        <v>0.34967293818783579</v>
      </c>
      <c r="Q1343">
        <f t="shared" si="184"/>
        <v>88.251000000000005</v>
      </c>
      <c r="R1343" s="6">
        <f t="shared" si="185"/>
        <v>0.88251000000000002</v>
      </c>
      <c r="S1343">
        <f t="shared" si="186"/>
        <v>0.82000000000000006</v>
      </c>
      <c r="T1343">
        <f>COUNTIF($A$2:$A1343,A1343)-1</f>
        <v>93</v>
      </c>
      <c r="U1343" s="6">
        <f t="shared" si="187"/>
        <v>0.25304368903772051</v>
      </c>
      <c r="V1343" s="6" t="str">
        <f t="shared" si="188"/>
        <v>Critical</v>
      </c>
    </row>
    <row r="1344" spans="1:22" x14ac:dyDescent="0.25">
      <c r="A1344" t="s">
        <v>21</v>
      </c>
      <c r="B1344" s="5">
        <v>45585</v>
      </c>
      <c r="C1344">
        <v>4</v>
      </c>
      <c r="D1344">
        <v>4</v>
      </c>
      <c r="E1344">
        <v>16.3</v>
      </c>
      <c r="F1344">
        <v>0</v>
      </c>
      <c r="H1344">
        <v>0</v>
      </c>
      <c r="I1344">
        <v>0</v>
      </c>
      <c r="J1344">
        <v>0</v>
      </c>
      <c r="K1344">
        <v>65.61</v>
      </c>
      <c r="L1344">
        <f t="shared" si="180"/>
        <v>95</v>
      </c>
      <c r="M1344">
        <f t="shared" si="181"/>
        <v>1178.8999999999999</v>
      </c>
      <c r="N1344">
        <f t="shared" si="182"/>
        <v>6</v>
      </c>
      <c r="O1344">
        <f>IFERROR(E1344 / VLOOKUP(A1344, Baselines!A:B, 2, FALSE) * 100, 0)</f>
        <v>55.148703956343802</v>
      </c>
      <c r="P1344" s="6">
        <f t="shared" si="183"/>
        <v>0.30479512793912966</v>
      </c>
      <c r="Q1344">
        <f t="shared" si="184"/>
        <v>88.211000000000013</v>
      </c>
      <c r="R1344" s="6">
        <f t="shared" si="185"/>
        <v>0.88211000000000017</v>
      </c>
      <c r="S1344">
        <f t="shared" si="186"/>
        <v>0.82000000000000006</v>
      </c>
      <c r="T1344">
        <f>COUNTIF($A$2:$A1344,A1344)-1</f>
        <v>94</v>
      </c>
      <c r="U1344" s="6">
        <f t="shared" si="187"/>
        <v>0.2204675208512363</v>
      </c>
      <c r="V1344" s="6" t="str">
        <f t="shared" si="188"/>
        <v>Critical</v>
      </c>
    </row>
    <row r="1345" spans="1:22" x14ac:dyDescent="0.25">
      <c r="A1345" t="s">
        <v>21</v>
      </c>
      <c r="B1345" s="5">
        <v>45592</v>
      </c>
      <c r="C1345">
        <v>7</v>
      </c>
      <c r="D1345">
        <v>8.4</v>
      </c>
      <c r="E1345">
        <v>37.700000000000003</v>
      </c>
      <c r="F1345">
        <v>0</v>
      </c>
      <c r="H1345">
        <v>0</v>
      </c>
      <c r="I1345">
        <v>0</v>
      </c>
      <c r="J1345">
        <v>0</v>
      </c>
      <c r="K1345">
        <v>47.46</v>
      </c>
      <c r="L1345">
        <f t="shared" si="180"/>
        <v>96</v>
      </c>
      <c r="M1345">
        <f t="shared" si="181"/>
        <v>1187.3</v>
      </c>
      <c r="N1345">
        <f t="shared" si="182"/>
        <v>6</v>
      </c>
      <c r="O1345">
        <f>IFERROR(E1345 / VLOOKUP(A1345, Baselines!A:B, 2, FALSE) * 100, 0)</f>
        <v>127.55252387448841</v>
      </c>
      <c r="P1345" s="6">
        <f t="shared" si="183"/>
        <v>0.70495560265675994</v>
      </c>
      <c r="Q1345">
        <f t="shared" si="184"/>
        <v>88.126999999999995</v>
      </c>
      <c r="R1345" s="6">
        <f t="shared" si="185"/>
        <v>0.88127</v>
      </c>
      <c r="S1345">
        <f t="shared" si="186"/>
        <v>0.82000000000000006</v>
      </c>
      <c r="T1345">
        <f>COUNTIF($A$2:$A1345,A1345)-1</f>
        <v>95</v>
      </c>
      <c r="U1345" s="6">
        <f t="shared" si="187"/>
        <v>0.50943010364172481</v>
      </c>
      <c r="V1345" s="6" t="str">
        <f t="shared" si="188"/>
        <v>Needs Check</v>
      </c>
    </row>
    <row r="1346" spans="1:22" x14ac:dyDescent="0.25">
      <c r="A1346" t="s">
        <v>21</v>
      </c>
      <c r="B1346" s="5">
        <v>45599</v>
      </c>
      <c r="C1346">
        <v>5</v>
      </c>
      <c r="D1346">
        <v>11</v>
      </c>
      <c r="E1346">
        <v>44.1</v>
      </c>
      <c r="F1346">
        <v>0</v>
      </c>
      <c r="H1346">
        <v>0</v>
      </c>
      <c r="I1346">
        <v>0</v>
      </c>
      <c r="J1346">
        <v>0</v>
      </c>
      <c r="K1346">
        <v>172.11</v>
      </c>
      <c r="L1346">
        <f t="shared" ref="L1346:L1409" si="189">COUNTIFS($A$2:$A$2000,A1346,$B$2:$B$2000,"&lt;="&amp;B1346)</f>
        <v>97</v>
      </c>
      <c r="M1346">
        <f t="shared" ref="M1346:M1409" si="190">SUMIFS($D$2:$D$1561, $A$2:$A$1561, A1346, $B$2:$B$1561, "&lt;=" &amp; B1346)</f>
        <v>1198.3</v>
      </c>
      <c r="N1346">
        <f t="shared" ref="N1346:N1409" si="191">SUMIFS($I$2:$I$1561, $A$2:$A$1561, A1346, $B$2:$B$1561, "&lt;=" &amp; B1346, $D$2:$D$1561, "&gt;" &amp; 0)</f>
        <v>6</v>
      </c>
      <c r="O1346">
        <f>IFERROR(E1346 / VLOOKUP(A1346, Baselines!A:B, 2, FALSE) * 100, 0)</f>
        <v>149.20600272851297</v>
      </c>
      <c r="P1346" s="6">
        <f t="shared" ref="P1346:P1409" si="192">O1346 / MAX($O$2:$O$1561)</f>
        <v>0.82462976331997651</v>
      </c>
      <c r="Q1346">
        <f t="shared" ref="Q1346:Q1409" si="193">MAX(0, MIN(100, 100*(1 - (M1346/10000))))</f>
        <v>88.016999999999996</v>
      </c>
      <c r="R1346" s="6">
        <f t="shared" ref="R1346:R1409" si="194">Q1346/100</f>
        <v>0.88017000000000001</v>
      </c>
      <c r="S1346">
        <f t="shared" ref="S1346:S1409" si="195">MAX(0, 1 - 0.03 * N1346)</f>
        <v>0.82000000000000006</v>
      </c>
      <c r="T1346">
        <f>COUNTIF($A$2:$A1346,A1346)-1</f>
        <v>96</v>
      </c>
      <c r="U1346" s="6">
        <f t="shared" ref="U1346:U1409" si="196">MAX(0, MIN(1, R1346 * S1346 * P1346))</f>
        <v>0.59516779060070191</v>
      </c>
      <c r="V1346" s="6" t="str">
        <f t="shared" ref="V1346:V1409" si="197">IF(U1346&gt;0.7,"Good",IF(U1346&gt;0.3,"Needs Check","Critical"))</f>
        <v>Needs Check</v>
      </c>
    </row>
    <row r="1347" spans="1:22" x14ac:dyDescent="0.25">
      <c r="A1347" t="s">
        <v>21</v>
      </c>
      <c r="B1347" s="5">
        <v>45606</v>
      </c>
      <c r="C1347">
        <v>6</v>
      </c>
      <c r="D1347">
        <v>15</v>
      </c>
      <c r="E1347">
        <v>28.9</v>
      </c>
      <c r="F1347">
        <v>0</v>
      </c>
      <c r="H1347">
        <v>0</v>
      </c>
      <c r="I1347">
        <v>0</v>
      </c>
      <c r="J1347">
        <v>0</v>
      </c>
      <c r="K1347">
        <v>103.27</v>
      </c>
      <c r="L1347">
        <f t="shared" si="189"/>
        <v>98</v>
      </c>
      <c r="M1347">
        <f t="shared" si="190"/>
        <v>1213.3</v>
      </c>
      <c r="N1347">
        <f t="shared" si="191"/>
        <v>6</v>
      </c>
      <c r="O1347">
        <f>IFERROR(E1347 / VLOOKUP(A1347, Baselines!A:B, 2, FALSE) * 100, 0)</f>
        <v>97.778990450204645</v>
      </c>
      <c r="P1347" s="6">
        <f t="shared" si="192"/>
        <v>0.54040363174483719</v>
      </c>
      <c r="Q1347">
        <f t="shared" si="193"/>
        <v>87.867000000000004</v>
      </c>
      <c r="R1347" s="6">
        <f t="shared" si="194"/>
        <v>0.87867000000000006</v>
      </c>
      <c r="S1347">
        <f t="shared" si="195"/>
        <v>0.82000000000000006</v>
      </c>
      <c r="T1347">
        <f>COUNTIF($A$2:$A1347,A1347)-1</f>
        <v>97</v>
      </c>
      <c r="U1347" s="6">
        <f t="shared" si="196"/>
        <v>0.38936589646629366</v>
      </c>
      <c r="V1347" s="6" t="str">
        <f t="shared" si="197"/>
        <v>Needs Check</v>
      </c>
    </row>
    <row r="1348" spans="1:22" x14ac:dyDescent="0.25">
      <c r="A1348" t="s">
        <v>21</v>
      </c>
      <c r="B1348" s="5">
        <v>45613</v>
      </c>
      <c r="C1348">
        <v>3</v>
      </c>
      <c r="D1348">
        <v>1.8</v>
      </c>
      <c r="E1348">
        <v>22.1</v>
      </c>
      <c r="F1348">
        <v>0</v>
      </c>
      <c r="H1348">
        <v>0</v>
      </c>
      <c r="I1348">
        <v>0</v>
      </c>
      <c r="J1348">
        <v>0</v>
      </c>
      <c r="K1348">
        <v>19.3</v>
      </c>
      <c r="L1348">
        <f t="shared" si="189"/>
        <v>99</v>
      </c>
      <c r="M1348">
        <f t="shared" si="190"/>
        <v>1215.0999999999999</v>
      </c>
      <c r="N1348">
        <f t="shared" si="191"/>
        <v>6</v>
      </c>
      <c r="O1348">
        <f>IFERROR(E1348 / VLOOKUP(A1348, Baselines!A:B, 2, FALSE) * 100, 0)</f>
        <v>74.772169167803554</v>
      </c>
      <c r="P1348" s="6">
        <f t="shared" si="192"/>
        <v>0.41324983604016963</v>
      </c>
      <c r="Q1348">
        <f t="shared" si="193"/>
        <v>87.849000000000004</v>
      </c>
      <c r="R1348" s="6">
        <f t="shared" si="194"/>
        <v>0.87848999999999999</v>
      </c>
      <c r="S1348">
        <f t="shared" si="195"/>
        <v>0.82000000000000006</v>
      </c>
      <c r="T1348">
        <f>COUNTIF($A$2:$A1348,A1348)-1</f>
        <v>98</v>
      </c>
      <c r="U1348" s="6">
        <f t="shared" si="196"/>
        <v>0.29768939573960146</v>
      </c>
      <c r="V1348" s="6" t="str">
        <f t="shared" si="197"/>
        <v>Critical</v>
      </c>
    </row>
    <row r="1349" spans="1:22" x14ac:dyDescent="0.25">
      <c r="A1349" t="s">
        <v>21</v>
      </c>
      <c r="B1349" s="5">
        <v>45620</v>
      </c>
      <c r="C1349">
        <v>1</v>
      </c>
      <c r="D1349">
        <v>1.3</v>
      </c>
      <c r="E1349">
        <v>34.4</v>
      </c>
      <c r="F1349">
        <v>0</v>
      </c>
      <c r="H1349">
        <v>0</v>
      </c>
      <c r="I1349">
        <v>0</v>
      </c>
      <c r="J1349">
        <v>0</v>
      </c>
      <c r="K1349">
        <v>9.26</v>
      </c>
      <c r="L1349">
        <f t="shared" si="189"/>
        <v>100</v>
      </c>
      <c r="M1349">
        <f t="shared" si="190"/>
        <v>1216.3999999999999</v>
      </c>
      <c r="N1349">
        <f t="shared" si="191"/>
        <v>6</v>
      </c>
      <c r="O1349">
        <f>IFERROR(E1349 / VLOOKUP(A1349, Baselines!A:B, 2, FALSE) * 100, 0)</f>
        <v>116.38744884038199</v>
      </c>
      <c r="P1349" s="6">
        <f t="shared" si="192"/>
        <v>0.64324861356478891</v>
      </c>
      <c r="Q1349">
        <f t="shared" si="193"/>
        <v>87.835999999999999</v>
      </c>
      <c r="R1349" s="6">
        <f t="shared" si="194"/>
        <v>0.87836000000000003</v>
      </c>
      <c r="S1349">
        <f t="shared" si="195"/>
        <v>0.82000000000000006</v>
      </c>
      <c r="T1349">
        <f>COUNTIF($A$2:$A1349,A1349)-1</f>
        <v>99</v>
      </c>
      <c r="U1349" s="6">
        <f t="shared" si="196"/>
        <v>0.4633031588128298</v>
      </c>
      <c r="V1349" s="6" t="str">
        <f t="shared" si="197"/>
        <v>Needs Check</v>
      </c>
    </row>
    <row r="1350" spans="1:22" x14ac:dyDescent="0.25">
      <c r="A1350" t="s">
        <v>21</v>
      </c>
      <c r="B1350" s="5">
        <v>45627</v>
      </c>
      <c r="C1350">
        <v>5</v>
      </c>
      <c r="D1350">
        <v>5.5</v>
      </c>
      <c r="E1350">
        <v>41.2</v>
      </c>
      <c r="F1350">
        <v>0</v>
      </c>
      <c r="H1350">
        <v>0</v>
      </c>
      <c r="I1350">
        <v>0</v>
      </c>
      <c r="J1350">
        <v>0</v>
      </c>
      <c r="K1350">
        <v>55</v>
      </c>
      <c r="L1350">
        <f t="shared" si="189"/>
        <v>101</v>
      </c>
      <c r="M1350">
        <f t="shared" si="190"/>
        <v>1221.8999999999999</v>
      </c>
      <c r="N1350">
        <f t="shared" si="191"/>
        <v>6</v>
      </c>
      <c r="O1350">
        <f>IFERROR(E1350 / VLOOKUP(A1350, Baselines!A:B, 2, FALSE) * 100, 0)</f>
        <v>139.3942701227831</v>
      </c>
      <c r="P1350" s="6">
        <f t="shared" si="192"/>
        <v>0.77040240926945658</v>
      </c>
      <c r="Q1350">
        <f t="shared" si="193"/>
        <v>87.780999999999992</v>
      </c>
      <c r="R1350" s="6">
        <f t="shared" si="194"/>
        <v>0.87780999999999987</v>
      </c>
      <c r="S1350">
        <f t="shared" si="195"/>
        <v>0.82000000000000006</v>
      </c>
      <c r="T1350">
        <f>COUNTIF($A$2:$A1350,A1350)-1</f>
        <v>100</v>
      </c>
      <c r="U1350" s="6">
        <f t="shared" si="196"/>
        <v>0.55453888988227373</v>
      </c>
      <c r="V1350" s="6" t="str">
        <f t="shared" si="197"/>
        <v>Needs Check</v>
      </c>
    </row>
    <row r="1351" spans="1:22" x14ac:dyDescent="0.25">
      <c r="A1351" t="s">
        <v>21</v>
      </c>
      <c r="B1351" s="5">
        <v>45634</v>
      </c>
      <c r="C1351">
        <v>6</v>
      </c>
      <c r="D1351">
        <v>31.8</v>
      </c>
      <c r="E1351">
        <v>31.2</v>
      </c>
      <c r="F1351">
        <v>0</v>
      </c>
      <c r="H1351">
        <v>0</v>
      </c>
      <c r="I1351">
        <v>0</v>
      </c>
      <c r="J1351">
        <v>0</v>
      </c>
      <c r="K1351">
        <v>436.78</v>
      </c>
      <c r="L1351">
        <f t="shared" si="189"/>
        <v>102</v>
      </c>
      <c r="M1351">
        <f t="shared" si="190"/>
        <v>1253.6999999999998</v>
      </c>
      <c r="N1351">
        <f t="shared" si="191"/>
        <v>6</v>
      </c>
      <c r="O1351">
        <f>IFERROR(E1351 / VLOOKUP(A1351, Baselines!A:B, 2, FALSE) * 100, 0)</f>
        <v>105.56070941336972</v>
      </c>
      <c r="P1351" s="6">
        <f t="shared" si="192"/>
        <v>0.58341153323318062</v>
      </c>
      <c r="Q1351">
        <f t="shared" si="193"/>
        <v>87.463000000000008</v>
      </c>
      <c r="R1351" s="6">
        <f t="shared" si="194"/>
        <v>0.87463000000000013</v>
      </c>
      <c r="S1351">
        <f t="shared" si="195"/>
        <v>0.82000000000000006</v>
      </c>
      <c r="T1351">
        <f>COUNTIF($A$2:$A1351,A1351)-1</f>
        <v>101</v>
      </c>
      <c r="U1351" s="6">
        <f t="shared" si="196"/>
        <v>0.41842076803562428</v>
      </c>
      <c r="V1351" s="6" t="str">
        <f t="shared" si="197"/>
        <v>Needs Check</v>
      </c>
    </row>
    <row r="1352" spans="1:22" x14ac:dyDescent="0.25">
      <c r="A1352" t="s">
        <v>21</v>
      </c>
      <c r="B1352" s="5">
        <v>45641</v>
      </c>
      <c r="C1352">
        <v>7</v>
      </c>
      <c r="D1352">
        <v>40.6</v>
      </c>
      <c r="E1352">
        <v>32.200000000000003</v>
      </c>
      <c r="F1352">
        <v>0</v>
      </c>
      <c r="H1352">
        <v>0</v>
      </c>
      <c r="I1352">
        <v>0</v>
      </c>
      <c r="J1352">
        <v>0</v>
      </c>
      <c r="K1352">
        <v>764.92</v>
      </c>
      <c r="L1352">
        <f t="shared" si="189"/>
        <v>103</v>
      </c>
      <c r="M1352">
        <f t="shared" si="190"/>
        <v>1294.2999999999997</v>
      </c>
      <c r="N1352">
        <f t="shared" si="191"/>
        <v>6</v>
      </c>
      <c r="O1352">
        <f>IFERROR(E1352 / VLOOKUP(A1352, Baselines!A:B, 2, FALSE) * 100, 0)</f>
        <v>108.94406548431105</v>
      </c>
      <c r="P1352" s="6">
        <f t="shared" si="192"/>
        <v>0.60211062083680822</v>
      </c>
      <c r="Q1352">
        <f t="shared" si="193"/>
        <v>87.057000000000002</v>
      </c>
      <c r="R1352" s="6">
        <f t="shared" si="194"/>
        <v>0.87057000000000007</v>
      </c>
      <c r="S1352">
        <f t="shared" si="195"/>
        <v>0.82000000000000006</v>
      </c>
      <c r="T1352">
        <f>COUNTIF($A$2:$A1352,A1352)-1</f>
        <v>102</v>
      </c>
      <c r="U1352" s="6">
        <f t="shared" si="196"/>
        <v>0.42982714340915817</v>
      </c>
      <c r="V1352" s="6" t="str">
        <f t="shared" si="197"/>
        <v>Needs Check</v>
      </c>
    </row>
    <row r="1353" spans="1:22" x14ac:dyDescent="0.25">
      <c r="A1353" t="s">
        <v>21</v>
      </c>
      <c r="B1353" s="5">
        <v>45648</v>
      </c>
      <c r="C1353">
        <v>3</v>
      </c>
      <c r="D1353">
        <v>17.100000000000001</v>
      </c>
      <c r="E1353">
        <v>20.399999999999999</v>
      </c>
      <c r="F1353">
        <v>0</v>
      </c>
      <c r="H1353">
        <v>0</v>
      </c>
      <c r="I1353">
        <v>0</v>
      </c>
      <c r="J1353">
        <v>0</v>
      </c>
      <c r="K1353">
        <v>152.03</v>
      </c>
      <c r="L1353">
        <f t="shared" si="189"/>
        <v>104</v>
      </c>
      <c r="M1353">
        <f t="shared" si="190"/>
        <v>1311.3999999999996</v>
      </c>
      <c r="N1353">
        <f t="shared" si="191"/>
        <v>6</v>
      </c>
      <c r="O1353">
        <f>IFERROR(E1353 / VLOOKUP(A1353, Baselines!A:B, 2, FALSE) * 100, 0)</f>
        <v>69.020463847203274</v>
      </c>
      <c r="P1353" s="6">
        <f t="shared" si="192"/>
        <v>0.38146138711400274</v>
      </c>
      <c r="Q1353">
        <f t="shared" si="193"/>
        <v>86.88600000000001</v>
      </c>
      <c r="R1353" s="6">
        <f t="shared" si="194"/>
        <v>0.86886000000000008</v>
      </c>
      <c r="S1353">
        <f t="shared" si="195"/>
        <v>0.82000000000000006</v>
      </c>
      <c r="T1353">
        <f>COUNTIF($A$2:$A1353,A1353)-1</f>
        <v>103</v>
      </c>
      <c r="U1353" s="6">
        <f t="shared" si="196"/>
        <v>0.27177796346245542</v>
      </c>
      <c r="V1353" s="6" t="str">
        <f t="shared" si="197"/>
        <v>Critical</v>
      </c>
    </row>
    <row r="1354" spans="1:22" x14ac:dyDescent="0.25">
      <c r="A1354" t="s">
        <v>22</v>
      </c>
      <c r="B1354" s="5">
        <v>44927</v>
      </c>
      <c r="C1354">
        <v>5</v>
      </c>
      <c r="D1354">
        <v>13.5</v>
      </c>
      <c r="E1354">
        <v>18.899999999999999</v>
      </c>
      <c r="F1354">
        <v>1</v>
      </c>
      <c r="G1354" t="s">
        <v>24</v>
      </c>
      <c r="H1354">
        <v>595.66</v>
      </c>
      <c r="I1354">
        <v>1</v>
      </c>
      <c r="J1354">
        <v>2</v>
      </c>
      <c r="K1354">
        <v>127.57</v>
      </c>
      <c r="L1354">
        <f t="shared" si="189"/>
        <v>1</v>
      </c>
      <c r="M1354">
        <f t="shared" si="190"/>
        <v>13.5</v>
      </c>
      <c r="N1354">
        <f t="shared" si="191"/>
        <v>1</v>
      </c>
      <c r="O1354">
        <f>IFERROR(E1354 / VLOOKUP(A1354, Baselines!A:B, 2, FALSE) * 100, 0)</f>
        <v>60.982422345292534</v>
      </c>
      <c r="P1354" s="6">
        <f t="shared" si="192"/>
        <v>0.33703684560720093</v>
      </c>
      <c r="Q1354">
        <f t="shared" si="193"/>
        <v>99.865000000000009</v>
      </c>
      <c r="R1354" s="6">
        <f t="shared" si="194"/>
        <v>0.99865000000000004</v>
      </c>
      <c r="S1354">
        <f t="shared" si="195"/>
        <v>0.97</v>
      </c>
      <c r="T1354">
        <f>COUNTIF($A$2:$A1354,A1354)-1</f>
        <v>0</v>
      </c>
      <c r="U1354" s="6">
        <f t="shared" si="196"/>
        <v>0.32648439048966227</v>
      </c>
      <c r="V1354" s="6" t="str">
        <f t="shared" si="197"/>
        <v>Needs Check</v>
      </c>
    </row>
    <row r="1355" spans="1:22" x14ac:dyDescent="0.25">
      <c r="A1355" t="s">
        <v>22</v>
      </c>
      <c r="B1355" s="5">
        <v>44934</v>
      </c>
      <c r="C1355">
        <v>2</v>
      </c>
      <c r="D1355">
        <v>3</v>
      </c>
      <c r="E1355">
        <v>26.3</v>
      </c>
      <c r="F1355">
        <v>0</v>
      </c>
      <c r="H1355">
        <v>0</v>
      </c>
      <c r="I1355">
        <v>0</v>
      </c>
      <c r="J1355">
        <v>0</v>
      </c>
      <c r="K1355">
        <v>16.510000000000002</v>
      </c>
      <c r="L1355">
        <f t="shared" si="189"/>
        <v>2</v>
      </c>
      <c r="M1355">
        <f t="shared" si="190"/>
        <v>16.5</v>
      </c>
      <c r="N1355">
        <f t="shared" si="191"/>
        <v>1</v>
      </c>
      <c r="O1355">
        <f>IFERROR(E1355 / VLOOKUP(A1355, Baselines!A:B, 2, FALSE) * 100, 0)</f>
        <v>84.859137972549931</v>
      </c>
      <c r="P1355" s="6">
        <f t="shared" si="192"/>
        <v>0.46899836187668703</v>
      </c>
      <c r="Q1355">
        <f t="shared" si="193"/>
        <v>99.834999999999994</v>
      </c>
      <c r="R1355" s="6">
        <f t="shared" si="194"/>
        <v>0.99834999999999996</v>
      </c>
      <c r="S1355">
        <f t="shared" si="195"/>
        <v>0.97</v>
      </c>
      <c r="T1355">
        <f>COUNTIF($A$2:$A1355,A1355)-1</f>
        <v>1</v>
      </c>
      <c r="U1355" s="6">
        <f t="shared" si="196"/>
        <v>0.45417777914220275</v>
      </c>
      <c r="V1355" s="6" t="str">
        <f t="shared" si="197"/>
        <v>Needs Check</v>
      </c>
    </row>
    <row r="1356" spans="1:22" x14ac:dyDescent="0.25">
      <c r="A1356" t="s">
        <v>22</v>
      </c>
      <c r="B1356" s="5">
        <v>44941</v>
      </c>
      <c r="C1356">
        <v>3</v>
      </c>
      <c r="D1356">
        <v>4.8000000000000007</v>
      </c>
      <c r="E1356">
        <v>28.3</v>
      </c>
      <c r="F1356">
        <v>0</v>
      </c>
      <c r="H1356">
        <v>0</v>
      </c>
      <c r="I1356">
        <v>0</v>
      </c>
      <c r="J1356">
        <v>0</v>
      </c>
      <c r="K1356">
        <v>71.23</v>
      </c>
      <c r="L1356">
        <f t="shared" si="189"/>
        <v>3</v>
      </c>
      <c r="M1356">
        <f t="shared" si="190"/>
        <v>21.3</v>
      </c>
      <c r="N1356">
        <f t="shared" si="191"/>
        <v>1</v>
      </c>
      <c r="O1356">
        <f>IFERROR(E1356 / VLOOKUP(A1356, Baselines!A:B, 2, FALSE) * 100, 0)</f>
        <v>91.312304358295165</v>
      </c>
      <c r="P1356" s="6">
        <f t="shared" si="192"/>
        <v>0.50466363654411572</v>
      </c>
      <c r="Q1356">
        <f t="shared" si="193"/>
        <v>99.787000000000006</v>
      </c>
      <c r="R1356" s="6">
        <f t="shared" si="194"/>
        <v>0.99787000000000003</v>
      </c>
      <c r="S1356">
        <f t="shared" si="195"/>
        <v>0.97</v>
      </c>
      <c r="T1356">
        <f>COUNTIF($A$2:$A1356,A1356)-1</f>
        <v>2</v>
      </c>
      <c r="U1356" s="6">
        <f t="shared" si="196"/>
        <v>0.48848104190832847</v>
      </c>
      <c r="V1356" s="6" t="str">
        <f t="shared" si="197"/>
        <v>Needs Check</v>
      </c>
    </row>
    <row r="1357" spans="1:22" x14ac:dyDescent="0.25">
      <c r="A1357" t="s">
        <v>22</v>
      </c>
      <c r="B1357" s="5">
        <v>44948</v>
      </c>
      <c r="C1357">
        <v>0</v>
      </c>
      <c r="D1357">
        <v>0</v>
      </c>
      <c r="E1357">
        <v>0</v>
      </c>
      <c r="F1357">
        <v>0</v>
      </c>
      <c r="H1357">
        <v>0</v>
      </c>
      <c r="I1357">
        <v>0</v>
      </c>
      <c r="J1357">
        <v>0</v>
      </c>
      <c r="K1357">
        <v>0</v>
      </c>
      <c r="L1357">
        <f t="shared" si="189"/>
        <v>4</v>
      </c>
      <c r="M1357">
        <f t="shared" si="190"/>
        <v>21.3</v>
      </c>
      <c r="N1357">
        <f t="shared" si="191"/>
        <v>1</v>
      </c>
      <c r="O1357">
        <f>IFERROR(E1357 / VLOOKUP(A1357, Baselines!A:B, 2, FALSE) * 100, 0)</f>
        <v>0</v>
      </c>
      <c r="P1357" s="6">
        <f t="shared" si="192"/>
        <v>0</v>
      </c>
      <c r="Q1357">
        <f t="shared" si="193"/>
        <v>99.787000000000006</v>
      </c>
      <c r="R1357" s="6">
        <f t="shared" si="194"/>
        <v>0.99787000000000003</v>
      </c>
      <c r="S1357">
        <f t="shared" si="195"/>
        <v>0.97</v>
      </c>
      <c r="T1357">
        <f>COUNTIF($A$2:$A1357,A1357)-1</f>
        <v>3</v>
      </c>
      <c r="U1357" s="6">
        <f t="shared" si="196"/>
        <v>0</v>
      </c>
      <c r="V1357" s="6" t="str">
        <f t="shared" si="197"/>
        <v>Critical</v>
      </c>
    </row>
    <row r="1358" spans="1:22" x14ac:dyDescent="0.25">
      <c r="A1358" t="s">
        <v>22</v>
      </c>
      <c r="B1358" s="5">
        <v>44955</v>
      </c>
      <c r="C1358">
        <v>6</v>
      </c>
      <c r="D1358">
        <v>28.8</v>
      </c>
      <c r="E1358">
        <v>31.6</v>
      </c>
      <c r="F1358">
        <v>1</v>
      </c>
      <c r="G1358" t="s">
        <v>24</v>
      </c>
      <c r="H1358">
        <v>812.32</v>
      </c>
      <c r="I1358">
        <v>0</v>
      </c>
      <c r="J1358">
        <v>0</v>
      </c>
      <c r="K1358">
        <v>425.29</v>
      </c>
      <c r="L1358">
        <f t="shared" si="189"/>
        <v>5</v>
      </c>
      <c r="M1358">
        <f t="shared" si="190"/>
        <v>50.1</v>
      </c>
      <c r="N1358">
        <f t="shared" si="191"/>
        <v>1</v>
      </c>
      <c r="O1358">
        <f>IFERROR(E1358 / VLOOKUP(A1358, Baselines!A:B, 2, FALSE) * 100, 0)</f>
        <v>101.96002889477482</v>
      </c>
      <c r="P1358" s="6">
        <f t="shared" si="192"/>
        <v>0.56351133974537304</v>
      </c>
      <c r="Q1358">
        <f t="shared" si="193"/>
        <v>99.499000000000009</v>
      </c>
      <c r="R1358" s="6">
        <f t="shared" si="194"/>
        <v>0.99499000000000004</v>
      </c>
      <c r="S1358">
        <f t="shared" si="195"/>
        <v>0.97</v>
      </c>
      <c r="T1358">
        <f>COUNTIF($A$2:$A1358,A1358)-1</f>
        <v>4</v>
      </c>
      <c r="U1358" s="6">
        <f t="shared" si="196"/>
        <v>0.54386750349525126</v>
      </c>
      <c r="V1358" s="6" t="str">
        <f t="shared" si="197"/>
        <v>Needs Check</v>
      </c>
    </row>
    <row r="1359" spans="1:22" x14ac:dyDescent="0.25">
      <c r="A1359" t="s">
        <v>22</v>
      </c>
      <c r="B1359" s="5">
        <v>44962</v>
      </c>
      <c r="C1359">
        <v>2</v>
      </c>
      <c r="D1359">
        <v>7.2</v>
      </c>
      <c r="E1359">
        <v>21.2</v>
      </c>
      <c r="F1359">
        <v>0</v>
      </c>
      <c r="H1359">
        <v>0</v>
      </c>
      <c r="I1359">
        <v>0</v>
      </c>
      <c r="J1359">
        <v>0</v>
      </c>
      <c r="K1359">
        <v>52.52</v>
      </c>
      <c r="L1359">
        <f t="shared" si="189"/>
        <v>6</v>
      </c>
      <c r="M1359">
        <f t="shared" si="190"/>
        <v>57.300000000000004</v>
      </c>
      <c r="N1359">
        <f t="shared" si="191"/>
        <v>1</v>
      </c>
      <c r="O1359">
        <f>IFERROR(E1359 / VLOOKUP(A1359, Baselines!A:B, 2, FALSE) * 100, 0)</f>
        <v>68.403563688899567</v>
      </c>
      <c r="P1359" s="6">
        <f t="shared" si="192"/>
        <v>0.37805191147474393</v>
      </c>
      <c r="Q1359">
        <f t="shared" si="193"/>
        <v>99.426999999999992</v>
      </c>
      <c r="R1359" s="6">
        <f t="shared" si="194"/>
        <v>0.99426999999999988</v>
      </c>
      <c r="S1359">
        <f t="shared" si="195"/>
        <v>0.97</v>
      </c>
      <c r="T1359">
        <f>COUNTIF($A$2:$A1359,A1359)-1</f>
        <v>5</v>
      </c>
      <c r="U1359" s="6">
        <f t="shared" si="196"/>
        <v>0.36460910380133377</v>
      </c>
      <c r="V1359" s="6" t="str">
        <f t="shared" si="197"/>
        <v>Needs Check</v>
      </c>
    </row>
    <row r="1360" spans="1:22" x14ac:dyDescent="0.25">
      <c r="A1360" t="s">
        <v>22</v>
      </c>
      <c r="B1360" s="5">
        <v>44969</v>
      </c>
      <c r="C1360">
        <v>1</v>
      </c>
      <c r="D1360">
        <v>4.0999999999999996</v>
      </c>
      <c r="E1360">
        <v>48.9</v>
      </c>
      <c r="F1360">
        <v>0</v>
      </c>
      <c r="H1360">
        <v>0</v>
      </c>
      <c r="I1360">
        <v>0</v>
      </c>
      <c r="J1360">
        <v>0</v>
      </c>
      <c r="K1360">
        <v>49.15</v>
      </c>
      <c r="L1360">
        <f t="shared" si="189"/>
        <v>7</v>
      </c>
      <c r="M1360">
        <f t="shared" si="190"/>
        <v>61.400000000000006</v>
      </c>
      <c r="N1360">
        <f t="shared" si="191"/>
        <v>1</v>
      </c>
      <c r="O1360">
        <f>IFERROR(E1360 / VLOOKUP(A1360, Baselines!A:B, 2, FALSE) * 100, 0)</f>
        <v>157.77991813147116</v>
      </c>
      <c r="P1360" s="6">
        <f t="shared" si="192"/>
        <v>0.87201596561863104</v>
      </c>
      <c r="Q1360">
        <f t="shared" si="193"/>
        <v>99.385999999999996</v>
      </c>
      <c r="R1360" s="6">
        <f t="shared" si="194"/>
        <v>0.99385999999999997</v>
      </c>
      <c r="S1360">
        <f t="shared" si="195"/>
        <v>0.97</v>
      </c>
      <c r="T1360">
        <f>COUNTIF($A$2:$A1360,A1360)-1</f>
        <v>6</v>
      </c>
      <c r="U1360" s="6">
        <f t="shared" si="196"/>
        <v>0.84066193396204059</v>
      </c>
      <c r="V1360" s="6" t="str">
        <f t="shared" si="197"/>
        <v>Good</v>
      </c>
    </row>
    <row r="1361" spans="1:22" x14ac:dyDescent="0.25">
      <c r="A1361" t="s">
        <v>22</v>
      </c>
      <c r="B1361" s="5">
        <v>44976</v>
      </c>
      <c r="C1361">
        <v>3</v>
      </c>
      <c r="D1361">
        <v>18</v>
      </c>
      <c r="E1361">
        <v>22.1</v>
      </c>
      <c r="F1361">
        <v>0</v>
      </c>
      <c r="H1361">
        <v>0</v>
      </c>
      <c r="I1361">
        <v>0</v>
      </c>
      <c r="J1361">
        <v>0</v>
      </c>
      <c r="K1361">
        <v>151.66</v>
      </c>
      <c r="L1361">
        <f t="shared" si="189"/>
        <v>8</v>
      </c>
      <c r="M1361">
        <f t="shared" si="190"/>
        <v>79.400000000000006</v>
      </c>
      <c r="N1361">
        <f t="shared" si="191"/>
        <v>1</v>
      </c>
      <c r="O1361">
        <f>IFERROR(E1361 / VLOOKUP(A1361, Baselines!A:B, 2, FALSE) * 100, 0)</f>
        <v>71.30748856248492</v>
      </c>
      <c r="P1361" s="6">
        <f t="shared" si="192"/>
        <v>0.39410128507508679</v>
      </c>
      <c r="Q1361">
        <f t="shared" si="193"/>
        <v>99.206000000000003</v>
      </c>
      <c r="R1361" s="6">
        <f t="shared" si="194"/>
        <v>0.99206000000000005</v>
      </c>
      <c r="S1361">
        <f t="shared" si="195"/>
        <v>0.97</v>
      </c>
      <c r="T1361">
        <f>COUNTIF($A$2:$A1361,A1361)-1</f>
        <v>7</v>
      </c>
      <c r="U1361" s="6">
        <f t="shared" si="196"/>
        <v>0.37924295724544288</v>
      </c>
      <c r="V1361" s="6" t="str">
        <f t="shared" si="197"/>
        <v>Needs Check</v>
      </c>
    </row>
    <row r="1362" spans="1:22" x14ac:dyDescent="0.25">
      <c r="A1362" t="s">
        <v>22</v>
      </c>
      <c r="B1362" s="5">
        <v>44983</v>
      </c>
      <c r="C1362">
        <v>5</v>
      </c>
      <c r="D1362">
        <v>28.5</v>
      </c>
      <c r="E1362">
        <v>16.5</v>
      </c>
      <c r="F1362">
        <v>0</v>
      </c>
      <c r="H1362">
        <v>0</v>
      </c>
      <c r="I1362">
        <v>0</v>
      </c>
      <c r="J1362">
        <v>0</v>
      </c>
      <c r="K1362">
        <v>262.33999999999997</v>
      </c>
      <c r="L1362">
        <f t="shared" si="189"/>
        <v>9</v>
      </c>
      <c r="M1362">
        <f t="shared" si="190"/>
        <v>107.9</v>
      </c>
      <c r="N1362">
        <f t="shared" si="191"/>
        <v>1</v>
      </c>
      <c r="O1362">
        <f>IFERROR(E1362 / VLOOKUP(A1362, Baselines!A:B, 2, FALSE) * 100, 0)</f>
        <v>53.238622682398237</v>
      </c>
      <c r="P1362" s="6">
        <f t="shared" si="192"/>
        <v>0.29423851600628648</v>
      </c>
      <c r="Q1362">
        <f t="shared" si="193"/>
        <v>98.921000000000006</v>
      </c>
      <c r="R1362" s="6">
        <f t="shared" si="194"/>
        <v>0.98921000000000003</v>
      </c>
      <c r="S1362">
        <f t="shared" si="195"/>
        <v>0.97</v>
      </c>
      <c r="T1362">
        <f>COUNTIF($A$2:$A1362,A1362)-1</f>
        <v>8</v>
      </c>
      <c r="U1362" s="6">
        <f t="shared" si="196"/>
        <v>0.28233177194602133</v>
      </c>
      <c r="V1362" s="6" t="str">
        <f t="shared" si="197"/>
        <v>Critical</v>
      </c>
    </row>
    <row r="1363" spans="1:22" x14ac:dyDescent="0.25">
      <c r="A1363" t="s">
        <v>22</v>
      </c>
      <c r="B1363" s="5">
        <v>44990</v>
      </c>
      <c r="C1363">
        <v>6</v>
      </c>
      <c r="D1363">
        <v>14.4</v>
      </c>
      <c r="E1363">
        <v>27.9</v>
      </c>
      <c r="F1363">
        <v>0</v>
      </c>
      <c r="H1363">
        <v>0</v>
      </c>
      <c r="I1363">
        <v>0</v>
      </c>
      <c r="J1363">
        <v>0</v>
      </c>
      <c r="K1363">
        <v>271.20999999999998</v>
      </c>
      <c r="L1363">
        <f t="shared" si="189"/>
        <v>10</v>
      </c>
      <c r="M1363">
        <f t="shared" si="190"/>
        <v>122.30000000000001</v>
      </c>
      <c r="N1363">
        <f t="shared" si="191"/>
        <v>1</v>
      </c>
      <c r="O1363">
        <f>IFERROR(E1363 / VLOOKUP(A1363, Baselines!A:B, 2, FALSE) * 100, 0)</f>
        <v>90.02167108114611</v>
      </c>
      <c r="P1363" s="6">
        <f t="shared" si="192"/>
        <v>0.49753058161062991</v>
      </c>
      <c r="Q1363">
        <f t="shared" si="193"/>
        <v>98.777000000000001</v>
      </c>
      <c r="R1363" s="6">
        <f t="shared" si="194"/>
        <v>0.98777000000000004</v>
      </c>
      <c r="S1363">
        <f t="shared" si="195"/>
        <v>0.97</v>
      </c>
      <c r="T1363">
        <f>COUNTIF($A$2:$A1363,A1363)-1</f>
        <v>9</v>
      </c>
      <c r="U1363" s="6">
        <f t="shared" si="196"/>
        <v>0.47670240911960593</v>
      </c>
      <c r="V1363" s="6" t="str">
        <f t="shared" si="197"/>
        <v>Needs Check</v>
      </c>
    </row>
    <row r="1364" spans="1:22" x14ac:dyDescent="0.25">
      <c r="A1364" t="s">
        <v>22</v>
      </c>
      <c r="B1364" s="5">
        <v>44997</v>
      </c>
      <c r="C1364">
        <v>2</v>
      </c>
      <c r="D1364">
        <v>3.2</v>
      </c>
      <c r="E1364">
        <v>15.3</v>
      </c>
      <c r="F1364">
        <v>0</v>
      </c>
      <c r="H1364">
        <v>0</v>
      </c>
      <c r="I1364">
        <v>0</v>
      </c>
      <c r="J1364">
        <v>0</v>
      </c>
      <c r="K1364">
        <v>27.22</v>
      </c>
      <c r="L1364">
        <f t="shared" si="189"/>
        <v>11</v>
      </c>
      <c r="M1364">
        <f t="shared" si="190"/>
        <v>125.50000000000001</v>
      </c>
      <c r="N1364">
        <f t="shared" si="191"/>
        <v>1</v>
      </c>
      <c r="O1364">
        <f>IFERROR(E1364 / VLOOKUP(A1364, Baselines!A:B, 2, FALSE) * 100, 0)</f>
        <v>49.366722850951099</v>
      </c>
      <c r="P1364" s="6">
        <f t="shared" si="192"/>
        <v>0.27283935120582936</v>
      </c>
      <c r="Q1364">
        <f t="shared" si="193"/>
        <v>98.745000000000005</v>
      </c>
      <c r="R1364" s="6">
        <f t="shared" si="194"/>
        <v>0.98745000000000005</v>
      </c>
      <c r="S1364">
        <f t="shared" si="195"/>
        <v>0.97</v>
      </c>
      <c r="T1364">
        <f>COUNTIF($A$2:$A1364,A1364)-1</f>
        <v>10</v>
      </c>
      <c r="U1364" s="6">
        <f t="shared" si="196"/>
        <v>0.26133276082775031</v>
      </c>
      <c r="V1364" s="6" t="str">
        <f t="shared" si="197"/>
        <v>Critical</v>
      </c>
    </row>
    <row r="1365" spans="1:22" x14ac:dyDescent="0.25">
      <c r="A1365" t="s">
        <v>22</v>
      </c>
      <c r="B1365" s="5">
        <v>45004</v>
      </c>
      <c r="C1365">
        <v>2</v>
      </c>
      <c r="D1365">
        <v>1.2</v>
      </c>
      <c r="E1365">
        <v>23.2</v>
      </c>
      <c r="F1365">
        <v>0</v>
      </c>
      <c r="H1365">
        <v>0</v>
      </c>
      <c r="I1365">
        <v>0</v>
      </c>
      <c r="J1365">
        <v>0</v>
      </c>
      <c r="K1365">
        <v>9.68</v>
      </c>
      <c r="L1365">
        <f t="shared" si="189"/>
        <v>12</v>
      </c>
      <c r="M1365">
        <f t="shared" si="190"/>
        <v>126.70000000000002</v>
      </c>
      <c r="N1365">
        <f t="shared" si="191"/>
        <v>1</v>
      </c>
      <c r="O1365">
        <f>IFERROR(E1365 / VLOOKUP(A1365, Baselines!A:B, 2, FALSE) * 100, 0)</f>
        <v>74.856730074644801</v>
      </c>
      <c r="P1365" s="6">
        <f t="shared" si="192"/>
        <v>0.41371718614217257</v>
      </c>
      <c r="Q1365">
        <f t="shared" si="193"/>
        <v>98.733000000000004</v>
      </c>
      <c r="R1365" s="6">
        <f t="shared" si="194"/>
        <v>0.98733000000000004</v>
      </c>
      <c r="S1365">
        <f t="shared" si="195"/>
        <v>0.97</v>
      </c>
      <c r="T1365">
        <f>COUNTIF($A$2:$A1365,A1365)-1</f>
        <v>11</v>
      </c>
      <c r="U1365" s="6">
        <f t="shared" si="196"/>
        <v>0.39622112771193868</v>
      </c>
      <c r="V1365" s="6" t="str">
        <f t="shared" si="197"/>
        <v>Needs Check</v>
      </c>
    </row>
    <row r="1366" spans="1:22" x14ac:dyDescent="0.25">
      <c r="A1366" t="s">
        <v>22</v>
      </c>
      <c r="B1366" s="5">
        <v>45011</v>
      </c>
      <c r="C1366">
        <v>0</v>
      </c>
      <c r="D1366">
        <v>0</v>
      </c>
      <c r="E1366">
        <v>0</v>
      </c>
      <c r="F1366">
        <v>0</v>
      </c>
      <c r="H1366">
        <v>0</v>
      </c>
      <c r="I1366">
        <v>0</v>
      </c>
      <c r="J1366">
        <v>0</v>
      </c>
      <c r="K1366">
        <v>0</v>
      </c>
      <c r="L1366">
        <f t="shared" si="189"/>
        <v>13</v>
      </c>
      <c r="M1366">
        <f t="shared" si="190"/>
        <v>126.70000000000002</v>
      </c>
      <c r="N1366">
        <f t="shared" si="191"/>
        <v>1</v>
      </c>
      <c r="O1366">
        <f>IFERROR(E1366 / VLOOKUP(A1366, Baselines!A:B, 2, FALSE) * 100, 0)</f>
        <v>0</v>
      </c>
      <c r="P1366" s="6">
        <f t="shared" si="192"/>
        <v>0</v>
      </c>
      <c r="Q1366">
        <f t="shared" si="193"/>
        <v>98.733000000000004</v>
      </c>
      <c r="R1366" s="6">
        <f t="shared" si="194"/>
        <v>0.98733000000000004</v>
      </c>
      <c r="S1366">
        <f t="shared" si="195"/>
        <v>0.97</v>
      </c>
      <c r="T1366">
        <f>COUNTIF($A$2:$A1366,A1366)-1</f>
        <v>12</v>
      </c>
      <c r="U1366" s="6">
        <f t="shared" si="196"/>
        <v>0</v>
      </c>
      <c r="V1366" s="6" t="str">
        <f t="shared" si="197"/>
        <v>Critical</v>
      </c>
    </row>
    <row r="1367" spans="1:22" x14ac:dyDescent="0.25">
      <c r="A1367" t="s">
        <v>22</v>
      </c>
      <c r="B1367" s="5">
        <v>45018</v>
      </c>
      <c r="C1367">
        <v>1</v>
      </c>
      <c r="D1367">
        <v>4.2</v>
      </c>
      <c r="E1367">
        <v>27.1</v>
      </c>
      <c r="F1367">
        <v>0</v>
      </c>
      <c r="H1367">
        <v>0</v>
      </c>
      <c r="I1367">
        <v>0</v>
      </c>
      <c r="J1367">
        <v>0</v>
      </c>
      <c r="K1367">
        <v>21.67</v>
      </c>
      <c r="L1367">
        <f t="shared" si="189"/>
        <v>14</v>
      </c>
      <c r="M1367">
        <f t="shared" si="190"/>
        <v>130.9</v>
      </c>
      <c r="N1367">
        <f t="shared" si="191"/>
        <v>1</v>
      </c>
      <c r="O1367">
        <f>IFERROR(E1367 / VLOOKUP(A1367, Baselines!A:B, 2, FALSE) * 100, 0)</f>
        <v>87.440404526848042</v>
      </c>
      <c r="P1367" s="6">
        <f t="shared" si="192"/>
        <v>0.48326447174365861</v>
      </c>
      <c r="Q1367">
        <f t="shared" si="193"/>
        <v>98.691000000000003</v>
      </c>
      <c r="R1367" s="6">
        <f t="shared" si="194"/>
        <v>0.98691000000000006</v>
      </c>
      <c r="S1367">
        <f t="shared" si="195"/>
        <v>0.97</v>
      </c>
      <c r="T1367">
        <f>COUNTIF($A$2:$A1367,A1367)-1</f>
        <v>13</v>
      </c>
      <c r="U1367" s="6">
        <f t="shared" si="196"/>
        <v>0.46263038361427811</v>
      </c>
      <c r="V1367" s="6" t="str">
        <f t="shared" si="197"/>
        <v>Needs Check</v>
      </c>
    </row>
    <row r="1368" spans="1:22" x14ac:dyDescent="0.25">
      <c r="A1368" t="s">
        <v>22</v>
      </c>
      <c r="B1368" s="5">
        <v>45025</v>
      </c>
      <c r="C1368">
        <v>6</v>
      </c>
      <c r="D1368">
        <v>7.8000000000000007</v>
      </c>
      <c r="E1368">
        <v>29.1</v>
      </c>
      <c r="F1368">
        <v>0</v>
      </c>
      <c r="H1368">
        <v>0</v>
      </c>
      <c r="I1368">
        <v>0</v>
      </c>
      <c r="J1368">
        <v>0</v>
      </c>
      <c r="K1368">
        <v>75.88</v>
      </c>
      <c r="L1368">
        <f t="shared" si="189"/>
        <v>15</v>
      </c>
      <c r="M1368">
        <f t="shared" si="190"/>
        <v>138.70000000000002</v>
      </c>
      <c r="N1368">
        <f t="shared" si="191"/>
        <v>1</v>
      </c>
      <c r="O1368">
        <f>IFERROR(E1368 / VLOOKUP(A1368, Baselines!A:B, 2, FALSE) * 100, 0)</f>
        <v>93.893570912593276</v>
      </c>
      <c r="P1368" s="6">
        <f t="shared" si="192"/>
        <v>0.51892974641108724</v>
      </c>
      <c r="Q1368">
        <f t="shared" si="193"/>
        <v>98.613</v>
      </c>
      <c r="R1368" s="6">
        <f t="shared" si="194"/>
        <v>0.98612999999999995</v>
      </c>
      <c r="S1368">
        <f t="shared" si="195"/>
        <v>0.97</v>
      </c>
      <c r="T1368">
        <f>COUNTIF($A$2:$A1368,A1368)-1</f>
        <v>14</v>
      </c>
      <c r="U1368" s="6">
        <f t="shared" si="196"/>
        <v>0.49638022510351448</v>
      </c>
      <c r="V1368" s="6" t="str">
        <f t="shared" si="197"/>
        <v>Needs Check</v>
      </c>
    </row>
    <row r="1369" spans="1:22" x14ac:dyDescent="0.25">
      <c r="A1369" t="s">
        <v>22</v>
      </c>
      <c r="B1369" s="5">
        <v>45032</v>
      </c>
      <c r="C1369">
        <v>0</v>
      </c>
      <c r="D1369">
        <v>0</v>
      </c>
      <c r="E1369">
        <v>0</v>
      </c>
      <c r="F1369">
        <v>0</v>
      </c>
      <c r="H1369">
        <v>0</v>
      </c>
      <c r="I1369">
        <v>0</v>
      </c>
      <c r="J1369">
        <v>0</v>
      </c>
      <c r="K1369">
        <v>0</v>
      </c>
      <c r="L1369">
        <f t="shared" si="189"/>
        <v>16</v>
      </c>
      <c r="M1369">
        <f t="shared" si="190"/>
        <v>138.70000000000002</v>
      </c>
      <c r="N1369">
        <f t="shared" si="191"/>
        <v>1</v>
      </c>
      <c r="O1369">
        <f>IFERROR(E1369 / VLOOKUP(A1369, Baselines!A:B, 2, FALSE) * 100, 0)</f>
        <v>0</v>
      </c>
      <c r="P1369" s="6">
        <f t="shared" si="192"/>
        <v>0</v>
      </c>
      <c r="Q1369">
        <f t="shared" si="193"/>
        <v>98.613</v>
      </c>
      <c r="R1369" s="6">
        <f t="shared" si="194"/>
        <v>0.98612999999999995</v>
      </c>
      <c r="S1369">
        <f t="shared" si="195"/>
        <v>0.97</v>
      </c>
      <c r="T1369">
        <f>COUNTIF($A$2:$A1369,A1369)-1</f>
        <v>15</v>
      </c>
      <c r="U1369" s="6">
        <f t="shared" si="196"/>
        <v>0</v>
      </c>
      <c r="V1369" s="6" t="str">
        <f t="shared" si="197"/>
        <v>Critical</v>
      </c>
    </row>
    <row r="1370" spans="1:22" x14ac:dyDescent="0.25">
      <c r="A1370" t="s">
        <v>22</v>
      </c>
      <c r="B1370" s="5">
        <v>45039</v>
      </c>
      <c r="C1370">
        <v>3</v>
      </c>
      <c r="D1370">
        <v>13.5</v>
      </c>
      <c r="E1370">
        <v>32.200000000000003</v>
      </c>
      <c r="F1370">
        <v>0</v>
      </c>
      <c r="H1370">
        <v>0</v>
      </c>
      <c r="I1370">
        <v>0</v>
      </c>
      <c r="J1370">
        <v>0</v>
      </c>
      <c r="K1370">
        <v>115.09</v>
      </c>
      <c r="L1370">
        <f t="shared" si="189"/>
        <v>17</v>
      </c>
      <c r="M1370">
        <f t="shared" si="190"/>
        <v>152.20000000000002</v>
      </c>
      <c r="N1370">
        <f t="shared" si="191"/>
        <v>1</v>
      </c>
      <c r="O1370">
        <f>IFERROR(E1370 / VLOOKUP(A1370, Baselines!A:B, 2, FALSE) * 100, 0)</f>
        <v>103.89597881049841</v>
      </c>
      <c r="P1370" s="6">
        <f t="shared" si="192"/>
        <v>0.57421092214560165</v>
      </c>
      <c r="Q1370">
        <f t="shared" si="193"/>
        <v>98.477999999999994</v>
      </c>
      <c r="R1370" s="6">
        <f t="shared" si="194"/>
        <v>0.98477999999999999</v>
      </c>
      <c r="S1370">
        <f t="shared" si="195"/>
        <v>0.97</v>
      </c>
      <c r="T1370">
        <f>COUNTIF($A$2:$A1370,A1370)-1</f>
        <v>16</v>
      </c>
      <c r="U1370" s="6">
        <f t="shared" si="196"/>
        <v>0.5485072889532292</v>
      </c>
      <c r="V1370" s="6" t="str">
        <f t="shared" si="197"/>
        <v>Needs Check</v>
      </c>
    </row>
    <row r="1371" spans="1:22" x14ac:dyDescent="0.25">
      <c r="A1371" t="s">
        <v>22</v>
      </c>
      <c r="B1371" s="5">
        <v>45046</v>
      </c>
      <c r="C1371">
        <v>3</v>
      </c>
      <c r="D1371">
        <v>6</v>
      </c>
      <c r="E1371">
        <v>46.7</v>
      </c>
      <c r="F1371">
        <v>0</v>
      </c>
      <c r="H1371">
        <v>0</v>
      </c>
      <c r="I1371">
        <v>1</v>
      </c>
      <c r="J1371">
        <v>5</v>
      </c>
      <c r="K1371">
        <v>56.64</v>
      </c>
      <c r="L1371">
        <f t="shared" si="189"/>
        <v>18</v>
      </c>
      <c r="M1371">
        <f t="shared" si="190"/>
        <v>158.20000000000002</v>
      </c>
      <c r="N1371">
        <f t="shared" si="191"/>
        <v>2</v>
      </c>
      <c r="O1371">
        <f>IFERROR(E1371 / VLOOKUP(A1371, Baselines!A:B, 2, FALSE) * 100, 0)</f>
        <v>150.6814351071514</v>
      </c>
      <c r="P1371" s="6">
        <f t="shared" si="192"/>
        <v>0.83278416348445949</v>
      </c>
      <c r="Q1371">
        <f t="shared" si="193"/>
        <v>98.418000000000006</v>
      </c>
      <c r="R1371" s="6">
        <f t="shared" si="194"/>
        <v>0.98418000000000005</v>
      </c>
      <c r="S1371">
        <f t="shared" si="195"/>
        <v>0.94</v>
      </c>
      <c r="T1371">
        <f>COUNTIF($A$2:$A1371,A1371)-1</f>
        <v>17</v>
      </c>
      <c r="U1371" s="6">
        <f t="shared" si="196"/>
        <v>0.77043294693704722</v>
      </c>
      <c r="V1371" s="6" t="str">
        <f t="shared" si="197"/>
        <v>Good</v>
      </c>
    </row>
    <row r="1372" spans="1:22" x14ac:dyDescent="0.25">
      <c r="A1372" t="s">
        <v>22</v>
      </c>
      <c r="B1372" s="5">
        <v>45053</v>
      </c>
      <c r="C1372">
        <v>1</v>
      </c>
      <c r="D1372">
        <v>5.7</v>
      </c>
      <c r="E1372">
        <v>42</v>
      </c>
      <c r="F1372">
        <v>0</v>
      </c>
      <c r="H1372">
        <v>0</v>
      </c>
      <c r="I1372">
        <v>0</v>
      </c>
      <c r="J1372">
        <v>0</v>
      </c>
      <c r="K1372">
        <v>106.93</v>
      </c>
      <c r="L1372">
        <f t="shared" si="189"/>
        <v>19</v>
      </c>
      <c r="M1372">
        <f t="shared" si="190"/>
        <v>163.9</v>
      </c>
      <c r="N1372">
        <f t="shared" si="191"/>
        <v>2</v>
      </c>
      <c r="O1372">
        <f>IFERROR(E1372 / VLOOKUP(A1372, Baselines!A:B, 2, FALSE) * 100, 0)</f>
        <v>135.51649410065008</v>
      </c>
      <c r="P1372" s="6">
        <f t="shared" si="192"/>
        <v>0.74897076801600215</v>
      </c>
      <c r="Q1372">
        <f t="shared" si="193"/>
        <v>98.361000000000004</v>
      </c>
      <c r="R1372" s="6">
        <f t="shared" si="194"/>
        <v>0.9836100000000001</v>
      </c>
      <c r="S1372">
        <f t="shared" si="195"/>
        <v>0.94</v>
      </c>
      <c r="T1372">
        <f>COUNTIF($A$2:$A1372,A1372)-1</f>
        <v>18</v>
      </c>
      <c r="U1372" s="6">
        <f t="shared" si="196"/>
        <v>0.69249342890052668</v>
      </c>
      <c r="V1372" s="6" t="str">
        <f t="shared" si="197"/>
        <v>Needs Check</v>
      </c>
    </row>
    <row r="1373" spans="1:22" x14ac:dyDescent="0.25">
      <c r="A1373" t="s">
        <v>22</v>
      </c>
      <c r="B1373" s="5">
        <v>45060</v>
      </c>
      <c r="C1373">
        <v>0</v>
      </c>
      <c r="D1373">
        <v>0</v>
      </c>
      <c r="E1373">
        <v>0</v>
      </c>
      <c r="F1373">
        <v>0</v>
      </c>
      <c r="H1373">
        <v>0</v>
      </c>
      <c r="I1373">
        <v>0</v>
      </c>
      <c r="J1373">
        <v>0</v>
      </c>
      <c r="K1373">
        <v>0</v>
      </c>
      <c r="L1373">
        <f t="shared" si="189"/>
        <v>20</v>
      </c>
      <c r="M1373">
        <f t="shared" si="190"/>
        <v>163.9</v>
      </c>
      <c r="N1373">
        <f t="shared" si="191"/>
        <v>2</v>
      </c>
      <c r="O1373">
        <f>IFERROR(E1373 / VLOOKUP(A1373, Baselines!A:B, 2, FALSE) * 100, 0)</f>
        <v>0</v>
      </c>
      <c r="P1373" s="6">
        <f t="shared" si="192"/>
        <v>0</v>
      </c>
      <c r="Q1373">
        <f t="shared" si="193"/>
        <v>98.361000000000004</v>
      </c>
      <c r="R1373" s="6">
        <f t="shared" si="194"/>
        <v>0.9836100000000001</v>
      </c>
      <c r="S1373">
        <f t="shared" si="195"/>
        <v>0.94</v>
      </c>
      <c r="T1373">
        <f>COUNTIF($A$2:$A1373,A1373)-1</f>
        <v>19</v>
      </c>
      <c r="U1373" s="6">
        <f t="shared" si="196"/>
        <v>0</v>
      </c>
      <c r="V1373" s="6" t="str">
        <f t="shared" si="197"/>
        <v>Critical</v>
      </c>
    </row>
    <row r="1374" spans="1:22" x14ac:dyDescent="0.25">
      <c r="A1374" t="s">
        <v>22</v>
      </c>
      <c r="B1374" s="5">
        <v>45067</v>
      </c>
      <c r="C1374">
        <v>0</v>
      </c>
      <c r="D1374">
        <v>0</v>
      </c>
      <c r="E1374">
        <v>0</v>
      </c>
      <c r="F1374">
        <v>0</v>
      </c>
      <c r="H1374">
        <v>0</v>
      </c>
      <c r="I1374">
        <v>0</v>
      </c>
      <c r="J1374">
        <v>0</v>
      </c>
      <c r="K1374">
        <v>0</v>
      </c>
      <c r="L1374">
        <f t="shared" si="189"/>
        <v>21</v>
      </c>
      <c r="M1374">
        <f t="shared" si="190"/>
        <v>163.9</v>
      </c>
      <c r="N1374">
        <f t="shared" si="191"/>
        <v>2</v>
      </c>
      <c r="O1374">
        <f>IFERROR(E1374 / VLOOKUP(A1374, Baselines!A:B, 2, FALSE) * 100, 0)</f>
        <v>0</v>
      </c>
      <c r="P1374" s="6">
        <f t="shared" si="192"/>
        <v>0</v>
      </c>
      <c r="Q1374">
        <f t="shared" si="193"/>
        <v>98.361000000000004</v>
      </c>
      <c r="R1374" s="6">
        <f t="shared" si="194"/>
        <v>0.9836100000000001</v>
      </c>
      <c r="S1374">
        <f t="shared" si="195"/>
        <v>0.94</v>
      </c>
      <c r="T1374">
        <f>COUNTIF($A$2:$A1374,A1374)-1</f>
        <v>20</v>
      </c>
      <c r="U1374" s="6">
        <f t="shared" si="196"/>
        <v>0</v>
      </c>
      <c r="V1374" s="6" t="str">
        <f t="shared" si="197"/>
        <v>Critical</v>
      </c>
    </row>
    <row r="1375" spans="1:22" x14ac:dyDescent="0.25">
      <c r="A1375" t="s">
        <v>22</v>
      </c>
      <c r="B1375" s="5">
        <v>45074</v>
      </c>
      <c r="C1375">
        <v>4</v>
      </c>
      <c r="D1375">
        <v>16.399999999999999</v>
      </c>
      <c r="E1375">
        <v>31.9</v>
      </c>
      <c r="F1375">
        <v>0</v>
      </c>
      <c r="H1375">
        <v>0</v>
      </c>
      <c r="I1375">
        <v>0</v>
      </c>
      <c r="J1375">
        <v>0</v>
      </c>
      <c r="K1375">
        <v>286.60000000000002</v>
      </c>
      <c r="L1375">
        <f t="shared" si="189"/>
        <v>22</v>
      </c>
      <c r="M1375">
        <f t="shared" si="190"/>
        <v>180.3</v>
      </c>
      <c r="N1375">
        <f t="shared" si="191"/>
        <v>2</v>
      </c>
      <c r="O1375">
        <f>IFERROR(E1375 / VLOOKUP(A1375, Baselines!A:B, 2, FALSE) * 100, 0)</f>
        <v>102.92800385263661</v>
      </c>
      <c r="P1375" s="6">
        <f t="shared" si="192"/>
        <v>0.56886113094548729</v>
      </c>
      <c r="Q1375">
        <f t="shared" si="193"/>
        <v>98.197000000000003</v>
      </c>
      <c r="R1375" s="6">
        <f t="shared" si="194"/>
        <v>0.98197000000000001</v>
      </c>
      <c r="S1375">
        <f t="shared" si="195"/>
        <v>0.94</v>
      </c>
      <c r="T1375">
        <f>COUNTIF($A$2:$A1375,A1375)-1</f>
        <v>21</v>
      </c>
      <c r="U1375" s="6">
        <f t="shared" si="196"/>
        <v>0.52508829086926778</v>
      </c>
      <c r="V1375" s="6" t="str">
        <f t="shared" si="197"/>
        <v>Needs Check</v>
      </c>
    </row>
    <row r="1376" spans="1:22" x14ac:dyDescent="0.25">
      <c r="A1376" t="s">
        <v>22</v>
      </c>
      <c r="B1376" s="5">
        <v>45081</v>
      </c>
      <c r="C1376">
        <v>7</v>
      </c>
      <c r="D1376">
        <v>28</v>
      </c>
      <c r="E1376">
        <v>37.6</v>
      </c>
      <c r="F1376">
        <v>0</v>
      </c>
      <c r="H1376">
        <v>0</v>
      </c>
      <c r="I1376">
        <v>0</v>
      </c>
      <c r="J1376">
        <v>0</v>
      </c>
      <c r="K1376">
        <v>184.47</v>
      </c>
      <c r="L1376">
        <f t="shared" si="189"/>
        <v>23</v>
      </c>
      <c r="M1376">
        <f t="shared" si="190"/>
        <v>208.3</v>
      </c>
      <c r="N1376">
        <f t="shared" si="191"/>
        <v>2</v>
      </c>
      <c r="O1376">
        <f>IFERROR(E1376 / VLOOKUP(A1376, Baselines!A:B, 2, FALSE) * 100, 0)</f>
        <v>121.31952805201055</v>
      </c>
      <c r="P1376" s="6">
        <f t="shared" si="192"/>
        <v>0.67050716374765906</v>
      </c>
      <c r="Q1376">
        <f t="shared" si="193"/>
        <v>97.917000000000002</v>
      </c>
      <c r="R1376" s="6">
        <f t="shared" si="194"/>
        <v>0.97916999999999998</v>
      </c>
      <c r="S1376">
        <f t="shared" si="195"/>
        <v>0.94</v>
      </c>
      <c r="T1376">
        <f>COUNTIF($A$2:$A1376,A1376)-1</f>
        <v>22</v>
      </c>
      <c r="U1376" s="6">
        <f t="shared" si="196"/>
        <v>0.61714806955518753</v>
      </c>
      <c r="V1376" s="6" t="str">
        <f t="shared" si="197"/>
        <v>Needs Check</v>
      </c>
    </row>
    <row r="1377" spans="1:22" x14ac:dyDescent="0.25">
      <c r="A1377" t="s">
        <v>22</v>
      </c>
      <c r="B1377" s="5">
        <v>45088</v>
      </c>
      <c r="C1377">
        <v>2</v>
      </c>
      <c r="D1377">
        <v>11.2</v>
      </c>
      <c r="E1377">
        <v>12</v>
      </c>
      <c r="F1377">
        <v>0</v>
      </c>
      <c r="H1377">
        <v>0</v>
      </c>
      <c r="I1377">
        <v>0</v>
      </c>
      <c r="J1377">
        <v>0</v>
      </c>
      <c r="K1377">
        <v>146.19</v>
      </c>
      <c r="L1377">
        <f t="shared" si="189"/>
        <v>24</v>
      </c>
      <c r="M1377">
        <f t="shared" si="190"/>
        <v>219.5</v>
      </c>
      <c r="N1377">
        <f t="shared" si="191"/>
        <v>2</v>
      </c>
      <c r="O1377">
        <f>IFERROR(E1377 / VLOOKUP(A1377, Baselines!A:B, 2, FALSE) * 100, 0)</f>
        <v>38.718998314471456</v>
      </c>
      <c r="P1377" s="6">
        <f t="shared" si="192"/>
        <v>0.21399164800457207</v>
      </c>
      <c r="Q1377">
        <f t="shared" si="193"/>
        <v>97.804999999999993</v>
      </c>
      <c r="R1377" s="6">
        <f t="shared" si="194"/>
        <v>0.97804999999999997</v>
      </c>
      <c r="S1377">
        <f t="shared" si="195"/>
        <v>0.94</v>
      </c>
      <c r="T1377">
        <f>COUNTIF($A$2:$A1377,A1377)-1</f>
        <v>23</v>
      </c>
      <c r="U1377" s="6">
        <f t="shared" si="196"/>
        <v>0.1967368594510194</v>
      </c>
      <c r="V1377" s="6" t="str">
        <f t="shared" si="197"/>
        <v>Critical</v>
      </c>
    </row>
    <row r="1378" spans="1:22" x14ac:dyDescent="0.25">
      <c r="A1378" t="s">
        <v>22</v>
      </c>
      <c r="B1378" s="5">
        <v>45095</v>
      </c>
      <c r="C1378">
        <v>7</v>
      </c>
      <c r="D1378">
        <v>9.1</v>
      </c>
      <c r="E1378">
        <v>37.1</v>
      </c>
      <c r="F1378">
        <v>0</v>
      </c>
      <c r="H1378">
        <v>0</v>
      </c>
      <c r="I1378">
        <v>0</v>
      </c>
      <c r="J1378">
        <v>0</v>
      </c>
      <c r="K1378">
        <v>164.56</v>
      </c>
      <c r="L1378">
        <f t="shared" si="189"/>
        <v>25</v>
      </c>
      <c r="M1378">
        <f t="shared" si="190"/>
        <v>228.6</v>
      </c>
      <c r="N1378">
        <f t="shared" si="191"/>
        <v>2</v>
      </c>
      <c r="O1378">
        <f>IFERROR(E1378 / VLOOKUP(A1378, Baselines!A:B, 2, FALSE) * 100, 0)</f>
        <v>119.70623645557423</v>
      </c>
      <c r="P1378" s="6">
        <f t="shared" si="192"/>
        <v>0.66159084508080179</v>
      </c>
      <c r="Q1378">
        <f t="shared" si="193"/>
        <v>97.713999999999999</v>
      </c>
      <c r="R1378" s="6">
        <f t="shared" si="194"/>
        <v>0.97714000000000001</v>
      </c>
      <c r="S1378">
        <f t="shared" si="195"/>
        <v>0.94</v>
      </c>
      <c r="T1378">
        <f>COUNTIF($A$2:$A1378,A1378)-1</f>
        <v>24</v>
      </c>
      <c r="U1378" s="6">
        <f t="shared" si="196"/>
        <v>0.60767886566051932</v>
      </c>
      <c r="V1378" s="6" t="str">
        <f t="shared" si="197"/>
        <v>Needs Check</v>
      </c>
    </row>
    <row r="1379" spans="1:22" x14ac:dyDescent="0.25">
      <c r="A1379" t="s">
        <v>22</v>
      </c>
      <c r="B1379" s="5">
        <v>45102</v>
      </c>
      <c r="C1379">
        <v>1</v>
      </c>
      <c r="D1379">
        <v>1.5</v>
      </c>
      <c r="E1379">
        <v>22.7</v>
      </c>
      <c r="F1379">
        <v>1</v>
      </c>
      <c r="G1379" t="s">
        <v>24</v>
      </c>
      <c r="H1379">
        <v>803.75</v>
      </c>
      <c r="I1379">
        <v>0</v>
      </c>
      <c r="J1379">
        <v>0</v>
      </c>
      <c r="K1379">
        <v>16.37</v>
      </c>
      <c r="L1379">
        <f t="shared" si="189"/>
        <v>26</v>
      </c>
      <c r="M1379">
        <f t="shared" si="190"/>
        <v>230.1</v>
      </c>
      <c r="N1379">
        <f t="shared" si="191"/>
        <v>2</v>
      </c>
      <c r="O1379">
        <f>IFERROR(E1379 / VLOOKUP(A1379, Baselines!A:B, 2, FALSE) * 100, 0)</f>
        <v>73.243438478208489</v>
      </c>
      <c r="P1379" s="6">
        <f t="shared" si="192"/>
        <v>0.40480086747531541</v>
      </c>
      <c r="Q1379">
        <f t="shared" si="193"/>
        <v>97.698999999999998</v>
      </c>
      <c r="R1379" s="6">
        <f t="shared" si="194"/>
        <v>0.97699000000000003</v>
      </c>
      <c r="S1379">
        <f t="shared" si="195"/>
        <v>0.94</v>
      </c>
      <c r="T1379">
        <f>COUNTIF($A$2:$A1379,A1379)-1</f>
        <v>25</v>
      </c>
      <c r="U1379" s="6">
        <f t="shared" si="196"/>
        <v>0.37175721554382585</v>
      </c>
      <c r="V1379" s="6" t="str">
        <f t="shared" si="197"/>
        <v>Needs Check</v>
      </c>
    </row>
    <row r="1380" spans="1:22" x14ac:dyDescent="0.25">
      <c r="A1380" t="s">
        <v>22</v>
      </c>
      <c r="B1380" s="5">
        <v>45109</v>
      </c>
      <c r="C1380">
        <v>4</v>
      </c>
      <c r="D1380">
        <v>17.600000000000001</v>
      </c>
      <c r="E1380">
        <v>46.6</v>
      </c>
      <c r="F1380">
        <v>0</v>
      </c>
      <c r="H1380">
        <v>0</v>
      </c>
      <c r="I1380">
        <v>0</v>
      </c>
      <c r="J1380">
        <v>0</v>
      </c>
      <c r="K1380">
        <v>153.32</v>
      </c>
      <c r="L1380">
        <f t="shared" si="189"/>
        <v>27</v>
      </c>
      <c r="M1380">
        <f t="shared" si="190"/>
        <v>247.7</v>
      </c>
      <c r="N1380">
        <f t="shared" si="191"/>
        <v>2</v>
      </c>
      <c r="O1380">
        <f>IFERROR(E1380 / VLOOKUP(A1380, Baselines!A:B, 2, FALSE) * 100, 0)</f>
        <v>150.35877678786414</v>
      </c>
      <c r="P1380" s="6">
        <f t="shared" si="192"/>
        <v>0.83100089975108815</v>
      </c>
      <c r="Q1380">
        <f t="shared" si="193"/>
        <v>97.52300000000001</v>
      </c>
      <c r="R1380" s="6">
        <f t="shared" si="194"/>
        <v>0.97523000000000015</v>
      </c>
      <c r="S1380">
        <f t="shared" si="195"/>
        <v>0.94</v>
      </c>
      <c r="T1380">
        <f>COUNTIF($A$2:$A1380,A1380)-1</f>
        <v>26</v>
      </c>
      <c r="U1380" s="6">
        <f t="shared" si="196"/>
        <v>0.7617919870163985</v>
      </c>
      <c r="V1380" s="6" t="str">
        <f t="shared" si="197"/>
        <v>Good</v>
      </c>
    </row>
    <row r="1381" spans="1:22" x14ac:dyDescent="0.25">
      <c r="A1381" t="s">
        <v>22</v>
      </c>
      <c r="B1381" s="5">
        <v>45116</v>
      </c>
      <c r="C1381">
        <v>3</v>
      </c>
      <c r="D1381">
        <v>11.7</v>
      </c>
      <c r="E1381">
        <v>28.1</v>
      </c>
      <c r="F1381">
        <v>0</v>
      </c>
      <c r="H1381">
        <v>0</v>
      </c>
      <c r="I1381">
        <v>0</v>
      </c>
      <c r="J1381">
        <v>0</v>
      </c>
      <c r="K1381">
        <v>91.2</v>
      </c>
      <c r="L1381">
        <f t="shared" si="189"/>
        <v>28</v>
      </c>
      <c r="M1381">
        <f t="shared" si="190"/>
        <v>259.39999999999998</v>
      </c>
      <c r="N1381">
        <f t="shared" si="191"/>
        <v>2</v>
      </c>
      <c r="O1381">
        <f>IFERROR(E1381 / VLOOKUP(A1381, Baselines!A:B, 2, FALSE) * 100, 0)</f>
        <v>90.666987719720652</v>
      </c>
      <c r="P1381" s="6">
        <f t="shared" si="192"/>
        <v>0.50109710907737282</v>
      </c>
      <c r="Q1381">
        <f t="shared" si="193"/>
        <v>97.406000000000006</v>
      </c>
      <c r="R1381" s="6">
        <f t="shared" si="194"/>
        <v>0.97406000000000004</v>
      </c>
      <c r="S1381">
        <f t="shared" si="195"/>
        <v>0.94</v>
      </c>
      <c r="T1381">
        <f>COUNTIF($A$2:$A1381,A1381)-1</f>
        <v>27</v>
      </c>
      <c r="U1381" s="6">
        <f t="shared" si="196"/>
        <v>0.45881273106383141</v>
      </c>
      <c r="V1381" s="6" t="str">
        <f t="shared" si="197"/>
        <v>Needs Check</v>
      </c>
    </row>
    <row r="1382" spans="1:22" x14ac:dyDescent="0.25">
      <c r="A1382" t="s">
        <v>22</v>
      </c>
      <c r="B1382" s="5">
        <v>45123</v>
      </c>
      <c r="C1382">
        <v>2</v>
      </c>
      <c r="D1382">
        <v>2</v>
      </c>
      <c r="E1382">
        <v>49.2</v>
      </c>
      <c r="F1382">
        <v>0</v>
      </c>
      <c r="H1382">
        <v>0</v>
      </c>
      <c r="I1382">
        <v>0</v>
      </c>
      <c r="J1382">
        <v>0</v>
      </c>
      <c r="K1382">
        <v>25.41</v>
      </c>
      <c r="L1382">
        <f t="shared" si="189"/>
        <v>29</v>
      </c>
      <c r="M1382">
        <f t="shared" si="190"/>
        <v>261.39999999999998</v>
      </c>
      <c r="N1382">
        <f t="shared" si="191"/>
        <v>2</v>
      </c>
      <c r="O1382">
        <f>IFERROR(E1382 / VLOOKUP(A1382, Baselines!A:B, 2, FALSE) * 100, 0)</f>
        <v>158.74789308933293</v>
      </c>
      <c r="P1382" s="6">
        <f t="shared" si="192"/>
        <v>0.87736575681874529</v>
      </c>
      <c r="Q1382">
        <f t="shared" si="193"/>
        <v>97.385999999999996</v>
      </c>
      <c r="R1382" s="6">
        <f t="shared" si="194"/>
        <v>0.97385999999999995</v>
      </c>
      <c r="S1382">
        <f t="shared" si="195"/>
        <v>0.94</v>
      </c>
      <c r="T1382">
        <f>COUNTIF($A$2:$A1382,A1382)-1</f>
        <v>28</v>
      </c>
      <c r="U1382" s="6">
        <f t="shared" si="196"/>
        <v>0.80316553097937304</v>
      </c>
      <c r="V1382" s="6" t="str">
        <f t="shared" si="197"/>
        <v>Good</v>
      </c>
    </row>
    <row r="1383" spans="1:22" x14ac:dyDescent="0.25">
      <c r="A1383" t="s">
        <v>22</v>
      </c>
      <c r="B1383" s="5">
        <v>45130</v>
      </c>
      <c r="C1383">
        <v>3</v>
      </c>
      <c r="D1383">
        <v>12.9</v>
      </c>
      <c r="E1383">
        <v>49.3</v>
      </c>
      <c r="F1383">
        <v>0</v>
      </c>
      <c r="H1383">
        <v>0</v>
      </c>
      <c r="I1383">
        <v>0</v>
      </c>
      <c r="J1383">
        <v>0</v>
      </c>
      <c r="K1383">
        <v>208.22</v>
      </c>
      <c r="L1383">
        <f t="shared" si="189"/>
        <v>30</v>
      </c>
      <c r="M1383">
        <f t="shared" si="190"/>
        <v>274.29999999999995</v>
      </c>
      <c r="N1383">
        <f t="shared" si="191"/>
        <v>2</v>
      </c>
      <c r="O1383">
        <f>IFERROR(E1383 / VLOOKUP(A1383, Baselines!A:B, 2, FALSE) * 100, 0)</f>
        <v>159.07055140862022</v>
      </c>
      <c r="P1383" s="6">
        <f t="shared" si="192"/>
        <v>0.87914902055211686</v>
      </c>
      <c r="Q1383">
        <f t="shared" si="193"/>
        <v>97.257000000000005</v>
      </c>
      <c r="R1383" s="6">
        <f t="shared" si="194"/>
        <v>0.97257000000000005</v>
      </c>
      <c r="S1383">
        <f t="shared" si="195"/>
        <v>0.94</v>
      </c>
      <c r="T1383">
        <f>COUNTIF($A$2:$A1383,A1383)-1</f>
        <v>29</v>
      </c>
      <c r="U1383" s="6">
        <f t="shared" si="196"/>
        <v>0.80373192514326997</v>
      </c>
      <c r="V1383" s="6" t="str">
        <f t="shared" si="197"/>
        <v>Good</v>
      </c>
    </row>
    <row r="1384" spans="1:22" x14ac:dyDescent="0.25">
      <c r="A1384" t="s">
        <v>22</v>
      </c>
      <c r="B1384" s="5">
        <v>45137</v>
      </c>
      <c r="C1384">
        <v>0</v>
      </c>
      <c r="D1384">
        <v>0</v>
      </c>
      <c r="E1384">
        <v>0</v>
      </c>
      <c r="F1384">
        <v>0</v>
      </c>
      <c r="H1384">
        <v>0</v>
      </c>
      <c r="I1384">
        <v>0</v>
      </c>
      <c r="J1384">
        <v>0</v>
      </c>
      <c r="K1384">
        <v>0</v>
      </c>
      <c r="L1384">
        <f t="shared" si="189"/>
        <v>31</v>
      </c>
      <c r="M1384">
        <f t="shared" si="190"/>
        <v>274.29999999999995</v>
      </c>
      <c r="N1384">
        <f t="shared" si="191"/>
        <v>2</v>
      </c>
      <c r="O1384">
        <f>IFERROR(E1384 / VLOOKUP(A1384, Baselines!A:B, 2, FALSE) * 100, 0)</f>
        <v>0</v>
      </c>
      <c r="P1384" s="6">
        <f t="shared" si="192"/>
        <v>0</v>
      </c>
      <c r="Q1384">
        <f t="shared" si="193"/>
        <v>97.257000000000005</v>
      </c>
      <c r="R1384" s="6">
        <f t="shared" si="194"/>
        <v>0.97257000000000005</v>
      </c>
      <c r="S1384">
        <f t="shared" si="195"/>
        <v>0.94</v>
      </c>
      <c r="T1384">
        <f>COUNTIF($A$2:$A1384,A1384)-1</f>
        <v>30</v>
      </c>
      <c r="U1384" s="6">
        <f t="shared" si="196"/>
        <v>0</v>
      </c>
      <c r="V1384" s="6" t="str">
        <f t="shared" si="197"/>
        <v>Critical</v>
      </c>
    </row>
    <row r="1385" spans="1:22" x14ac:dyDescent="0.25">
      <c r="A1385" t="s">
        <v>22</v>
      </c>
      <c r="B1385" s="5">
        <v>45144</v>
      </c>
      <c r="C1385">
        <v>7</v>
      </c>
      <c r="D1385">
        <v>14.7</v>
      </c>
      <c r="E1385">
        <v>11.4</v>
      </c>
      <c r="F1385">
        <v>0</v>
      </c>
      <c r="H1385">
        <v>0</v>
      </c>
      <c r="I1385">
        <v>0</v>
      </c>
      <c r="J1385">
        <v>0</v>
      </c>
      <c r="K1385">
        <v>106.81</v>
      </c>
      <c r="L1385">
        <f t="shared" si="189"/>
        <v>32</v>
      </c>
      <c r="M1385">
        <f t="shared" si="190"/>
        <v>288.99999999999994</v>
      </c>
      <c r="N1385">
        <f t="shared" si="191"/>
        <v>2</v>
      </c>
      <c r="O1385">
        <f>IFERROR(E1385 / VLOOKUP(A1385, Baselines!A:B, 2, FALSE) * 100, 0)</f>
        <v>36.78304839874788</v>
      </c>
      <c r="P1385" s="6">
        <f t="shared" si="192"/>
        <v>0.20329206560434343</v>
      </c>
      <c r="Q1385">
        <f t="shared" si="193"/>
        <v>97.11</v>
      </c>
      <c r="R1385" s="6">
        <f t="shared" si="194"/>
        <v>0.97109999999999996</v>
      </c>
      <c r="S1385">
        <f t="shared" si="195"/>
        <v>0.94</v>
      </c>
      <c r="T1385">
        <f>COUNTIF($A$2:$A1385,A1385)-1</f>
        <v>31</v>
      </c>
      <c r="U1385" s="6">
        <f t="shared" si="196"/>
        <v>0.18557190941387522</v>
      </c>
      <c r="V1385" s="6" t="str">
        <f t="shared" si="197"/>
        <v>Critical</v>
      </c>
    </row>
    <row r="1386" spans="1:22" x14ac:dyDescent="0.25">
      <c r="A1386" t="s">
        <v>22</v>
      </c>
      <c r="B1386" s="5">
        <v>45151</v>
      </c>
      <c r="C1386">
        <v>1</v>
      </c>
      <c r="D1386">
        <v>3.7</v>
      </c>
      <c r="E1386">
        <v>34.799999999999997</v>
      </c>
      <c r="F1386">
        <v>0</v>
      </c>
      <c r="H1386">
        <v>0</v>
      </c>
      <c r="I1386">
        <v>0</v>
      </c>
      <c r="J1386">
        <v>0</v>
      </c>
      <c r="K1386">
        <v>51.7</v>
      </c>
      <c r="L1386">
        <f t="shared" si="189"/>
        <v>33</v>
      </c>
      <c r="M1386">
        <f t="shared" si="190"/>
        <v>292.69999999999993</v>
      </c>
      <c r="N1386">
        <f t="shared" si="191"/>
        <v>2</v>
      </c>
      <c r="O1386">
        <f>IFERROR(E1386 / VLOOKUP(A1386, Baselines!A:B, 2, FALSE) * 100, 0)</f>
        <v>112.28509511196721</v>
      </c>
      <c r="P1386" s="6">
        <f t="shared" si="192"/>
        <v>0.6205757792132589</v>
      </c>
      <c r="Q1386">
        <f t="shared" si="193"/>
        <v>97.072999999999993</v>
      </c>
      <c r="R1386" s="6">
        <f t="shared" si="194"/>
        <v>0.97072999999999998</v>
      </c>
      <c r="S1386">
        <f t="shared" si="195"/>
        <v>0.94</v>
      </c>
      <c r="T1386">
        <f>COUNTIF($A$2:$A1386,A1386)-1</f>
        <v>32</v>
      </c>
      <c r="U1386" s="6">
        <f t="shared" si="196"/>
        <v>0.56626683458634552</v>
      </c>
      <c r="V1386" s="6" t="str">
        <f t="shared" si="197"/>
        <v>Needs Check</v>
      </c>
    </row>
    <row r="1387" spans="1:22" x14ac:dyDescent="0.25">
      <c r="A1387" t="s">
        <v>22</v>
      </c>
      <c r="B1387" s="5">
        <v>45158</v>
      </c>
      <c r="C1387">
        <v>1</v>
      </c>
      <c r="D1387">
        <v>3.2</v>
      </c>
      <c r="E1387">
        <v>16.899999999999999</v>
      </c>
      <c r="F1387">
        <v>0</v>
      </c>
      <c r="H1387">
        <v>0</v>
      </c>
      <c r="I1387">
        <v>0</v>
      </c>
      <c r="J1387">
        <v>0</v>
      </c>
      <c r="K1387">
        <v>34.61</v>
      </c>
      <c r="L1387">
        <f t="shared" si="189"/>
        <v>34</v>
      </c>
      <c r="M1387">
        <f t="shared" si="190"/>
        <v>295.89999999999992</v>
      </c>
      <c r="N1387">
        <f t="shared" si="191"/>
        <v>2</v>
      </c>
      <c r="O1387">
        <f>IFERROR(E1387 / VLOOKUP(A1387, Baselines!A:B, 2, FALSE) * 100, 0)</f>
        <v>54.529255959547285</v>
      </c>
      <c r="P1387" s="6">
        <f t="shared" si="192"/>
        <v>0.30137157093977224</v>
      </c>
      <c r="Q1387">
        <f t="shared" si="193"/>
        <v>97.040999999999997</v>
      </c>
      <c r="R1387" s="6">
        <f t="shared" si="194"/>
        <v>0.97040999999999999</v>
      </c>
      <c r="S1387">
        <f t="shared" si="195"/>
        <v>0.94</v>
      </c>
      <c r="T1387">
        <f>COUNTIF($A$2:$A1387,A1387)-1</f>
        <v>33</v>
      </c>
      <c r="U1387" s="6">
        <f t="shared" si="196"/>
        <v>0.2749067469863245</v>
      </c>
      <c r="V1387" s="6" t="str">
        <f t="shared" si="197"/>
        <v>Critical</v>
      </c>
    </row>
    <row r="1388" spans="1:22" x14ac:dyDescent="0.25">
      <c r="A1388" t="s">
        <v>22</v>
      </c>
      <c r="B1388" s="5">
        <v>45165</v>
      </c>
      <c r="C1388">
        <v>4</v>
      </c>
      <c r="D1388">
        <v>7.6</v>
      </c>
      <c r="E1388">
        <v>32.299999999999997</v>
      </c>
      <c r="F1388">
        <v>0</v>
      </c>
      <c r="H1388">
        <v>0</v>
      </c>
      <c r="I1388">
        <v>1</v>
      </c>
      <c r="J1388">
        <v>7</v>
      </c>
      <c r="K1388">
        <v>70.98</v>
      </c>
      <c r="L1388">
        <f t="shared" si="189"/>
        <v>35</v>
      </c>
      <c r="M1388">
        <f t="shared" si="190"/>
        <v>303.49999999999994</v>
      </c>
      <c r="N1388">
        <f t="shared" si="191"/>
        <v>3</v>
      </c>
      <c r="O1388">
        <f>IFERROR(E1388 / VLOOKUP(A1388, Baselines!A:B, 2, FALSE) * 100, 0)</f>
        <v>104.21863712978565</v>
      </c>
      <c r="P1388" s="6">
        <f t="shared" si="192"/>
        <v>0.575994185878973</v>
      </c>
      <c r="Q1388">
        <f t="shared" si="193"/>
        <v>96.965000000000003</v>
      </c>
      <c r="R1388" s="6">
        <f t="shared" si="194"/>
        <v>0.96965000000000001</v>
      </c>
      <c r="S1388">
        <f t="shared" si="195"/>
        <v>0.91</v>
      </c>
      <c r="T1388">
        <f>COUNTIF($A$2:$A1388,A1388)-1</f>
        <v>34</v>
      </c>
      <c r="U1388" s="6">
        <f t="shared" si="196"/>
        <v>0.50824661372716706</v>
      </c>
      <c r="V1388" s="6" t="str">
        <f t="shared" si="197"/>
        <v>Needs Check</v>
      </c>
    </row>
    <row r="1389" spans="1:22" x14ac:dyDescent="0.25">
      <c r="A1389" t="s">
        <v>22</v>
      </c>
      <c r="B1389" s="5">
        <v>45172</v>
      </c>
      <c r="C1389">
        <v>2</v>
      </c>
      <c r="D1389">
        <v>2.2000000000000002</v>
      </c>
      <c r="E1389">
        <v>17</v>
      </c>
      <c r="F1389">
        <v>0</v>
      </c>
      <c r="H1389">
        <v>0</v>
      </c>
      <c r="I1389">
        <v>0</v>
      </c>
      <c r="J1389">
        <v>0</v>
      </c>
      <c r="K1389">
        <v>19.600000000000001</v>
      </c>
      <c r="L1389">
        <f t="shared" si="189"/>
        <v>36</v>
      </c>
      <c r="M1389">
        <f t="shared" si="190"/>
        <v>305.69999999999993</v>
      </c>
      <c r="N1389">
        <f t="shared" si="191"/>
        <v>3</v>
      </c>
      <c r="O1389">
        <f>IFERROR(E1389 / VLOOKUP(A1389, Baselines!A:B, 2, FALSE) * 100, 0)</f>
        <v>54.851914278834556</v>
      </c>
      <c r="P1389" s="6">
        <f t="shared" si="192"/>
        <v>0.30315483467314369</v>
      </c>
      <c r="Q1389">
        <f t="shared" si="193"/>
        <v>96.942999999999998</v>
      </c>
      <c r="R1389" s="6">
        <f t="shared" si="194"/>
        <v>0.96943000000000001</v>
      </c>
      <c r="S1389">
        <f t="shared" si="195"/>
        <v>0.91</v>
      </c>
      <c r="T1389">
        <f>COUNTIF($A$2:$A1389,A1389)-1</f>
        <v>35</v>
      </c>
      <c r="U1389" s="6">
        <f t="shared" si="196"/>
        <v>0.26743752615323901</v>
      </c>
      <c r="V1389" s="6" t="str">
        <f t="shared" si="197"/>
        <v>Critical</v>
      </c>
    </row>
    <row r="1390" spans="1:22" x14ac:dyDescent="0.25">
      <c r="A1390" t="s">
        <v>22</v>
      </c>
      <c r="B1390" s="5">
        <v>45179</v>
      </c>
      <c r="C1390">
        <v>6</v>
      </c>
      <c r="D1390">
        <v>31.2</v>
      </c>
      <c r="E1390">
        <v>17.7</v>
      </c>
      <c r="F1390">
        <v>0</v>
      </c>
      <c r="H1390">
        <v>0</v>
      </c>
      <c r="I1390">
        <v>0</v>
      </c>
      <c r="J1390">
        <v>0</v>
      </c>
      <c r="K1390">
        <v>480.02</v>
      </c>
      <c r="L1390">
        <f t="shared" si="189"/>
        <v>37</v>
      </c>
      <c r="M1390">
        <f t="shared" si="190"/>
        <v>336.89999999999992</v>
      </c>
      <c r="N1390">
        <f t="shared" si="191"/>
        <v>3</v>
      </c>
      <c r="O1390">
        <f>IFERROR(E1390 / VLOOKUP(A1390, Baselines!A:B, 2, FALSE) * 100, 0)</f>
        <v>57.110522513845382</v>
      </c>
      <c r="P1390" s="6">
        <f t="shared" si="192"/>
        <v>0.3156376808067437</v>
      </c>
      <c r="Q1390">
        <f t="shared" si="193"/>
        <v>96.631</v>
      </c>
      <c r="R1390" s="6">
        <f t="shared" si="194"/>
        <v>0.96631</v>
      </c>
      <c r="S1390">
        <f t="shared" si="195"/>
        <v>0.91</v>
      </c>
      <c r="T1390">
        <f>COUNTIF($A$2:$A1390,A1390)-1</f>
        <v>36</v>
      </c>
      <c r="U1390" s="6">
        <f t="shared" si="196"/>
        <v>0.2775535010797317</v>
      </c>
      <c r="V1390" s="6" t="str">
        <f t="shared" si="197"/>
        <v>Critical</v>
      </c>
    </row>
    <row r="1391" spans="1:22" x14ac:dyDescent="0.25">
      <c r="A1391" t="s">
        <v>22</v>
      </c>
      <c r="B1391" s="5">
        <v>45186</v>
      </c>
      <c r="C1391">
        <v>3</v>
      </c>
      <c r="D1391">
        <v>4.8000000000000007</v>
      </c>
      <c r="E1391">
        <v>21.6</v>
      </c>
      <c r="F1391">
        <v>0</v>
      </c>
      <c r="H1391">
        <v>0</v>
      </c>
      <c r="I1391">
        <v>0</v>
      </c>
      <c r="J1391">
        <v>0</v>
      </c>
      <c r="K1391">
        <v>84.01</v>
      </c>
      <c r="L1391">
        <f t="shared" si="189"/>
        <v>38</v>
      </c>
      <c r="M1391">
        <f t="shared" si="190"/>
        <v>341.69999999999993</v>
      </c>
      <c r="N1391">
        <f t="shared" si="191"/>
        <v>3</v>
      </c>
      <c r="O1391">
        <f>IFERROR(E1391 / VLOOKUP(A1391, Baselines!A:B, 2, FALSE) * 100, 0)</f>
        <v>69.694196966048622</v>
      </c>
      <c r="P1391" s="6">
        <f t="shared" si="192"/>
        <v>0.38518496640822975</v>
      </c>
      <c r="Q1391">
        <f t="shared" si="193"/>
        <v>96.582999999999998</v>
      </c>
      <c r="R1391" s="6">
        <f t="shared" si="194"/>
        <v>0.96582999999999997</v>
      </c>
      <c r="S1391">
        <f t="shared" si="195"/>
        <v>0.91</v>
      </c>
      <c r="T1391">
        <f>COUNTIF($A$2:$A1391,A1391)-1</f>
        <v>37</v>
      </c>
      <c r="U1391" s="6">
        <f t="shared" si="196"/>
        <v>0.33854110845651508</v>
      </c>
      <c r="V1391" s="6" t="str">
        <f t="shared" si="197"/>
        <v>Needs Check</v>
      </c>
    </row>
    <row r="1392" spans="1:22" x14ac:dyDescent="0.25">
      <c r="A1392" t="s">
        <v>22</v>
      </c>
      <c r="B1392" s="5">
        <v>45193</v>
      </c>
      <c r="C1392">
        <v>4</v>
      </c>
      <c r="D1392">
        <v>13.2</v>
      </c>
      <c r="E1392">
        <v>30.7</v>
      </c>
      <c r="F1392">
        <v>0</v>
      </c>
      <c r="H1392">
        <v>0</v>
      </c>
      <c r="I1392">
        <v>0</v>
      </c>
      <c r="J1392">
        <v>0</v>
      </c>
      <c r="K1392">
        <v>131.46</v>
      </c>
      <c r="L1392">
        <f t="shared" si="189"/>
        <v>39</v>
      </c>
      <c r="M1392">
        <f t="shared" si="190"/>
        <v>354.89999999999992</v>
      </c>
      <c r="N1392">
        <f t="shared" si="191"/>
        <v>3</v>
      </c>
      <c r="O1392">
        <f>IFERROR(E1392 / VLOOKUP(A1392, Baselines!A:B, 2, FALSE) * 100, 0)</f>
        <v>99.056104021189455</v>
      </c>
      <c r="P1392" s="6">
        <f t="shared" si="192"/>
        <v>0.54746196614503007</v>
      </c>
      <c r="Q1392">
        <f t="shared" si="193"/>
        <v>96.450999999999993</v>
      </c>
      <c r="R1392" s="6">
        <f t="shared" si="194"/>
        <v>0.96450999999999998</v>
      </c>
      <c r="S1392">
        <f t="shared" si="195"/>
        <v>0.91</v>
      </c>
      <c r="T1392">
        <f>COUNTIF($A$2:$A1392,A1392)-1</f>
        <v>38</v>
      </c>
      <c r="U1392" s="6">
        <f t="shared" si="196"/>
        <v>0.48050961227955408</v>
      </c>
      <c r="V1392" s="6" t="str">
        <f t="shared" si="197"/>
        <v>Needs Check</v>
      </c>
    </row>
    <row r="1393" spans="1:22" x14ac:dyDescent="0.25">
      <c r="A1393" t="s">
        <v>22</v>
      </c>
      <c r="B1393" s="5">
        <v>45200</v>
      </c>
      <c r="C1393">
        <v>4</v>
      </c>
      <c r="D1393">
        <v>12.4</v>
      </c>
      <c r="E1393">
        <v>42.2</v>
      </c>
      <c r="F1393">
        <v>1</v>
      </c>
      <c r="G1393" t="s">
        <v>25</v>
      </c>
      <c r="H1393">
        <v>652.46</v>
      </c>
      <c r="I1393">
        <v>0</v>
      </c>
      <c r="J1393">
        <v>0</v>
      </c>
      <c r="K1393">
        <v>156.38999999999999</v>
      </c>
      <c r="L1393">
        <f t="shared" si="189"/>
        <v>40</v>
      </c>
      <c r="M1393">
        <f t="shared" si="190"/>
        <v>367.2999999999999</v>
      </c>
      <c r="N1393">
        <f t="shared" si="191"/>
        <v>3</v>
      </c>
      <c r="O1393">
        <f>IFERROR(E1393 / VLOOKUP(A1393, Baselines!A:B, 2, FALSE) * 100, 0)</f>
        <v>136.16181073922462</v>
      </c>
      <c r="P1393" s="6">
        <f t="shared" si="192"/>
        <v>0.75253729548274506</v>
      </c>
      <c r="Q1393">
        <f t="shared" si="193"/>
        <v>96.326999999999998</v>
      </c>
      <c r="R1393" s="6">
        <f t="shared" si="194"/>
        <v>0.96326999999999996</v>
      </c>
      <c r="S1393">
        <f t="shared" si="195"/>
        <v>0.91</v>
      </c>
      <c r="T1393">
        <f>COUNTIF($A$2:$A1393,A1393)-1</f>
        <v>39</v>
      </c>
      <c r="U1393" s="6">
        <f t="shared" si="196"/>
        <v>0.65965590656389406</v>
      </c>
      <c r="V1393" s="6" t="str">
        <f t="shared" si="197"/>
        <v>Needs Check</v>
      </c>
    </row>
    <row r="1394" spans="1:22" x14ac:dyDescent="0.25">
      <c r="A1394" t="s">
        <v>22</v>
      </c>
      <c r="B1394" s="5">
        <v>45207</v>
      </c>
      <c r="C1394">
        <v>5</v>
      </c>
      <c r="D1394">
        <v>4.5</v>
      </c>
      <c r="E1394">
        <v>40.6</v>
      </c>
      <c r="F1394">
        <v>0</v>
      </c>
      <c r="H1394">
        <v>0</v>
      </c>
      <c r="I1394">
        <v>0</v>
      </c>
      <c r="J1394">
        <v>0</v>
      </c>
      <c r="K1394">
        <v>52.75</v>
      </c>
      <c r="L1394">
        <f t="shared" si="189"/>
        <v>41</v>
      </c>
      <c r="M1394">
        <f t="shared" si="190"/>
        <v>371.7999999999999</v>
      </c>
      <c r="N1394">
        <f t="shared" si="191"/>
        <v>3</v>
      </c>
      <c r="O1394">
        <f>IFERROR(E1394 / VLOOKUP(A1394, Baselines!A:B, 2, FALSE) * 100, 0)</f>
        <v>130.99927763062843</v>
      </c>
      <c r="P1394" s="6">
        <f t="shared" si="192"/>
        <v>0.72400507574880213</v>
      </c>
      <c r="Q1394">
        <f t="shared" si="193"/>
        <v>96.281999999999996</v>
      </c>
      <c r="R1394" s="6">
        <f t="shared" si="194"/>
        <v>0.96282000000000001</v>
      </c>
      <c r="S1394">
        <f t="shared" si="195"/>
        <v>0.91</v>
      </c>
      <c r="T1394">
        <f>COUNTIF($A$2:$A1394,A1394)-1</f>
        <v>40</v>
      </c>
      <c r="U1394" s="6">
        <f t="shared" si="196"/>
        <v>0.63434877599954009</v>
      </c>
      <c r="V1394" s="6" t="str">
        <f t="shared" si="197"/>
        <v>Needs Check</v>
      </c>
    </row>
    <row r="1395" spans="1:22" x14ac:dyDescent="0.25">
      <c r="A1395" t="s">
        <v>22</v>
      </c>
      <c r="B1395" s="5">
        <v>45214</v>
      </c>
      <c r="C1395">
        <v>4</v>
      </c>
      <c r="D1395">
        <v>15.6</v>
      </c>
      <c r="E1395">
        <v>46.2</v>
      </c>
      <c r="F1395">
        <v>0</v>
      </c>
      <c r="H1395">
        <v>0</v>
      </c>
      <c r="I1395">
        <v>0</v>
      </c>
      <c r="J1395">
        <v>0</v>
      </c>
      <c r="K1395">
        <v>126.95</v>
      </c>
      <c r="L1395">
        <f t="shared" si="189"/>
        <v>42</v>
      </c>
      <c r="M1395">
        <f t="shared" si="190"/>
        <v>387.39999999999992</v>
      </c>
      <c r="N1395">
        <f t="shared" si="191"/>
        <v>3</v>
      </c>
      <c r="O1395">
        <f>IFERROR(E1395 / VLOOKUP(A1395, Baselines!A:B, 2, FALSE) * 100, 0)</f>
        <v>149.06814351071509</v>
      </c>
      <c r="P1395" s="6">
        <f t="shared" si="192"/>
        <v>0.82386784481760234</v>
      </c>
      <c r="Q1395">
        <f t="shared" si="193"/>
        <v>96.126000000000005</v>
      </c>
      <c r="R1395" s="6">
        <f t="shared" si="194"/>
        <v>0.96126</v>
      </c>
      <c r="S1395">
        <f t="shared" si="195"/>
        <v>0.91</v>
      </c>
      <c r="T1395">
        <f>COUNTIF($A$2:$A1395,A1395)-1</f>
        <v>41</v>
      </c>
      <c r="U1395" s="6">
        <f t="shared" si="196"/>
        <v>0.72067559610352527</v>
      </c>
      <c r="V1395" s="6" t="str">
        <f t="shared" si="197"/>
        <v>Good</v>
      </c>
    </row>
    <row r="1396" spans="1:22" x14ac:dyDescent="0.25">
      <c r="A1396" t="s">
        <v>22</v>
      </c>
      <c r="B1396" s="5">
        <v>45221</v>
      </c>
      <c r="C1396">
        <v>5</v>
      </c>
      <c r="D1396">
        <v>14</v>
      </c>
      <c r="E1396">
        <v>20.7</v>
      </c>
      <c r="F1396">
        <v>0</v>
      </c>
      <c r="H1396">
        <v>0</v>
      </c>
      <c r="I1396">
        <v>0</v>
      </c>
      <c r="J1396">
        <v>0</v>
      </c>
      <c r="K1396">
        <v>136.97</v>
      </c>
      <c r="L1396">
        <f t="shared" si="189"/>
        <v>43</v>
      </c>
      <c r="M1396">
        <f t="shared" si="190"/>
        <v>401.39999999999992</v>
      </c>
      <c r="N1396">
        <f t="shared" si="191"/>
        <v>3</v>
      </c>
      <c r="O1396">
        <f>IFERROR(E1396 / VLOOKUP(A1396, Baselines!A:B, 2, FALSE) * 100, 0)</f>
        <v>66.790272092463255</v>
      </c>
      <c r="P1396" s="6">
        <f t="shared" si="192"/>
        <v>0.36913559280788677</v>
      </c>
      <c r="Q1396">
        <f t="shared" si="193"/>
        <v>95.986000000000004</v>
      </c>
      <c r="R1396" s="6">
        <f t="shared" si="194"/>
        <v>0.95986000000000005</v>
      </c>
      <c r="S1396">
        <f t="shared" si="195"/>
        <v>0.91</v>
      </c>
      <c r="T1396">
        <f>COUNTIF($A$2:$A1396,A1396)-1</f>
        <v>42</v>
      </c>
      <c r="U1396" s="6">
        <f t="shared" si="196"/>
        <v>0.32242982600244618</v>
      </c>
      <c r="V1396" s="6" t="str">
        <f t="shared" si="197"/>
        <v>Needs Check</v>
      </c>
    </row>
    <row r="1397" spans="1:22" x14ac:dyDescent="0.25">
      <c r="A1397" t="s">
        <v>22</v>
      </c>
      <c r="B1397" s="5">
        <v>45228</v>
      </c>
      <c r="C1397">
        <v>2</v>
      </c>
      <c r="D1397">
        <v>2.8</v>
      </c>
      <c r="E1397">
        <v>24.3</v>
      </c>
      <c r="F1397">
        <v>0</v>
      </c>
      <c r="H1397">
        <v>0</v>
      </c>
      <c r="I1397">
        <v>0</v>
      </c>
      <c r="J1397">
        <v>0</v>
      </c>
      <c r="K1397">
        <v>51.2</v>
      </c>
      <c r="L1397">
        <f t="shared" si="189"/>
        <v>44</v>
      </c>
      <c r="M1397">
        <f t="shared" si="190"/>
        <v>404.19999999999993</v>
      </c>
      <c r="N1397">
        <f t="shared" si="191"/>
        <v>3</v>
      </c>
      <c r="O1397">
        <f>IFERROR(E1397 / VLOOKUP(A1397, Baselines!A:B, 2, FALSE) * 100, 0)</f>
        <v>78.405971586804696</v>
      </c>
      <c r="P1397" s="6">
        <f t="shared" si="192"/>
        <v>0.43333308720925839</v>
      </c>
      <c r="Q1397">
        <f t="shared" si="193"/>
        <v>95.957999999999998</v>
      </c>
      <c r="R1397" s="6">
        <f t="shared" si="194"/>
        <v>0.95957999999999999</v>
      </c>
      <c r="S1397">
        <f t="shared" si="195"/>
        <v>0.91</v>
      </c>
      <c r="T1397">
        <f>COUNTIF($A$2:$A1397,A1397)-1</f>
        <v>43</v>
      </c>
      <c r="U1397" s="6">
        <f t="shared" si="196"/>
        <v>0.37839416508007678</v>
      </c>
      <c r="V1397" s="6" t="str">
        <f t="shared" si="197"/>
        <v>Needs Check</v>
      </c>
    </row>
    <row r="1398" spans="1:22" x14ac:dyDescent="0.25">
      <c r="A1398" t="s">
        <v>22</v>
      </c>
      <c r="B1398" s="5">
        <v>45235</v>
      </c>
      <c r="C1398">
        <v>5</v>
      </c>
      <c r="D1398">
        <v>17.5</v>
      </c>
      <c r="E1398">
        <v>15.7</v>
      </c>
      <c r="F1398">
        <v>0</v>
      </c>
      <c r="H1398">
        <v>0</v>
      </c>
      <c r="I1398">
        <v>1</v>
      </c>
      <c r="J1398">
        <v>3</v>
      </c>
      <c r="K1398">
        <v>237.83</v>
      </c>
      <c r="L1398">
        <f t="shared" si="189"/>
        <v>45</v>
      </c>
      <c r="M1398">
        <f t="shared" si="190"/>
        <v>421.69999999999993</v>
      </c>
      <c r="N1398">
        <f t="shared" si="191"/>
        <v>4</v>
      </c>
      <c r="O1398">
        <f>IFERROR(E1398 / VLOOKUP(A1398, Baselines!A:B, 2, FALSE) * 100, 0)</f>
        <v>50.657356128100147</v>
      </c>
      <c r="P1398" s="6">
        <f t="shared" si="192"/>
        <v>0.27997240613931507</v>
      </c>
      <c r="Q1398">
        <f t="shared" si="193"/>
        <v>95.783000000000001</v>
      </c>
      <c r="R1398" s="6">
        <f t="shared" si="194"/>
        <v>0.95782999999999996</v>
      </c>
      <c r="S1398">
        <f t="shared" si="195"/>
        <v>0.88</v>
      </c>
      <c r="T1398">
        <f>COUNTIF($A$2:$A1398,A1398)-1</f>
        <v>44</v>
      </c>
      <c r="U1398" s="6">
        <f t="shared" si="196"/>
        <v>0.23598605339972972</v>
      </c>
      <c r="V1398" s="6" t="str">
        <f t="shared" si="197"/>
        <v>Critical</v>
      </c>
    </row>
    <row r="1399" spans="1:22" x14ac:dyDescent="0.25">
      <c r="A1399" t="s">
        <v>22</v>
      </c>
      <c r="B1399" s="5">
        <v>45242</v>
      </c>
      <c r="C1399">
        <v>2</v>
      </c>
      <c r="D1399">
        <v>2.6</v>
      </c>
      <c r="E1399">
        <v>21.4</v>
      </c>
      <c r="F1399">
        <v>1</v>
      </c>
      <c r="G1399" t="s">
        <v>25</v>
      </c>
      <c r="H1399">
        <v>296.52999999999997</v>
      </c>
      <c r="I1399">
        <v>0</v>
      </c>
      <c r="J1399">
        <v>0</v>
      </c>
      <c r="K1399">
        <v>25.39</v>
      </c>
      <c r="L1399">
        <f t="shared" si="189"/>
        <v>46</v>
      </c>
      <c r="M1399">
        <f t="shared" si="190"/>
        <v>424.29999999999995</v>
      </c>
      <c r="N1399">
        <f t="shared" si="191"/>
        <v>4</v>
      </c>
      <c r="O1399">
        <f>IFERROR(E1399 / VLOOKUP(A1399, Baselines!A:B, 2, FALSE) * 100, 0)</f>
        <v>69.04888032747408</v>
      </c>
      <c r="P1399" s="6">
        <f t="shared" si="192"/>
        <v>0.38161843894148673</v>
      </c>
      <c r="Q1399">
        <f t="shared" si="193"/>
        <v>95.757000000000005</v>
      </c>
      <c r="R1399" s="6">
        <f t="shared" si="194"/>
        <v>0.95757000000000003</v>
      </c>
      <c r="S1399">
        <f t="shared" si="195"/>
        <v>0.88</v>
      </c>
      <c r="T1399">
        <f>COUNTIF($A$2:$A1399,A1399)-1</f>
        <v>45</v>
      </c>
      <c r="U1399" s="6">
        <f t="shared" si="196"/>
        <v>0.32157520434793552</v>
      </c>
      <c r="V1399" s="6" t="str">
        <f t="shared" si="197"/>
        <v>Needs Check</v>
      </c>
    </row>
    <row r="1400" spans="1:22" x14ac:dyDescent="0.25">
      <c r="A1400" t="s">
        <v>22</v>
      </c>
      <c r="B1400" s="5">
        <v>45249</v>
      </c>
      <c r="C1400">
        <v>6</v>
      </c>
      <c r="D1400">
        <v>10.8</v>
      </c>
      <c r="E1400">
        <v>19.8</v>
      </c>
      <c r="F1400">
        <v>0</v>
      </c>
      <c r="H1400">
        <v>0</v>
      </c>
      <c r="I1400">
        <v>0</v>
      </c>
      <c r="J1400">
        <v>0</v>
      </c>
      <c r="K1400">
        <v>158.61000000000001</v>
      </c>
      <c r="L1400">
        <f t="shared" si="189"/>
        <v>47</v>
      </c>
      <c r="M1400">
        <f t="shared" si="190"/>
        <v>435.09999999999997</v>
      </c>
      <c r="N1400">
        <f t="shared" si="191"/>
        <v>4</v>
      </c>
      <c r="O1400">
        <f>IFERROR(E1400 / VLOOKUP(A1400, Baselines!A:B, 2, FALSE) * 100, 0)</f>
        <v>63.886347218877894</v>
      </c>
      <c r="P1400" s="6">
        <f t="shared" si="192"/>
        <v>0.35308621920754385</v>
      </c>
      <c r="Q1400">
        <f t="shared" si="193"/>
        <v>95.649000000000001</v>
      </c>
      <c r="R1400" s="6">
        <f t="shared" si="194"/>
        <v>0.95649000000000006</v>
      </c>
      <c r="S1400">
        <f t="shared" si="195"/>
        <v>0.88</v>
      </c>
      <c r="T1400">
        <f>COUNTIF($A$2:$A1400,A1400)-1</f>
        <v>46</v>
      </c>
      <c r="U1400" s="6">
        <f t="shared" si="196"/>
        <v>0.29719662527264484</v>
      </c>
      <c r="V1400" s="6" t="str">
        <f t="shared" si="197"/>
        <v>Critical</v>
      </c>
    </row>
    <row r="1401" spans="1:22" x14ac:dyDescent="0.25">
      <c r="A1401" t="s">
        <v>22</v>
      </c>
      <c r="B1401" s="5">
        <v>45256</v>
      </c>
      <c r="C1401">
        <v>2</v>
      </c>
      <c r="D1401">
        <v>10</v>
      </c>
      <c r="E1401">
        <v>38.9</v>
      </c>
      <c r="F1401">
        <v>0</v>
      </c>
      <c r="H1401">
        <v>0</v>
      </c>
      <c r="I1401">
        <v>0</v>
      </c>
      <c r="J1401">
        <v>0</v>
      </c>
      <c r="K1401">
        <v>56.41</v>
      </c>
      <c r="L1401">
        <f t="shared" si="189"/>
        <v>48</v>
      </c>
      <c r="M1401">
        <f t="shared" si="190"/>
        <v>445.09999999999997</v>
      </c>
      <c r="N1401">
        <f t="shared" si="191"/>
        <v>4</v>
      </c>
      <c r="O1401">
        <f>IFERROR(E1401 / VLOOKUP(A1401, Baselines!A:B, 2, FALSE) * 100, 0)</f>
        <v>125.51408620274496</v>
      </c>
      <c r="P1401" s="6">
        <f t="shared" si="192"/>
        <v>0.69368959228148774</v>
      </c>
      <c r="Q1401">
        <f t="shared" si="193"/>
        <v>95.548999999999992</v>
      </c>
      <c r="R1401" s="6">
        <f t="shared" si="194"/>
        <v>0.95548999999999995</v>
      </c>
      <c r="S1401">
        <f t="shared" si="195"/>
        <v>0.88</v>
      </c>
      <c r="T1401">
        <f>COUNTIF($A$2:$A1401,A1401)-1</f>
        <v>47</v>
      </c>
      <c r="U1401" s="6">
        <f t="shared" si="196"/>
        <v>0.58327585230555412</v>
      </c>
      <c r="V1401" s="6" t="str">
        <f t="shared" si="197"/>
        <v>Needs Check</v>
      </c>
    </row>
    <row r="1402" spans="1:22" x14ac:dyDescent="0.25">
      <c r="A1402" t="s">
        <v>22</v>
      </c>
      <c r="B1402" s="5">
        <v>45263</v>
      </c>
      <c r="C1402">
        <v>6</v>
      </c>
      <c r="D1402">
        <v>5.4</v>
      </c>
      <c r="E1402">
        <v>36.5</v>
      </c>
      <c r="F1402">
        <v>0</v>
      </c>
      <c r="H1402">
        <v>0</v>
      </c>
      <c r="I1402">
        <v>1</v>
      </c>
      <c r="J1402">
        <v>6</v>
      </c>
      <c r="K1402">
        <v>71.650000000000006</v>
      </c>
      <c r="L1402">
        <f t="shared" si="189"/>
        <v>49</v>
      </c>
      <c r="M1402">
        <f t="shared" si="190"/>
        <v>450.49999999999994</v>
      </c>
      <c r="N1402">
        <f t="shared" si="191"/>
        <v>5</v>
      </c>
      <c r="O1402">
        <f>IFERROR(E1402 / VLOOKUP(A1402, Baselines!A:B, 2, FALSE) * 100, 0)</f>
        <v>117.77028653985067</v>
      </c>
      <c r="P1402" s="6">
        <f t="shared" si="192"/>
        <v>0.65089126268057329</v>
      </c>
      <c r="Q1402">
        <f t="shared" si="193"/>
        <v>95.49499999999999</v>
      </c>
      <c r="R1402" s="6">
        <f t="shared" si="194"/>
        <v>0.95494999999999985</v>
      </c>
      <c r="S1402">
        <f t="shared" si="195"/>
        <v>0.85</v>
      </c>
      <c r="T1402">
        <f>COUNTIF($A$2:$A1402,A1402)-1</f>
        <v>48</v>
      </c>
      <c r="U1402" s="6">
        <f t="shared" si="196"/>
        <v>0.52833331960229135</v>
      </c>
      <c r="V1402" s="6" t="str">
        <f t="shared" si="197"/>
        <v>Needs Check</v>
      </c>
    </row>
    <row r="1403" spans="1:22" x14ac:dyDescent="0.25">
      <c r="A1403" t="s">
        <v>22</v>
      </c>
      <c r="B1403" s="5">
        <v>45270</v>
      </c>
      <c r="C1403">
        <v>1</v>
      </c>
      <c r="D1403">
        <v>1.6</v>
      </c>
      <c r="E1403">
        <v>39</v>
      </c>
      <c r="F1403">
        <v>0</v>
      </c>
      <c r="H1403">
        <v>0</v>
      </c>
      <c r="I1403">
        <v>0</v>
      </c>
      <c r="J1403">
        <v>0</v>
      </c>
      <c r="K1403">
        <v>28.43</v>
      </c>
      <c r="L1403">
        <f t="shared" si="189"/>
        <v>50</v>
      </c>
      <c r="M1403">
        <f t="shared" si="190"/>
        <v>452.09999999999997</v>
      </c>
      <c r="N1403">
        <f t="shared" si="191"/>
        <v>5</v>
      </c>
      <c r="O1403">
        <f>IFERROR(E1403 / VLOOKUP(A1403, Baselines!A:B, 2, FALSE) * 100, 0)</f>
        <v>125.83674452203222</v>
      </c>
      <c r="P1403" s="6">
        <f t="shared" si="192"/>
        <v>0.69547285601485909</v>
      </c>
      <c r="Q1403">
        <f t="shared" si="193"/>
        <v>95.478999999999999</v>
      </c>
      <c r="R1403" s="6">
        <f t="shared" si="194"/>
        <v>0.95479000000000003</v>
      </c>
      <c r="S1403">
        <f t="shared" si="195"/>
        <v>0.85</v>
      </c>
      <c r="T1403">
        <f>COUNTIF($A$2:$A1403,A1403)-1</f>
        <v>49</v>
      </c>
      <c r="U1403" s="6">
        <f t="shared" si="196"/>
        <v>0.56442594896526321</v>
      </c>
      <c r="V1403" s="6" t="str">
        <f t="shared" si="197"/>
        <v>Needs Check</v>
      </c>
    </row>
    <row r="1404" spans="1:22" x14ac:dyDescent="0.25">
      <c r="A1404" t="s">
        <v>22</v>
      </c>
      <c r="B1404" s="5">
        <v>45277</v>
      </c>
      <c r="C1404">
        <v>0</v>
      </c>
      <c r="D1404">
        <v>0</v>
      </c>
      <c r="E1404">
        <v>0</v>
      </c>
      <c r="F1404">
        <v>0</v>
      </c>
      <c r="H1404">
        <v>0</v>
      </c>
      <c r="I1404">
        <v>0</v>
      </c>
      <c r="J1404">
        <v>0</v>
      </c>
      <c r="K1404">
        <v>0</v>
      </c>
      <c r="L1404">
        <f t="shared" si="189"/>
        <v>51</v>
      </c>
      <c r="M1404">
        <f t="shared" si="190"/>
        <v>452.09999999999997</v>
      </c>
      <c r="N1404">
        <f t="shared" si="191"/>
        <v>5</v>
      </c>
      <c r="O1404">
        <f>IFERROR(E1404 / VLOOKUP(A1404, Baselines!A:B, 2, FALSE) * 100, 0)</f>
        <v>0</v>
      </c>
      <c r="P1404" s="6">
        <f t="shared" si="192"/>
        <v>0</v>
      </c>
      <c r="Q1404">
        <f t="shared" si="193"/>
        <v>95.478999999999999</v>
      </c>
      <c r="R1404" s="6">
        <f t="shared" si="194"/>
        <v>0.95479000000000003</v>
      </c>
      <c r="S1404">
        <f t="shared" si="195"/>
        <v>0.85</v>
      </c>
      <c r="T1404">
        <f>COUNTIF($A$2:$A1404,A1404)-1</f>
        <v>50</v>
      </c>
      <c r="U1404" s="6">
        <f t="shared" si="196"/>
        <v>0</v>
      </c>
      <c r="V1404" s="6" t="str">
        <f t="shared" si="197"/>
        <v>Critical</v>
      </c>
    </row>
    <row r="1405" spans="1:22" x14ac:dyDescent="0.25">
      <c r="A1405" t="s">
        <v>22</v>
      </c>
      <c r="B1405" s="5">
        <v>45284</v>
      </c>
      <c r="C1405">
        <v>1</v>
      </c>
      <c r="D1405">
        <v>1.5</v>
      </c>
      <c r="E1405">
        <v>16.100000000000001</v>
      </c>
      <c r="F1405">
        <v>0</v>
      </c>
      <c r="H1405">
        <v>0</v>
      </c>
      <c r="I1405">
        <v>0</v>
      </c>
      <c r="J1405">
        <v>0</v>
      </c>
      <c r="K1405">
        <v>9.2200000000000006</v>
      </c>
      <c r="L1405">
        <f t="shared" si="189"/>
        <v>52</v>
      </c>
      <c r="M1405">
        <f t="shared" si="190"/>
        <v>453.59999999999997</v>
      </c>
      <c r="N1405">
        <f t="shared" si="191"/>
        <v>5</v>
      </c>
      <c r="O1405">
        <f>IFERROR(E1405 / VLOOKUP(A1405, Baselines!A:B, 2, FALSE) * 100, 0)</f>
        <v>51.947989405249203</v>
      </c>
      <c r="P1405" s="6">
        <f t="shared" si="192"/>
        <v>0.28710546107280083</v>
      </c>
      <c r="Q1405">
        <f t="shared" si="193"/>
        <v>95.463999999999999</v>
      </c>
      <c r="R1405" s="6">
        <f t="shared" si="194"/>
        <v>0.95463999999999993</v>
      </c>
      <c r="S1405">
        <f t="shared" si="195"/>
        <v>0.85</v>
      </c>
      <c r="T1405">
        <f>COUNTIF($A$2:$A1405,A1405)-1</f>
        <v>51</v>
      </c>
      <c r="U1405" s="6">
        <f t="shared" si="196"/>
        <v>0.23297000375475777</v>
      </c>
      <c r="V1405" s="6" t="str">
        <f t="shared" si="197"/>
        <v>Critical</v>
      </c>
    </row>
    <row r="1406" spans="1:22" x14ac:dyDescent="0.25">
      <c r="A1406" t="s">
        <v>22</v>
      </c>
      <c r="B1406" s="5">
        <v>45291</v>
      </c>
      <c r="C1406">
        <v>4</v>
      </c>
      <c r="D1406">
        <v>13.2</v>
      </c>
      <c r="E1406">
        <v>46.5</v>
      </c>
      <c r="F1406">
        <v>0</v>
      </c>
      <c r="H1406">
        <v>0</v>
      </c>
      <c r="I1406">
        <v>0</v>
      </c>
      <c r="J1406">
        <v>0</v>
      </c>
      <c r="K1406">
        <v>96.42</v>
      </c>
      <c r="L1406">
        <f t="shared" si="189"/>
        <v>53</v>
      </c>
      <c r="M1406">
        <f t="shared" si="190"/>
        <v>466.79999999999995</v>
      </c>
      <c r="N1406">
        <f t="shared" si="191"/>
        <v>5</v>
      </c>
      <c r="O1406">
        <f>IFERROR(E1406 / VLOOKUP(A1406, Baselines!A:B, 2, FALSE) * 100, 0)</f>
        <v>150.03611846857689</v>
      </c>
      <c r="P1406" s="6">
        <f t="shared" si="192"/>
        <v>0.8292176360177167</v>
      </c>
      <c r="Q1406">
        <f t="shared" si="193"/>
        <v>95.332000000000008</v>
      </c>
      <c r="R1406" s="6">
        <f t="shared" si="194"/>
        <v>0.95332000000000006</v>
      </c>
      <c r="S1406">
        <f t="shared" si="195"/>
        <v>0.85</v>
      </c>
      <c r="T1406">
        <f>COUNTIF($A$2:$A1406,A1406)-1</f>
        <v>52</v>
      </c>
      <c r="U1406" s="6">
        <f t="shared" si="196"/>
        <v>0.67193329325314821</v>
      </c>
      <c r="V1406" s="6" t="str">
        <f t="shared" si="197"/>
        <v>Needs Check</v>
      </c>
    </row>
    <row r="1407" spans="1:22" x14ac:dyDescent="0.25">
      <c r="A1407" t="s">
        <v>22</v>
      </c>
      <c r="B1407" s="5">
        <v>45298</v>
      </c>
      <c r="C1407">
        <v>6</v>
      </c>
      <c r="D1407">
        <v>21</v>
      </c>
      <c r="E1407">
        <v>31.4</v>
      </c>
      <c r="F1407">
        <v>0</v>
      </c>
      <c r="H1407">
        <v>0</v>
      </c>
      <c r="I1407">
        <v>0</v>
      </c>
      <c r="J1407">
        <v>0</v>
      </c>
      <c r="K1407">
        <v>107.66</v>
      </c>
      <c r="L1407">
        <f t="shared" si="189"/>
        <v>54</v>
      </c>
      <c r="M1407">
        <f t="shared" si="190"/>
        <v>487.79999999999995</v>
      </c>
      <c r="N1407">
        <f t="shared" si="191"/>
        <v>5</v>
      </c>
      <c r="O1407">
        <f>IFERROR(E1407 / VLOOKUP(A1407, Baselines!A:B, 2, FALSE) * 100, 0)</f>
        <v>101.31471225620029</v>
      </c>
      <c r="P1407" s="6">
        <f t="shared" si="192"/>
        <v>0.55994481227863013</v>
      </c>
      <c r="Q1407">
        <f t="shared" si="193"/>
        <v>95.122</v>
      </c>
      <c r="R1407" s="6">
        <f t="shared" si="194"/>
        <v>0.95121999999999995</v>
      </c>
      <c r="S1407">
        <f t="shared" si="195"/>
        <v>0.85</v>
      </c>
      <c r="T1407">
        <f>COUNTIF($A$2:$A1407,A1407)-1</f>
        <v>53</v>
      </c>
      <c r="U1407" s="6">
        <f t="shared" si="196"/>
        <v>0.45273609868532677</v>
      </c>
      <c r="V1407" s="6" t="str">
        <f t="shared" si="197"/>
        <v>Needs Check</v>
      </c>
    </row>
    <row r="1408" spans="1:22" x14ac:dyDescent="0.25">
      <c r="A1408" t="s">
        <v>22</v>
      </c>
      <c r="B1408" s="5">
        <v>45305</v>
      </c>
      <c r="C1408">
        <v>1</v>
      </c>
      <c r="D1408">
        <v>3.4</v>
      </c>
      <c r="E1408">
        <v>20.5</v>
      </c>
      <c r="F1408">
        <v>0</v>
      </c>
      <c r="H1408">
        <v>0</v>
      </c>
      <c r="I1408">
        <v>0</v>
      </c>
      <c r="J1408">
        <v>0</v>
      </c>
      <c r="K1408">
        <v>67.430000000000007</v>
      </c>
      <c r="L1408">
        <f t="shared" si="189"/>
        <v>55</v>
      </c>
      <c r="M1408">
        <f t="shared" si="190"/>
        <v>491.19999999999993</v>
      </c>
      <c r="N1408">
        <f t="shared" si="191"/>
        <v>5</v>
      </c>
      <c r="O1408">
        <f>IFERROR(E1408 / VLOOKUP(A1408, Baselines!A:B, 2, FALSE) * 100, 0)</f>
        <v>66.144955453888727</v>
      </c>
      <c r="P1408" s="6">
        <f t="shared" si="192"/>
        <v>0.36556906534114386</v>
      </c>
      <c r="Q1408">
        <f t="shared" si="193"/>
        <v>95.088000000000008</v>
      </c>
      <c r="R1408" s="6">
        <f t="shared" si="194"/>
        <v>0.95088000000000006</v>
      </c>
      <c r="S1408">
        <f t="shared" si="195"/>
        <v>0.85</v>
      </c>
      <c r="T1408">
        <f>COUNTIF($A$2:$A1408,A1408)-1</f>
        <v>54</v>
      </c>
      <c r="U1408" s="6">
        <f t="shared" si="196"/>
        <v>0.29547046592384885</v>
      </c>
      <c r="V1408" s="6" t="str">
        <f t="shared" si="197"/>
        <v>Critical</v>
      </c>
    </row>
    <row r="1409" spans="1:22" x14ac:dyDescent="0.25">
      <c r="A1409" t="s">
        <v>22</v>
      </c>
      <c r="B1409" s="5">
        <v>45312</v>
      </c>
      <c r="C1409">
        <v>2</v>
      </c>
      <c r="D1409">
        <v>10.199999999999999</v>
      </c>
      <c r="E1409">
        <v>36.9</v>
      </c>
      <c r="F1409">
        <v>1</v>
      </c>
      <c r="G1409" t="s">
        <v>25</v>
      </c>
      <c r="H1409">
        <v>259.89999999999998</v>
      </c>
      <c r="I1409">
        <v>0</v>
      </c>
      <c r="J1409">
        <v>0</v>
      </c>
      <c r="K1409">
        <v>191.08</v>
      </c>
      <c r="L1409">
        <f t="shared" si="189"/>
        <v>56</v>
      </c>
      <c r="M1409">
        <f t="shared" si="190"/>
        <v>501.39999999999992</v>
      </c>
      <c r="N1409">
        <f t="shared" si="191"/>
        <v>5</v>
      </c>
      <c r="O1409">
        <f>IFERROR(E1409 / VLOOKUP(A1409, Baselines!A:B, 2, FALSE) * 100, 0)</f>
        <v>119.06091981699971</v>
      </c>
      <c r="P1409" s="6">
        <f t="shared" si="192"/>
        <v>0.658024317614059</v>
      </c>
      <c r="Q1409">
        <f t="shared" si="193"/>
        <v>94.986000000000004</v>
      </c>
      <c r="R1409" s="6">
        <f t="shared" si="194"/>
        <v>0.94986000000000004</v>
      </c>
      <c r="S1409">
        <f t="shared" si="195"/>
        <v>0.85</v>
      </c>
      <c r="T1409">
        <f>COUNTIF($A$2:$A1409,A1409)-1</f>
        <v>55</v>
      </c>
      <c r="U1409" s="6">
        <f t="shared" si="196"/>
        <v>0.53127633157955656</v>
      </c>
      <c r="V1409" s="6" t="str">
        <f t="shared" si="197"/>
        <v>Needs Check</v>
      </c>
    </row>
    <row r="1410" spans="1:22" x14ac:dyDescent="0.25">
      <c r="A1410" t="s">
        <v>22</v>
      </c>
      <c r="B1410" s="5">
        <v>45319</v>
      </c>
      <c r="C1410">
        <v>7</v>
      </c>
      <c r="D1410">
        <v>20.3</v>
      </c>
      <c r="E1410">
        <v>31</v>
      </c>
      <c r="F1410">
        <v>0</v>
      </c>
      <c r="H1410">
        <v>0</v>
      </c>
      <c r="I1410">
        <v>0</v>
      </c>
      <c r="J1410">
        <v>0</v>
      </c>
      <c r="K1410">
        <v>201.16</v>
      </c>
      <c r="L1410">
        <f t="shared" ref="L1410:L1473" si="198">COUNTIFS($A$2:$A$2000,A1410,$B$2:$B$2000,"&lt;="&amp;B1410)</f>
        <v>57</v>
      </c>
      <c r="M1410">
        <f t="shared" ref="M1410:M1473" si="199">SUMIFS($D$2:$D$1561, $A$2:$A$1561, A1410, $B$2:$B$1561, "&lt;=" &amp; B1410)</f>
        <v>521.69999999999993</v>
      </c>
      <c r="N1410">
        <f t="shared" ref="N1410:N1473" si="200">SUMIFS($I$2:$I$1561, $A$2:$A$1561, A1410, $B$2:$B$1561, "&lt;=" &amp; B1410, $D$2:$D$1561, "&gt;" &amp; 0)</f>
        <v>5</v>
      </c>
      <c r="O1410">
        <f>IFERROR(E1410 / VLOOKUP(A1410, Baselines!A:B, 2, FALSE) * 100, 0)</f>
        <v>100.02407897905125</v>
      </c>
      <c r="P1410" s="6">
        <f t="shared" ref="P1410:P1473" si="201">O1410 / MAX($O$2:$O$1561)</f>
        <v>0.55281175734514443</v>
      </c>
      <c r="Q1410">
        <f t="shared" ref="Q1410:Q1473" si="202">MAX(0, MIN(100, 100*(1 - (M1410/10000))))</f>
        <v>94.783000000000001</v>
      </c>
      <c r="R1410" s="6">
        <f t="shared" ref="R1410:R1473" si="203">Q1410/100</f>
        <v>0.94783000000000006</v>
      </c>
      <c r="S1410">
        <f t="shared" ref="S1410:S1473" si="204">MAX(0, 1 - 0.03 * N1410)</f>
        <v>0.85</v>
      </c>
      <c r="T1410">
        <f>COUNTIF($A$2:$A1410,A1410)-1</f>
        <v>56</v>
      </c>
      <c r="U1410" s="6">
        <f t="shared" ref="U1410:U1473" si="205">MAX(0, MIN(1, R1410 * S1410 * P1410))</f>
        <v>0.44537583276978104</v>
      </c>
      <c r="V1410" s="6" t="str">
        <f t="shared" ref="V1410:V1473" si="206">IF(U1410&gt;0.7,"Good",IF(U1410&gt;0.3,"Needs Check","Critical"))</f>
        <v>Needs Check</v>
      </c>
    </row>
    <row r="1411" spans="1:22" x14ac:dyDescent="0.25">
      <c r="A1411" t="s">
        <v>22</v>
      </c>
      <c r="B1411" s="5">
        <v>45326</v>
      </c>
      <c r="C1411">
        <v>6</v>
      </c>
      <c r="D1411">
        <v>24</v>
      </c>
      <c r="E1411">
        <v>21.3</v>
      </c>
      <c r="F1411">
        <v>0</v>
      </c>
      <c r="H1411">
        <v>0</v>
      </c>
      <c r="I1411">
        <v>0</v>
      </c>
      <c r="J1411">
        <v>0</v>
      </c>
      <c r="K1411">
        <v>399.03</v>
      </c>
      <c r="L1411">
        <f t="shared" si="198"/>
        <v>58</v>
      </c>
      <c r="M1411">
        <f t="shared" si="199"/>
        <v>545.69999999999993</v>
      </c>
      <c r="N1411">
        <f t="shared" si="200"/>
        <v>5</v>
      </c>
      <c r="O1411">
        <f>IFERROR(E1411 / VLOOKUP(A1411, Baselines!A:B, 2, FALSE) * 100, 0)</f>
        <v>68.726222008186838</v>
      </c>
      <c r="P1411" s="6">
        <f t="shared" si="201"/>
        <v>0.37983517520811544</v>
      </c>
      <c r="Q1411">
        <f t="shared" si="202"/>
        <v>94.543000000000006</v>
      </c>
      <c r="R1411" s="6">
        <f t="shared" si="203"/>
        <v>0.9454300000000001</v>
      </c>
      <c r="S1411">
        <f t="shared" si="204"/>
        <v>0.85</v>
      </c>
      <c r="T1411">
        <f>COUNTIF($A$2:$A1411,A1411)-1</f>
        <v>57</v>
      </c>
      <c r="U1411" s="6">
        <f t="shared" si="205"/>
        <v>0.30524143424245731</v>
      </c>
      <c r="V1411" s="6" t="str">
        <f t="shared" si="206"/>
        <v>Needs Check</v>
      </c>
    </row>
    <row r="1412" spans="1:22" x14ac:dyDescent="0.25">
      <c r="A1412" t="s">
        <v>22</v>
      </c>
      <c r="B1412" s="5">
        <v>45333</v>
      </c>
      <c r="C1412">
        <v>1</v>
      </c>
      <c r="D1412">
        <v>3.8</v>
      </c>
      <c r="E1412">
        <v>39</v>
      </c>
      <c r="F1412">
        <v>0</v>
      </c>
      <c r="H1412">
        <v>0</v>
      </c>
      <c r="I1412">
        <v>0</v>
      </c>
      <c r="J1412">
        <v>0</v>
      </c>
      <c r="K1412">
        <v>25.37</v>
      </c>
      <c r="L1412">
        <f t="shared" si="198"/>
        <v>59</v>
      </c>
      <c r="M1412">
        <f t="shared" si="199"/>
        <v>549.49999999999989</v>
      </c>
      <c r="N1412">
        <f t="shared" si="200"/>
        <v>5</v>
      </c>
      <c r="O1412">
        <f>IFERROR(E1412 / VLOOKUP(A1412, Baselines!A:B, 2, FALSE) * 100, 0)</f>
        <v>125.83674452203222</v>
      </c>
      <c r="P1412" s="6">
        <f t="shared" si="201"/>
        <v>0.69547285601485909</v>
      </c>
      <c r="Q1412">
        <f t="shared" si="202"/>
        <v>94.50500000000001</v>
      </c>
      <c r="R1412" s="6">
        <f t="shared" si="203"/>
        <v>0.94505000000000006</v>
      </c>
      <c r="S1412">
        <f t="shared" si="204"/>
        <v>0.85</v>
      </c>
      <c r="T1412">
        <f>COUNTIF($A$2:$A1412,A1412)-1</f>
        <v>58</v>
      </c>
      <c r="U1412" s="6">
        <f t="shared" si="205"/>
        <v>0.55866812919031628</v>
      </c>
      <c r="V1412" s="6" t="str">
        <f t="shared" si="206"/>
        <v>Needs Check</v>
      </c>
    </row>
    <row r="1413" spans="1:22" x14ac:dyDescent="0.25">
      <c r="A1413" t="s">
        <v>22</v>
      </c>
      <c r="B1413" s="5">
        <v>45340</v>
      </c>
      <c r="C1413">
        <v>2</v>
      </c>
      <c r="D1413">
        <v>8.8000000000000007</v>
      </c>
      <c r="E1413">
        <v>27.4</v>
      </c>
      <c r="F1413">
        <v>0</v>
      </c>
      <c r="H1413">
        <v>0</v>
      </c>
      <c r="I1413">
        <v>0</v>
      </c>
      <c r="J1413">
        <v>0</v>
      </c>
      <c r="K1413">
        <v>68.16</v>
      </c>
      <c r="L1413">
        <f t="shared" si="198"/>
        <v>60</v>
      </c>
      <c r="M1413">
        <f t="shared" si="199"/>
        <v>558.29999999999984</v>
      </c>
      <c r="N1413">
        <f t="shared" si="200"/>
        <v>5</v>
      </c>
      <c r="O1413">
        <f>IFERROR(E1413 / VLOOKUP(A1413, Baselines!A:B, 2, FALSE) * 100, 0)</f>
        <v>88.408379484709812</v>
      </c>
      <c r="P1413" s="6">
        <f t="shared" si="201"/>
        <v>0.4886142629437728</v>
      </c>
      <c r="Q1413">
        <f t="shared" si="202"/>
        <v>94.417000000000002</v>
      </c>
      <c r="R1413" s="6">
        <f t="shared" si="203"/>
        <v>0.94417000000000006</v>
      </c>
      <c r="S1413">
        <f t="shared" si="204"/>
        <v>0.85</v>
      </c>
      <c r="T1413">
        <f>COUNTIF($A$2:$A1413,A1413)-1</f>
        <v>59</v>
      </c>
      <c r="U1413" s="6">
        <f t="shared" si="205"/>
        <v>0.39213468934707868</v>
      </c>
      <c r="V1413" s="6" t="str">
        <f t="shared" si="206"/>
        <v>Needs Check</v>
      </c>
    </row>
    <row r="1414" spans="1:22" x14ac:dyDescent="0.25">
      <c r="A1414" t="s">
        <v>22</v>
      </c>
      <c r="B1414" s="5">
        <v>45347</v>
      </c>
      <c r="C1414">
        <v>4</v>
      </c>
      <c r="D1414">
        <v>17.2</v>
      </c>
      <c r="E1414">
        <v>11.8</v>
      </c>
      <c r="F1414">
        <v>0</v>
      </c>
      <c r="H1414">
        <v>0</v>
      </c>
      <c r="I1414">
        <v>0</v>
      </c>
      <c r="J1414">
        <v>0</v>
      </c>
      <c r="K1414">
        <v>141.97999999999999</v>
      </c>
      <c r="L1414">
        <f t="shared" si="198"/>
        <v>61</v>
      </c>
      <c r="M1414">
        <f t="shared" si="199"/>
        <v>575.49999999999989</v>
      </c>
      <c r="N1414">
        <f t="shared" si="200"/>
        <v>5</v>
      </c>
      <c r="O1414">
        <f>IFERROR(E1414 / VLOOKUP(A1414, Baselines!A:B, 2, FALSE) * 100, 0)</f>
        <v>38.073681675896928</v>
      </c>
      <c r="P1414" s="6">
        <f t="shared" si="201"/>
        <v>0.21042512053782916</v>
      </c>
      <c r="Q1414">
        <f t="shared" si="202"/>
        <v>94.245000000000005</v>
      </c>
      <c r="R1414" s="6">
        <f t="shared" si="203"/>
        <v>0.94245000000000001</v>
      </c>
      <c r="S1414">
        <f t="shared" si="204"/>
        <v>0.85</v>
      </c>
      <c r="T1414">
        <f>COUNTIF($A$2:$A1414,A1414)-1</f>
        <v>60</v>
      </c>
      <c r="U1414" s="6">
        <f t="shared" si="205"/>
        <v>0.16856788162324554</v>
      </c>
      <c r="V1414" s="6" t="str">
        <f t="shared" si="206"/>
        <v>Critical</v>
      </c>
    </row>
    <row r="1415" spans="1:22" x14ac:dyDescent="0.25">
      <c r="A1415" t="s">
        <v>22</v>
      </c>
      <c r="B1415" s="5">
        <v>45354</v>
      </c>
      <c r="C1415">
        <v>1</v>
      </c>
      <c r="D1415">
        <v>2</v>
      </c>
      <c r="E1415">
        <v>29.4</v>
      </c>
      <c r="F1415">
        <v>0</v>
      </c>
      <c r="H1415">
        <v>0</v>
      </c>
      <c r="I1415">
        <v>0</v>
      </c>
      <c r="J1415">
        <v>0</v>
      </c>
      <c r="K1415">
        <v>33.17</v>
      </c>
      <c r="L1415">
        <f t="shared" si="198"/>
        <v>62</v>
      </c>
      <c r="M1415">
        <f t="shared" si="199"/>
        <v>577.49999999999989</v>
      </c>
      <c r="N1415">
        <f t="shared" si="200"/>
        <v>5</v>
      </c>
      <c r="O1415">
        <f>IFERROR(E1415 / VLOOKUP(A1415, Baselines!A:B, 2, FALSE) * 100, 0)</f>
        <v>94.86154587045506</v>
      </c>
      <c r="P1415" s="6">
        <f t="shared" si="201"/>
        <v>0.5242795376112015</v>
      </c>
      <c r="Q1415">
        <f t="shared" si="202"/>
        <v>94.225000000000009</v>
      </c>
      <c r="R1415" s="6">
        <f t="shared" si="203"/>
        <v>0.94225000000000003</v>
      </c>
      <c r="S1415">
        <f t="shared" si="204"/>
        <v>0.85</v>
      </c>
      <c r="T1415">
        <f>COUNTIF($A$2:$A1415,A1415)-1</f>
        <v>61</v>
      </c>
      <c r="U1415" s="6">
        <f t="shared" si="205"/>
        <v>0.41990203516703145</v>
      </c>
      <c r="V1415" s="6" t="str">
        <f t="shared" si="206"/>
        <v>Needs Check</v>
      </c>
    </row>
    <row r="1416" spans="1:22" x14ac:dyDescent="0.25">
      <c r="A1416" t="s">
        <v>22</v>
      </c>
      <c r="B1416" s="5">
        <v>45361</v>
      </c>
      <c r="C1416">
        <v>1</v>
      </c>
      <c r="D1416">
        <v>1</v>
      </c>
      <c r="E1416">
        <v>44.5</v>
      </c>
      <c r="F1416">
        <v>0</v>
      </c>
      <c r="H1416">
        <v>0</v>
      </c>
      <c r="I1416">
        <v>0</v>
      </c>
      <c r="J1416">
        <v>0</v>
      </c>
      <c r="K1416">
        <v>11.09</v>
      </c>
      <c r="L1416">
        <f t="shared" si="198"/>
        <v>63</v>
      </c>
      <c r="M1416">
        <f t="shared" si="199"/>
        <v>578.49999999999989</v>
      </c>
      <c r="N1416">
        <f t="shared" si="200"/>
        <v>5</v>
      </c>
      <c r="O1416">
        <f>IFERROR(E1416 / VLOOKUP(A1416, Baselines!A:B, 2, FALSE) * 100, 0)</f>
        <v>143.58295208283164</v>
      </c>
      <c r="P1416" s="6">
        <f t="shared" si="201"/>
        <v>0.79355236135028806</v>
      </c>
      <c r="Q1416">
        <f t="shared" si="202"/>
        <v>94.215000000000003</v>
      </c>
      <c r="R1416" s="6">
        <f t="shared" si="203"/>
        <v>0.94215000000000004</v>
      </c>
      <c r="S1416">
        <f t="shared" si="204"/>
        <v>0.85</v>
      </c>
      <c r="T1416">
        <f>COUNTIF($A$2:$A1416,A1416)-1</f>
        <v>62</v>
      </c>
      <c r="U1416" s="6">
        <f t="shared" si="205"/>
        <v>0.63549855365924779</v>
      </c>
      <c r="V1416" s="6" t="str">
        <f t="shared" si="206"/>
        <v>Needs Check</v>
      </c>
    </row>
    <row r="1417" spans="1:22" x14ac:dyDescent="0.25">
      <c r="A1417" t="s">
        <v>22</v>
      </c>
      <c r="B1417" s="5">
        <v>45368</v>
      </c>
      <c r="C1417">
        <v>4</v>
      </c>
      <c r="D1417">
        <v>14.8</v>
      </c>
      <c r="E1417">
        <v>31.1</v>
      </c>
      <c r="F1417">
        <v>0</v>
      </c>
      <c r="H1417">
        <v>0</v>
      </c>
      <c r="I1417">
        <v>0</v>
      </c>
      <c r="J1417">
        <v>0</v>
      </c>
      <c r="K1417">
        <v>118.21</v>
      </c>
      <c r="L1417">
        <f t="shared" si="198"/>
        <v>64</v>
      </c>
      <c r="M1417">
        <f t="shared" si="199"/>
        <v>593.29999999999984</v>
      </c>
      <c r="N1417">
        <f t="shared" si="200"/>
        <v>5</v>
      </c>
      <c r="O1417">
        <f>IFERROR(E1417 / VLOOKUP(A1417, Baselines!A:B, 2, FALSE) * 100, 0)</f>
        <v>100.34673729833852</v>
      </c>
      <c r="P1417" s="6">
        <f t="shared" si="201"/>
        <v>0.55459502107851588</v>
      </c>
      <c r="Q1417">
        <f t="shared" si="202"/>
        <v>94.067000000000007</v>
      </c>
      <c r="R1417" s="6">
        <f t="shared" si="203"/>
        <v>0.94067000000000012</v>
      </c>
      <c r="S1417">
        <f t="shared" si="204"/>
        <v>0.85</v>
      </c>
      <c r="T1417">
        <f>COUNTIF($A$2:$A1417,A1417)-1</f>
        <v>63</v>
      </c>
      <c r="U1417" s="6">
        <f t="shared" si="205"/>
        <v>0.44343726370623843</v>
      </c>
      <c r="V1417" s="6" t="str">
        <f t="shared" si="206"/>
        <v>Needs Check</v>
      </c>
    </row>
    <row r="1418" spans="1:22" x14ac:dyDescent="0.25">
      <c r="A1418" t="s">
        <v>22</v>
      </c>
      <c r="B1418" s="5">
        <v>45375</v>
      </c>
      <c r="C1418">
        <v>0</v>
      </c>
      <c r="D1418">
        <v>0</v>
      </c>
      <c r="E1418">
        <v>0</v>
      </c>
      <c r="F1418">
        <v>0</v>
      </c>
      <c r="H1418">
        <v>0</v>
      </c>
      <c r="I1418">
        <v>1</v>
      </c>
      <c r="J1418">
        <v>6</v>
      </c>
      <c r="K1418">
        <v>0</v>
      </c>
      <c r="L1418">
        <f t="shared" si="198"/>
        <v>65</v>
      </c>
      <c r="M1418">
        <f t="shared" si="199"/>
        <v>593.29999999999984</v>
      </c>
      <c r="N1418">
        <f t="shared" si="200"/>
        <v>5</v>
      </c>
      <c r="O1418">
        <f>IFERROR(E1418 / VLOOKUP(A1418, Baselines!A:B, 2, FALSE) * 100, 0)</f>
        <v>0</v>
      </c>
      <c r="P1418" s="6">
        <f t="shared" si="201"/>
        <v>0</v>
      </c>
      <c r="Q1418">
        <f t="shared" si="202"/>
        <v>94.067000000000007</v>
      </c>
      <c r="R1418" s="6">
        <f t="shared" si="203"/>
        <v>0.94067000000000012</v>
      </c>
      <c r="S1418">
        <f t="shared" si="204"/>
        <v>0.85</v>
      </c>
      <c r="T1418">
        <f>COUNTIF($A$2:$A1418,A1418)-1</f>
        <v>64</v>
      </c>
      <c r="U1418" s="6">
        <f t="shared" si="205"/>
        <v>0</v>
      </c>
      <c r="V1418" s="6" t="str">
        <f t="shared" si="206"/>
        <v>Critical</v>
      </c>
    </row>
    <row r="1419" spans="1:22" x14ac:dyDescent="0.25">
      <c r="A1419" t="s">
        <v>22</v>
      </c>
      <c r="B1419" s="5">
        <v>45382</v>
      </c>
      <c r="C1419">
        <v>0</v>
      </c>
      <c r="D1419">
        <v>0</v>
      </c>
      <c r="E1419">
        <v>0</v>
      </c>
      <c r="F1419">
        <v>0</v>
      </c>
      <c r="H1419">
        <v>0</v>
      </c>
      <c r="I1419">
        <v>0</v>
      </c>
      <c r="J1419">
        <v>0</v>
      </c>
      <c r="K1419">
        <v>0</v>
      </c>
      <c r="L1419">
        <f t="shared" si="198"/>
        <v>66</v>
      </c>
      <c r="M1419">
        <f t="shared" si="199"/>
        <v>593.29999999999984</v>
      </c>
      <c r="N1419">
        <f t="shared" si="200"/>
        <v>5</v>
      </c>
      <c r="O1419">
        <f>IFERROR(E1419 / VLOOKUP(A1419, Baselines!A:B, 2, FALSE) * 100, 0)</f>
        <v>0</v>
      </c>
      <c r="P1419" s="6">
        <f t="shared" si="201"/>
        <v>0</v>
      </c>
      <c r="Q1419">
        <f t="shared" si="202"/>
        <v>94.067000000000007</v>
      </c>
      <c r="R1419" s="6">
        <f t="shared" si="203"/>
        <v>0.94067000000000012</v>
      </c>
      <c r="S1419">
        <f t="shared" si="204"/>
        <v>0.85</v>
      </c>
      <c r="T1419">
        <f>COUNTIF($A$2:$A1419,A1419)-1</f>
        <v>65</v>
      </c>
      <c r="U1419" s="6">
        <f t="shared" si="205"/>
        <v>0</v>
      </c>
      <c r="V1419" s="6" t="str">
        <f t="shared" si="206"/>
        <v>Critical</v>
      </c>
    </row>
    <row r="1420" spans="1:22" x14ac:dyDescent="0.25">
      <c r="A1420" t="s">
        <v>22</v>
      </c>
      <c r="B1420" s="5">
        <v>45389</v>
      </c>
      <c r="C1420">
        <v>6</v>
      </c>
      <c r="D1420">
        <v>9</v>
      </c>
      <c r="E1420">
        <v>13.9</v>
      </c>
      <c r="F1420">
        <v>0</v>
      </c>
      <c r="H1420">
        <v>0</v>
      </c>
      <c r="I1420">
        <v>1</v>
      </c>
      <c r="J1420">
        <v>7</v>
      </c>
      <c r="K1420">
        <v>69.23</v>
      </c>
      <c r="L1420">
        <f t="shared" si="198"/>
        <v>67</v>
      </c>
      <c r="M1420">
        <f t="shared" si="199"/>
        <v>602.29999999999984</v>
      </c>
      <c r="N1420">
        <f t="shared" si="200"/>
        <v>6</v>
      </c>
      <c r="O1420">
        <f>IFERROR(E1420 / VLOOKUP(A1420, Baselines!A:B, 2, FALSE) * 100, 0)</f>
        <v>44.849506380929434</v>
      </c>
      <c r="P1420" s="6">
        <f t="shared" si="201"/>
        <v>0.24787365893862928</v>
      </c>
      <c r="Q1420">
        <f t="shared" si="202"/>
        <v>93.977000000000004</v>
      </c>
      <c r="R1420" s="6">
        <f t="shared" si="203"/>
        <v>0.93976999999999999</v>
      </c>
      <c r="S1420">
        <f t="shared" si="204"/>
        <v>0.82000000000000006</v>
      </c>
      <c r="T1420">
        <f>COUNTIF($A$2:$A1420,A1420)-1</f>
        <v>66</v>
      </c>
      <c r="U1420" s="6">
        <f t="shared" si="205"/>
        <v>0.19101426733781965</v>
      </c>
      <c r="V1420" s="6" t="str">
        <f t="shared" si="206"/>
        <v>Critical</v>
      </c>
    </row>
    <row r="1421" spans="1:22" x14ac:dyDescent="0.25">
      <c r="A1421" t="s">
        <v>22</v>
      </c>
      <c r="B1421" s="5">
        <v>45396</v>
      </c>
      <c r="C1421">
        <v>3</v>
      </c>
      <c r="D1421">
        <v>16.2</v>
      </c>
      <c r="E1421">
        <v>46</v>
      </c>
      <c r="F1421">
        <v>0</v>
      </c>
      <c r="H1421">
        <v>0</v>
      </c>
      <c r="I1421">
        <v>1</v>
      </c>
      <c r="J1421">
        <v>3</v>
      </c>
      <c r="K1421">
        <v>215.42</v>
      </c>
      <c r="L1421">
        <f t="shared" si="198"/>
        <v>68</v>
      </c>
      <c r="M1421">
        <f t="shared" si="199"/>
        <v>618.49999999999989</v>
      </c>
      <c r="N1421">
        <f t="shared" si="200"/>
        <v>7</v>
      </c>
      <c r="O1421">
        <f>IFERROR(E1421 / VLOOKUP(A1421, Baselines!A:B, 2, FALSE) * 100, 0)</f>
        <v>148.42282687214058</v>
      </c>
      <c r="P1421" s="6">
        <f t="shared" si="201"/>
        <v>0.82030131735085954</v>
      </c>
      <c r="Q1421">
        <f t="shared" si="202"/>
        <v>93.814999999999998</v>
      </c>
      <c r="R1421" s="6">
        <f t="shared" si="203"/>
        <v>0.93814999999999993</v>
      </c>
      <c r="S1421">
        <f t="shared" si="204"/>
        <v>0.79</v>
      </c>
      <c r="T1421">
        <f>COUNTIF($A$2:$A1421,A1421)-1</f>
        <v>67</v>
      </c>
      <c r="U1421" s="6">
        <f t="shared" si="205"/>
        <v>0.60795688788943991</v>
      </c>
      <c r="V1421" s="6" t="str">
        <f t="shared" si="206"/>
        <v>Needs Check</v>
      </c>
    </row>
    <row r="1422" spans="1:22" x14ac:dyDescent="0.25">
      <c r="A1422" t="s">
        <v>22</v>
      </c>
      <c r="B1422" s="5">
        <v>45403</v>
      </c>
      <c r="C1422">
        <v>2</v>
      </c>
      <c r="D1422">
        <v>11.2</v>
      </c>
      <c r="E1422">
        <v>43.7</v>
      </c>
      <c r="F1422">
        <v>0</v>
      </c>
      <c r="H1422">
        <v>0</v>
      </c>
      <c r="I1422">
        <v>0</v>
      </c>
      <c r="J1422">
        <v>0</v>
      </c>
      <c r="K1422">
        <v>150.85</v>
      </c>
      <c r="L1422">
        <f t="shared" si="198"/>
        <v>69</v>
      </c>
      <c r="M1422">
        <f t="shared" si="199"/>
        <v>629.69999999999993</v>
      </c>
      <c r="N1422">
        <f t="shared" si="200"/>
        <v>7</v>
      </c>
      <c r="O1422">
        <f>IFERROR(E1422 / VLOOKUP(A1422, Baselines!A:B, 2, FALSE) * 100, 0)</f>
        <v>141.00168552853353</v>
      </c>
      <c r="P1422" s="6">
        <f t="shared" si="201"/>
        <v>0.77928625148331643</v>
      </c>
      <c r="Q1422">
        <f t="shared" si="202"/>
        <v>93.703000000000003</v>
      </c>
      <c r="R1422" s="6">
        <f t="shared" si="203"/>
        <v>0.93703000000000003</v>
      </c>
      <c r="S1422">
        <f t="shared" si="204"/>
        <v>0.79</v>
      </c>
      <c r="T1422">
        <f>COUNTIF($A$2:$A1422,A1422)-1</f>
        <v>68</v>
      </c>
      <c r="U1422" s="6">
        <f t="shared" si="205"/>
        <v>0.57686953101965543</v>
      </c>
      <c r="V1422" s="6" t="str">
        <f t="shared" si="206"/>
        <v>Needs Check</v>
      </c>
    </row>
    <row r="1423" spans="1:22" x14ac:dyDescent="0.25">
      <c r="A1423" t="s">
        <v>22</v>
      </c>
      <c r="B1423" s="5">
        <v>45410</v>
      </c>
      <c r="C1423">
        <v>0</v>
      </c>
      <c r="D1423">
        <v>0</v>
      </c>
      <c r="E1423">
        <v>0</v>
      </c>
      <c r="F1423">
        <v>0</v>
      </c>
      <c r="H1423">
        <v>0</v>
      </c>
      <c r="I1423">
        <v>0</v>
      </c>
      <c r="J1423">
        <v>0</v>
      </c>
      <c r="K1423">
        <v>0</v>
      </c>
      <c r="L1423">
        <f t="shared" si="198"/>
        <v>70</v>
      </c>
      <c r="M1423">
        <f t="shared" si="199"/>
        <v>629.69999999999993</v>
      </c>
      <c r="N1423">
        <f t="shared" si="200"/>
        <v>7</v>
      </c>
      <c r="O1423">
        <f>IFERROR(E1423 / VLOOKUP(A1423, Baselines!A:B, 2, FALSE) * 100, 0)</f>
        <v>0</v>
      </c>
      <c r="P1423" s="6">
        <f t="shared" si="201"/>
        <v>0</v>
      </c>
      <c r="Q1423">
        <f t="shared" si="202"/>
        <v>93.703000000000003</v>
      </c>
      <c r="R1423" s="6">
        <f t="shared" si="203"/>
        <v>0.93703000000000003</v>
      </c>
      <c r="S1423">
        <f t="shared" si="204"/>
        <v>0.79</v>
      </c>
      <c r="T1423">
        <f>COUNTIF($A$2:$A1423,A1423)-1</f>
        <v>69</v>
      </c>
      <c r="U1423" s="6">
        <f t="shared" si="205"/>
        <v>0</v>
      </c>
      <c r="V1423" s="6" t="str">
        <f t="shared" si="206"/>
        <v>Critical</v>
      </c>
    </row>
    <row r="1424" spans="1:22" x14ac:dyDescent="0.25">
      <c r="A1424" t="s">
        <v>22</v>
      </c>
      <c r="B1424" s="5">
        <v>45417</v>
      </c>
      <c r="C1424">
        <v>6</v>
      </c>
      <c r="D1424">
        <v>33.599999999999987</v>
      </c>
      <c r="E1424">
        <v>44.3</v>
      </c>
      <c r="F1424">
        <v>0</v>
      </c>
      <c r="H1424">
        <v>0</v>
      </c>
      <c r="I1424">
        <v>0</v>
      </c>
      <c r="J1424">
        <v>0</v>
      </c>
      <c r="K1424">
        <v>616.33000000000004</v>
      </c>
      <c r="L1424">
        <f t="shared" si="198"/>
        <v>71</v>
      </c>
      <c r="M1424">
        <f t="shared" si="199"/>
        <v>663.3</v>
      </c>
      <c r="N1424">
        <f t="shared" si="200"/>
        <v>7</v>
      </c>
      <c r="O1424">
        <f>IFERROR(E1424 / VLOOKUP(A1424, Baselines!A:B, 2, FALSE) * 100, 0)</f>
        <v>142.9376354442571</v>
      </c>
      <c r="P1424" s="6">
        <f t="shared" si="201"/>
        <v>0.78998583388354504</v>
      </c>
      <c r="Q1424">
        <f t="shared" si="202"/>
        <v>93.367000000000004</v>
      </c>
      <c r="R1424" s="6">
        <f t="shared" si="203"/>
        <v>0.93367</v>
      </c>
      <c r="S1424">
        <f t="shared" si="204"/>
        <v>0.79</v>
      </c>
      <c r="T1424">
        <f>COUNTIF($A$2:$A1424,A1424)-1</f>
        <v>70</v>
      </c>
      <c r="U1424" s="6">
        <f t="shared" si="205"/>
        <v>0.58269299808241914</v>
      </c>
      <c r="V1424" s="6" t="str">
        <f t="shared" si="206"/>
        <v>Needs Check</v>
      </c>
    </row>
    <row r="1425" spans="1:22" x14ac:dyDescent="0.25">
      <c r="A1425" t="s">
        <v>22</v>
      </c>
      <c r="B1425" s="5">
        <v>45424</v>
      </c>
      <c r="C1425">
        <v>6</v>
      </c>
      <c r="D1425">
        <v>25.2</v>
      </c>
      <c r="E1425">
        <v>45.3</v>
      </c>
      <c r="F1425">
        <v>0</v>
      </c>
      <c r="H1425">
        <v>0</v>
      </c>
      <c r="I1425">
        <v>0</v>
      </c>
      <c r="J1425">
        <v>0</v>
      </c>
      <c r="K1425">
        <v>280.04000000000002</v>
      </c>
      <c r="L1425">
        <f t="shared" si="198"/>
        <v>72</v>
      </c>
      <c r="M1425">
        <f t="shared" si="199"/>
        <v>688.5</v>
      </c>
      <c r="N1425">
        <f t="shared" si="200"/>
        <v>7</v>
      </c>
      <c r="O1425">
        <f>IFERROR(E1425 / VLOOKUP(A1425, Baselines!A:B, 2, FALSE) * 100, 0)</f>
        <v>146.16421863712972</v>
      </c>
      <c r="P1425" s="6">
        <f t="shared" si="201"/>
        <v>0.80781847121725936</v>
      </c>
      <c r="Q1425">
        <f t="shared" si="202"/>
        <v>93.115000000000009</v>
      </c>
      <c r="R1425" s="6">
        <f t="shared" si="203"/>
        <v>0.93115000000000014</v>
      </c>
      <c r="S1425">
        <f t="shared" si="204"/>
        <v>0.79</v>
      </c>
      <c r="T1425">
        <f>COUNTIF($A$2:$A1425,A1425)-1</f>
        <v>71</v>
      </c>
      <c r="U1425" s="6">
        <f t="shared" si="205"/>
        <v>0.59423813388442137</v>
      </c>
      <c r="V1425" s="6" t="str">
        <f t="shared" si="206"/>
        <v>Needs Check</v>
      </c>
    </row>
    <row r="1426" spans="1:22" x14ac:dyDescent="0.25">
      <c r="A1426" t="s">
        <v>22</v>
      </c>
      <c r="B1426" s="5">
        <v>45431</v>
      </c>
      <c r="C1426">
        <v>1</v>
      </c>
      <c r="D1426">
        <v>3.3</v>
      </c>
      <c r="E1426">
        <v>35.4</v>
      </c>
      <c r="F1426">
        <v>0</v>
      </c>
      <c r="H1426">
        <v>0</v>
      </c>
      <c r="I1426">
        <v>0</v>
      </c>
      <c r="J1426">
        <v>0</v>
      </c>
      <c r="K1426">
        <v>61.7</v>
      </c>
      <c r="L1426">
        <f t="shared" si="198"/>
        <v>73</v>
      </c>
      <c r="M1426">
        <f t="shared" si="199"/>
        <v>691.8</v>
      </c>
      <c r="N1426">
        <f t="shared" si="200"/>
        <v>7</v>
      </c>
      <c r="O1426">
        <f>IFERROR(E1426 / VLOOKUP(A1426, Baselines!A:B, 2, FALSE) * 100, 0)</f>
        <v>114.22104502769076</v>
      </c>
      <c r="P1426" s="6">
        <f t="shared" si="201"/>
        <v>0.63127536161348741</v>
      </c>
      <c r="Q1426">
        <f t="shared" si="202"/>
        <v>93.081999999999994</v>
      </c>
      <c r="R1426" s="6">
        <f t="shared" si="203"/>
        <v>0.93081999999999998</v>
      </c>
      <c r="S1426">
        <f t="shared" si="204"/>
        <v>0.79</v>
      </c>
      <c r="T1426">
        <f>COUNTIF($A$2:$A1426,A1426)-1</f>
        <v>72</v>
      </c>
      <c r="U1426" s="6">
        <f t="shared" si="205"/>
        <v>0.46420694835668241</v>
      </c>
      <c r="V1426" s="6" t="str">
        <f t="shared" si="206"/>
        <v>Needs Check</v>
      </c>
    </row>
    <row r="1427" spans="1:22" x14ac:dyDescent="0.25">
      <c r="A1427" t="s">
        <v>22</v>
      </c>
      <c r="B1427" s="5">
        <v>45438</v>
      </c>
      <c r="C1427">
        <v>6</v>
      </c>
      <c r="D1427">
        <v>9</v>
      </c>
      <c r="E1427">
        <v>28.2</v>
      </c>
      <c r="F1427">
        <v>0</v>
      </c>
      <c r="H1427">
        <v>0</v>
      </c>
      <c r="I1427">
        <v>0</v>
      </c>
      <c r="J1427">
        <v>0</v>
      </c>
      <c r="K1427">
        <v>175.29</v>
      </c>
      <c r="L1427">
        <f t="shared" si="198"/>
        <v>74</v>
      </c>
      <c r="M1427">
        <f t="shared" si="199"/>
        <v>700.8</v>
      </c>
      <c r="N1427">
        <f t="shared" si="200"/>
        <v>7</v>
      </c>
      <c r="O1427">
        <f>IFERROR(E1427 / VLOOKUP(A1427, Baselines!A:B, 2, FALSE) * 100, 0)</f>
        <v>90.989646039007908</v>
      </c>
      <c r="P1427" s="6">
        <f t="shared" si="201"/>
        <v>0.50288037281074427</v>
      </c>
      <c r="Q1427">
        <f t="shared" si="202"/>
        <v>92.99199999999999</v>
      </c>
      <c r="R1427" s="6">
        <f t="shared" si="203"/>
        <v>0.92991999999999986</v>
      </c>
      <c r="S1427">
        <f t="shared" si="204"/>
        <v>0.79</v>
      </c>
      <c r="T1427">
        <f>COUNTIF($A$2:$A1427,A1427)-1</f>
        <v>73</v>
      </c>
      <c r="U1427" s="6">
        <f t="shared" si="205"/>
        <v>0.3694344278644921</v>
      </c>
      <c r="V1427" s="6" t="str">
        <f t="shared" si="206"/>
        <v>Needs Check</v>
      </c>
    </row>
    <row r="1428" spans="1:22" x14ac:dyDescent="0.25">
      <c r="A1428" t="s">
        <v>22</v>
      </c>
      <c r="B1428" s="5">
        <v>45445</v>
      </c>
      <c r="C1428">
        <v>1</v>
      </c>
      <c r="D1428">
        <v>0.5</v>
      </c>
      <c r="E1428">
        <v>13</v>
      </c>
      <c r="F1428">
        <v>0</v>
      </c>
      <c r="H1428">
        <v>0</v>
      </c>
      <c r="I1428">
        <v>0</v>
      </c>
      <c r="J1428">
        <v>0</v>
      </c>
      <c r="K1428">
        <v>3.68</v>
      </c>
      <c r="L1428">
        <f t="shared" si="198"/>
        <v>75</v>
      </c>
      <c r="M1428">
        <f t="shared" si="199"/>
        <v>701.3</v>
      </c>
      <c r="N1428">
        <f t="shared" si="200"/>
        <v>7</v>
      </c>
      <c r="O1428">
        <f>IFERROR(E1428 / VLOOKUP(A1428, Baselines!A:B, 2, FALSE) * 100, 0)</f>
        <v>41.945581507344073</v>
      </c>
      <c r="P1428" s="6">
        <f t="shared" si="201"/>
        <v>0.23182428533828639</v>
      </c>
      <c r="Q1428">
        <f t="shared" si="202"/>
        <v>92.986999999999995</v>
      </c>
      <c r="R1428" s="6">
        <f t="shared" si="203"/>
        <v>0.92986999999999997</v>
      </c>
      <c r="S1428">
        <f t="shared" si="204"/>
        <v>0.79</v>
      </c>
      <c r="T1428">
        <f>COUNTIF($A$2:$A1428,A1428)-1</f>
        <v>74</v>
      </c>
      <c r="U1428" s="6">
        <f t="shared" si="205"/>
        <v>0.17029749408393477</v>
      </c>
      <c r="V1428" s="6" t="str">
        <f t="shared" si="206"/>
        <v>Critical</v>
      </c>
    </row>
    <row r="1429" spans="1:22" x14ac:dyDescent="0.25">
      <c r="A1429" t="s">
        <v>22</v>
      </c>
      <c r="B1429" s="5">
        <v>45452</v>
      </c>
      <c r="C1429">
        <v>3</v>
      </c>
      <c r="D1429">
        <v>13.2</v>
      </c>
      <c r="E1429">
        <v>16.100000000000001</v>
      </c>
      <c r="F1429">
        <v>0</v>
      </c>
      <c r="H1429">
        <v>0</v>
      </c>
      <c r="I1429">
        <v>0</v>
      </c>
      <c r="J1429">
        <v>0</v>
      </c>
      <c r="K1429">
        <v>210.76</v>
      </c>
      <c r="L1429">
        <f t="shared" si="198"/>
        <v>76</v>
      </c>
      <c r="M1429">
        <f t="shared" si="199"/>
        <v>714.5</v>
      </c>
      <c r="N1429">
        <f t="shared" si="200"/>
        <v>7</v>
      </c>
      <c r="O1429">
        <f>IFERROR(E1429 / VLOOKUP(A1429, Baselines!A:B, 2, FALSE) * 100, 0)</f>
        <v>51.947989405249203</v>
      </c>
      <c r="P1429" s="6">
        <f t="shared" si="201"/>
        <v>0.28710546107280083</v>
      </c>
      <c r="Q1429">
        <f t="shared" si="202"/>
        <v>92.855000000000004</v>
      </c>
      <c r="R1429" s="6">
        <f t="shared" si="203"/>
        <v>0.92854999999999999</v>
      </c>
      <c r="S1429">
        <f t="shared" si="204"/>
        <v>0.79</v>
      </c>
      <c r="T1429">
        <f>COUNTIF($A$2:$A1429,A1429)-1</f>
        <v>75</v>
      </c>
      <c r="U1429" s="6">
        <f t="shared" si="205"/>
        <v>0.21060750294452787</v>
      </c>
      <c r="V1429" s="6" t="str">
        <f t="shared" si="206"/>
        <v>Critical</v>
      </c>
    </row>
    <row r="1430" spans="1:22" x14ac:dyDescent="0.25">
      <c r="A1430" t="s">
        <v>22</v>
      </c>
      <c r="B1430" s="5">
        <v>45459</v>
      </c>
      <c r="C1430">
        <v>3</v>
      </c>
      <c r="D1430">
        <v>7.1999999999999993</v>
      </c>
      <c r="E1430">
        <v>17.5</v>
      </c>
      <c r="F1430">
        <v>0</v>
      </c>
      <c r="H1430">
        <v>0</v>
      </c>
      <c r="I1430">
        <v>0</v>
      </c>
      <c r="J1430">
        <v>0</v>
      </c>
      <c r="K1430">
        <v>42.84</v>
      </c>
      <c r="L1430">
        <f t="shared" si="198"/>
        <v>77</v>
      </c>
      <c r="M1430">
        <f t="shared" si="199"/>
        <v>721.7</v>
      </c>
      <c r="N1430">
        <f t="shared" si="200"/>
        <v>7</v>
      </c>
      <c r="O1430">
        <f>IFERROR(E1430 / VLOOKUP(A1430, Baselines!A:B, 2, FALSE) * 100, 0)</f>
        <v>56.465205875270861</v>
      </c>
      <c r="P1430" s="6">
        <f t="shared" si="201"/>
        <v>0.31207115334000085</v>
      </c>
      <c r="Q1430">
        <f t="shared" si="202"/>
        <v>92.783000000000001</v>
      </c>
      <c r="R1430" s="6">
        <f t="shared" si="203"/>
        <v>0.92783000000000004</v>
      </c>
      <c r="S1430">
        <f t="shared" si="204"/>
        <v>0.79</v>
      </c>
      <c r="T1430">
        <f>COUNTIF($A$2:$A1430,A1430)-1</f>
        <v>76</v>
      </c>
      <c r="U1430" s="6">
        <f t="shared" si="205"/>
        <v>0.2287436927807279</v>
      </c>
      <c r="V1430" s="6" t="str">
        <f t="shared" si="206"/>
        <v>Critical</v>
      </c>
    </row>
    <row r="1431" spans="1:22" x14ac:dyDescent="0.25">
      <c r="A1431" t="s">
        <v>22</v>
      </c>
      <c r="B1431" s="5">
        <v>45466</v>
      </c>
      <c r="C1431">
        <v>7</v>
      </c>
      <c r="D1431">
        <v>16.100000000000001</v>
      </c>
      <c r="E1431">
        <v>47.5</v>
      </c>
      <c r="F1431">
        <v>0</v>
      </c>
      <c r="H1431">
        <v>0</v>
      </c>
      <c r="I1431">
        <v>0</v>
      </c>
      <c r="J1431">
        <v>0</v>
      </c>
      <c r="K1431">
        <v>178.56</v>
      </c>
      <c r="L1431">
        <f t="shared" si="198"/>
        <v>78</v>
      </c>
      <c r="M1431">
        <f t="shared" si="199"/>
        <v>737.80000000000007</v>
      </c>
      <c r="N1431">
        <f t="shared" si="200"/>
        <v>7</v>
      </c>
      <c r="O1431">
        <f>IFERROR(E1431 / VLOOKUP(A1431, Baselines!A:B, 2, FALSE) * 100, 0)</f>
        <v>153.26270166144948</v>
      </c>
      <c r="P1431" s="6">
        <f t="shared" si="201"/>
        <v>0.8470502733514309</v>
      </c>
      <c r="Q1431">
        <f t="shared" si="202"/>
        <v>92.622</v>
      </c>
      <c r="R1431" s="6">
        <f t="shared" si="203"/>
        <v>0.92622000000000004</v>
      </c>
      <c r="S1431">
        <f t="shared" si="204"/>
        <v>0.79</v>
      </c>
      <c r="T1431">
        <f>COUNTIF($A$2:$A1431,A1431)-1</f>
        <v>77</v>
      </c>
      <c r="U1431" s="6">
        <f t="shared" si="205"/>
        <v>0.61979837430501428</v>
      </c>
      <c r="V1431" s="6" t="str">
        <f t="shared" si="206"/>
        <v>Needs Check</v>
      </c>
    </row>
    <row r="1432" spans="1:22" x14ac:dyDescent="0.25">
      <c r="A1432" t="s">
        <v>22</v>
      </c>
      <c r="B1432" s="5">
        <v>45473</v>
      </c>
      <c r="C1432">
        <v>7</v>
      </c>
      <c r="D1432">
        <v>22.4</v>
      </c>
      <c r="E1432">
        <v>13.8</v>
      </c>
      <c r="F1432">
        <v>1</v>
      </c>
      <c r="G1432" t="s">
        <v>24</v>
      </c>
      <c r="H1432">
        <v>751.02</v>
      </c>
      <c r="I1432">
        <v>0</v>
      </c>
      <c r="J1432">
        <v>0</v>
      </c>
      <c r="K1432">
        <v>168.13</v>
      </c>
      <c r="L1432">
        <f t="shared" si="198"/>
        <v>79</v>
      </c>
      <c r="M1432">
        <f t="shared" si="199"/>
        <v>760.2</v>
      </c>
      <c r="N1432">
        <f t="shared" si="200"/>
        <v>7</v>
      </c>
      <c r="O1432">
        <f>IFERROR(E1432 / VLOOKUP(A1432, Baselines!A:B, 2, FALSE) * 100, 0)</f>
        <v>44.52684806164217</v>
      </c>
      <c r="P1432" s="6">
        <f t="shared" si="201"/>
        <v>0.24609039520525786</v>
      </c>
      <c r="Q1432">
        <f t="shared" si="202"/>
        <v>92.397999999999996</v>
      </c>
      <c r="R1432" s="6">
        <f t="shared" si="203"/>
        <v>0.92397999999999991</v>
      </c>
      <c r="S1432">
        <f t="shared" si="204"/>
        <v>0.79</v>
      </c>
      <c r="T1432">
        <f>COUNTIF($A$2:$A1432,A1432)-1</f>
        <v>78</v>
      </c>
      <c r="U1432" s="6">
        <f t="shared" si="205"/>
        <v>0.17963225665578578</v>
      </c>
      <c r="V1432" s="6" t="str">
        <f t="shared" si="206"/>
        <v>Critical</v>
      </c>
    </row>
    <row r="1433" spans="1:22" x14ac:dyDescent="0.25">
      <c r="A1433" t="s">
        <v>22</v>
      </c>
      <c r="B1433" s="5">
        <v>45480</v>
      </c>
      <c r="C1433">
        <v>1</v>
      </c>
      <c r="D1433">
        <v>5.2</v>
      </c>
      <c r="E1433">
        <v>42.5</v>
      </c>
      <c r="F1433">
        <v>0</v>
      </c>
      <c r="H1433">
        <v>0</v>
      </c>
      <c r="I1433">
        <v>0</v>
      </c>
      <c r="J1433">
        <v>0</v>
      </c>
      <c r="K1433">
        <v>35.94</v>
      </c>
      <c r="L1433">
        <f t="shared" si="198"/>
        <v>80</v>
      </c>
      <c r="M1433">
        <f t="shared" si="199"/>
        <v>765.40000000000009</v>
      </c>
      <c r="N1433">
        <f t="shared" si="200"/>
        <v>7</v>
      </c>
      <c r="O1433">
        <f>IFERROR(E1433 / VLOOKUP(A1433, Baselines!A:B, 2, FALSE) * 100, 0)</f>
        <v>137.12978569708639</v>
      </c>
      <c r="P1433" s="6">
        <f t="shared" si="201"/>
        <v>0.75788708668285931</v>
      </c>
      <c r="Q1433">
        <f t="shared" si="202"/>
        <v>92.345999999999989</v>
      </c>
      <c r="R1433" s="6">
        <f t="shared" si="203"/>
        <v>0.92345999999999995</v>
      </c>
      <c r="S1433">
        <f t="shared" si="204"/>
        <v>0.79</v>
      </c>
      <c r="T1433">
        <f>COUNTIF($A$2:$A1433,A1433)-1</f>
        <v>79</v>
      </c>
      <c r="U1433" s="6">
        <f t="shared" si="205"/>
        <v>0.55290394316384106</v>
      </c>
      <c r="V1433" s="6" t="str">
        <f t="shared" si="206"/>
        <v>Needs Check</v>
      </c>
    </row>
    <row r="1434" spans="1:22" x14ac:dyDescent="0.25">
      <c r="A1434" t="s">
        <v>22</v>
      </c>
      <c r="B1434" s="5">
        <v>45487</v>
      </c>
      <c r="C1434">
        <v>7</v>
      </c>
      <c r="D1434">
        <v>40.6</v>
      </c>
      <c r="E1434">
        <v>14.7</v>
      </c>
      <c r="F1434">
        <v>0</v>
      </c>
      <c r="H1434">
        <v>0</v>
      </c>
      <c r="I1434">
        <v>0</v>
      </c>
      <c r="J1434">
        <v>0</v>
      </c>
      <c r="K1434">
        <v>417.58</v>
      </c>
      <c r="L1434">
        <f t="shared" si="198"/>
        <v>81</v>
      </c>
      <c r="M1434">
        <f t="shared" si="199"/>
        <v>806.00000000000011</v>
      </c>
      <c r="N1434">
        <f t="shared" si="200"/>
        <v>7</v>
      </c>
      <c r="O1434">
        <f>IFERROR(E1434 / VLOOKUP(A1434, Baselines!A:B, 2, FALSE) * 100, 0)</f>
        <v>47.43077293522753</v>
      </c>
      <c r="P1434" s="6">
        <f t="shared" si="201"/>
        <v>0.26213976880560075</v>
      </c>
      <c r="Q1434">
        <f t="shared" si="202"/>
        <v>91.94</v>
      </c>
      <c r="R1434" s="6">
        <f t="shared" si="203"/>
        <v>0.9194</v>
      </c>
      <c r="S1434">
        <f t="shared" si="204"/>
        <v>0.79</v>
      </c>
      <c r="T1434">
        <f>COUNTIF($A$2:$A1434,A1434)-1</f>
        <v>80</v>
      </c>
      <c r="U1434" s="6">
        <f t="shared" si="205"/>
        <v>0.19039892971749678</v>
      </c>
      <c r="V1434" s="6" t="str">
        <f t="shared" si="206"/>
        <v>Critical</v>
      </c>
    </row>
    <row r="1435" spans="1:22" x14ac:dyDescent="0.25">
      <c r="A1435" t="s">
        <v>22</v>
      </c>
      <c r="B1435" s="5">
        <v>45494</v>
      </c>
      <c r="C1435">
        <v>6</v>
      </c>
      <c r="D1435">
        <v>22.2</v>
      </c>
      <c r="E1435">
        <v>31.3</v>
      </c>
      <c r="F1435">
        <v>0</v>
      </c>
      <c r="H1435">
        <v>0</v>
      </c>
      <c r="I1435">
        <v>0</v>
      </c>
      <c r="J1435">
        <v>0</v>
      </c>
      <c r="K1435">
        <v>227.53</v>
      </c>
      <c r="L1435">
        <f t="shared" si="198"/>
        <v>82</v>
      </c>
      <c r="M1435">
        <f t="shared" si="199"/>
        <v>828.20000000000016</v>
      </c>
      <c r="N1435">
        <f t="shared" si="200"/>
        <v>7</v>
      </c>
      <c r="O1435">
        <f>IFERROR(E1435 / VLOOKUP(A1435, Baselines!A:B, 2, FALSE) * 100, 0)</f>
        <v>100.99205393691304</v>
      </c>
      <c r="P1435" s="6">
        <f t="shared" si="201"/>
        <v>0.55816154854525879</v>
      </c>
      <c r="Q1435">
        <f t="shared" si="202"/>
        <v>91.718000000000004</v>
      </c>
      <c r="R1435" s="6">
        <f t="shared" si="203"/>
        <v>0.91718</v>
      </c>
      <c r="S1435">
        <f t="shared" si="204"/>
        <v>0.79</v>
      </c>
      <c r="T1435">
        <f>COUNTIF($A$2:$A1435,A1435)-1</f>
        <v>81</v>
      </c>
      <c r="U1435" s="6">
        <f t="shared" si="205"/>
        <v>0.40442834118484494</v>
      </c>
      <c r="V1435" s="6" t="str">
        <f t="shared" si="206"/>
        <v>Needs Check</v>
      </c>
    </row>
    <row r="1436" spans="1:22" x14ac:dyDescent="0.25">
      <c r="A1436" t="s">
        <v>22</v>
      </c>
      <c r="B1436" s="5">
        <v>45501</v>
      </c>
      <c r="C1436">
        <v>7</v>
      </c>
      <c r="D1436">
        <v>10.5</v>
      </c>
      <c r="E1436">
        <v>37</v>
      </c>
      <c r="F1436">
        <v>0</v>
      </c>
      <c r="H1436">
        <v>0</v>
      </c>
      <c r="I1436">
        <v>0</v>
      </c>
      <c r="J1436">
        <v>0</v>
      </c>
      <c r="K1436">
        <v>76.23</v>
      </c>
      <c r="L1436">
        <f t="shared" si="198"/>
        <v>83</v>
      </c>
      <c r="M1436">
        <f t="shared" si="199"/>
        <v>838.70000000000016</v>
      </c>
      <c r="N1436">
        <f t="shared" si="200"/>
        <v>7</v>
      </c>
      <c r="O1436">
        <f>IFERROR(E1436 / VLOOKUP(A1436, Baselines!A:B, 2, FALSE) * 100, 0)</f>
        <v>119.38357813628697</v>
      </c>
      <c r="P1436" s="6">
        <f t="shared" si="201"/>
        <v>0.65980758134743045</v>
      </c>
      <c r="Q1436">
        <f t="shared" si="202"/>
        <v>91.613</v>
      </c>
      <c r="R1436" s="6">
        <f t="shared" si="203"/>
        <v>0.91613</v>
      </c>
      <c r="S1436">
        <f t="shared" si="204"/>
        <v>0.79</v>
      </c>
      <c r="T1436">
        <f>COUNTIF($A$2:$A1436,A1436)-1</f>
        <v>82</v>
      </c>
      <c r="U1436" s="6">
        <f t="shared" si="205"/>
        <v>0.47753092040485901</v>
      </c>
      <c r="V1436" s="6" t="str">
        <f t="shared" si="206"/>
        <v>Needs Check</v>
      </c>
    </row>
    <row r="1437" spans="1:22" x14ac:dyDescent="0.25">
      <c r="A1437" t="s">
        <v>22</v>
      </c>
      <c r="B1437" s="5">
        <v>45508</v>
      </c>
      <c r="C1437">
        <v>6</v>
      </c>
      <c r="D1437">
        <v>15.6</v>
      </c>
      <c r="E1437">
        <v>37.799999999999997</v>
      </c>
      <c r="F1437">
        <v>0</v>
      </c>
      <c r="H1437">
        <v>0</v>
      </c>
      <c r="I1437">
        <v>0</v>
      </c>
      <c r="J1437">
        <v>0</v>
      </c>
      <c r="K1437">
        <v>256.70999999999998</v>
      </c>
      <c r="L1437">
        <f t="shared" si="198"/>
        <v>84</v>
      </c>
      <c r="M1437">
        <f t="shared" si="199"/>
        <v>854.30000000000018</v>
      </c>
      <c r="N1437">
        <f t="shared" si="200"/>
        <v>7</v>
      </c>
      <c r="O1437">
        <f>IFERROR(E1437 / VLOOKUP(A1437, Baselines!A:B, 2, FALSE) * 100, 0)</f>
        <v>121.96484469058507</v>
      </c>
      <c r="P1437" s="6">
        <f t="shared" si="201"/>
        <v>0.67407369121440186</v>
      </c>
      <c r="Q1437">
        <f t="shared" si="202"/>
        <v>91.456999999999994</v>
      </c>
      <c r="R1437" s="6">
        <f t="shared" si="203"/>
        <v>0.91456999999999988</v>
      </c>
      <c r="S1437">
        <f t="shared" si="204"/>
        <v>0.79</v>
      </c>
      <c r="T1437">
        <f>COUNTIF($A$2:$A1437,A1437)-1</f>
        <v>83</v>
      </c>
      <c r="U1437" s="6">
        <f t="shared" si="205"/>
        <v>0.48702518486142482</v>
      </c>
      <c r="V1437" s="6" t="str">
        <f t="shared" si="206"/>
        <v>Needs Check</v>
      </c>
    </row>
    <row r="1438" spans="1:22" x14ac:dyDescent="0.25">
      <c r="A1438" t="s">
        <v>22</v>
      </c>
      <c r="B1438" s="5">
        <v>45515</v>
      </c>
      <c r="C1438">
        <v>5</v>
      </c>
      <c r="D1438">
        <v>18.5</v>
      </c>
      <c r="E1438">
        <v>13.8</v>
      </c>
      <c r="F1438">
        <v>0</v>
      </c>
      <c r="H1438">
        <v>0</v>
      </c>
      <c r="I1438">
        <v>0</v>
      </c>
      <c r="J1438">
        <v>0</v>
      </c>
      <c r="K1438">
        <v>263.64999999999998</v>
      </c>
      <c r="L1438">
        <f t="shared" si="198"/>
        <v>85</v>
      </c>
      <c r="M1438">
        <f t="shared" si="199"/>
        <v>872.80000000000018</v>
      </c>
      <c r="N1438">
        <f t="shared" si="200"/>
        <v>7</v>
      </c>
      <c r="O1438">
        <f>IFERROR(E1438 / VLOOKUP(A1438, Baselines!A:B, 2, FALSE) * 100, 0)</f>
        <v>44.52684806164217</v>
      </c>
      <c r="P1438" s="6">
        <f t="shared" si="201"/>
        <v>0.24609039520525786</v>
      </c>
      <c r="Q1438">
        <f t="shared" si="202"/>
        <v>91.271999999999991</v>
      </c>
      <c r="R1438" s="6">
        <f t="shared" si="203"/>
        <v>0.91271999999999986</v>
      </c>
      <c r="S1438">
        <f t="shared" si="204"/>
        <v>0.79</v>
      </c>
      <c r="T1438">
        <f>COUNTIF($A$2:$A1438,A1438)-1</f>
        <v>84</v>
      </c>
      <c r="U1438" s="6">
        <f t="shared" si="205"/>
        <v>0.1774431841542769</v>
      </c>
      <c r="V1438" s="6" t="str">
        <f t="shared" si="206"/>
        <v>Critical</v>
      </c>
    </row>
    <row r="1439" spans="1:22" x14ac:dyDescent="0.25">
      <c r="A1439" t="s">
        <v>22</v>
      </c>
      <c r="B1439" s="5">
        <v>45522</v>
      </c>
      <c r="C1439">
        <v>2</v>
      </c>
      <c r="D1439">
        <v>4.8</v>
      </c>
      <c r="E1439">
        <v>18.899999999999999</v>
      </c>
      <c r="F1439">
        <v>0</v>
      </c>
      <c r="H1439">
        <v>0</v>
      </c>
      <c r="I1439">
        <v>0</v>
      </c>
      <c r="J1439">
        <v>0</v>
      </c>
      <c r="K1439">
        <v>69.83</v>
      </c>
      <c r="L1439">
        <f t="shared" si="198"/>
        <v>86</v>
      </c>
      <c r="M1439">
        <f t="shared" si="199"/>
        <v>877.60000000000014</v>
      </c>
      <c r="N1439">
        <f t="shared" si="200"/>
        <v>7</v>
      </c>
      <c r="O1439">
        <f>IFERROR(E1439 / VLOOKUP(A1439, Baselines!A:B, 2, FALSE) * 100, 0)</f>
        <v>60.982422345292534</v>
      </c>
      <c r="P1439" s="6">
        <f t="shared" si="201"/>
        <v>0.33703684560720093</v>
      </c>
      <c r="Q1439">
        <f t="shared" si="202"/>
        <v>91.22399999999999</v>
      </c>
      <c r="R1439" s="6">
        <f t="shared" si="203"/>
        <v>0.91223999999999994</v>
      </c>
      <c r="S1439">
        <f t="shared" si="204"/>
        <v>0.79</v>
      </c>
      <c r="T1439">
        <f>COUNTIF($A$2:$A1439,A1439)-1</f>
        <v>85</v>
      </c>
      <c r="U1439" s="6">
        <f t="shared" si="205"/>
        <v>0.24289220870900327</v>
      </c>
      <c r="V1439" s="6" t="str">
        <f t="shared" si="206"/>
        <v>Critical</v>
      </c>
    </row>
    <row r="1440" spans="1:22" x14ac:dyDescent="0.25">
      <c r="A1440" t="s">
        <v>22</v>
      </c>
      <c r="B1440" s="5">
        <v>45529</v>
      </c>
      <c r="C1440">
        <v>7</v>
      </c>
      <c r="D1440">
        <v>32.200000000000003</v>
      </c>
      <c r="E1440">
        <v>45.5</v>
      </c>
      <c r="F1440">
        <v>0</v>
      </c>
      <c r="H1440">
        <v>0</v>
      </c>
      <c r="I1440">
        <v>0</v>
      </c>
      <c r="J1440">
        <v>0</v>
      </c>
      <c r="K1440">
        <v>375.96</v>
      </c>
      <c r="L1440">
        <f t="shared" si="198"/>
        <v>87</v>
      </c>
      <c r="M1440">
        <f t="shared" si="199"/>
        <v>909.80000000000018</v>
      </c>
      <c r="N1440">
        <f t="shared" si="200"/>
        <v>7</v>
      </c>
      <c r="O1440">
        <f>IFERROR(E1440 / VLOOKUP(A1440, Baselines!A:B, 2, FALSE) * 100, 0)</f>
        <v>146.80953527570426</v>
      </c>
      <c r="P1440" s="6">
        <f t="shared" si="201"/>
        <v>0.81138499868400238</v>
      </c>
      <c r="Q1440">
        <f t="shared" si="202"/>
        <v>90.901999999999987</v>
      </c>
      <c r="R1440" s="6">
        <f t="shared" si="203"/>
        <v>0.90901999999999983</v>
      </c>
      <c r="S1440">
        <f t="shared" si="204"/>
        <v>0.79</v>
      </c>
      <c r="T1440">
        <f>COUNTIF($A$2:$A1440,A1440)-1</f>
        <v>86</v>
      </c>
      <c r="U1440" s="6">
        <f t="shared" si="205"/>
        <v>0.58267650128794812</v>
      </c>
      <c r="V1440" s="6" t="str">
        <f t="shared" si="206"/>
        <v>Needs Check</v>
      </c>
    </row>
    <row r="1441" spans="1:22" x14ac:dyDescent="0.25">
      <c r="A1441" t="s">
        <v>22</v>
      </c>
      <c r="B1441" s="5">
        <v>45536</v>
      </c>
      <c r="C1441">
        <v>7</v>
      </c>
      <c r="D1441">
        <v>9.1</v>
      </c>
      <c r="E1441">
        <v>34.700000000000003</v>
      </c>
      <c r="F1441">
        <v>0</v>
      </c>
      <c r="H1441">
        <v>0</v>
      </c>
      <c r="I1441">
        <v>0</v>
      </c>
      <c r="J1441">
        <v>0</v>
      </c>
      <c r="K1441">
        <v>87.07</v>
      </c>
      <c r="L1441">
        <f t="shared" si="198"/>
        <v>88</v>
      </c>
      <c r="M1441">
        <f t="shared" si="199"/>
        <v>918.9000000000002</v>
      </c>
      <c r="N1441">
        <f t="shared" si="200"/>
        <v>7</v>
      </c>
      <c r="O1441">
        <f>IFERROR(E1441 / VLOOKUP(A1441, Baselines!A:B, 2, FALSE) * 100, 0)</f>
        <v>111.96243679267997</v>
      </c>
      <c r="P1441" s="6">
        <f t="shared" si="201"/>
        <v>0.61879251547988756</v>
      </c>
      <c r="Q1441">
        <f t="shared" si="202"/>
        <v>90.810999999999993</v>
      </c>
      <c r="R1441" s="6">
        <f t="shared" si="203"/>
        <v>0.90810999999999997</v>
      </c>
      <c r="S1441">
        <f t="shared" si="204"/>
        <v>0.79</v>
      </c>
      <c r="T1441">
        <f>COUNTIF($A$2:$A1441,A1441)-1</f>
        <v>87</v>
      </c>
      <c r="U1441" s="6">
        <f t="shared" si="205"/>
        <v>0.4439260202736281</v>
      </c>
      <c r="V1441" s="6" t="str">
        <f t="shared" si="206"/>
        <v>Needs Check</v>
      </c>
    </row>
    <row r="1442" spans="1:22" x14ac:dyDescent="0.25">
      <c r="A1442" t="s">
        <v>22</v>
      </c>
      <c r="B1442" s="5">
        <v>45543</v>
      </c>
      <c r="C1442">
        <v>7</v>
      </c>
      <c r="D1442">
        <v>25.9</v>
      </c>
      <c r="E1442">
        <v>25.9</v>
      </c>
      <c r="F1442">
        <v>1</v>
      </c>
      <c r="G1442" t="s">
        <v>26</v>
      </c>
      <c r="H1442">
        <v>597.91999999999996</v>
      </c>
      <c r="I1442">
        <v>0</v>
      </c>
      <c r="J1442">
        <v>0</v>
      </c>
      <c r="K1442">
        <v>248.77</v>
      </c>
      <c r="L1442">
        <f t="shared" si="198"/>
        <v>89</v>
      </c>
      <c r="M1442">
        <f t="shared" si="199"/>
        <v>944.80000000000018</v>
      </c>
      <c r="N1442">
        <f t="shared" si="200"/>
        <v>7</v>
      </c>
      <c r="O1442">
        <f>IFERROR(E1442 / VLOOKUP(A1442, Baselines!A:B, 2, FALSE) * 100, 0)</f>
        <v>83.568504695400875</v>
      </c>
      <c r="P1442" s="6">
        <f t="shared" si="201"/>
        <v>0.46186530694320127</v>
      </c>
      <c r="Q1442">
        <f t="shared" si="202"/>
        <v>90.551999999999992</v>
      </c>
      <c r="R1442" s="6">
        <f t="shared" si="203"/>
        <v>0.90551999999999988</v>
      </c>
      <c r="S1442">
        <f t="shared" si="204"/>
        <v>0.79</v>
      </c>
      <c r="T1442">
        <f>COUNTIF($A$2:$A1442,A1442)-1</f>
        <v>88</v>
      </c>
      <c r="U1442" s="6">
        <f t="shared" si="205"/>
        <v>0.33040033546713399</v>
      </c>
      <c r="V1442" s="6" t="str">
        <f t="shared" si="206"/>
        <v>Needs Check</v>
      </c>
    </row>
    <row r="1443" spans="1:22" x14ac:dyDescent="0.25">
      <c r="A1443" t="s">
        <v>22</v>
      </c>
      <c r="B1443" s="5">
        <v>45550</v>
      </c>
      <c r="C1443">
        <v>7</v>
      </c>
      <c r="D1443">
        <v>13.3</v>
      </c>
      <c r="E1443">
        <v>24.1</v>
      </c>
      <c r="F1443">
        <v>0</v>
      </c>
      <c r="H1443">
        <v>0</v>
      </c>
      <c r="I1443">
        <v>0</v>
      </c>
      <c r="J1443">
        <v>0</v>
      </c>
      <c r="K1443">
        <v>147.41999999999999</v>
      </c>
      <c r="L1443">
        <f t="shared" si="198"/>
        <v>90</v>
      </c>
      <c r="M1443">
        <f t="shared" si="199"/>
        <v>958.10000000000014</v>
      </c>
      <c r="N1443">
        <f t="shared" si="200"/>
        <v>7</v>
      </c>
      <c r="O1443">
        <f>IFERROR(E1443 / VLOOKUP(A1443, Baselines!A:B, 2, FALSE) * 100, 0)</f>
        <v>77.760654948230169</v>
      </c>
      <c r="P1443" s="6">
        <f t="shared" si="201"/>
        <v>0.42976655974251554</v>
      </c>
      <c r="Q1443">
        <f t="shared" si="202"/>
        <v>90.418999999999997</v>
      </c>
      <c r="R1443" s="6">
        <f t="shared" si="203"/>
        <v>0.90418999999999994</v>
      </c>
      <c r="S1443">
        <f t="shared" si="204"/>
        <v>0.79</v>
      </c>
      <c r="T1443">
        <f>COUNTIF($A$2:$A1443,A1443)-1</f>
        <v>89</v>
      </c>
      <c r="U1443" s="6">
        <f t="shared" si="205"/>
        <v>0.30698659426633224</v>
      </c>
      <c r="V1443" s="6" t="str">
        <f t="shared" si="206"/>
        <v>Needs Check</v>
      </c>
    </row>
    <row r="1444" spans="1:22" x14ac:dyDescent="0.25">
      <c r="A1444" t="s">
        <v>22</v>
      </c>
      <c r="B1444" s="5">
        <v>45557</v>
      </c>
      <c r="C1444">
        <v>1</v>
      </c>
      <c r="D1444">
        <v>5.7</v>
      </c>
      <c r="E1444">
        <v>17.7</v>
      </c>
      <c r="F1444">
        <v>0</v>
      </c>
      <c r="H1444">
        <v>0</v>
      </c>
      <c r="I1444">
        <v>0</v>
      </c>
      <c r="J1444">
        <v>0</v>
      </c>
      <c r="K1444">
        <v>54.34</v>
      </c>
      <c r="L1444">
        <f t="shared" si="198"/>
        <v>91</v>
      </c>
      <c r="M1444">
        <f t="shared" si="199"/>
        <v>963.80000000000018</v>
      </c>
      <c r="N1444">
        <f t="shared" si="200"/>
        <v>7</v>
      </c>
      <c r="O1444">
        <f>IFERROR(E1444 / VLOOKUP(A1444, Baselines!A:B, 2, FALSE) * 100, 0)</f>
        <v>57.110522513845382</v>
      </c>
      <c r="P1444" s="6">
        <f t="shared" si="201"/>
        <v>0.3156376808067437</v>
      </c>
      <c r="Q1444">
        <f t="shared" si="202"/>
        <v>90.361999999999995</v>
      </c>
      <c r="R1444" s="6">
        <f t="shared" si="203"/>
        <v>0.90361999999999998</v>
      </c>
      <c r="S1444">
        <f t="shared" si="204"/>
        <v>0.79</v>
      </c>
      <c r="T1444">
        <f>COUNTIF($A$2:$A1444,A1444)-1</f>
        <v>90</v>
      </c>
      <c r="U1444" s="6">
        <f t="shared" si="205"/>
        <v>0.22532105169316591</v>
      </c>
      <c r="V1444" s="6" t="str">
        <f t="shared" si="206"/>
        <v>Critical</v>
      </c>
    </row>
    <row r="1445" spans="1:22" x14ac:dyDescent="0.25">
      <c r="A1445" t="s">
        <v>22</v>
      </c>
      <c r="B1445" s="5">
        <v>45564</v>
      </c>
      <c r="C1445">
        <v>6</v>
      </c>
      <c r="D1445">
        <v>18</v>
      </c>
      <c r="E1445">
        <v>21.6</v>
      </c>
      <c r="F1445">
        <v>0</v>
      </c>
      <c r="H1445">
        <v>0</v>
      </c>
      <c r="I1445">
        <v>0</v>
      </c>
      <c r="J1445">
        <v>0</v>
      </c>
      <c r="K1445">
        <v>182.71</v>
      </c>
      <c r="L1445">
        <f t="shared" si="198"/>
        <v>92</v>
      </c>
      <c r="M1445">
        <f t="shared" si="199"/>
        <v>981.80000000000018</v>
      </c>
      <c r="N1445">
        <f t="shared" si="200"/>
        <v>7</v>
      </c>
      <c r="O1445">
        <f>IFERROR(E1445 / VLOOKUP(A1445, Baselines!A:B, 2, FALSE) * 100, 0)</f>
        <v>69.694196966048622</v>
      </c>
      <c r="P1445" s="6">
        <f t="shared" si="201"/>
        <v>0.38518496640822975</v>
      </c>
      <c r="Q1445">
        <f t="shared" si="202"/>
        <v>90.182000000000002</v>
      </c>
      <c r="R1445" s="6">
        <f t="shared" si="203"/>
        <v>0.90182000000000007</v>
      </c>
      <c r="S1445">
        <f t="shared" si="204"/>
        <v>0.79</v>
      </c>
      <c r="T1445">
        <f>COUNTIF($A$2:$A1445,A1445)-1</f>
        <v>91</v>
      </c>
      <c r="U1445" s="6">
        <f t="shared" si="205"/>
        <v>0.27442033006095312</v>
      </c>
      <c r="V1445" s="6" t="str">
        <f t="shared" si="206"/>
        <v>Critical</v>
      </c>
    </row>
    <row r="1446" spans="1:22" x14ac:dyDescent="0.25">
      <c r="A1446" t="s">
        <v>22</v>
      </c>
      <c r="B1446" s="5">
        <v>45571</v>
      </c>
      <c r="C1446">
        <v>6</v>
      </c>
      <c r="D1446">
        <v>27</v>
      </c>
      <c r="E1446">
        <v>31.5</v>
      </c>
      <c r="F1446">
        <v>0</v>
      </c>
      <c r="H1446">
        <v>0</v>
      </c>
      <c r="I1446">
        <v>0</v>
      </c>
      <c r="J1446">
        <v>0</v>
      </c>
      <c r="K1446">
        <v>253.65</v>
      </c>
      <c r="L1446">
        <f t="shared" si="198"/>
        <v>93</v>
      </c>
      <c r="M1446">
        <f t="shared" si="199"/>
        <v>1008.8000000000002</v>
      </c>
      <c r="N1446">
        <f t="shared" si="200"/>
        <v>7</v>
      </c>
      <c r="O1446">
        <f>IFERROR(E1446 / VLOOKUP(A1446, Baselines!A:B, 2, FALSE) * 100, 0)</f>
        <v>101.63737057548757</v>
      </c>
      <c r="P1446" s="6">
        <f t="shared" si="201"/>
        <v>0.56172807601200159</v>
      </c>
      <c r="Q1446">
        <f t="shared" si="202"/>
        <v>89.912000000000006</v>
      </c>
      <c r="R1446" s="6">
        <f t="shared" si="203"/>
        <v>0.89912000000000003</v>
      </c>
      <c r="S1446">
        <f t="shared" si="204"/>
        <v>0.79</v>
      </c>
      <c r="T1446">
        <f>COUNTIF($A$2:$A1446,A1446)-1</f>
        <v>92</v>
      </c>
      <c r="U1446" s="6">
        <f t="shared" si="205"/>
        <v>0.39899814868608963</v>
      </c>
      <c r="V1446" s="6" t="str">
        <f t="shared" si="206"/>
        <v>Needs Check</v>
      </c>
    </row>
    <row r="1447" spans="1:22" x14ac:dyDescent="0.25">
      <c r="A1447" t="s">
        <v>22</v>
      </c>
      <c r="B1447" s="5">
        <v>45578</v>
      </c>
      <c r="C1447">
        <v>0</v>
      </c>
      <c r="D1447">
        <v>0</v>
      </c>
      <c r="E1447">
        <v>0</v>
      </c>
      <c r="F1447">
        <v>0</v>
      </c>
      <c r="H1447">
        <v>0</v>
      </c>
      <c r="I1447">
        <v>0</v>
      </c>
      <c r="J1447">
        <v>0</v>
      </c>
      <c r="K1447">
        <v>0</v>
      </c>
      <c r="L1447">
        <f t="shared" si="198"/>
        <v>94</v>
      </c>
      <c r="M1447">
        <f t="shared" si="199"/>
        <v>1008.8000000000002</v>
      </c>
      <c r="N1447">
        <f t="shared" si="200"/>
        <v>7</v>
      </c>
      <c r="O1447">
        <f>IFERROR(E1447 / VLOOKUP(A1447, Baselines!A:B, 2, FALSE) * 100, 0)</f>
        <v>0</v>
      </c>
      <c r="P1447" s="6">
        <f t="shared" si="201"/>
        <v>0</v>
      </c>
      <c r="Q1447">
        <f t="shared" si="202"/>
        <v>89.912000000000006</v>
      </c>
      <c r="R1447" s="6">
        <f t="shared" si="203"/>
        <v>0.89912000000000003</v>
      </c>
      <c r="S1447">
        <f t="shared" si="204"/>
        <v>0.79</v>
      </c>
      <c r="T1447">
        <f>COUNTIF($A$2:$A1447,A1447)-1</f>
        <v>93</v>
      </c>
      <c r="U1447" s="6">
        <f t="shared" si="205"/>
        <v>0</v>
      </c>
      <c r="V1447" s="6" t="str">
        <f t="shared" si="206"/>
        <v>Critical</v>
      </c>
    </row>
    <row r="1448" spans="1:22" x14ac:dyDescent="0.25">
      <c r="A1448" t="s">
        <v>22</v>
      </c>
      <c r="B1448" s="5">
        <v>45585</v>
      </c>
      <c r="C1448">
        <v>6</v>
      </c>
      <c r="D1448">
        <v>31.8</v>
      </c>
      <c r="E1448">
        <v>23.1</v>
      </c>
      <c r="F1448">
        <v>0</v>
      </c>
      <c r="H1448">
        <v>0</v>
      </c>
      <c r="I1448">
        <v>0</v>
      </c>
      <c r="J1448">
        <v>0</v>
      </c>
      <c r="K1448">
        <v>629.6</v>
      </c>
      <c r="L1448">
        <f t="shared" si="198"/>
        <v>95</v>
      </c>
      <c r="M1448">
        <f t="shared" si="199"/>
        <v>1040.6000000000001</v>
      </c>
      <c r="N1448">
        <f t="shared" si="200"/>
        <v>7</v>
      </c>
      <c r="O1448">
        <f>IFERROR(E1448 / VLOOKUP(A1448, Baselines!A:B, 2, FALSE) * 100, 0)</f>
        <v>74.534071755357544</v>
      </c>
      <c r="P1448" s="6">
        <f t="shared" si="201"/>
        <v>0.41193392240880117</v>
      </c>
      <c r="Q1448">
        <f t="shared" si="202"/>
        <v>89.593999999999994</v>
      </c>
      <c r="R1448" s="6">
        <f t="shared" si="203"/>
        <v>0.89593999999999996</v>
      </c>
      <c r="S1448">
        <f t="shared" si="204"/>
        <v>0.79</v>
      </c>
      <c r="T1448">
        <f>COUNTIF($A$2:$A1448,A1448)-1</f>
        <v>94</v>
      </c>
      <c r="U1448" s="6">
        <f t="shared" si="205"/>
        <v>0.29156378196992366</v>
      </c>
      <c r="V1448" s="6" t="str">
        <f t="shared" si="206"/>
        <v>Critical</v>
      </c>
    </row>
    <row r="1449" spans="1:22" x14ac:dyDescent="0.25">
      <c r="A1449" t="s">
        <v>22</v>
      </c>
      <c r="B1449" s="5">
        <v>45592</v>
      </c>
      <c r="C1449">
        <v>2</v>
      </c>
      <c r="D1449">
        <v>5.4</v>
      </c>
      <c r="E1449">
        <v>48.4</v>
      </c>
      <c r="F1449">
        <v>1</v>
      </c>
      <c r="G1449" t="s">
        <v>25</v>
      </c>
      <c r="H1449">
        <v>360.89</v>
      </c>
      <c r="I1449">
        <v>0</v>
      </c>
      <c r="J1449">
        <v>0</v>
      </c>
      <c r="K1449">
        <v>31.96</v>
      </c>
      <c r="L1449">
        <f t="shared" si="198"/>
        <v>96</v>
      </c>
      <c r="M1449">
        <f t="shared" si="199"/>
        <v>1046.0000000000002</v>
      </c>
      <c r="N1449">
        <f t="shared" si="200"/>
        <v>7</v>
      </c>
      <c r="O1449">
        <f>IFERROR(E1449 / VLOOKUP(A1449, Baselines!A:B, 2, FALSE) * 100, 0)</f>
        <v>156.16662653503485</v>
      </c>
      <c r="P1449" s="6">
        <f t="shared" si="201"/>
        <v>0.86309964695177388</v>
      </c>
      <c r="Q1449">
        <f t="shared" si="202"/>
        <v>89.539999999999992</v>
      </c>
      <c r="R1449" s="6">
        <f t="shared" si="203"/>
        <v>0.89539999999999997</v>
      </c>
      <c r="S1449">
        <f t="shared" si="204"/>
        <v>0.79</v>
      </c>
      <c r="T1449">
        <f>COUNTIF($A$2:$A1449,A1449)-1</f>
        <v>95</v>
      </c>
      <c r="U1449" s="6">
        <f t="shared" si="205"/>
        <v>0.61052734486568849</v>
      </c>
      <c r="V1449" s="6" t="str">
        <f t="shared" si="206"/>
        <v>Needs Check</v>
      </c>
    </row>
    <row r="1450" spans="1:22" x14ac:dyDescent="0.25">
      <c r="A1450" t="s">
        <v>22</v>
      </c>
      <c r="B1450" s="5">
        <v>45599</v>
      </c>
      <c r="C1450">
        <v>2</v>
      </c>
      <c r="D1450">
        <v>4</v>
      </c>
      <c r="E1450">
        <v>43.3</v>
      </c>
      <c r="F1450">
        <v>0</v>
      </c>
      <c r="H1450">
        <v>0</v>
      </c>
      <c r="I1450">
        <v>0</v>
      </c>
      <c r="J1450">
        <v>0</v>
      </c>
      <c r="K1450">
        <v>33.29</v>
      </c>
      <c r="L1450">
        <f t="shared" si="198"/>
        <v>97</v>
      </c>
      <c r="M1450">
        <f t="shared" si="199"/>
        <v>1050.0000000000002</v>
      </c>
      <c r="N1450">
        <f t="shared" si="200"/>
        <v>7</v>
      </c>
      <c r="O1450">
        <f>IFERROR(E1450 / VLOOKUP(A1450, Baselines!A:B, 2, FALSE) * 100, 0)</f>
        <v>139.71105225138447</v>
      </c>
      <c r="P1450" s="6">
        <f t="shared" si="201"/>
        <v>0.77215319654983072</v>
      </c>
      <c r="Q1450">
        <f t="shared" si="202"/>
        <v>89.5</v>
      </c>
      <c r="R1450" s="6">
        <f t="shared" si="203"/>
        <v>0.89500000000000002</v>
      </c>
      <c r="S1450">
        <f t="shared" si="204"/>
        <v>0.79</v>
      </c>
      <c r="T1450">
        <f>COUNTIF($A$2:$A1450,A1450)-1</f>
        <v>96</v>
      </c>
      <c r="U1450" s="6">
        <f t="shared" si="205"/>
        <v>0.54595091762055792</v>
      </c>
      <c r="V1450" s="6" t="str">
        <f t="shared" si="206"/>
        <v>Needs Check</v>
      </c>
    </row>
    <row r="1451" spans="1:22" x14ac:dyDescent="0.25">
      <c r="A1451" t="s">
        <v>22</v>
      </c>
      <c r="B1451" s="5">
        <v>45606</v>
      </c>
      <c r="C1451">
        <v>3</v>
      </c>
      <c r="D1451">
        <v>15.9</v>
      </c>
      <c r="E1451">
        <v>42.2</v>
      </c>
      <c r="F1451">
        <v>0</v>
      </c>
      <c r="H1451">
        <v>0</v>
      </c>
      <c r="I1451">
        <v>0</v>
      </c>
      <c r="J1451">
        <v>0</v>
      </c>
      <c r="K1451">
        <v>273.83</v>
      </c>
      <c r="L1451">
        <f t="shared" si="198"/>
        <v>98</v>
      </c>
      <c r="M1451">
        <f t="shared" si="199"/>
        <v>1065.9000000000003</v>
      </c>
      <c r="N1451">
        <f t="shared" si="200"/>
        <v>7</v>
      </c>
      <c r="O1451">
        <f>IFERROR(E1451 / VLOOKUP(A1451, Baselines!A:B, 2, FALSE) * 100, 0)</f>
        <v>136.16181073922462</v>
      </c>
      <c r="P1451" s="6">
        <f t="shared" si="201"/>
        <v>0.75253729548274506</v>
      </c>
      <c r="Q1451">
        <f t="shared" si="202"/>
        <v>89.340999999999994</v>
      </c>
      <c r="R1451" s="6">
        <f t="shared" si="203"/>
        <v>0.89340999999999993</v>
      </c>
      <c r="S1451">
        <f t="shared" si="204"/>
        <v>0.79</v>
      </c>
      <c r="T1451">
        <f>COUNTIF($A$2:$A1451,A1451)-1</f>
        <v>97</v>
      </c>
      <c r="U1451" s="6">
        <f t="shared" si="205"/>
        <v>0.53113623267421906</v>
      </c>
      <c r="V1451" s="6" t="str">
        <f t="shared" si="206"/>
        <v>Needs Check</v>
      </c>
    </row>
    <row r="1452" spans="1:22" x14ac:dyDescent="0.25">
      <c r="A1452" t="s">
        <v>22</v>
      </c>
      <c r="B1452" s="5">
        <v>45613</v>
      </c>
      <c r="C1452">
        <v>3</v>
      </c>
      <c r="D1452">
        <v>11.7</v>
      </c>
      <c r="E1452">
        <v>39.5</v>
      </c>
      <c r="F1452">
        <v>0</v>
      </c>
      <c r="H1452">
        <v>0</v>
      </c>
      <c r="I1452">
        <v>0</v>
      </c>
      <c r="J1452">
        <v>0</v>
      </c>
      <c r="K1452">
        <v>233.1</v>
      </c>
      <c r="L1452">
        <f t="shared" si="198"/>
        <v>99</v>
      </c>
      <c r="M1452">
        <f t="shared" si="199"/>
        <v>1077.6000000000004</v>
      </c>
      <c r="N1452">
        <f t="shared" si="200"/>
        <v>7</v>
      </c>
      <c r="O1452">
        <f>IFERROR(E1452 / VLOOKUP(A1452, Baselines!A:B, 2, FALSE) * 100, 0)</f>
        <v>127.45003611846852</v>
      </c>
      <c r="P1452" s="6">
        <f t="shared" si="201"/>
        <v>0.70438917468171625</v>
      </c>
      <c r="Q1452">
        <f t="shared" si="202"/>
        <v>89.22399999999999</v>
      </c>
      <c r="R1452" s="6">
        <f t="shared" si="203"/>
        <v>0.89223999999999992</v>
      </c>
      <c r="S1452">
        <f t="shared" si="204"/>
        <v>0.79</v>
      </c>
      <c r="T1452">
        <f>COUNTIF($A$2:$A1452,A1452)-1</f>
        <v>98</v>
      </c>
      <c r="U1452" s="6">
        <f t="shared" si="205"/>
        <v>0.49650251580223143</v>
      </c>
      <c r="V1452" s="6" t="str">
        <f t="shared" si="206"/>
        <v>Needs Check</v>
      </c>
    </row>
    <row r="1453" spans="1:22" x14ac:dyDescent="0.25">
      <c r="A1453" t="s">
        <v>22</v>
      </c>
      <c r="B1453" s="5">
        <v>45620</v>
      </c>
      <c r="C1453">
        <v>5</v>
      </c>
      <c r="D1453">
        <v>14</v>
      </c>
      <c r="E1453">
        <v>44.6</v>
      </c>
      <c r="F1453">
        <v>1</v>
      </c>
      <c r="G1453" t="s">
        <v>25</v>
      </c>
      <c r="H1453">
        <v>809.47</v>
      </c>
      <c r="I1453">
        <v>0</v>
      </c>
      <c r="J1453">
        <v>0</v>
      </c>
      <c r="K1453">
        <v>79.92</v>
      </c>
      <c r="L1453">
        <f t="shared" si="198"/>
        <v>100</v>
      </c>
      <c r="M1453">
        <f t="shared" si="199"/>
        <v>1091.6000000000004</v>
      </c>
      <c r="N1453">
        <f t="shared" si="200"/>
        <v>7</v>
      </c>
      <c r="O1453">
        <f>IFERROR(E1453 / VLOOKUP(A1453, Baselines!A:B, 2, FALSE) * 100, 0)</f>
        <v>143.9056104021189</v>
      </c>
      <c r="P1453" s="6">
        <f t="shared" si="201"/>
        <v>0.7953356250836594</v>
      </c>
      <c r="Q1453">
        <f t="shared" si="202"/>
        <v>89.084000000000003</v>
      </c>
      <c r="R1453" s="6">
        <f t="shared" si="203"/>
        <v>0.89084000000000008</v>
      </c>
      <c r="S1453">
        <f t="shared" si="204"/>
        <v>0.79</v>
      </c>
      <c r="T1453">
        <f>COUNTIF($A$2:$A1453,A1453)-1</f>
        <v>99</v>
      </c>
      <c r="U1453" s="6">
        <f t="shared" si="205"/>
        <v>0.5597282627171265</v>
      </c>
      <c r="V1453" s="6" t="str">
        <f t="shared" si="206"/>
        <v>Needs Check</v>
      </c>
    </row>
    <row r="1454" spans="1:22" x14ac:dyDescent="0.25">
      <c r="A1454" t="s">
        <v>22</v>
      </c>
      <c r="B1454" s="5">
        <v>45627</v>
      </c>
      <c r="C1454">
        <v>3</v>
      </c>
      <c r="D1454">
        <v>2.4</v>
      </c>
      <c r="E1454">
        <v>23.8</v>
      </c>
      <c r="F1454">
        <v>0</v>
      </c>
      <c r="H1454">
        <v>0</v>
      </c>
      <c r="I1454">
        <v>0</v>
      </c>
      <c r="J1454">
        <v>0</v>
      </c>
      <c r="K1454">
        <v>15.67</v>
      </c>
      <c r="L1454">
        <f t="shared" si="198"/>
        <v>101</v>
      </c>
      <c r="M1454">
        <f t="shared" si="199"/>
        <v>1094.0000000000005</v>
      </c>
      <c r="N1454">
        <f t="shared" si="200"/>
        <v>7</v>
      </c>
      <c r="O1454">
        <f>IFERROR(E1454 / VLOOKUP(A1454, Baselines!A:B, 2, FALSE) * 100, 0)</f>
        <v>76.792679990368384</v>
      </c>
      <c r="P1454" s="6">
        <f t="shared" si="201"/>
        <v>0.42441676854240123</v>
      </c>
      <c r="Q1454">
        <f t="shared" si="202"/>
        <v>89.059999999999988</v>
      </c>
      <c r="R1454" s="6">
        <f t="shared" si="203"/>
        <v>0.89059999999999984</v>
      </c>
      <c r="S1454">
        <f t="shared" si="204"/>
        <v>0.79</v>
      </c>
      <c r="T1454">
        <f>COUNTIF($A$2:$A1454,A1454)-1</f>
        <v>100</v>
      </c>
      <c r="U1454" s="6">
        <f t="shared" si="205"/>
        <v>0.29860860351045138</v>
      </c>
      <c r="V1454" s="6" t="str">
        <f t="shared" si="206"/>
        <v>Critical</v>
      </c>
    </row>
    <row r="1455" spans="1:22" x14ac:dyDescent="0.25">
      <c r="A1455" t="s">
        <v>22</v>
      </c>
      <c r="B1455" s="5">
        <v>45634</v>
      </c>
      <c r="C1455">
        <v>5</v>
      </c>
      <c r="D1455">
        <v>20</v>
      </c>
      <c r="E1455">
        <v>10.7</v>
      </c>
      <c r="F1455">
        <v>0</v>
      </c>
      <c r="H1455">
        <v>0</v>
      </c>
      <c r="I1455">
        <v>0</v>
      </c>
      <c r="J1455">
        <v>0</v>
      </c>
      <c r="K1455">
        <v>187.84</v>
      </c>
      <c r="L1455">
        <f t="shared" si="198"/>
        <v>102</v>
      </c>
      <c r="M1455">
        <f t="shared" si="199"/>
        <v>1114.0000000000005</v>
      </c>
      <c r="N1455">
        <f t="shared" si="200"/>
        <v>7</v>
      </c>
      <c r="O1455">
        <f>IFERROR(E1455 / VLOOKUP(A1455, Baselines!A:B, 2, FALSE) * 100, 0)</f>
        <v>34.52444016373704</v>
      </c>
      <c r="P1455" s="6">
        <f t="shared" si="201"/>
        <v>0.19080921947074336</v>
      </c>
      <c r="Q1455">
        <f t="shared" si="202"/>
        <v>88.86</v>
      </c>
      <c r="R1455" s="6">
        <f t="shared" si="203"/>
        <v>0.88859999999999995</v>
      </c>
      <c r="S1455">
        <f t="shared" si="204"/>
        <v>0.79</v>
      </c>
      <c r="T1455">
        <f>COUNTIF($A$2:$A1455,A1455)-1</f>
        <v>101</v>
      </c>
      <c r="U1455" s="6">
        <f t="shared" si="205"/>
        <v>0.13394692721314502</v>
      </c>
      <c r="V1455" s="6" t="str">
        <f t="shared" si="206"/>
        <v>Critical</v>
      </c>
    </row>
    <row r="1456" spans="1:22" x14ac:dyDescent="0.25">
      <c r="A1456" t="s">
        <v>22</v>
      </c>
      <c r="B1456" s="5">
        <v>45641</v>
      </c>
      <c r="C1456">
        <v>4</v>
      </c>
      <c r="D1456">
        <v>18.8</v>
      </c>
      <c r="E1456">
        <v>17.7</v>
      </c>
      <c r="F1456">
        <v>0</v>
      </c>
      <c r="H1456">
        <v>0</v>
      </c>
      <c r="I1456">
        <v>0</v>
      </c>
      <c r="J1456">
        <v>0</v>
      </c>
      <c r="K1456">
        <v>332.2</v>
      </c>
      <c r="L1456">
        <f t="shared" si="198"/>
        <v>103</v>
      </c>
      <c r="M1456">
        <f t="shared" si="199"/>
        <v>1132.8000000000004</v>
      </c>
      <c r="N1456">
        <f t="shared" si="200"/>
        <v>7</v>
      </c>
      <c r="O1456">
        <f>IFERROR(E1456 / VLOOKUP(A1456, Baselines!A:B, 2, FALSE) * 100, 0)</f>
        <v>57.110522513845382</v>
      </c>
      <c r="P1456" s="6">
        <f t="shared" si="201"/>
        <v>0.3156376808067437</v>
      </c>
      <c r="Q1456">
        <f t="shared" si="202"/>
        <v>88.671999999999997</v>
      </c>
      <c r="R1456" s="6">
        <f t="shared" si="203"/>
        <v>0.88671999999999995</v>
      </c>
      <c r="S1456">
        <f t="shared" si="204"/>
        <v>0.79</v>
      </c>
      <c r="T1456">
        <f>COUNTIF($A$2:$A1456,A1456)-1</f>
        <v>102</v>
      </c>
      <c r="U1456" s="6">
        <f t="shared" si="205"/>
        <v>0.22110697301671509</v>
      </c>
      <c r="V1456" s="6" t="str">
        <f t="shared" si="206"/>
        <v>Critical</v>
      </c>
    </row>
    <row r="1457" spans="1:22" x14ac:dyDescent="0.25">
      <c r="A1457" t="s">
        <v>22</v>
      </c>
      <c r="B1457" s="5">
        <v>45648</v>
      </c>
      <c r="C1457">
        <v>4</v>
      </c>
      <c r="D1457">
        <v>11.6</v>
      </c>
      <c r="E1457">
        <v>32.799999999999997</v>
      </c>
      <c r="F1457">
        <v>0</v>
      </c>
      <c r="H1457">
        <v>0</v>
      </c>
      <c r="I1457">
        <v>0</v>
      </c>
      <c r="J1457">
        <v>0</v>
      </c>
      <c r="K1457">
        <v>183.46</v>
      </c>
      <c r="L1457">
        <f t="shared" si="198"/>
        <v>104</v>
      </c>
      <c r="M1457">
        <f t="shared" si="199"/>
        <v>1144.4000000000003</v>
      </c>
      <c r="N1457">
        <f t="shared" si="200"/>
        <v>7</v>
      </c>
      <c r="O1457">
        <f>IFERROR(E1457 / VLOOKUP(A1457, Baselines!A:B, 2, FALSE) * 100, 0)</f>
        <v>105.83192872622196</v>
      </c>
      <c r="P1457" s="6">
        <f t="shared" si="201"/>
        <v>0.58491050454583016</v>
      </c>
      <c r="Q1457">
        <f t="shared" si="202"/>
        <v>88.555999999999997</v>
      </c>
      <c r="R1457" s="6">
        <f t="shared" si="203"/>
        <v>0.88556000000000001</v>
      </c>
      <c r="S1457">
        <f t="shared" si="204"/>
        <v>0.79</v>
      </c>
      <c r="T1457">
        <f>COUNTIF($A$2:$A1457,A1457)-1</f>
        <v>103</v>
      </c>
      <c r="U1457" s="6">
        <f t="shared" si="205"/>
        <v>0.40919894366042825</v>
      </c>
      <c r="V1457" s="6" t="str">
        <f t="shared" si="206"/>
        <v>Needs Check</v>
      </c>
    </row>
    <row r="1458" spans="1:22" x14ac:dyDescent="0.25">
      <c r="A1458" t="s">
        <v>23</v>
      </c>
      <c r="B1458" s="5">
        <v>44927</v>
      </c>
      <c r="C1458">
        <v>0</v>
      </c>
      <c r="D1458">
        <v>0</v>
      </c>
      <c r="E1458">
        <v>0</v>
      </c>
      <c r="F1458">
        <v>0</v>
      </c>
      <c r="H1458">
        <v>0</v>
      </c>
      <c r="I1458">
        <v>0</v>
      </c>
      <c r="J1458">
        <v>0</v>
      </c>
      <c r="K1458">
        <v>0</v>
      </c>
      <c r="L1458">
        <f t="shared" si="198"/>
        <v>1</v>
      </c>
      <c r="M1458">
        <f t="shared" si="199"/>
        <v>0</v>
      </c>
      <c r="N1458">
        <f t="shared" si="200"/>
        <v>0</v>
      </c>
      <c r="O1458">
        <f>IFERROR(E1458 / VLOOKUP(A1458, Baselines!A:B, 2, FALSE) * 100, 0)</f>
        <v>0</v>
      </c>
      <c r="P1458" s="6">
        <f t="shared" si="201"/>
        <v>0</v>
      </c>
      <c r="Q1458">
        <f t="shared" si="202"/>
        <v>100</v>
      </c>
      <c r="R1458" s="6">
        <f t="shared" si="203"/>
        <v>1</v>
      </c>
      <c r="S1458">
        <f t="shared" si="204"/>
        <v>1</v>
      </c>
      <c r="T1458">
        <f>COUNTIF($A$2:$A1458,A1458)-1</f>
        <v>0</v>
      </c>
      <c r="U1458" s="6">
        <f t="shared" si="205"/>
        <v>0</v>
      </c>
      <c r="V1458" s="6" t="str">
        <f t="shared" si="206"/>
        <v>Critical</v>
      </c>
    </row>
    <row r="1459" spans="1:22" x14ac:dyDescent="0.25">
      <c r="A1459" t="s">
        <v>23</v>
      </c>
      <c r="B1459" s="5">
        <v>44934</v>
      </c>
      <c r="C1459">
        <v>0</v>
      </c>
      <c r="D1459">
        <v>0</v>
      </c>
      <c r="E1459">
        <v>0</v>
      </c>
      <c r="F1459">
        <v>0</v>
      </c>
      <c r="H1459">
        <v>0</v>
      </c>
      <c r="I1459">
        <v>0</v>
      </c>
      <c r="J1459">
        <v>0</v>
      </c>
      <c r="K1459">
        <v>0</v>
      </c>
      <c r="L1459">
        <f t="shared" si="198"/>
        <v>2</v>
      </c>
      <c r="M1459">
        <f t="shared" si="199"/>
        <v>0</v>
      </c>
      <c r="N1459">
        <f t="shared" si="200"/>
        <v>0</v>
      </c>
      <c r="O1459">
        <f>IFERROR(E1459 / VLOOKUP(A1459, Baselines!A:B, 2, FALSE) * 100, 0)</f>
        <v>0</v>
      </c>
      <c r="P1459" s="6">
        <f t="shared" si="201"/>
        <v>0</v>
      </c>
      <c r="Q1459">
        <f t="shared" si="202"/>
        <v>100</v>
      </c>
      <c r="R1459" s="6">
        <f t="shared" si="203"/>
        <v>1</v>
      </c>
      <c r="S1459">
        <f t="shared" si="204"/>
        <v>1</v>
      </c>
      <c r="T1459">
        <f>COUNTIF($A$2:$A1459,A1459)-1</f>
        <v>1</v>
      </c>
      <c r="U1459" s="6">
        <f t="shared" si="205"/>
        <v>0</v>
      </c>
      <c r="V1459" s="6" t="str">
        <f t="shared" si="206"/>
        <v>Critical</v>
      </c>
    </row>
    <row r="1460" spans="1:22" x14ac:dyDescent="0.25">
      <c r="A1460" t="s">
        <v>23</v>
      </c>
      <c r="B1460" s="5">
        <v>44941</v>
      </c>
      <c r="C1460">
        <v>3</v>
      </c>
      <c r="D1460">
        <v>6</v>
      </c>
      <c r="E1460">
        <v>21.8</v>
      </c>
      <c r="F1460">
        <v>0</v>
      </c>
      <c r="H1460">
        <v>0</v>
      </c>
      <c r="I1460">
        <v>0</v>
      </c>
      <c r="J1460">
        <v>0</v>
      </c>
      <c r="K1460">
        <v>84.13</v>
      </c>
      <c r="L1460">
        <f t="shared" si="198"/>
        <v>3</v>
      </c>
      <c r="M1460">
        <f t="shared" si="199"/>
        <v>6</v>
      </c>
      <c r="N1460">
        <f t="shared" si="200"/>
        <v>0</v>
      </c>
      <c r="O1460">
        <f>IFERROR(E1460 / VLOOKUP(A1460, Baselines!A:B, 2, FALSE) * 100, 0)</f>
        <v>69.477813189507231</v>
      </c>
      <c r="P1460" s="6">
        <f t="shared" si="201"/>
        <v>0.38398905941271638</v>
      </c>
      <c r="Q1460">
        <f t="shared" si="202"/>
        <v>99.94</v>
      </c>
      <c r="R1460" s="6">
        <f t="shared" si="203"/>
        <v>0.99939999999999996</v>
      </c>
      <c r="S1460">
        <f t="shared" si="204"/>
        <v>1</v>
      </c>
      <c r="T1460">
        <f>COUNTIF($A$2:$A1460,A1460)-1</f>
        <v>2</v>
      </c>
      <c r="U1460" s="6">
        <f t="shared" si="205"/>
        <v>0.38375866597706876</v>
      </c>
      <c r="V1460" s="6" t="str">
        <f t="shared" si="206"/>
        <v>Needs Check</v>
      </c>
    </row>
    <row r="1461" spans="1:22" x14ac:dyDescent="0.25">
      <c r="A1461" t="s">
        <v>23</v>
      </c>
      <c r="B1461" s="5">
        <v>44948</v>
      </c>
      <c r="C1461">
        <v>0</v>
      </c>
      <c r="D1461">
        <v>0</v>
      </c>
      <c r="E1461">
        <v>0</v>
      </c>
      <c r="F1461">
        <v>0</v>
      </c>
      <c r="H1461">
        <v>0</v>
      </c>
      <c r="I1461">
        <v>0</v>
      </c>
      <c r="J1461">
        <v>0</v>
      </c>
      <c r="K1461">
        <v>0</v>
      </c>
      <c r="L1461">
        <f t="shared" si="198"/>
        <v>4</v>
      </c>
      <c r="M1461">
        <f t="shared" si="199"/>
        <v>6</v>
      </c>
      <c r="N1461">
        <f t="shared" si="200"/>
        <v>0</v>
      </c>
      <c r="O1461">
        <f>IFERROR(E1461 / VLOOKUP(A1461, Baselines!A:B, 2, FALSE) * 100, 0)</f>
        <v>0</v>
      </c>
      <c r="P1461" s="6">
        <f t="shared" si="201"/>
        <v>0</v>
      </c>
      <c r="Q1461">
        <f t="shared" si="202"/>
        <v>99.94</v>
      </c>
      <c r="R1461" s="6">
        <f t="shared" si="203"/>
        <v>0.99939999999999996</v>
      </c>
      <c r="S1461">
        <f t="shared" si="204"/>
        <v>1</v>
      </c>
      <c r="T1461">
        <f>COUNTIF($A$2:$A1461,A1461)-1</f>
        <v>3</v>
      </c>
      <c r="U1461" s="6">
        <f t="shared" si="205"/>
        <v>0</v>
      </c>
      <c r="V1461" s="6" t="str">
        <f t="shared" si="206"/>
        <v>Critical</v>
      </c>
    </row>
    <row r="1462" spans="1:22" x14ac:dyDescent="0.25">
      <c r="A1462" t="s">
        <v>23</v>
      </c>
      <c r="B1462" s="5">
        <v>44955</v>
      </c>
      <c r="C1462">
        <v>6</v>
      </c>
      <c r="D1462">
        <v>30</v>
      </c>
      <c r="E1462">
        <v>25</v>
      </c>
      <c r="F1462">
        <v>0</v>
      </c>
      <c r="H1462">
        <v>0</v>
      </c>
      <c r="I1462">
        <v>1</v>
      </c>
      <c r="J1462">
        <v>2</v>
      </c>
      <c r="K1462">
        <v>504.33</v>
      </c>
      <c r="L1462">
        <f t="shared" si="198"/>
        <v>5</v>
      </c>
      <c r="M1462">
        <f t="shared" si="199"/>
        <v>36</v>
      </c>
      <c r="N1462">
        <f t="shared" si="200"/>
        <v>1</v>
      </c>
      <c r="O1462">
        <f>IFERROR(E1462 / VLOOKUP(A1462, Baselines!A:B, 2, FALSE) * 100, 0)</f>
        <v>79.676391272370665</v>
      </c>
      <c r="P1462" s="6">
        <f t="shared" si="201"/>
        <v>0.44035442593201413</v>
      </c>
      <c r="Q1462">
        <f t="shared" si="202"/>
        <v>99.64</v>
      </c>
      <c r="R1462" s="6">
        <f t="shared" si="203"/>
        <v>0.99639999999999995</v>
      </c>
      <c r="S1462">
        <f t="shared" si="204"/>
        <v>0.97</v>
      </c>
      <c r="T1462">
        <f>COUNTIF($A$2:$A1462,A1462)-1</f>
        <v>4</v>
      </c>
      <c r="U1462" s="6">
        <f t="shared" si="205"/>
        <v>0.42560607549869905</v>
      </c>
      <c r="V1462" s="6" t="str">
        <f t="shared" si="206"/>
        <v>Needs Check</v>
      </c>
    </row>
    <row r="1463" spans="1:22" x14ac:dyDescent="0.25">
      <c r="A1463" t="s">
        <v>23</v>
      </c>
      <c r="B1463" s="5">
        <v>44962</v>
      </c>
      <c r="C1463">
        <v>2</v>
      </c>
      <c r="D1463">
        <v>2.2000000000000002</v>
      </c>
      <c r="E1463">
        <v>46.4</v>
      </c>
      <c r="F1463">
        <v>0</v>
      </c>
      <c r="H1463">
        <v>0</v>
      </c>
      <c r="I1463">
        <v>0</v>
      </c>
      <c r="J1463">
        <v>0</v>
      </c>
      <c r="K1463">
        <v>26.76</v>
      </c>
      <c r="L1463">
        <f t="shared" si="198"/>
        <v>6</v>
      </c>
      <c r="M1463">
        <f t="shared" si="199"/>
        <v>38.200000000000003</v>
      </c>
      <c r="N1463">
        <f t="shared" si="200"/>
        <v>1</v>
      </c>
      <c r="O1463">
        <f>IFERROR(E1463 / VLOOKUP(A1463, Baselines!A:B, 2, FALSE) * 100, 0)</f>
        <v>147.87938220151997</v>
      </c>
      <c r="P1463" s="6">
        <f t="shared" si="201"/>
        <v>0.81729781452981831</v>
      </c>
      <c r="Q1463">
        <f t="shared" si="202"/>
        <v>99.617999999999995</v>
      </c>
      <c r="R1463" s="6">
        <f t="shared" si="203"/>
        <v>0.99617999999999995</v>
      </c>
      <c r="S1463">
        <f t="shared" si="204"/>
        <v>0.97</v>
      </c>
      <c r="T1463">
        <f>COUNTIF($A$2:$A1463,A1463)-1</f>
        <v>5</v>
      </c>
      <c r="U1463" s="6">
        <f t="shared" si="205"/>
        <v>0.78975046477196487</v>
      </c>
      <c r="V1463" s="6" t="str">
        <f t="shared" si="206"/>
        <v>Good</v>
      </c>
    </row>
    <row r="1464" spans="1:22" x14ac:dyDescent="0.25">
      <c r="A1464" t="s">
        <v>23</v>
      </c>
      <c r="B1464" s="5">
        <v>44969</v>
      </c>
      <c r="C1464">
        <v>5</v>
      </c>
      <c r="D1464">
        <v>28</v>
      </c>
      <c r="E1464">
        <v>40.700000000000003</v>
      </c>
      <c r="F1464">
        <v>0</v>
      </c>
      <c r="H1464">
        <v>0</v>
      </c>
      <c r="I1464">
        <v>0</v>
      </c>
      <c r="J1464">
        <v>0</v>
      </c>
      <c r="K1464">
        <v>192.45</v>
      </c>
      <c r="L1464">
        <f t="shared" si="198"/>
        <v>7</v>
      </c>
      <c r="M1464">
        <f t="shared" si="199"/>
        <v>66.2</v>
      </c>
      <c r="N1464">
        <f t="shared" si="200"/>
        <v>1</v>
      </c>
      <c r="O1464">
        <f>IFERROR(E1464 / VLOOKUP(A1464, Baselines!A:B, 2, FALSE) * 100, 0)</f>
        <v>129.71316499141946</v>
      </c>
      <c r="P1464" s="6">
        <f t="shared" si="201"/>
        <v>0.71689700541731916</v>
      </c>
      <c r="Q1464">
        <f t="shared" si="202"/>
        <v>99.338000000000008</v>
      </c>
      <c r="R1464" s="6">
        <f t="shared" si="203"/>
        <v>0.99338000000000004</v>
      </c>
      <c r="S1464">
        <f t="shared" si="204"/>
        <v>0.97</v>
      </c>
      <c r="T1464">
        <f>COUNTIF($A$2:$A1464,A1464)-1</f>
        <v>6</v>
      </c>
      <c r="U1464" s="6">
        <f t="shared" si="205"/>
        <v>0.69078661282421283</v>
      </c>
      <c r="V1464" s="6" t="str">
        <f t="shared" si="206"/>
        <v>Needs Check</v>
      </c>
    </row>
    <row r="1465" spans="1:22" x14ac:dyDescent="0.25">
      <c r="A1465" t="s">
        <v>23</v>
      </c>
      <c r="B1465" s="5">
        <v>44976</v>
      </c>
      <c r="C1465">
        <v>0</v>
      </c>
      <c r="D1465">
        <v>0</v>
      </c>
      <c r="E1465">
        <v>0</v>
      </c>
      <c r="F1465">
        <v>0</v>
      </c>
      <c r="H1465">
        <v>0</v>
      </c>
      <c r="I1465">
        <v>0</v>
      </c>
      <c r="J1465">
        <v>0</v>
      </c>
      <c r="K1465">
        <v>0</v>
      </c>
      <c r="L1465">
        <f t="shared" si="198"/>
        <v>8</v>
      </c>
      <c r="M1465">
        <f t="shared" si="199"/>
        <v>66.2</v>
      </c>
      <c r="N1465">
        <f t="shared" si="200"/>
        <v>1</v>
      </c>
      <c r="O1465">
        <f>IFERROR(E1465 / VLOOKUP(A1465, Baselines!A:B, 2, FALSE) * 100, 0)</f>
        <v>0</v>
      </c>
      <c r="P1465" s="6">
        <f t="shared" si="201"/>
        <v>0</v>
      </c>
      <c r="Q1465">
        <f t="shared" si="202"/>
        <v>99.338000000000008</v>
      </c>
      <c r="R1465" s="6">
        <f t="shared" si="203"/>
        <v>0.99338000000000004</v>
      </c>
      <c r="S1465">
        <f t="shared" si="204"/>
        <v>0.97</v>
      </c>
      <c r="T1465">
        <f>COUNTIF($A$2:$A1465,A1465)-1</f>
        <v>7</v>
      </c>
      <c r="U1465" s="6">
        <f t="shared" si="205"/>
        <v>0</v>
      </c>
      <c r="V1465" s="6" t="str">
        <f t="shared" si="206"/>
        <v>Critical</v>
      </c>
    </row>
    <row r="1466" spans="1:22" x14ac:dyDescent="0.25">
      <c r="A1466" t="s">
        <v>23</v>
      </c>
      <c r="B1466" s="5">
        <v>44983</v>
      </c>
      <c r="C1466">
        <v>0</v>
      </c>
      <c r="D1466">
        <v>0</v>
      </c>
      <c r="E1466">
        <v>0</v>
      </c>
      <c r="F1466">
        <v>0</v>
      </c>
      <c r="H1466">
        <v>0</v>
      </c>
      <c r="I1466">
        <v>0</v>
      </c>
      <c r="J1466">
        <v>0</v>
      </c>
      <c r="K1466">
        <v>0</v>
      </c>
      <c r="L1466">
        <f t="shared" si="198"/>
        <v>9</v>
      </c>
      <c r="M1466">
        <f t="shared" si="199"/>
        <v>66.2</v>
      </c>
      <c r="N1466">
        <f t="shared" si="200"/>
        <v>1</v>
      </c>
      <c r="O1466">
        <f>IFERROR(E1466 / VLOOKUP(A1466, Baselines!A:B, 2, FALSE) * 100, 0)</f>
        <v>0</v>
      </c>
      <c r="P1466" s="6">
        <f t="shared" si="201"/>
        <v>0</v>
      </c>
      <c r="Q1466">
        <f t="shared" si="202"/>
        <v>99.338000000000008</v>
      </c>
      <c r="R1466" s="6">
        <f t="shared" si="203"/>
        <v>0.99338000000000004</v>
      </c>
      <c r="S1466">
        <f t="shared" si="204"/>
        <v>0.97</v>
      </c>
      <c r="T1466">
        <f>COUNTIF($A$2:$A1466,A1466)-1</f>
        <v>8</v>
      </c>
      <c r="U1466" s="6">
        <f t="shared" si="205"/>
        <v>0</v>
      </c>
      <c r="V1466" s="6" t="str">
        <f t="shared" si="206"/>
        <v>Critical</v>
      </c>
    </row>
    <row r="1467" spans="1:22" x14ac:dyDescent="0.25">
      <c r="A1467" t="s">
        <v>23</v>
      </c>
      <c r="B1467" s="5">
        <v>44990</v>
      </c>
      <c r="C1467">
        <v>5</v>
      </c>
      <c r="D1467">
        <v>12.5</v>
      </c>
      <c r="E1467">
        <v>18.899999999999999</v>
      </c>
      <c r="F1467">
        <v>0</v>
      </c>
      <c r="H1467">
        <v>0</v>
      </c>
      <c r="I1467">
        <v>0</v>
      </c>
      <c r="J1467">
        <v>0</v>
      </c>
      <c r="K1467">
        <v>221.52</v>
      </c>
      <c r="L1467">
        <f t="shared" si="198"/>
        <v>10</v>
      </c>
      <c r="M1467">
        <f t="shared" si="199"/>
        <v>78.7</v>
      </c>
      <c r="N1467">
        <f t="shared" si="200"/>
        <v>1</v>
      </c>
      <c r="O1467">
        <f>IFERROR(E1467 / VLOOKUP(A1467, Baselines!A:B, 2, FALSE) * 100, 0)</f>
        <v>60.23535180191223</v>
      </c>
      <c r="P1467" s="6">
        <f t="shared" si="201"/>
        <v>0.33290794600460272</v>
      </c>
      <c r="Q1467">
        <f t="shared" si="202"/>
        <v>99.212999999999994</v>
      </c>
      <c r="R1467" s="6">
        <f t="shared" si="203"/>
        <v>0.99212999999999996</v>
      </c>
      <c r="S1467">
        <f t="shared" si="204"/>
        <v>0.97</v>
      </c>
      <c r="T1467">
        <f>COUNTIF($A$2:$A1467,A1467)-1</f>
        <v>9</v>
      </c>
      <c r="U1467" s="6">
        <f t="shared" si="205"/>
        <v>0.32037932165546007</v>
      </c>
      <c r="V1467" s="6" t="str">
        <f t="shared" si="206"/>
        <v>Needs Check</v>
      </c>
    </row>
    <row r="1468" spans="1:22" x14ac:dyDescent="0.25">
      <c r="A1468" t="s">
        <v>23</v>
      </c>
      <c r="B1468" s="5">
        <v>44997</v>
      </c>
      <c r="C1468">
        <v>3</v>
      </c>
      <c r="D1468">
        <v>10.199999999999999</v>
      </c>
      <c r="E1468">
        <v>22.5</v>
      </c>
      <c r="F1468">
        <v>0</v>
      </c>
      <c r="H1468">
        <v>0</v>
      </c>
      <c r="I1468">
        <v>0</v>
      </c>
      <c r="J1468">
        <v>0</v>
      </c>
      <c r="K1468">
        <v>71.989999999999995</v>
      </c>
      <c r="L1468">
        <f t="shared" si="198"/>
        <v>11</v>
      </c>
      <c r="M1468">
        <f t="shared" si="199"/>
        <v>88.9</v>
      </c>
      <c r="N1468">
        <f t="shared" si="200"/>
        <v>1</v>
      </c>
      <c r="O1468">
        <f>IFERROR(E1468 / VLOOKUP(A1468, Baselines!A:B, 2, FALSE) * 100, 0)</f>
        <v>71.708752145133616</v>
      </c>
      <c r="P1468" s="6">
        <f t="shared" si="201"/>
        <v>0.39631898333881282</v>
      </c>
      <c r="Q1468">
        <f t="shared" si="202"/>
        <v>99.111000000000004</v>
      </c>
      <c r="R1468" s="6">
        <f t="shared" si="203"/>
        <v>0.99111000000000005</v>
      </c>
      <c r="S1468">
        <f t="shared" si="204"/>
        <v>0.97</v>
      </c>
      <c r="T1468">
        <f>COUNTIF($A$2:$A1468,A1468)-1</f>
        <v>10</v>
      </c>
      <c r="U1468" s="6">
        <f t="shared" si="205"/>
        <v>0.38101183634962282</v>
      </c>
      <c r="V1468" s="6" t="str">
        <f t="shared" si="206"/>
        <v>Needs Check</v>
      </c>
    </row>
    <row r="1469" spans="1:22" x14ac:dyDescent="0.25">
      <c r="A1469" t="s">
        <v>23</v>
      </c>
      <c r="B1469" s="5">
        <v>45004</v>
      </c>
      <c r="C1469">
        <v>5</v>
      </c>
      <c r="D1469">
        <v>22.5</v>
      </c>
      <c r="E1469">
        <v>18.7</v>
      </c>
      <c r="F1469">
        <v>0</v>
      </c>
      <c r="H1469">
        <v>0</v>
      </c>
      <c r="I1469">
        <v>0</v>
      </c>
      <c r="J1469">
        <v>0</v>
      </c>
      <c r="K1469">
        <v>416.07</v>
      </c>
      <c r="L1469">
        <f t="shared" si="198"/>
        <v>12</v>
      </c>
      <c r="M1469">
        <f t="shared" si="199"/>
        <v>111.4</v>
      </c>
      <c r="N1469">
        <f t="shared" si="200"/>
        <v>1</v>
      </c>
      <c r="O1469">
        <f>IFERROR(E1469 / VLOOKUP(A1469, Baselines!A:B, 2, FALSE) * 100, 0)</f>
        <v>59.597940671733262</v>
      </c>
      <c r="P1469" s="6">
        <f t="shared" si="201"/>
        <v>0.32938511059714659</v>
      </c>
      <c r="Q1469">
        <f t="shared" si="202"/>
        <v>98.885999999999996</v>
      </c>
      <c r="R1469" s="6">
        <f t="shared" si="203"/>
        <v>0.98885999999999996</v>
      </c>
      <c r="S1469">
        <f t="shared" si="204"/>
        <v>0.97</v>
      </c>
      <c r="T1469">
        <f>COUNTIF($A$2:$A1469,A1469)-1</f>
        <v>11</v>
      </c>
      <c r="U1469" s="6">
        <f t="shared" si="205"/>
        <v>0.31594428765114152</v>
      </c>
      <c r="V1469" s="6" t="str">
        <f t="shared" si="206"/>
        <v>Needs Check</v>
      </c>
    </row>
    <row r="1470" spans="1:22" x14ac:dyDescent="0.25">
      <c r="A1470" t="s">
        <v>23</v>
      </c>
      <c r="B1470" s="5">
        <v>45011</v>
      </c>
      <c r="C1470">
        <v>0</v>
      </c>
      <c r="D1470">
        <v>0</v>
      </c>
      <c r="E1470">
        <v>0</v>
      </c>
      <c r="F1470">
        <v>0</v>
      </c>
      <c r="H1470">
        <v>0</v>
      </c>
      <c r="I1470">
        <v>0</v>
      </c>
      <c r="J1470">
        <v>0</v>
      </c>
      <c r="K1470">
        <v>0</v>
      </c>
      <c r="L1470">
        <f t="shared" si="198"/>
        <v>13</v>
      </c>
      <c r="M1470">
        <f t="shared" si="199"/>
        <v>111.4</v>
      </c>
      <c r="N1470">
        <f t="shared" si="200"/>
        <v>1</v>
      </c>
      <c r="O1470">
        <f>IFERROR(E1470 / VLOOKUP(A1470, Baselines!A:B, 2, FALSE) * 100, 0)</f>
        <v>0</v>
      </c>
      <c r="P1470" s="6">
        <f t="shared" si="201"/>
        <v>0</v>
      </c>
      <c r="Q1470">
        <f t="shared" si="202"/>
        <v>98.885999999999996</v>
      </c>
      <c r="R1470" s="6">
        <f t="shared" si="203"/>
        <v>0.98885999999999996</v>
      </c>
      <c r="S1470">
        <f t="shared" si="204"/>
        <v>0.97</v>
      </c>
      <c r="T1470">
        <f>COUNTIF($A$2:$A1470,A1470)-1</f>
        <v>12</v>
      </c>
      <c r="U1470" s="6">
        <f t="shared" si="205"/>
        <v>0</v>
      </c>
      <c r="V1470" s="6" t="str">
        <f t="shared" si="206"/>
        <v>Critical</v>
      </c>
    </row>
    <row r="1471" spans="1:22" x14ac:dyDescent="0.25">
      <c r="A1471" t="s">
        <v>23</v>
      </c>
      <c r="B1471" s="5">
        <v>45018</v>
      </c>
      <c r="C1471">
        <v>1</v>
      </c>
      <c r="D1471">
        <v>5.6</v>
      </c>
      <c r="E1471">
        <v>41.2</v>
      </c>
      <c r="F1471">
        <v>0</v>
      </c>
      <c r="H1471">
        <v>0</v>
      </c>
      <c r="I1471">
        <v>0</v>
      </c>
      <c r="J1471">
        <v>0</v>
      </c>
      <c r="K1471">
        <v>40.03</v>
      </c>
      <c r="L1471">
        <f t="shared" si="198"/>
        <v>14</v>
      </c>
      <c r="M1471">
        <f t="shared" si="199"/>
        <v>117</v>
      </c>
      <c r="N1471">
        <f t="shared" si="200"/>
        <v>1</v>
      </c>
      <c r="O1471">
        <f>IFERROR(E1471 / VLOOKUP(A1471, Baselines!A:B, 2, FALSE) * 100, 0)</f>
        <v>131.3066928168669</v>
      </c>
      <c r="P1471" s="6">
        <f t="shared" si="201"/>
        <v>0.72570409393595958</v>
      </c>
      <c r="Q1471">
        <f t="shared" si="202"/>
        <v>98.83</v>
      </c>
      <c r="R1471" s="6">
        <f t="shared" si="203"/>
        <v>0.98829999999999996</v>
      </c>
      <c r="S1471">
        <f t="shared" si="204"/>
        <v>0.97</v>
      </c>
      <c r="T1471">
        <f>COUNTIF($A$2:$A1471,A1471)-1</f>
        <v>13</v>
      </c>
      <c r="U1471" s="6">
        <f t="shared" si="205"/>
        <v>0.69569695535580156</v>
      </c>
      <c r="V1471" s="6" t="str">
        <f t="shared" si="206"/>
        <v>Needs Check</v>
      </c>
    </row>
    <row r="1472" spans="1:22" x14ac:dyDescent="0.25">
      <c r="A1472" t="s">
        <v>23</v>
      </c>
      <c r="B1472" s="5">
        <v>45025</v>
      </c>
      <c r="C1472">
        <v>7</v>
      </c>
      <c r="D1472">
        <v>22.4</v>
      </c>
      <c r="E1472">
        <v>27</v>
      </c>
      <c r="F1472">
        <v>0</v>
      </c>
      <c r="H1472">
        <v>0</v>
      </c>
      <c r="I1472">
        <v>0</v>
      </c>
      <c r="J1472">
        <v>0</v>
      </c>
      <c r="K1472">
        <v>357.79</v>
      </c>
      <c r="L1472">
        <f t="shared" si="198"/>
        <v>15</v>
      </c>
      <c r="M1472">
        <f t="shared" si="199"/>
        <v>139.4</v>
      </c>
      <c r="N1472">
        <f t="shared" si="200"/>
        <v>1</v>
      </c>
      <c r="O1472">
        <f>IFERROR(E1472 / VLOOKUP(A1472, Baselines!A:B, 2, FALSE) * 100, 0)</f>
        <v>86.050502574160333</v>
      </c>
      <c r="P1472" s="6">
        <f t="shared" si="201"/>
        <v>0.47558278000657533</v>
      </c>
      <c r="Q1472">
        <f t="shared" si="202"/>
        <v>98.606000000000009</v>
      </c>
      <c r="R1472" s="6">
        <f t="shared" si="203"/>
        <v>0.98606000000000005</v>
      </c>
      <c r="S1472">
        <f t="shared" si="204"/>
        <v>0.97</v>
      </c>
      <c r="T1472">
        <f>COUNTIF($A$2:$A1472,A1472)-1</f>
        <v>14</v>
      </c>
      <c r="U1472" s="6">
        <f t="shared" si="205"/>
        <v>0.4548845613716852</v>
      </c>
      <c r="V1472" s="6" t="str">
        <f t="shared" si="206"/>
        <v>Needs Check</v>
      </c>
    </row>
    <row r="1473" spans="1:22" x14ac:dyDescent="0.25">
      <c r="A1473" t="s">
        <v>23</v>
      </c>
      <c r="B1473" s="5">
        <v>45032</v>
      </c>
      <c r="C1473">
        <v>5</v>
      </c>
      <c r="D1473">
        <v>18</v>
      </c>
      <c r="E1473">
        <v>38.5</v>
      </c>
      <c r="F1473">
        <v>0</v>
      </c>
      <c r="H1473">
        <v>0</v>
      </c>
      <c r="I1473">
        <v>0</v>
      </c>
      <c r="J1473">
        <v>0</v>
      </c>
      <c r="K1473">
        <v>138.86000000000001</v>
      </c>
      <c r="L1473">
        <f t="shared" si="198"/>
        <v>16</v>
      </c>
      <c r="M1473">
        <f t="shared" si="199"/>
        <v>157.4</v>
      </c>
      <c r="N1473">
        <f t="shared" si="200"/>
        <v>1</v>
      </c>
      <c r="O1473">
        <f>IFERROR(E1473 / VLOOKUP(A1473, Baselines!A:B, 2, FALSE) * 100, 0)</f>
        <v>122.70164255945085</v>
      </c>
      <c r="P1473" s="6">
        <f t="shared" si="201"/>
        <v>0.67814581593530188</v>
      </c>
      <c r="Q1473">
        <f t="shared" si="202"/>
        <v>98.426000000000002</v>
      </c>
      <c r="R1473" s="6">
        <f t="shared" si="203"/>
        <v>0.98426000000000002</v>
      </c>
      <c r="S1473">
        <f t="shared" si="204"/>
        <v>0.97</v>
      </c>
      <c r="T1473">
        <f>COUNTIF($A$2:$A1473,A1473)-1</f>
        <v>15</v>
      </c>
      <c r="U1473" s="6">
        <f t="shared" si="205"/>
        <v>0.64744764676870581</v>
      </c>
      <c r="V1473" s="6" t="str">
        <f t="shared" si="206"/>
        <v>Needs Check</v>
      </c>
    </row>
    <row r="1474" spans="1:22" x14ac:dyDescent="0.25">
      <c r="A1474" t="s">
        <v>23</v>
      </c>
      <c r="B1474" s="5">
        <v>45039</v>
      </c>
      <c r="C1474">
        <v>4</v>
      </c>
      <c r="D1474">
        <v>5.6</v>
      </c>
      <c r="E1474">
        <v>43.7</v>
      </c>
      <c r="F1474">
        <v>0</v>
      </c>
      <c r="H1474">
        <v>0</v>
      </c>
      <c r="I1474">
        <v>0</v>
      </c>
      <c r="J1474">
        <v>0</v>
      </c>
      <c r="K1474">
        <v>36.520000000000003</v>
      </c>
      <c r="L1474">
        <f t="shared" ref="L1474:L1537" si="207">COUNTIFS($A$2:$A$2000,A1474,$B$2:$B$2000,"&lt;="&amp;B1474)</f>
        <v>17</v>
      </c>
      <c r="M1474">
        <f t="shared" ref="M1474:M1537" si="208">SUMIFS($D$2:$D$1561, $A$2:$A$1561, A1474, $B$2:$B$1561, "&lt;=" &amp; B1474)</f>
        <v>163</v>
      </c>
      <c r="N1474">
        <f t="shared" ref="N1474:N1537" si="209">SUMIFS($I$2:$I$1561, $A$2:$A$1561, A1474, $B$2:$B$1561, "&lt;=" &amp; B1474, $D$2:$D$1561, "&gt;" &amp; 0)</f>
        <v>1</v>
      </c>
      <c r="O1474">
        <f>IFERROR(E1474 / VLOOKUP(A1474, Baselines!A:B, 2, FALSE) * 100, 0)</f>
        <v>139.27433194410395</v>
      </c>
      <c r="P1474" s="6">
        <f t="shared" ref="P1474:P1537" si="210">O1474 / MAX($O$2:$O$1561)</f>
        <v>0.76973953652916083</v>
      </c>
      <c r="Q1474">
        <f t="shared" ref="Q1474:Q1537" si="211">MAX(0, MIN(100, 100*(1 - (M1474/10000))))</f>
        <v>98.37</v>
      </c>
      <c r="R1474" s="6">
        <f t="shared" ref="R1474:R1537" si="212">Q1474/100</f>
        <v>0.98370000000000002</v>
      </c>
      <c r="S1474">
        <f t="shared" ref="S1474:S1539" si="213">MAX(0, 1 - 0.03 * N1474)</f>
        <v>0.97</v>
      </c>
      <c r="T1474">
        <f>COUNTIF($A$2:$A1474,A1474)-1</f>
        <v>16</v>
      </c>
      <c r="U1474" s="6">
        <f t="shared" ref="U1474:U1537" si="214">MAX(0, MIN(1, R1474 * S1474 * P1474))</f>
        <v>0.7344769986212234</v>
      </c>
      <c r="V1474" s="6" t="str">
        <f t="shared" ref="V1474:V1537" si="215">IF(U1474&gt;0.7,"Good",IF(U1474&gt;0.3,"Needs Check","Critical"))</f>
        <v>Good</v>
      </c>
    </row>
    <row r="1475" spans="1:22" x14ac:dyDescent="0.25">
      <c r="A1475" t="s">
        <v>23</v>
      </c>
      <c r="B1475" s="5">
        <v>45046</v>
      </c>
      <c r="C1475">
        <v>1</v>
      </c>
      <c r="D1475">
        <v>5.9</v>
      </c>
      <c r="E1475">
        <v>23.1</v>
      </c>
      <c r="F1475">
        <v>0</v>
      </c>
      <c r="H1475">
        <v>0</v>
      </c>
      <c r="I1475">
        <v>0</v>
      </c>
      <c r="J1475">
        <v>0</v>
      </c>
      <c r="K1475">
        <v>35.39</v>
      </c>
      <c r="L1475">
        <f t="shared" si="207"/>
        <v>18</v>
      </c>
      <c r="M1475">
        <f t="shared" si="208"/>
        <v>168.9</v>
      </c>
      <c r="N1475">
        <f t="shared" si="209"/>
        <v>1</v>
      </c>
      <c r="O1475">
        <f>IFERROR(E1475 / VLOOKUP(A1475, Baselines!A:B, 2, FALSE) * 100, 0)</f>
        <v>73.620985535670513</v>
      </c>
      <c r="P1475" s="6">
        <f t="shared" si="210"/>
        <v>0.40688748956118115</v>
      </c>
      <c r="Q1475">
        <f t="shared" si="211"/>
        <v>98.311000000000007</v>
      </c>
      <c r="R1475" s="6">
        <f t="shared" si="212"/>
        <v>0.98311000000000004</v>
      </c>
      <c r="S1475">
        <f t="shared" si="213"/>
        <v>0.97</v>
      </c>
      <c r="T1475">
        <f>COUNTIF($A$2:$A1475,A1475)-1</f>
        <v>17</v>
      </c>
      <c r="U1475" s="6">
        <f t="shared" si="214"/>
        <v>0.388014705066618</v>
      </c>
      <c r="V1475" s="6" t="str">
        <f t="shared" si="215"/>
        <v>Needs Check</v>
      </c>
    </row>
    <row r="1476" spans="1:22" x14ac:dyDescent="0.25">
      <c r="A1476" t="s">
        <v>23</v>
      </c>
      <c r="B1476" s="5">
        <v>45053</v>
      </c>
      <c r="C1476">
        <v>5</v>
      </c>
      <c r="D1476">
        <v>27.5</v>
      </c>
      <c r="E1476">
        <v>31.2</v>
      </c>
      <c r="F1476">
        <v>0</v>
      </c>
      <c r="H1476">
        <v>0</v>
      </c>
      <c r="I1476">
        <v>0</v>
      </c>
      <c r="J1476">
        <v>0</v>
      </c>
      <c r="K1476">
        <v>384.71</v>
      </c>
      <c r="L1476">
        <f t="shared" si="207"/>
        <v>19</v>
      </c>
      <c r="M1476">
        <f t="shared" si="208"/>
        <v>196.4</v>
      </c>
      <c r="N1476">
        <f t="shared" si="209"/>
        <v>1</v>
      </c>
      <c r="O1476">
        <f>IFERROR(E1476 / VLOOKUP(A1476, Baselines!A:B, 2, FALSE) * 100, 0)</f>
        <v>99.436136307918602</v>
      </c>
      <c r="P1476" s="6">
        <f t="shared" si="210"/>
        <v>0.54956232356315371</v>
      </c>
      <c r="Q1476">
        <f t="shared" si="211"/>
        <v>98.036000000000001</v>
      </c>
      <c r="R1476" s="6">
        <f t="shared" si="212"/>
        <v>0.98036000000000001</v>
      </c>
      <c r="S1476">
        <f t="shared" si="213"/>
        <v>0.97</v>
      </c>
      <c r="T1476">
        <f>COUNTIF($A$2:$A1476,A1476)-1</f>
        <v>18</v>
      </c>
      <c r="U1476" s="6">
        <f t="shared" si="214"/>
        <v>0.52260585194252218</v>
      </c>
      <c r="V1476" s="6" t="str">
        <f t="shared" si="215"/>
        <v>Needs Check</v>
      </c>
    </row>
    <row r="1477" spans="1:22" x14ac:dyDescent="0.25">
      <c r="A1477" t="s">
        <v>23</v>
      </c>
      <c r="B1477" s="5">
        <v>45060</v>
      </c>
      <c r="C1477">
        <v>4</v>
      </c>
      <c r="D1477">
        <v>12</v>
      </c>
      <c r="E1477">
        <v>22.3</v>
      </c>
      <c r="F1477">
        <v>0</v>
      </c>
      <c r="H1477">
        <v>0</v>
      </c>
      <c r="I1477">
        <v>0</v>
      </c>
      <c r="J1477">
        <v>0</v>
      </c>
      <c r="K1477">
        <v>174.95</v>
      </c>
      <c r="L1477">
        <f t="shared" si="207"/>
        <v>20</v>
      </c>
      <c r="M1477">
        <f t="shared" si="208"/>
        <v>208.4</v>
      </c>
      <c r="N1477">
        <f t="shared" si="209"/>
        <v>1</v>
      </c>
      <c r="O1477">
        <f>IFERROR(E1477 / VLOOKUP(A1477, Baselines!A:B, 2, FALSE) * 100, 0)</f>
        <v>71.071341014954641</v>
      </c>
      <c r="P1477" s="6">
        <f t="shared" si="210"/>
        <v>0.39279614793135664</v>
      </c>
      <c r="Q1477">
        <f t="shared" si="211"/>
        <v>97.915999999999997</v>
      </c>
      <c r="R1477" s="6">
        <f t="shared" si="212"/>
        <v>0.97915999999999992</v>
      </c>
      <c r="S1477">
        <f t="shared" si="213"/>
        <v>0.97</v>
      </c>
      <c r="T1477">
        <f>COUNTIF($A$2:$A1477,A1477)-1</f>
        <v>19</v>
      </c>
      <c r="U1477" s="6">
        <f t="shared" si="214"/>
        <v>0.37307196792221309</v>
      </c>
      <c r="V1477" s="6" t="str">
        <f t="shared" si="215"/>
        <v>Needs Check</v>
      </c>
    </row>
    <row r="1478" spans="1:22" x14ac:dyDescent="0.25">
      <c r="A1478" t="s">
        <v>23</v>
      </c>
      <c r="B1478" s="5">
        <v>45067</v>
      </c>
      <c r="C1478">
        <v>5</v>
      </c>
      <c r="D1478">
        <v>23.5</v>
      </c>
      <c r="E1478">
        <v>21.9</v>
      </c>
      <c r="F1478">
        <v>0</v>
      </c>
      <c r="H1478">
        <v>0</v>
      </c>
      <c r="I1478">
        <v>0</v>
      </c>
      <c r="J1478">
        <v>0</v>
      </c>
      <c r="K1478">
        <v>418.24</v>
      </c>
      <c r="L1478">
        <f t="shared" si="207"/>
        <v>21</v>
      </c>
      <c r="M1478">
        <f t="shared" si="208"/>
        <v>231.9</v>
      </c>
      <c r="N1478">
        <f t="shared" si="209"/>
        <v>1</v>
      </c>
      <c r="O1478">
        <f>IFERROR(E1478 / VLOOKUP(A1478, Baselines!A:B, 2, FALSE) * 100, 0)</f>
        <v>69.796518754596718</v>
      </c>
      <c r="P1478" s="6">
        <f t="shared" si="210"/>
        <v>0.38575047711644445</v>
      </c>
      <c r="Q1478">
        <f t="shared" si="211"/>
        <v>97.680999999999997</v>
      </c>
      <c r="R1478" s="6">
        <f t="shared" si="212"/>
        <v>0.97680999999999996</v>
      </c>
      <c r="S1478">
        <f t="shared" si="213"/>
        <v>0.97</v>
      </c>
      <c r="T1478">
        <f>COUNTIF($A$2:$A1478,A1478)-1</f>
        <v>20</v>
      </c>
      <c r="U1478" s="6">
        <f t="shared" si="214"/>
        <v>0.36550077584555063</v>
      </c>
      <c r="V1478" s="6" t="str">
        <f t="shared" si="215"/>
        <v>Needs Check</v>
      </c>
    </row>
    <row r="1479" spans="1:22" x14ac:dyDescent="0.25">
      <c r="A1479" t="s">
        <v>23</v>
      </c>
      <c r="B1479" s="5">
        <v>45074</v>
      </c>
      <c r="C1479">
        <v>4</v>
      </c>
      <c r="D1479">
        <v>4.4000000000000004</v>
      </c>
      <c r="E1479">
        <v>41.6</v>
      </c>
      <c r="F1479">
        <v>0</v>
      </c>
      <c r="H1479">
        <v>0</v>
      </c>
      <c r="I1479">
        <v>0</v>
      </c>
      <c r="J1479">
        <v>0</v>
      </c>
      <c r="K1479">
        <v>41.82</v>
      </c>
      <c r="L1479">
        <f t="shared" si="207"/>
        <v>22</v>
      </c>
      <c r="M1479">
        <f t="shared" si="208"/>
        <v>236.3</v>
      </c>
      <c r="N1479">
        <f t="shared" si="209"/>
        <v>1</v>
      </c>
      <c r="O1479">
        <f>IFERROR(E1479 / VLOOKUP(A1479, Baselines!A:B, 2, FALSE) * 100, 0)</f>
        <v>132.58151507722482</v>
      </c>
      <c r="P1479" s="6">
        <f t="shared" si="210"/>
        <v>0.73274976475087172</v>
      </c>
      <c r="Q1479">
        <f t="shared" si="211"/>
        <v>97.637</v>
      </c>
      <c r="R1479" s="6">
        <f t="shared" si="212"/>
        <v>0.97636999999999996</v>
      </c>
      <c r="S1479">
        <f t="shared" si="213"/>
        <v>0.97</v>
      </c>
      <c r="T1479">
        <f>COUNTIF($A$2:$A1479,A1479)-1</f>
        <v>21</v>
      </c>
      <c r="U1479" s="6">
        <f t="shared" si="214"/>
        <v>0.69397184117551436</v>
      </c>
      <c r="V1479" s="6" t="str">
        <f t="shared" si="215"/>
        <v>Needs Check</v>
      </c>
    </row>
    <row r="1480" spans="1:22" x14ac:dyDescent="0.25">
      <c r="A1480" t="s">
        <v>23</v>
      </c>
      <c r="B1480" s="5">
        <v>45081</v>
      </c>
      <c r="C1480">
        <v>7</v>
      </c>
      <c r="D1480">
        <v>11.2</v>
      </c>
      <c r="E1480">
        <v>21.6</v>
      </c>
      <c r="F1480">
        <v>0</v>
      </c>
      <c r="H1480">
        <v>0</v>
      </c>
      <c r="I1480">
        <v>0</v>
      </c>
      <c r="J1480">
        <v>0</v>
      </c>
      <c r="K1480">
        <v>112.01</v>
      </c>
      <c r="L1480">
        <f t="shared" si="207"/>
        <v>23</v>
      </c>
      <c r="M1480">
        <f t="shared" si="208"/>
        <v>247.5</v>
      </c>
      <c r="N1480">
        <f t="shared" si="209"/>
        <v>1</v>
      </c>
      <c r="O1480">
        <f>IFERROR(E1480 / VLOOKUP(A1480, Baselines!A:B, 2, FALSE) * 100, 0)</f>
        <v>68.84040205932827</v>
      </c>
      <c r="P1480" s="6">
        <f t="shared" si="210"/>
        <v>0.38046622400526031</v>
      </c>
      <c r="Q1480">
        <f t="shared" si="211"/>
        <v>97.524999999999991</v>
      </c>
      <c r="R1480" s="6">
        <f t="shared" si="212"/>
        <v>0.97524999999999995</v>
      </c>
      <c r="S1480">
        <f t="shared" si="213"/>
        <v>0.97</v>
      </c>
      <c r="T1480">
        <f>COUNTIF($A$2:$A1480,A1480)-1</f>
        <v>22</v>
      </c>
      <c r="U1480" s="6">
        <f t="shared" si="214"/>
        <v>0.35991819441229617</v>
      </c>
      <c r="V1480" s="6" t="str">
        <f t="shared" si="215"/>
        <v>Needs Check</v>
      </c>
    </row>
    <row r="1481" spans="1:22" x14ac:dyDescent="0.25">
      <c r="A1481" t="s">
        <v>23</v>
      </c>
      <c r="B1481" s="5">
        <v>45088</v>
      </c>
      <c r="C1481">
        <v>7</v>
      </c>
      <c r="D1481">
        <v>23.1</v>
      </c>
      <c r="E1481">
        <v>11.2</v>
      </c>
      <c r="F1481">
        <v>0</v>
      </c>
      <c r="H1481">
        <v>0</v>
      </c>
      <c r="I1481">
        <v>0</v>
      </c>
      <c r="J1481">
        <v>0</v>
      </c>
      <c r="K1481">
        <v>261.48</v>
      </c>
      <c r="L1481">
        <f t="shared" si="207"/>
        <v>24</v>
      </c>
      <c r="M1481">
        <f t="shared" si="208"/>
        <v>270.60000000000002</v>
      </c>
      <c r="N1481">
        <f t="shared" si="209"/>
        <v>1</v>
      </c>
      <c r="O1481">
        <f>IFERROR(E1481 / VLOOKUP(A1481, Baselines!A:B, 2, FALSE) * 100, 0)</f>
        <v>35.695023290022057</v>
      </c>
      <c r="P1481" s="6">
        <f t="shared" si="210"/>
        <v>0.19727878281754233</v>
      </c>
      <c r="Q1481">
        <f t="shared" si="211"/>
        <v>97.293999999999997</v>
      </c>
      <c r="R1481" s="6">
        <f t="shared" si="212"/>
        <v>0.97293999999999992</v>
      </c>
      <c r="S1481">
        <f t="shared" si="213"/>
        <v>0.97</v>
      </c>
      <c r="T1481">
        <f>COUNTIF($A$2:$A1481,A1481)-1</f>
        <v>23</v>
      </c>
      <c r="U1481" s="6">
        <f t="shared" si="214"/>
        <v>0.18618220638586463</v>
      </c>
      <c r="V1481" s="6" t="str">
        <f t="shared" si="215"/>
        <v>Critical</v>
      </c>
    </row>
    <row r="1482" spans="1:22" x14ac:dyDescent="0.25">
      <c r="A1482" t="s">
        <v>23</v>
      </c>
      <c r="B1482" s="5">
        <v>45095</v>
      </c>
      <c r="C1482">
        <v>1</v>
      </c>
      <c r="D1482">
        <v>4.3</v>
      </c>
      <c r="E1482">
        <v>19.600000000000001</v>
      </c>
      <c r="F1482">
        <v>0</v>
      </c>
      <c r="H1482">
        <v>0</v>
      </c>
      <c r="I1482">
        <v>0</v>
      </c>
      <c r="J1482">
        <v>0</v>
      </c>
      <c r="K1482">
        <v>84.74</v>
      </c>
      <c r="L1482">
        <f t="shared" si="207"/>
        <v>25</v>
      </c>
      <c r="M1482">
        <f t="shared" si="208"/>
        <v>274.90000000000003</v>
      </c>
      <c r="N1482">
        <f t="shared" si="209"/>
        <v>1</v>
      </c>
      <c r="O1482">
        <f>IFERROR(E1482 / VLOOKUP(A1482, Baselines!A:B, 2, FALSE) * 100, 0)</f>
        <v>62.466290757538609</v>
      </c>
      <c r="P1482" s="6">
        <f t="shared" si="210"/>
        <v>0.3452378699306991</v>
      </c>
      <c r="Q1482">
        <f t="shared" si="211"/>
        <v>97.251000000000005</v>
      </c>
      <c r="R1482" s="6">
        <f t="shared" si="212"/>
        <v>0.9725100000000001</v>
      </c>
      <c r="S1482">
        <f t="shared" si="213"/>
        <v>0.97</v>
      </c>
      <c r="T1482">
        <f>COUNTIF($A$2:$A1482,A1482)-1</f>
        <v>24</v>
      </c>
      <c r="U1482" s="6">
        <f t="shared" si="214"/>
        <v>0.32567486245971511</v>
      </c>
      <c r="V1482" s="6" t="str">
        <f t="shared" si="215"/>
        <v>Needs Check</v>
      </c>
    </row>
    <row r="1483" spans="1:22" x14ac:dyDescent="0.25">
      <c r="A1483" t="s">
        <v>23</v>
      </c>
      <c r="B1483" s="5">
        <v>45102</v>
      </c>
      <c r="C1483">
        <v>6</v>
      </c>
      <c r="D1483">
        <v>33.599999999999987</v>
      </c>
      <c r="E1483">
        <v>30.5</v>
      </c>
      <c r="F1483">
        <v>0</v>
      </c>
      <c r="H1483">
        <v>0</v>
      </c>
      <c r="I1483">
        <v>0</v>
      </c>
      <c r="J1483">
        <v>0</v>
      </c>
      <c r="K1483">
        <v>577.29</v>
      </c>
      <c r="L1483">
        <f t="shared" si="207"/>
        <v>26</v>
      </c>
      <c r="M1483">
        <f t="shared" si="208"/>
        <v>308.5</v>
      </c>
      <c r="N1483">
        <f t="shared" si="209"/>
        <v>1</v>
      </c>
      <c r="O1483">
        <f>IFERROR(E1483 / VLOOKUP(A1483, Baselines!A:B, 2, FALSE) * 100, 0)</f>
        <v>97.205197352292231</v>
      </c>
      <c r="P1483" s="6">
        <f t="shared" si="210"/>
        <v>0.53723239963705738</v>
      </c>
      <c r="Q1483">
        <f t="shared" si="211"/>
        <v>96.914999999999992</v>
      </c>
      <c r="R1483" s="6">
        <f t="shared" si="212"/>
        <v>0.96914999999999996</v>
      </c>
      <c r="S1483">
        <f t="shared" si="213"/>
        <v>0.97</v>
      </c>
      <c r="T1483">
        <f>COUNTIF($A$2:$A1483,A1483)-1</f>
        <v>25</v>
      </c>
      <c r="U1483" s="6">
        <f t="shared" si="214"/>
        <v>0.5050390167050065</v>
      </c>
      <c r="V1483" s="6" t="str">
        <f t="shared" si="215"/>
        <v>Needs Check</v>
      </c>
    </row>
    <row r="1484" spans="1:22" x14ac:dyDescent="0.25">
      <c r="A1484" t="s">
        <v>23</v>
      </c>
      <c r="B1484" s="5">
        <v>45109</v>
      </c>
      <c r="C1484">
        <v>1</v>
      </c>
      <c r="D1484">
        <v>2.4</v>
      </c>
      <c r="E1484">
        <v>17</v>
      </c>
      <c r="F1484">
        <v>0</v>
      </c>
      <c r="H1484">
        <v>0</v>
      </c>
      <c r="I1484">
        <v>0</v>
      </c>
      <c r="J1484">
        <v>0</v>
      </c>
      <c r="K1484">
        <v>22.27</v>
      </c>
      <c r="L1484">
        <f t="shared" si="207"/>
        <v>27</v>
      </c>
      <c r="M1484">
        <f t="shared" si="208"/>
        <v>310.89999999999998</v>
      </c>
      <c r="N1484">
        <f t="shared" si="209"/>
        <v>1</v>
      </c>
      <c r="O1484">
        <f>IFERROR(E1484 / VLOOKUP(A1484, Baselines!A:B, 2, FALSE) * 100, 0)</f>
        <v>54.179946065212057</v>
      </c>
      <c r="P1484" s="6">
        <f t="shared" si="210"/>
        <v>0.29944100963376963</v>
      </c>
      <c r="Q1484">
        <f t="shared" si="211"/>
        <v>96.891000000000005</v>
      </c>
      <c r="R1484" s="6">
        <f t="shared" si="212"/>
        <v>0.96891000000000005</v>
      </c>
      <c r="S1484">
        <f t="shared" si="213"/>
        <v>0.97</v>
      </c>
      <c r="T1484">
        <f>COUNTIF($A$2:$A1484,A1484)-1</f>
        <v>26</v>
      </c>
      <c r="U1484" s="6">
        <f t="shared" si="214"/>
        <v>0.28142744698492805</v>
      </c>
      <c r="V1484" s="6" t="str">
        <f t="shared" si="215"/>
        <v>Critical</v>
      </c>
    </row>
    <row r="1485" spans="1:22" x14ac:dyDescent="0.25">
      <c r="A1485" t="s">
        <v>23</v>
      </c>
      <c r="B1485" s="5">
        <v>45116</v>
      </c>
      <c r="C1485">
        <v>6</v>
      </c>
      <c r="D1485">
        <v>9</v>
      </c>
      <c r="E1485">
        <v>37.4</v>
      </c>
      <c r="F1485">
        <v>0</v>
      </c>
      <c r="H1485">
        <v>0</v>
      </c>
      <c r="I1485">
        <v>0</v>
      </c>
      <c r="J1485">
        <v>0</v>
      </c>
      <c r="K1485">
        <v>138.35</v>
      </c>
      <c r="L1485">
        <f t="shared" si="207"/>
        <v>28</v>
      </c>
      <c r="M1485">
        <f t="shared" si="208"/>
        <v>319.89999999999998</v>
      </c>
      <c r="N1485">
        <f t="shared" si="209"/>
        <v>1</v>
      </c>
      <c r="O1485">
        <f>IFERROR(E1485 / VLOOKUP(A1485, Baselines!A:B, 2, FALSE) * 100, 0)</f>
        <v>119.19588134346652</v>
      </c>
      <c r="P1485" s="6">
        <f t="shared" si="210"/>
        <v>0.65877022119429318</v>
      </c>
      <c r="Q1485">
        <f t="shared" si="211"/>
        <v>96.801000000000002</v>
      </c>
      <c r="R1485" s="6">
        <f t="shared" si="212"/>
        <v>0.96801000000000004</v>
      </c>
      <c r="S1485">
        <f t="shared" si="213"/>
        <v>0.97</v>
      </c>
      <c r="T1485">
        <f>COUNTIF($A$2:$A1485,A1485)-1</f>
        <v>27</v>
      </c>
      <c r="U1485" s="6">
        <f t="shared" si="214"/>
        <v>0.61856527696373909</v>
      </c>
      <c r="V1485" s="6" t="str">
        <f t="shared" si="215"/>
        <v>Needs Check</v>
      </c>
    </row>
    <row r="1486" spans="1:22" x14ac:dyDescent="0.25">
      <c r="A1486" t="s">
        <v>23</v>
      </c>
      <c r="B1486" s="5">
        <v>45123</v>
      </c>
      <c r="C1486">
        <v>6</v>
      </c>
      <c r="D1486">
        <v>13.8</v>
      </c>
      <c r="E1486">
        <v>36.4</v>
      </c>
      <c r="F1486">
        <v>0</v>
      </c>
      <c r="H1486">
        <v>0</v>
      </c>
      <c r="I1486">
        <v>0</v>
      </c>
      <c r="J1486">
        <v>0</v>
      </c>
      <c r="K1486">
        <v>168.9</v>
      </c>
      <c r="L1486">
        <f t="shared" si="207"/>
        <v>29</v>
      </c>
      <c r="M1486">
        <f t="shared" si="208"/>
        <v>333.7</v>
      </c>
      <c r="N1486">
        <f t="shared" si="209"/>
        <v>1</v>
      </c>
      <c r="O1486">
        <f>IFERROR(E1486 / VLOOKUP(A1486, Baselines!A:B, 2, FALSE) * 100, 0)</f>
        <v>116.00882569257169</v>
      </c>
      <c r="P1486" s="6">
        <f t="shared" si="210"/>
        <v>0.64115604415701255</v>
      </c>
      <c r="Q1486">
        <f t="shared" si="211"/>
        <v>96.662999999999997</v>
      </c>
      <c r="R1486" s="6">
        <f t="shared" si="212"/>
        <v>0.96662999999999999</v>
      </c>
      <c r="S1486">
        <f t="shared" si="213"/>
        <v>0.97</v>
      </c>
      <c r="T1486">
        <f>COUNTIF($A$2:$A1486,A1486)-1</f>
        <v>28</v>
      </c>
      <c r="U1486" s="6">
        <f t="shared" si="214"/>
        <v>0.60116784695458825</v>
      </c>
      <c r="V1486" s="6" t="str">
        <f t="shared" si="215"/>
        <v>Needs Check</v>
      </c>
    </row>
    <row r="1487" spans="1:22" x14ac:dyDescent="0.25">
      <c r="A1487" t="s">
        <v>23</v>
      </c>
      <c r="B1487" s="5">
        <v>45130</v>
      </c>
      <c r="C1487">
        <v>0</v>
      </c>
      <c r="D1487">
        <v>0</v>
      </c>
      <c r="E1487">
        <v>0</v>
      </c>
      <c r="F1487">
        <v>0</v>
      </c>
      <c r="H1487">
        <v>0</v>
      </c>
      <c r="I1487">
        <v>0</v>
      </c>
      <c r="J1487">
        <v>0</v>
      </c>
      <c r="K1487">
        <v>0</v>
      </c>
      <c r="L1487">
        <f t="shared" si="207"/>
        <v>30</v>
      </c>
      <c r="M1487">
        <f t="shared" si="208"/>
        <v>333.7</v>
      </c>
      <c r="N1487">
        <f t="shared" si="209"/>
        <v>1</v>
      </c>
      <c r="O1487">
        <f>IFERROR(E1487 / VLOOKUP(A1487, Baselines!A:B, 2, FALSE) * 100, 0)</f>
        <v>0</v>
      </c>
      <c r="P1487" s="6">
        <f t="shared" si="210"/>
        <v>0</v>
      </c>
      <c r="Q1487">
        <f t="shared" si="211"/>
        <v>96.662999999999997</v>
      </c>
      <c r="R1487" s="6">
        <f t="shared" si="212"/>
        <v>0.96662999999999999</v>
      </c>
      <c r="S1487">
        <f t="shared" si="213"/>
        <v>0.97</v>
      </c>
      <c r="T1487">
        <f>COUNTIF($A$2:$A1487,A1487)-1</f>
        <v>29</v>
      </c>
      <c r="U1487" s="6">
        <f t="shared" si="214"/>
        <v>0</v>
      </c>
      <c r="V1487" s="6" t="str">
        <f t="shared" si="215"/>
        <v>Critical</v>
      </c>
    </row>
    <row r="1488" spans="1:22" x14ac:dyDescent="0.25">
      <c r="A1488" t="s">
        <v>23</v>
      </c>
      <c r="B1488" s="5">
        <v>45137</v>
      </c>
      <c r="C1488">
        <v>4</v>
      </c>
      <c r="D1488">
        <v>8</v>
      </c>
      <c r="E1488">
        <v>25.3</v>
      </c>
      <c r="F1488">
        <v>1</v>
      </c>
      <c r="G1488" t="s">
        <v>25</v>
      </c>
      <c r="H1488">
        <v>498.42</v>
      </c>
      <c r="I1488">
        <v>0</v>
      </c>
      <c r="J1488">
        <v>0</v>
      </c>
      <c r="K1488">
        <v>59.51</v>
      </c>
      <c r="L1488">
        <f t="shared" si="207"/>
        <v>31</v>
      </c>
      <c r="M1488">
        <f t="shared" si="208"/>
        <v>341.7</v>
      </c>
      <c r="N1488">
        <f t="shared" si="209"/>
        <v>1</v>
      </c>
      <c r="O1488">
        <f>IFERROR(E1488 / VLOOKUP(A1488, Baselines!A:B, 2, FALSE) * 100, 0)</f>
        <v>80.632507967639128</v>
      </c>
      <c r="P1488" s="6">
        <f t="shared" si="210"/>
        <v>0.44563867904319837</v>
      </c>
      <c r="Q1488">
        <f t="shared" si="211"/>
        <v>96.582999999999998</v>
      </c>
      <c r="R1488" s="6">
        <f t="shared" si="212"/>
        <v>0.96582999999999997</v>
      </c>
      <c r="S1488">
        <f t="shared" si="213"/>
        <v>0.97</v>
      </c>
      <c r="T1488">
        <f>COUNTIF($A$2:$A1488,A1488)-1</f>
        <v>30</v>
      </c>
      <c r="U1488" s="6">
        <f t="shared" si="214"/>
        <v>0.41749886921888346</v>
      </c>
      <c r="V1488" s="6" t="str">
        <f t="shared" si="215"/>
        <v>Needs Check</v>
      </c>
    </row>
    <row r="1489" spans="1:22" x14ac:dyDescent="0.25">
      <c r="A1489" t="s">
        <v>23</v>
      </c>
      <c r="B1489" s="5">
        <v>45144</v>
      </c>
      <c r="C1489">
        <v>6</v>
      </c>
      <c r="D1489">
        <v>22.2</v>
      </c>
      <c r="E1489">
        <v>12.6</v>
      </c>
      <c r="F1489">
        <v>0</v>
      </c>
      <c r="H1489">
        <v>0</v>
      </c>
      <c r="I1489">
        <v>0</v>
      </c>
      <c r="J1489">
        <v>0</v>
      </c>
      <c r="K1489">
        <v>242.89</v>
      </c>
      <c r="L1489">
        <f t="shared" si="207"/>
        <v>32</v>
      </c>
      <c r="M1489">
        <f t="shared" si="208"/>
        <v>363.9</v>
      </c>
      <c r="N1489">
        <f t="shared" si="209"/>
        <v>1</v>
      </c>
      <c r="O1489">
        <f>IFERROR(E1489 / VLOOKUP(A1489, Baselines!A:B, 2, FALSE) * 100, 0)</f>
        <v>40.15690120127482</v>
      </c>
      <c r="P1489" s="6">
        <f t="shared" si="210"/>
        <v>0.22193863066973515</v>
      </c>
      <c r="Q1489">
        <f t="shared" si="211"/>
        <v>96.36099999999999</v>
      </c>
      <c r="R1489" s="6">
        <f t="shared" si="212"/>
        <v>0.96360999999999986</v>
      </c>
      <c r="S1489">
        <f t="shared" si="213"/>
        <v>0.97</v>
      </c>
      <c r="T1489">
        <f>COUNTIF($A$2:$A1489,A1489)-1</f>
        <v>31</v>
      </c>
      <c r="U1489" s="6">
        <f t="shared" si="214"/>
        <v>0.20744641538267355</v>
      </c>
      <c r="V1489" s="6" t="str">
        <f t="shared" si="215"/>
        <v>Critical</v>
      </c>
    </row>
    <row r="1490" spans="1:22" x14ac:dyDescent="0.25">
      <c r="A1490" t="s">
        <v>23</v>
      </c>
      <c r="B1490" s="5">
        <v>45151</v>
      </c>
      <c r="C1490">
        <v>4</v>
      </c>
      <c r="D1490">
        <v>21.6</v>
      </c>
      <c r="E1490">
        <v>35.200000000000003</v>
      </c>
      <c r="F1490">
        <v>0</v>
      </c>
      <c r="H1490">
        <v>0</v>
      </c>
      <c r="I1490">
        <v>0</v>
      </c>
      <c r="J1490">
        <v>0</v>
      </c>
      <c r="K1490">
        <v>218.63</v>
      </c>
      <c r="L1490">
        <f t="shared" si="207"/>
        <v>33</v>
      </c>
      <c r="M1490">
        <f t="shared" si="208"/>
        <v>385.5</v>
      </c>
      <c r="N1490">
        <f t="shared" si="209"/>
        <v>1</v>
      </c>
      <c r="O1490">
        <f>IFERROR(E1490 / VLOOKUP(A1490, Baselines!A:B, 2, FALSE) * 100, 0)</f>
        <v>112.18435891149792</v>
      </c>
      <c r="P1490" s="6">
        <f t="shared" si="210"/>
        <v>0.62001903171227601</v>
      </c>
      <c r="Q1490">
        <f t="shared" si="211"/>
        <v>96.144999999999996</v>
      </c>
      <c r="R1490" s="6">
        <f t="shared" si="212"/>
        <v>0.96144999999999992</v>
      </c>
      <c r="S1490">
        <f t="shared" si="213"/>
        <v>0.97</v>
      </c>
      <c r="T1490">
        <f>COUNTIF($A$2:$A1490,A1490)-1</f>
        <v>32</v>
      </c>
      <c r="U1490" s="6">
        <f t="shared" si="214"/>
        <v>0.57823377909857465</v>
      </c>
      <c r="V1490" s="6" t="str">
        <f t="shared" si="215"/>
        <v>Needs Check</v>
      </c>
    </row>
    <row r="1491" spans="1:22" x14ac:dyDescent="0.25">
      <c r="A1491" t="s">
        <v>23</v>
      </c>
      <c r="B1491" s="5">
        <v>45158</v>
      </c>
      <c r="C1491">
        <v>0</v>
      </c>
      <c r="D1491">
        <v>0</v>
      </c>
      <c r="E1491">
        <v>0</v>
      </c>
      <c r="F1491">
        <v>0</v>
      </c>
      <c r="H1491">
        <v>0</v>
      </c>
      <c r="I1491">
        <v>0</v>
      </c>
      <c r="J1491">
        <v>0</v>
      </c>
      <c r="K1491">
        <v>0</v>
      </c>
      <c r="L1491">
        <f t="shared" si="207"/>
        <v>34</v>
      </c>
      <c r="M1491">
        <f t="shared" si="208"/>
        <v>385.5</v>
      </c>
      <c r="N1491">
        <f t="shared" si="209"/>
        <v>1</v>
      </c>
      <c r="O1491">
        <f>IFERROR(E1491 / VLOOKUP(A1491, Baselines!A:B, 2, FALSE) * 100, 0)</f>
        <v>0</v>
      </c>
      <c r="P1491" s="6">
        <f t="shared" si="210"/>
        <v>0</v>
      </c>
      <c r="Q1491">
        <f t="shared" si="211"/>
        <v>96.144999999999996</v>
      </c>
      <c r="R1491" s="6">
        <f t="shared" si="212"/>
        <v>0.96144999999999992</v>
      </c>
      <c r="S1491">
        <f t="shared" si="213"/>
        <v>0.97</v>
      </c>
      <c r="T1491">
        <f>COUNTIF($A$2:$A1491,A1491)-1</f>
        <v>33</v>
      </c>
      <c r="U1491" s="6">
        <f t="shared" si="214"/>
        <v>0</v>
      </c>
      <c r="V1491" s="6" t="str">
        <f t="shared" si="215"/>
        <v>Critical</v>
      </c>
    </row>
    <row r="1492" spans="1:22" x14ac:dyDescent="0.25">
      <c r="A1492" t="s">
        <v>23</v>
      </c>
      <c r="B1492" s="5">
        <v>45165</v>
      </c>
      <c r="C1492">
        <v>0</v>
      </c>
      <c r="D1492">
        <v>0</v>
      </c>
      <c r="E1492">
        <v>0</v>
      </c>
      <c r="F1492">
        <v>0</v>
      </c>
      <c r="H1492">
        <v>0</v>
      </c>
      <c r="I1492">
        <v>0</v>
      </c>
      <c r="J1492">
        <v>0</v>
      </c>
      <c r="K1492">
        <v>0</v>
      </c>
      <c r="L1492">
        <f t="shared" si="207"/>
        <v>35</v>
      </c>
      <c r="M1492">
        <f t="shared" si="208"/>
        <v>385.5</v>
      </c>
      <c r="N1492">
        <f t="shared" si="209"/>
        <v>1</v>
      </c>
      <c r="O1492">
        <f>IFERROR(E1492 / VLOOKUP(A1492, Baselines!A:B, 2, FALSE) * 100, 0)</f>
        <v>0</v>
      </c>
      <c r="P1492" s="6">
        <f t="shared" si="210"/>
        <v>0</v>
      </c>
      <c r="Q1492">
        <f t="shared" si="211"/>
        <v>96.144999999999996</v>
      </c>
      <c r="R1492" s="6">
        <f t="shared" si="212"/>
        <v>0.96144999999999992</v>
      </c>
      <c r="S1492">
        <f t="shared" si="213"/>
        <v>0.97</v>
      </c>
      <c r="T1492">
        <f>COUNTIF($A$2:$A1492,A1492)-1</f>
        <v>34</v>
      </c>
      <c r="U1492" s="6">
        <f t="shared" si="214"/>
        <v>0</v>
      </c>
      <c r="V1492" s="6" t="str">
        <f t="shared" si="215"/>
        <v>Critical</v>
      </c>
    </row>
    <row r="1493" spans="1:22" x14ac:dyDescent="0.25">
      <c r="A1493" t="s">
        <v>23</v>
      </c>
      <c r="B1493" s="5">
        <v>45172</v>
      </c>
      <c r="C1493">
        <v>1</v>
      </c>
      <c r="D1493">
        <v>3.5</v>
      </c>
      <c r="E1493">
        <v>26.4</v>
      </c>
      <c r="F1493">
        <v>0</v>
      </c>
      <c r="H1493">
        <v>0</v>
      </c>
      <c r="I1493">
        <v>0</v>
      </c>
      <c r="J1493">
        <v>0</v>
      </c>
      <c r="K1493">
        <v>26.44</v>
      </c>
      <c r="L1493">
        <f t="shared" si="207"/>
        <v>36</v>
      </c>
      <c r="M1493">
        <f t="shared" si="208"/>
        <v>389</v>
      </c>
      <c r="N1493">
        <f t="shared" si="209"/>
        <v>1</v>
      </c>
      <c r="O1493">
        <f>IFERROR(E1493 / VLOOKUP(A1493, Baselines!A:B, 2, FALSE) * 100, 0)</f>
        <v>84.138269183623422</v>
      </c>
      <c r="P1493" s="6">
        <f t="shared" si="210"/>
        <v>0.4650142737842069</v>
      </c>
      <c r="Q1493">
        <f t="shared" si="211"/>
        <v>96.11</v>
      </c>
      <c r="R1493" s="6">
        <f t="shared" si="212"/>
        <v>0.96109999999999995</v>
      </c>
      <c r="S1493">
        <f t="shared" si="213"/>
        <v>0.97</v>
      </c>
      <c r="T1493">
        <f>COUNTIF($A$2:$A1493,A1493)-1</f>
        <v>35</v>
      </c>
      <c r="U1493" s="6">
        <f t="shared" si="214"/>
        <v>0.43351746197798119</v>
      </c>
      <c r="V1493" s="6" t="str">
        <f t="shared" si="215"/>
        <v>Needs Check</v>
      </c>
    </row>
    <row r="1494" spans="1:22" x14ac:dyDescent="0.25">
      <c r="A1494" t="s">
        <v>23</v>
      </c>
      <c r="B1494" s="5">
        <v>45179</v>
      </c>
      <c r="C1494">
        <v>4</v>
      </c>
      <c r="D1494">
        <v>10.4</v>
      </c>
      <c r="E1494">
        <v>39.4</v>
      </c>
      <c r="F1494">
        <v>0</v>
      </c>
      <c r="H1494">
        <v>0</v>
      </c>
      <c r="I1494">
        <v>0</v>
      </c>
      <c r="J1494">
        <v>0</v>
      </c>
      <c r="K1494">
        <v>148.6</v>
      </c>
      <c r="L1494">
        <f t="shared" si="207"/>
        <v>37</v>
      </c>
      <c r="M1494">
        <f t="shared" si="208"/>
        <v>399.4</v>
      </c>
      <c r="N1494">
        <f t="shared" si="209"/>
        <v>1</v>
      </c>
      <c r="O1494">
        <f>IFERROR(E1494 / VLOOKUP(A1494, Baselines!A:B, 2, FALSE) * 100, 0)</f>
        <v>125.56999264525619</v>
      </c>
      <c r="P1494" s="6">
        <f t="shared" si="210"/>
        <v>0.69399857526885445</v>
      </c>
      <c r="Q1494">
        <f t="shared" si="211"/>
        <v>96.006</v>
      </c>
      <c r="R1494" s="6">
        <f t="shared" si="212"/>
        <v>0.96006000000000002</v>
      </c>
      <c r="S1494">
        <f t="shared" si="213"/>
        <v>0.97</v>
      </c>
      <c r="T1494">
        <f>COUNTIF($A$2:$A1494,A1494)-1</f>
        <v>36</v>
      </c>
      <c r="U1494" s="6">
        <f t="shared" si="214"/>
        <v>0.64629186400743788</v>
      </c>
      <c r="V1494" s="6" t="str">
        <f t="shared" si="215"/>
        <v>Needs Check</v>
      </c>
    </row>
    <row r="1495" spans="1:22" x14ac:dyDescent="0.25">
      <c r="A1495" t="s">
        <v>23</v>
      </c>
      <c r="B1495" s="5">
        <v>45186</v>
      </c>
      <c r="C1495">
        <v>7</v>
      </c>
      <c r="D1495">
        <v>25.9</v>
      </c>
      <c r="E1495">
        <v>27.5</v>
      </c>
      <c r="F1495">
        <v>0</v>
      </c>
      <c r="H1495">
        <v>0</v>
      </c>
      <c r="I1495">
        <v>0</v>
      </c>
      <c r="J1495">
        <v>0</v>
      </c>
      <c r="K1495">
        <v>449.58</v>
      </c>
      <c r="L1495">
        <f t="shared" si="207"/>
        <v>38</v>
      </c>
      <c r="M1495">
        <f t="shared" si="208"/>
        <v>425.29999999999995</v>
      </c>
      <c r="N1495">
        <f t="shared" si="209"/>
        <v>1</v>
      </c>
      <c r="O1495">
        <f>IFERROR(E1495 / VLOOKUP(A1495, Baselines!A:B, 2, FALSE) * 100, 0)</f>
        <v>87.644030399607743</v>
      </c>
      <c r="P1495" s="6">
        <f t="shared" si="210"/>
        <v>0.48438986852521559</v>
      </c>
      <c r="Q1495">
        <f t="shared" si="211"/>
        <v>95.747</v>
      </c>
      <c r="R1495" s="6">
        <f t="shared" si="212"/>
        <v>0.95747000000000004</v>
      </c>
      <c r="S1495">
        <f t="shared" si="213"/>
        <v>0.97</v>
      </c>
      <c r="T1495">
        <f>COUNTIF($A$2:$A1495,A1495)-1</f>
        <v>37</v>
      </c>
      <c r="U1495" s="6">
        <f t="shared" si="214"/>
        <v>0.44987510439433304</v>
      </c>
      <c r="V1495" s="6" t="str">
        <f t="shared" si="215"/>
        <v>Needs Check</v>
      </c>
    </row>
    <row r="1496" spans="1:22" x14ac:dyDescent="0.25">
      <c r="A1496" t="s">
        <v>23</v>
      </c>
      <c r="B1496" s="5">
        <v>45193</v>
      </c>
      <c r="C1496">
        <v>7</v>
      </c>
      <c r="D1496">
        <v>16.100000000000001</v>
      </c>
      <c r="E1496">
        <v>38.4</v>
      </c>
      <c r="F1496">
        <v>0</v>
      </c>
      <c r="H1496">
        <v>0</v>
      </c>
      <c r="I1496">
        <v>0</v>
      </c>
      <c r="J1496">
        <v>0</v>
      </c>
      <c r="K1496">
        <v>308.83</v>
      </c>
      <c r="L1496">
        <f t="shared" si="207"/>
        <v>39</v>
      </c>
      <c r="M1496">
        <f t="shared" si="208"/>
        <v>441.4</v>
      </c>
      <c r="N1496">
        <f t="shared" si="209"/>
        <v>1</v>
      </c>
      <c r="O1496">
        <f>IFERROR(E1496 / VLOOKUP(A1496, Baselines!A:B, 2, FALSE) * 100, 0)</f>
        <v>122.38293699436136</v>
      </c>
      <c r="P1496" s="6">
        <f t="shared" si="210"/>
        <v>0.67638439823157381</v>
      </c>
      <c r="Q1496">
        <f t="shared" si="211"/>
        <v>95.585999999999999</v>
      </c>
      <c r="R1496" s="6">
        <f t="shared" si="212"/>
        <v>0.95585999999999993</v>
      </c>
      <c r="S1496">
        <f t="shared" si="213"/>
        <v>0.97</v>
      </c>
      <c r="T1496">
        <f>COUNTIF($A$2:$A1496,A1496)-1</f>
        <v>38</v>
      </c>
      <c r="U1496" s="6">
        <f t="shared" si="214"/>
        <v>0.62713292716682312</v>
      </c>
      <c r="V1496" s="6" t="str">
        <f t="shared" si="215"/>
        <v>Needs Check</v>
      </c>
    </row>
    <row r="1497" spans="1:22" x14ac:dyDescent="0.25">
      <c r="A1497" t="s">
        <v>23</v>
      </c>
      <c r="B1497" s="5">
        <v>45200</v>
      </c>
      <c r="C1497">
        <v>1</v>
      </c>
      <c r="D1497">
        <v>5.0999999999999996</v>
      </c>
      <c r="E1497">
        <v>12.1</v>
      </c>
      <c r="F1497">
        <v>0</v>
      </c>
      <c r="H1497">
        <v>0</v>
      </c>
      <c r="I1497">
        <v>0</v>
      </c>
      <c r="J1497">
        <v>0</v>
      </c>
      <c r="K1497">
        <v>70.16</v>
      </c>
      <c r="L1497">
        <f t="shared" si="207"/>
        <v>40</v>
      </c>
      <c r="M1497">
        <f t="shared" si="208"/>
        <v>446.5</v>
      </c>
      <c r="N1497">
        <f t="shared" si="209"/>
        <v>1</v>
      </c>
      <c r="O1497">
        <f>IFERROR(E1497 / VLOOKUP(A1497, Baselines!A:B, 2, FALSE) * 100, 0)</f>
        <v>38.56337337582741</v>
      </c>
      <c r="P1497" s="6">
        <f t="shared" si="210"/>
        <v>0.21313154215109489</v>
      </c>
      <c r="Q1497">
        <f t="shared" si="211"/>
        <v>95.534999999999997</v>
      </c>
      <c r="R1497" s="6">
        <f t="shared" si="212"/>
        <v>0.95534999999999992</v>
      </c>
      <c r="S1497">
        <f t="shared" si="213"/>
        <v>0.97</v>
      </c>
      <c r="T1497">
        <f>COUNTIF($A$2:$A1497,A1497)-1</f>
        <v>39</v>
      </c>
      <c r="U1497" s="6">
        <f t="shared" si="214"/>
        <v>0.19750676223022703</v>
      </c>
      <c r="V1497" s="6" t="str">
        <f t="shared" si="215"/>
        <v>Critical</v>
      </c>
    </row>
    <row r="1498" spans="1:22" x14ac:dyDescent="0.25">
      <c r="A1498" t="s">
        <v>23</v>
      </c>
      <c r="B1498" s="5">
        <v>45207</v>
      </c>
      <c r="C1498">
        <v>1</v>
      </c>
      <c r="D1498">
        <v>5</v>
      </c>
      <c r="E1498">
        <v>22</v>
      </c>
      <c r="F1498">
        <v>0</v>
      </c>
      <c r="H1498">
        <v>0</v>
      </c>
      <c r="I1498">
        <v>0</v>
      </c>
      <c r="J1498">
        <v>0</v>
      </c>
      <c r="K1498">
        <v>93.05</v>
      </c>
      <c r="L1498">
        <f t="shared" si="207"/>
        <v>41</v>
      </c>
      <c r="M1498">
        <f t="shared" si="208"/>
        <v>451.5</v>
      </c>
      <c r="N1498">
        <f t="shared" si="209"/>
        <v>1</v>
      </c>
      <c r="O1498">
        <f>IFERROR(E1498 / VLOOKUP(A1498, Baselines!A:B, 2, FALSE) * 100, 0)</f>
        <v>70.115224319686192</v>
      </c>
      <c r="P1498" s="6">
        <f t="shared" si="210"/>
        <v>0.38751189482017245</v>
      </c>
      <c r="Q1498">
        <f t="shared" si="211"/>
        <v>95.484999999999999</v>
      </c>
      <c r="R1498" s="6">
        <f t="shared" si="212"/>
        <v>0.95484999999999998</v>
      </c>
      <c r="S1498">
        <f t="shared" si="213"/>
        <v>0.97</v>
      </c>
      <c r="T1498">
        <f>COUNTIF($A$2:$A1498,A1498)-1</f>
        <v>40</v>
      </c>
      <c r="U1498" s="6">
        <f t="shared" si="214"/>
        <v>0.35891526078597041</v>
      </c>
      <c r="V1498" s="6" t="str">
        <f t="shared" si="215"/>
        <v>Needs Check</v>
      </c>
    </row>
    <row r="1499" spans="1:22" x14ac:dyDescent="0.25">
      <c r="A1499" t="s">
        <v>23</v>
      </c>
      <c r="B1499" s="5">
        <v>45214</v>
      </c>
      <c r="C1499">
        <v>7</v>
      </c>
      <c r="D1499">
        <v>37.799999999999997</v>
      </c>
      <c r="E1499">
        <v>28.5</v>
      </c>
      <c r="F1499">
        <v>0</v>
      </c>
      <c r="H1499">
        <v>0</v>
      </c>
      <c r="I1499">
        <v>0</v>
      </c>
      <c r="J1499">
        <v>0</v>
      </c>
      <c r="K1499">
        <v>489.01</v>
      </c>
      <c r="L1499">
        <f t="shared" si="207"/>
        <v>42</v>
      </c>
      <c r="M1499">
        <f t="shared" si="208"/>
        <v>489.3</v>
      </c>
      <c r="N1499">
        <f t="shared" si="209"/>
        <v>1</v>
      </c>
      <c r="O1499">
        <f>IFERROR(E1499 / VLOOKUP(A1499, Baselines!A:B, 2, FALSE) * 100, 0)</f>
        <v>90.831086050502577</v>
      </c>
      <c r="P1499" s="6">
        <f t="shared" si="210"/>
        <v>0.50200404556249623</v>
      </c>
      <c r="Q1499">
        <f t="shared" si="211"/>
        <v>95.106999999999999</v>
      </c>
      <c r="R1499" s="6">
        <f t="shared" si="212"/>
        <v>0.95106999999999997</v>
      </c>
      <c r="S1499">
        <f t="shared" si="213"/>
        <v>0.97</v>
      </c>
      <c r="T1499">
        <f>COUNTIF($A$2:$A1499,A1499)-1</f>
        <v>41</v>
      </c>
      <c r="U1499" s="6">
        <f t="shared" si="214"/>
        <v>0.46311775798472954</v>
      </c>
      <c r="V1499" s="6" t="str">
        <f t="shared" si="215"/>
        <v>Needs Check</v>
      </c>
    </row>
    <row r="1500" spans="1:22" x14ac:dyDescent="0.25">
      <c r="A1500" t="s">
        <v>23</v>
      </c>
      <c r="B1500" s="5">
        <v>45221</v>
      </c>
      <c r="C1500">
        <v>4</v>
      </c>
      <c r="D1500">
        <v>22.4</v>
      </c>
      <c r="E1500">
        <v>42.4</v>
      </c>
      <c r="F1500">
        <v>0</v>
      </c>
      <c r="H1500">
        <v>0</v>
      </c>
      <c r="I1500">
        <v>0</v>
      </c>
      <c r="J1500">
        <v>0</v>
      </c>
      <c r="K1500">
        <v>181.25</v>
      </c>
      <c r="L1500">
        <f t="shared" si="207"/>
        <v>43</v>
      </c>
      <c r="M1500">
        <f t="shared" si="208"/>
        <v>511.7</v>
      </c>
      <c r="N1500">
        <f t="shared" si="209"/>
        <v>1</v>
      </c>
      <c r="O1500">
        <f>IFERROR(E1500 / VLOOKUP(A1500, Baselines!A:B, 2, FALSE) * 100, 0)</f>
        <v>135.13115959794067</v>
      </c>
      <c r="P1500" s="6">
        <f t="shared" si="210"/>
        <v>0.74684110638069612</v>
      </c>
      <c r="Q1500">
        <f t="shared" si="211"/>
        <v>94.882999999999996</v>
      </c>
      <c r="R1500" s="6">
        <f t="shared" si="212"/>
        <v>0.94882999999999995</v>
      </c>
      <c r="S1500">
        <f t="shared" si="213"/>
        <v>0.97</v>
      </c>
      <c r="T1500">
        <f>COUNTIF($A$2:$A1500,A1500)-1</f>
        <v>42</v>
      </c>
      <c r="U1500" s="6">
        <f t="shared" si="214"/>
        <v>0.68736648955818003</v>
      </c>
      <c r="V1500" s="6" t="str">
        <f t="shared" si="215"/>
        <v>Needs Check</v>
      </c>
    </row>
    <row r="1501" spans="1:22" x14ac:dyDescent="0.25">
      <c r="A1501" t="s">
        <v>23</v>
      </c>
      <c r="B1501" s="5">
        <v>45228</v>
      </c>
      <c r="C1501">
        <v>7</v>
      </c>
      <c r="D1501">
        <v>32.9</v>
      </c>
      <c r="E1501">
        <v>16.399999999999999</v>
      </c>
      <c r="F1501">
        <v>0</v>
      </c>
      <c r="H1501">
        <v>0</v>
      </c>
      <c r="I1501">
        <v>0</v>
      </c>
      <c r="J1501">
        <v>0</v>
      </c>
      <c r="K1501">
        <v>216.22</v>
      </c>
      <c r="L1501">
        <f t="shared" si="207"/>
        <v>44</v>
      </c>
      <c r="M1501">
        <f t="shared" si="208"/>
        <v>544.6</v>
      </c>
      <c r="N1501">
        <f t="shared" si="209"/>
        <v>1</v>
      </c>
      <c r="O1501">
        <f>IFERROR(E1501 / VLOOKUP(A1501, Baselines!A:B, 2, FALSE) * 100, 0)</f>
        <v>52.26771267467516</v>
      </c>
      <c r="P1501" s="6">
        <f t="shared" si="210"/>
        <v>0.2888725034114013</v>
      </c>
      <c r="Q1501">
        <f t="shared" si="211"/>
        <v>94.554000000000002</v>
      </c>
      <c r="R1501" s="6">
        <f t="shared" si="212"/>
        <v>0.94554000000000005</v>
      </c>
      <c r="S1501">
        <f t="shared" si="213"/>
        <v>0.97</v>
      </c>
      <c r="T1501">
        <f>COUNTIF($A$2:$A1501,A1501)-1</f>
        <v>43</v>
      </c>
      <c r="U1501" s="6">
        <f t="shared" si="214"/>
        <v>0.26494629166934791</v>
      </c>
      <c r="V1501" s="6" t="str">
        <f t="shared" si="215"/>
        <v>Critical</v>
      </c>
    </row>
    <row r="1502" spans="1:22" x14ac:dyDescent="0.25">
      <c r="A1502" t="s">
        <v>23</v>
      </c>
      <c r="B1502" s="5">
        <v>45235</v>
      </c>
      <c r="C1502">
        <v>2</v>
      </c>
      <c r="D1502">
        <v>9</v>
      </c>
      <c r="E1502">
        <v>35.5</v>
      </c>
      <c r="F1502">
        <v>0</v>
      </c>
      <c r="H1502">
        <v>0</v>
      </c>
      <c r="I1502">
        <v>0</v>
      </c>
      <c r="J1502">
        <v>0</v>
      </c>
      <c r="K1502">
        <v>146.52000000000001</v>
      </c>
      <c r="L1502">
        <f t="shared" si="207"/>
        <v>45</v>
      </c>
      <c r="M1502">
        <f t="shared" si="208"/>
        <v>553.6</v>
      </c>
      <c r="N1502">
        <f t="shared" si="209"/>
        <v>1</v>
      </c>
      <c r="O1502">
        <f>IFERROR(E1502 / VLOOKUP(A1502, Baselines!A:B, 2, FALSE) * 100, 0)</f>
        <v>113.14047560676637</v>
      </c>
      <c r="P1502" s="6">
        <f t="shared" si="210"/>
        <v>0.6253032848234602</v>
      </c>
      <c r="Q1502">
        <f t="shared" si="211"/>
        <v>94.463999999999999</v>
      </c>
      <c r="R1502" s="6">
        <f t="shared" si="212"/>
        <v>0.94464000000000004</v>
      </c>
      <c r="S1502">
        <f t="shared" si="213"/>
        <v>0.97</v>
      </c>
      <c r="T1502">
        <f>COUNTIF($A$2:$A1502,A1502)-1</f>
        <v>44</v>
      </c>
      <c r="U1502" s="6">
        <f t="shared" si="214"/>
        <v>0.5729659001263645</v>
      </c>
      <c r="V1502" s="6" t="str">
        <f t="shared" si="215"/>
        <v>Needs Check</v>
      </c>
    </row>
    <row r="1503" spans="1:22" x14ac:dyDescent="0.25">
      <c r="A1503" t="s">
        <v>23</v>
      </c>
      <c r="B1503" s="5">
        <v>45242</v>
      </c>
      <c r="C1503">
        <v>1</v>
      </c>
      <c r="D1503">
        <v>4.8</v>
      </c>
      <c r="E1503">
        <v>33.1</v>
      </c>
      <c r="F1503">
        <v>0</v>
      </c>
      <c r="H1503">
        <v>0</v>
      </c>
      <c r="I1503">
        <v>0</v>
      </c>
      <c r="J1503">
        <v>0</v>
      </c>
      <c r="K1503">
        <v>84.07</v>
      </c>
      <c r="L1503">
        <f t="shared" si="207"/>
        <v>46</v>
      </c>
      <c r="M1503">
        <f t="shared" si="208"/>
        <v>558.4</v>
      </c>
      <c r="N1503">
        <f t="shared" si="209"/>
        <v>1</v>
      </c>
      <c r="O1503">
        <f>IFERROR(E1503 / VLOOKUP(A1503, Baselines!A:B, 2, FALSE) * 100, 0)</f>
        <v>105.4915420446188</v>
      </c>
      <c r="P1503" s="6">
        <f t="shared" si="210"/>
        <v>0.58302925993398691</v>
      </c>
      <c r="Q1503">
        <f t="shared" si="211"/>
        <v>94.415999999999997</v>
      </c>
      <c r="R1503" s="6">
        <f t="shared" si="212"/>
        <v>0.94416</v>
      </c>
      <c r="S1503">
        <f t="shared" si="213"/>
        <v>0.97</v>
      </c>
      <c r="T1503">
        <f>COUNTIF($A$2:$A1503,A1503)-1</f>
        <v>45</v>
      </c>
      <c r="U1503" s="6">
        <f t="shared" si="214"/>
        <v>0.53395871887749491</v>
      </c>
      <c r="V1503" s="6" t="str">
        <f t="shared" si="215"/>
        <v>Needs Check</v>
      </c>
    </row>
    <row r="1504" spans="1:22" x14ac:dyDescent="0.25">
      <c r="A1504" t="s">
        <v>23</v>
      </c>
      <c r="B1504" s="5">
        <v>45249</v>
      </c>
      <c r="C1504">
        <v>1</v>
      </c>
      <c r="D1504">
        <v>2</v>
      </c>
      <c r="E1504">
        <v>46.7</v>
      </c>
      <c r="F1504">
        <v>0</v>
      </c>
      <c r="H1504">
        <v>0</v>
      </c>
      <c r="I1504">
        <v>0</v>
      </c>
      <c r="J1504">
        <v>0</v>
      </c>
      <c r="K1504">
        <v>10.68</v>
      </c>
      <c r="L1504">
        <f t="shared" si="207"/>
        <v>47</v>
      </c>
      <c r="M1504">
        <f t="shared" si="208"/>
        <v>560.4</v>
      </c>
      <c r="N1504">
        <f t="shared" si="209"/>
        <v>1</v>
      </c>
      <c r="O1504">
        <f>IFERROR(E1504 / VLOOKUP(A1504, Baselines!A:B, 2, FALSE) * 100, 0)</f>
        <v>148.83549889678844</v>
      </c>
      <c r="P1504" s="6">
        <f t="shared" si="210"/>
        <v>0.82258206764100261</v>
      </c>
      <c r="Q1504">
        <f t="shared" si="211"/>
        <v>94.396000000000001</v>
      </c>
      <c r="R1504" s="6">
        <f t="shared" si="212"/>
        <v>0.94396000000000002</v>
      </c>
      <c r="S1504">
        <f t="shared" si="213"/>
        <v>0.97</v>
      </c>
      <c r="T1504">
        <f>COUNTIF($A$2:$A1504,A1504)-1</f>
        <v>46</v>
      </c>
      <c r="U1504" s="6">
        <f t="shared" si="214"/>
        <v>0.75319003151328878</v>
      </c>
      <c r="V1504" s="6" t="str">
        <f t="shared" si="215"/>
        <v>Good</v>
      </c>
    </row>
    <row r="1505" spans="1:22" x14ac:dyDescent="0.25">
      <c r="A1505" t="s">
        <v>23</v>
      </c>
      <c r="B1505" s="5">
        <v>45256</v>
      </c>
      <c r="C1505">
        <v>2</v>
      </c>
      <c r="D1505">
        <v>10.199999999999999</v>
      </c>
      <c r="E1505">
        <v>27.8</v>
      </c>
      <c r="F1505">
        <v>0</v>
      </c>
      <c r="H1505">
        <v>0</v>
      </c>
      <c r="I1505">
        <v>0</v>
      </c>
      <c r="J1505">
        <v>0</v>
      </c>
      <c r="K1505">
        <v>73.61</v>
      </c>
      <c r="L1505">
        <f t="shared" si="207"/>
        <v>48</v>
      </c>
      <c r="M1505">
        <f t="shared" si="208"/>
        <v>570.6</v>
      </c>
      <c r="N1505">
        <f t="shared" si="209"/>
        <v>1</v>
      </c>
      <c r="O1505">
        <f>IFERROR(E1505 / VLOOKUP(A1505, Baselines!A:B, 2, FALSE) * 100, 0)</f>
        <v>88.600147094876192</v>
      </c>
      <c r="P1505" s="6">
        <f t="shared" si="210"/>
        <v>0.48967412163639978</v>
      </c>
      <c r="Q1505">
        <f t="shared" si="211"/>
        <v>94.293999999999997</v>
      </c>
      <c r="R1505" s="6">
        <f t="shared" si="212"/>
        <v>0.94294</v>
      </c>
      <c r="S1505">
        <f t="shared" si="213"/>
        <v>0.97</v>
      </c>
      <c r="T1505">
        <f>COUNTIF($A$2:$A1505,A1505)-1</f>
        <v>47</v>
      </c>
      <c r="U1505" s="6">
        <f t="shared" si="214"/>
        <v>0.44788131676815202</v>
      </c>
      <c r="V1505" s="6" t="str">
        <f t="shared" si="215"/>
        <v>Needs Check</v>
      </c>
    </row>
    <row r="1506" spans="1:22" x14ac:dyDescent="0.25">
      <c r="A1506" t="s">
        <v>23</v>
      </c>
      <c r="B1506" s="5">
        <v>45263</v>
      </c>
      <c r="C1506">
        <v>6</v>
      </c>
      <c r="D1506">
        <v>33.599999999999987</v>
      </c>
      <c r="E1506">
        <v>33.4</v>
      </c>
      <c r="F1506">
        <v>0</v>
      </c>
      <c r="H1506">
        <v>0</v>
      </c>
      <c r="I1506">
        <v>0</v>
      </c>
      <c r="J1506">
        <v>0</v>
      </c>
      <c r="K1506">
        <v>213.07</v>
      </c>
      <c r="L1506">
        <f t="shared" si="207"/>
        <v>49</v>
      </c>
      <c r="M1506">
        <f t="shared" si="208"/>
        <v>604.20000000000005</v>
      </c>
      <c r="N1506">
        <f t="shared" si="209"/>
        <v>1</v>
      </c>
      <c r="O1506">
        <f>IFERROR(E1506 / VLOOKUP(A1506, Baselines!A:B, 2, FALSE) * 100, 0)</f>
        <v>106.44765873988722</v>
      </c>
      <c r="P1506" s="6">
        <f t="shared" si="210"/>
        <v>0.58831351304517088</v>
      </c>
      <c r="Q1506">
        <f t="shared" si="211"/>
        <v>93.957999999999998</v>
      </c>
      <c r="R1506" s="6">
        <f t="shared" si="212"/>
        <v>0.93957999999999997</v>
      </c>
      <c r="S1506">
        <f t="shared" si="213"/>
        <v>0.97</v>
      </c>
      <c r="T1506">
        <f>COUNTIF($A$2:$A1506,A1506)-1</f>
        <v>48</v>
      </c>
      <c r="U1506" s="6">
        <f t="shared" si="214"/>
        <v>0.53618458226937216</v>
      </c>
      <c r="V1506" s="6" t="str">
        <f t="shared" si="215"/>
        <v>Needs Check</v>
      </c>
    </row>
    <row r="1507" spans="1:22" x14ac:dyDescent="0.25">
      <c r="A1507" t="s">
        <v>23</v>
      </c>
      <c r="B1507" s="5">
        <v>45270</v>
      </c>
      <c r="C1507">
        <v>5</v>
      </c>
      <c r="D1507">
        <v>23</v>
      </c>
      <c r="E1507">
        <v>31.5</v>
      </c>
      <c r="F1507">
        <v>1</v>
      </c>
      <c r="G1507" t="s">
        <v>24</v>
      </c>
      <c r="H1507">
        <v>518.21</v>
      </c>
      <c r="I1507">
        <v>0</v>
      </c>
      <c r="J1507">
        <v>0</v>
      </c>
      <c r="K1507">
        <v>380.24</v>
      </c>
      <c r="L1507">
        <f t="shared" si="207"/>
        <v>50</v>
      </c>
      <c r="M1507">
        <f t="shared" si="208"/>
        <v>627.20000000000005</v>
      </c>
      <c r="N1507">
        <f t="shared" si="209"/>
        <v>1</v>
      </c>
      <c r="O1507">
        <f>IFERROR(E1507 / VLOOKUP(A1507, Baselines!A:B, 2, FALSE) * 100, 0)</f>
        <v>100.39225300318707</v>
      </c>
      <c r="P1507" s="6">
        <f t="shared" si="210"/>
        <v>0.55484657667433801</v>
      </c>
      <c r="Q1507">
        <f t="shared" si="211"/>
        <v>93.727999999999994</v>
      </c>
      <c r="R1507" s="6">
        <f t="shared" si="212"/>
        <v>0.93727999999999989</v>
      </c>
      <c r="S1507">
        <f t="shared" si="213"/>
        <v>0.97</v>
      </c>
      <c r="T1507">
        <f>COUNTIF($A$2:$A1507,A1507)-1</f>
        <v>49</v>
      </c>
      <c r="U1507" s="6">
        <f t="shared" si="214"/>
        <v>0.50444520140376381</v>
      </c>
      <c r="V1507" s="6" t="str">
        <f t="shared" si="215"/>
        <v>Needs Check</v>
      </c>
    </row>
    <row r="1508" spans="1:22" x14ac:dyDescent="0.25">
      <c r="A1508" t="s">
        <v>23</v>
      </c>
      <c r="B1508" s="5">
        <v>45277</v>
      </c>
      <c r="C1508">
        <v>5</v>
      </c>
      <c r="D1508">
        <v>8</v>
      </c>
      <c r="E1508">
        <v>36.9</v>
      </c>
      <c r="F1508">
        <v>1</v>
      </c>
      <c r="G1508" t="s">
        <v>24</v>
      </c>
      <c r="H1508">
        <v>209.38</v>
      </c>
      <c r="I1508">
        <v>0</v>
      </c>
      <c r="J1508">
        <v>0</v>
      </c>
      <c r="K1508">
        <v>134.47</v>
      </c>
      <c r="L1508">
        <f t="shared" si="207"/>
        <v>51</v>
      </c>
      <c r="M1508">
        <f t="shared" si="208"/>
        <v>635.20000000000005</v>
      </c>
      <c r="N1508">
        <f t="shared" si="209"/>
        <v>1</v>
      </c>
      <c r="O1508">
        <f>IFERROR(E1508 / VLOOKUP(A1508, Baselines!A:B, 2, FALSE) * 100, 0)</f>
        <v>117.60235351801911</v>
      </c>
      <c r="P1508" s="6">
        <f t="shared" si="210"/>
        <v>0.64996313267565298</v>
      </c>
      <c r="Q1508">
        <f t="shared" si="211"/>
        <v>93.647999999999996</v>
      </c>
      <c r="R1508" s="6">
        <f t="shared" si="212"/>
        <v>0.93647999999999998</v>
      </c>
      <c r="S1508">
        <f t="shared" si="213"/>
        <v>0.97</v>
      </c>
      <c r="T1508">
        <f>COUNTIF($A$2:$A1508,A1508)-1</f>
        <v>50</v>
      </c>
      <c r="U1508" s="6">
        <f t="shared" si="214"/>
        <v>0.59041715025345254</v>
      </c>
      <c r="V1508" s="6" t="str">
        <f t="shared" si="215"/>
        <v>Needs Check</v>
      </c>
    </row>
    <row r="1509" spans="1:22" x14ac:dyDescent="0.25">
      <c r="A1509" t="s">
        <v>23</v>
      </c>
      <c r="B1509" s="5">
        <v>45284</v>
      </c>
      <c r="C1509">
        <v>1</v>
      </c>
      <c r="D1509">
        <v>0.6</v>
      </c>
      <c r="E1509">
        <v>48.3</v>
      </c>
      <c r="F1509">
        <v>0</v>
      </c>
      <c r="H1509">
        <v>0</v>
      </c>
      <c r="I1509">
        <v>0</v>
      </c>
      <c r="J1509">
        <v>0</v>
      </c>
      <c r="K1509">
        <v>11.86</v>
      </c>
      <c r="L1509">
        <f t="shared" si="207"/>
        <v>52</v>
      </c>
      <c r="M1509">
        <f t="shared" si="208"/>
        <v>635.80000000000007</v>
      </c>
      <c r="N1509">
        <f t="shared" si="209"/>
        <v>1</v>
      </c>
      <c r="O1509">
        <f>IFERROR(E1509 / VLOOKUP(A1509, Baselines!A:B, 2, FALSE) * 100, 0)</f>
        <v>153.93478793822013</v>
      </c>
      <c r="P1509" s="6">
        <f t="shared" si="210"/>
        <v>0.85076475090065129</v>
      </c>
      <c r="Q1509">
        <f t="shared" si="211"/>
        <v>93.641999999999996</v>
      </c>
      <c r="R1509" s="6">
        <f t="shared" si="212"/>
        <v>0.93641999999999992</v>
      </c>
      <c r="S1509">
        <f t="shared" si="213"/>
        <v>0.97</v>
      </c>
      <c r="T1509">
        <f>COUNTIF($A$2:$A1509,A1509)-1</f>
        <v>51</v>
      </c>
      <c r="U1509" s="6">
        <f t="shared" si="214"/>
        <v>0.77277293419723614</v>
      </c>
      <c r="V1509" s="6" t="str">
        <f t="shared" si="215"/>
        <v>Good</v>
      </c>
    </row>
    <row r="1510" spans="1:22" x14ac:dyDescent="0.25">
      <c r="A1510" t="s">
        <v>23</v>
      </c>
      <c r="B1510" s="5">
        <v>45291</v>
      </c>
      <c r="C1510">
        <v>4</v>
      </c>
      <c r="D1510">
        <v>4.8</v>
      </c>
      <c r="E1510">
        <v>44.6</v>
      </c>
      <c r="F1510">
        <v>0</v>
      </c>
      <c r="H1510">
        <v>0</v>
      </c>
      <c r="I1510">
        <v>0</v>
      </c>
      <c r="J1510">
        <v>0</v>
      </c>
      <c r="K1510">
        <v>54.71</v>
      </c>
      <c r="L1510">
        <f t="shared" si="207"/>
        <v>53</v>
      </c>
      <c r="M1510">
        <f t="shared" si="208"/>
        <v>640.6</v>
      </c>
      <c r="N1510">
        <f t="shared" si="209"/>
        <v>1</v>
      </c>
      <c r="O1510">
        <f>IFERROR(E1510 / VLOOKUP(A1510, Baselines!A:B, 2, FALSE) * 100, 0)</f>
        <v>142.14268202990928</v>
      </c>
      <c r="P1510" s="6">
        <f t="shared" si="210"/>
        <v>0.78559229586271329</v>
      </c>
      <c r="Q1510">
        <f t="shared" si="211"/>
        <v>93.593999999999994</v>
      </c>
      <c r="R1510" s="6">
        <f t="shared" si="212"/>
        <v>0.93593999999999999</v>
      </c>
      <c r="S1510">
        <f t="shared" si="213"/>
        <v>0.97</v>
      </c>
      <c r="T1510">
        <f>COUNTIF($A$2:$A1510,A1510)-1</f>
        <v>52</v>
      </c>
      <c r="U1510" s="6">
        <f t="shared" si="214"/>
        <v>0.7132092357880554</v>
      </c>
      <c r="V1510" s="6" t="str">
        <f t="shared" si="215"/>
        <v>Good</v>
      </c>
    </row>
    <row r="1511" spans="1:22" x14ac:dyDescent="0.25">
      <c r="A1511" t="s">
        <v>23</v>
      </c>
      <c r="B1511" s="5">
        <v>45298</v>
      </c>
      <c r="C1511">
        <v>0</v>
      </c>
      <c r="D1511">
        <v>0</v>
      </c>
      <c r="E1511">
        <v>0</v>
      </c>
      <c r="F1511">
        <v>0</v>
      </c>
      <c r="H1511">
        <v>0</v>
      </c>
      <c r="I1511">
        <v>0</v>
      </c>
      <c r="J1511">
        <v>0</v>
      </c>
      <c r="K1511">
        <v>0</v>
      </c>
      <c r="L1511">
        <f t="shared" si="207"/>
        <v>54</v>
      </c>
      <c r="M1511">
        <f t="shared" si="208"/>
        <v>640.6</v>
      </c>
      <c r="N1511">
        <f t="shared" si="209"/>
        <v>1</v>
      </c>
      <c r="O1511">
        <f>IFERROR(E1511 / VLOOKUP(A1511, Baselines!A:B, 2, FALSE) * 100, 0)</f>
        <v>0</v>
      </c>
      <c r="P1511" s="6">
        <f t="shared" si="210"/>
        <v>0</v>
      </c>
      <c r="Q1511">
        <f t="shared" si="211"/>
        <v>93.593999999999994</v>
      </c>
      <c r="R1511" s="6">
        <f t="shared" si="212"/>
        <v>0.93593999999999999</v>
      </c>
      <c r="S1511">
        <f t="shared" si="213"/>
        <v>0.97</v>
      </c>
      <c r="T1511">
        <f>COUNTIF($A$2:$A1511,A1511)-1</f>
        <v>53</v>
      </c>
      <c r="U1511" s="6">
        <f t="shared" si="214"/>
        <v>0</v>
      </c>
      <c r="V1511" s="6" t="str">
        <f t="shared" si="215"/>
        <v>Critical</v>
      </c>
    </row>
    <row r="1512" spans="1:22" x14ac:dyDescent="0.25">
      <c r="A1512" t="s">
        <v>23</v>
      </c>
      <c r="B1512" s="5">
        <v>45305</v>
      </c>
      <c r="C1512">
        <v>1</v>
      </c>
      <c r="D1512">
        <v>0.7</v>
      </c>
      <c r="E1512">
        <v>23.1</v>
      </c>
      <c r="F1512">
        <v>0</v>
      </c>
      <c r="H1512">
        <v>0</v>
      </c>
      <c r="I1512">
        <v>0</v>
      </c>
      <c r="J1512">
        <v>0</v>
      </c>
      <c r="K1512">
        <v>11</v>
      </c>
      <c r="L1512">
        <f t="shared" si="207"/>
        <v>55</v>
      </c>
      <c r="M1512">
        <f t="shared" si="208"/>
        <v>641.30000000000007</v>
      </c>
      <c r="N1512">
        <f t="shared" si="209"/>
        <v>1</v>
      </c>
      <c r="O1512">
        <f>IFERROR(E1512 / VLOOKUP(A1512, Baselines!A:B, 2, FALSE) * 100, 0)</f>
        <v>73.620985535670513</v>
      </c>
      <c r="P1512" s="6">
        <f t="shared" si="210"/>
        <v>0.40688748956118115</v>
      </c>
      <c r="Q1512">
        <f t="shared" si="211"/>
        <v>93.587000000000003</v>
      </c>
      <c r="R1512" s="6">
        <f t="shared" si="212"/>
        <v>0.93586999999999998</v>
      </c>
      <c r="S1512">
        <f t="shared" si="213"/>
        <v>0.97</v>
      </c>
      <c r="T1512">
        <f>COUNTIF($A$2:$A1512,A1512)-1</f>
        <v>54</v>
      </c>
      <c r="U1512" s="6">
        <f t="shared" si="214"/>
        <v>0.36936998100995388</v>
      </c>
      <c r="V1512" s="6" t="str">
        <f t="shared" si="215"/>
        <v>Needs Check</v>
      </c>
    </row>
    <row r="1513" spans="1:22" x14ac:dyDescent="0.25">
      <c r="A1513" t="s">
        <v>23</v>
      </c>
      <c r="B1513" s="5">
        <v>45312</v>
      </c>
      <c r="C1513">
        <v>3</v>
      </c>
      <c r="D1513">
        <v>8.1000000000000014</v>
      </c>
      <c r="E1513">
        <v>46.2</v>
      </c>
      <c r="F1513">
        <v>0</v>
      </c>
      <c r="H1513">
        <v>0</v>
      </c>
      <c r="I1513">
        <v>0</v>
      </c>
      <c r="J1513">
        <v>0</v>
      </c>
      <c r="K1513">
        <v>105.01</v>
      </c>
      <c r="L1513">
        <f t="shared" si="207"/>
        <v>56</v>
      </c>
      <c r="M1513">
        <f t="shared" si="208"/>
        <v>649.40000000000009</v>
      </c>
      <c r="N1513">
        <f t="shared" si="209"/>
        <v>1</v>
      </c>
      <c r="O1513">
        <f>IFERROR(E1513 / VLOOKUP(A1513, Baselines!A:B, 2, FALSE) * 100, 0)</f>
        <v>147.24197107134103</v>
      </c>
      <c r="P1513" s="6">
        <f t="shared" si="210"/>
        <v>0.8137749791223623</v>
      </c>
      <c r="Q1513">
        <f t="shared" si="211"/>
        <v>93.506</v>
      </c>
      <c r="R1513" s="6">
        <f t="shared" si="212"/>
        <v>0.93506</v>
      </c>
      <c r="S1513">
        <f t="shared" si="213"/>
        <v>0.97</v>
      </c>
      <c r="T1513">
        <f>COUNTIF($A$2:$A1513,A1513)-1</f>
        <v>55</v>
      </c>
      <c r="U1513" s="6">
        <f t="shared" si="214"/>
        <v>0.73810057901881132</v>
      </c>
      <c r="V1513" s="6" t="str">
        <f t="shared" si="215"/>
        <v>Good</v>
      </c>
    </row>
    <row r="1514" spans="1:22" x14ac:dyDescent="0.25">
      <c r="A1514" t="s">
        <v>23</v>
      </c>
      <c r="B1514" s="5">
        <v>45319</v>
      </c>
      <c r="C1514">
        <v>3</v>
      </c>
      <c r="D1514">
        <v>7.8000000000000007</v>
      </c>
      <c r="E1514">
        <v>26.1</v>
      </c>
      <c r="F1514">
        <v>0</v>
      </c>
      <c r="H1514">
        <v>0</v>
      </c>
      <c r="I1514">
        <v>0</v>
      </c>
      <c r="J1514">
        <v>0</v>
      </c>
      <c r="K1514">
        <v>119.75</v>
      </c>
      <c r="L1514">
        <f t="shared" si="207"/>
        <v>57</v>
      </c>
      <c r="M1514">
        <f t="shared" si="208"/>
        <v>657.2</v>
      </c>
      <c r="N1514">
        <f t="shared" si="209"/>
        <v>1</v>
      </c>
      <c r="O1514">
        <f>IFERROR(E1514 / VLOOKUP(A1514, Baselines!A:B, 2, FALSE) * 100, 0)</f>
        <v>83.182152488354987</v>
      </c>
      <c r="P1514" s="6">
        <f t="shared" si="210"/>
        <v>0.45973002067302282</v>
      </c>
      <c r="Q1514">
        <f t="shared" si="211"/>
        <v>93.427999999999997</v>
      </c>
      <c r="R1514" s="6">
        <f t="shared" si="212"/>
        <v>0.93428</v>
      </c>
      <c r="S1514">
        <f t="shared" si="213"/>
        <v>0.97</v>
      </c>
      <c r="T1514">
        <f>COUNTIF($A$2:$A1514,A1514)-1</f>
        <v>56</v>
      </c>
      <c r="U1514" s="6">
        <f t="shared" si="214"/>
        <v>0.41663106680295997</v>
      </c>
      <c r="V1514" s="6" t="str">
        <f t="shared" si="215"/>
        <v>Needs Check</v>
      </c>
    </row>
    <row r="1515" spans="1:22" x14ac:dyDescent="0.25">
      <c r="A1515" t="s">
        <v>23</v>
      </c>
      <c r="B1515" s="5">
        <v>45326</v>
      </c>
      <c r="C1515">
        <v>6</v>
      </c>
      <c r="D1515">
        <v>21.6</v>
      </c>
      <c r="E1515">
        <v>18.399999999999999</v>
      </c>
      <c r="F1515">
        <v>0</v>
      </c>
      <c r="H1515">
        <v>0</v>
      </c>
      <c r="I1515">
        <v>0</v>
      </c>
      <c r="J1515">
        <v>0</v>
      </c>
      <c r="K1515">
        <v>336.2</v>
      </c>
      <c r="L1515">
        <f t="shared" si="207"/>
        <v>58</v>
      </c>
      <c r="M1515">
        <f t="shared" si="208"/>
        <v>678.80000000000007</v>
      </c>
      <c r="N1515">
        <f t="shared" si="209"/>
        <v>1</v>
      </c>
      <c r="O1515">
        <f>IFERROR(E1515 / VLOOKUP(A1515, Baselines!A:B, 2, FALSE) * 100, 0)</f>
        <v>58.641823976464813</v>
      </c>
      <c r="P1515" s="6">
        <f t="shared" si="210"/>
        <v>0.3241008574859624</v>
      </c>
      <c r="Q1515">
        <f t="shared" si="211"/>
        <v>93.211999999999989</v>
      </c>
      <c r="R1515" s="6">
        <f t="shared" si="212"/>
        <v>0.93211999999999984</v>
      </c>
      <c r="S1515">
        <f t="shared" si="213"/>
        <v>0.97</v>
      </c>
      <c r="T1515">
        <f>COUNTIF($A$2:$A1515,A1515)-1</f>
        <v>57</v>
      </c>
      <c r="U1515" s="6">
        <f t="shared" si="214"/>
        <v>0.29303786454142078</v>
      </c>
      <c r="V1515" s="6" t="str">
        <f t="shared" si="215"/>
        <v>Critical</v>
      </c>
    </row>
    <row r="1516" spans="1:22" x14ac:dyDescent="0.25">
      <c r="A1516" t="s">
        <v>23</v>
      </c>
      <c r="B1516" s="5">
        <v>45333</v>
      </c>
      <c r="C1516">
        <v>5</v>
      </c>
      <c r="D1516">
        <v>17.5</v>
      </c>
      <c r="E1516">
        <v>49</v>
      </c>
      <c r="F1516">
        <v>0</v>
      </c>
      <c r="H1516">
        <v>0</v>
      </c>
      <c r="I1516">
        <v>0</v>
      </c>
      <c r="J1516">
        <v>0</v>
      </c>
      <c r="K1516">
        <v>200.43</v>
      </c>
      <c r="L1516">
        <f t="shared" si="207"/>
        <v>59</v>
      </c>
      <c r="M1516">
        <f t="shared" si="208"/>
        <v>696.30000000000007</v>
      </c>
      <c r="N1516">
        <f t="shared" si="209"/>
        <v>1</v>
      </c>
      <c r="O1516">
        <f>IFERROR(E1516 / VLOOKUP(A1516, Baselines!A:B, 2, FALSE) * 100, 0)</f>
        <v>156.16572689384654</v>
      </c>
      <c r="P1516" s="6">
        <f t="shared" si="210"/>
        <v>0.86309467482674795</v>
      </c>
      <c r="Q1516">
        <f t="shared" si="211"/>
        <v>93.037000000000006</v>
      </c>
      <c r="R1516" s="6">
        <f t="shared" si="212"/>
        <v>0.93037000000000003</v>
      </c>
      <c r="S1516">
        <f t="shared" si="213"/>
        <v>0.97</v>
      </c>
      <c r="T1516">
        <f>COUNTIF($A$2:$A1516,A1516)-1</f>
        <v>58</v>
      </c>
      <c r="U1516" s="6">
        <f t="shared" si="214"/>
        <v>0.77890747084000456</v>
      </c>
      <c r="V1516" s="6" t="str">
        <f t="shared" si="215"/>
        <v>Good</v>
      </c>
    </row>
    <row r="1517" spans="1:22" x14ac:dyDescent="0.25">
      <c r="A1517" t="s">
        <v>23</v>
      </c>
      <c r="B1517" s="5">
        <v>45340</v>
      </c>
      <c r="C1517">
        <v>5</v>
      </c>
      <c r="D1517">
        <v>20</v>
      </c>
      <c r="E1517">
        <v>21.7</v>
      </c>
      <c r="F1517">
        <v>0</v>
      </c>
      <c r="H1517">
        <v>0</v>
      </c>
      <c r="I1517">
        <v>0</v>
      </c>
      <c r="J1517">
        <v>0</v>
      </c>
      <c r="K1517">
        <v>200.29</v>
      </c>
      <c r="L1517">
        <f t="shared" si="207"/>
        <v>60</v>
      </c>
      <c r="M1517">
        <f t="shared" si="208"/>
        <v>716.30000000000007</v>
      </c>
      <c r="N1517">
        <f t="shared" si="209"/>
        <v>1</v>
      </c>
      <c r="O1517">
        <f>IFERROR(E1517 / VLOOKUP(A1517, Baselines!A:B, 2, FALSE) * 100, 0)</f>
        <v>69.159107624417743</v>
      </c>
      <c r="P1517" s="6">
        <f t="shared" si="210"/>
        <v>0.38222764170898832</v>
      </c>
      <c r="Q1517">
        <f t="shared" si="211"/>
        <v>92.837000000000003</v>
      </c>
      <c r="R1517" s="6">
        <f t="shared" si="212"/>
        <v>0.92837000000000003</v>
      </c>
      <c r="S1517">
        <f t="shared" si="213"/>
        <v>0.97</v>
      </c>
      <c r="T1517">
        <f>COUNTIF($A$2:$A1517,A1517)-1</f>
        <v>59</v>
      </c>
      <c r="U1517" s="6">
        <f t="shared" si="214"/>
        <v>0.34420321546137228</v>
      </c>
      <c r="V1517" s="6" t="str">
        <f t="shared" si="215"/>
        <v>Needs Check</v>
      </c>
    </row>
    <row r="1518" spans="1:22" x14ac:dyDescent="0.25">
      <c r="A1518" t="s">
        <v>23</v>
      </c>
      <c r="B1518" s="5">
        <v>45347</v>
      </c>
      <c r="C1518">
        <v>6</v>
      </c>
      <c r="D1518">
        <v>30</v>
      </c>
      <c r="E1518">
        <v>19.600000000000001</v>
      </c>
      <c r="F1518">
        <v>0</v>
      </c>
      <c r="H1518">
        <v>0</v>
      </c>
      <c r="I1518">
        <v>0</v>
      </c>
      <c r="J1518">
        <v>0</v>
      </c>
      <c r="K1518">
        <v>306.02</v>
      </c>
      <c r="L1518">
        <f t="shared" si="207"/>
        <v>61</v>
      </c>
      <c r="M1518">
        <f t="shared" si="208"/>
        <v>746.30000000000007</v>
      </c>
      <c r="N1518">
        <f t="shared" si="209"/>
        <v>1</v>
      </c>
      <c r="O1518">
        <f>IFERROR(E1518 / VLOOKUP(A1518, Baselines!A:B, 2, FALSE) * 100, 0)</f>
        <v>62.466290757538609</v>
      </c>
      <c r="P1518" s="6">
        <f t="shared" si="210"/>
        <v>0.3452378699306991</v>
      </c>
      <c r="Q1518">
        <f t="shared" si="211"/>
        <v>92.537000000000006</v>
      </c>
      <c r="R1518" s="6">
        <f t="shared" si="212"/>
        <v>0.92537000000000003</v>
      </c>
      <c r="S1518">
        <f t="shared" si="213"/>
        <v>0.97</v>
      </c>
      <c r="T1518">
        <f>COUNTIF($A$2:$A1518,A1518)-1</f>
        <v>60</v>
      </c>
      <c r="U1518" s="6">
        <f t="shared" si="214"/>
        <v>0.30988858466683794</v>
      </c>
      <c r="V1518" s="6" t="str">
        <f t="shared" si="215"/>
        <v>Needs Check</v>
      </c>
    </row>
    <row r="1519" spans="1:22" x14ac:dyDescent="0.25">
      <c r="A1519" t="s">
        <v>23</v>
      </c>
      <c r="B1519" s="5">
        <v>45354</v>
      </c>
      <c r="C1519">
        <v>1</v>
      </c>
      <c r="D1519">
        <v>1.1000000000000001</v>
      </c>
      <c r="E1519">
        <v>21.6</v>
      </c>
      <c r="F1519">
        <v>0</v>
      </c>
      <c r="H1519">
        <v>0</v>
      </c>
      <c r="I1519">
        <v>0</v>
      </c>
      <c r="J1519">
        <v>0</v>
      </c>
      <c r="K1519">
        <v>6.2</v>
      </c>
      <c r="L1519">
        <f t="shared" si="207"/>
        <v>62</v>
      </c>
      <c r="M1519">
        <f t="shared" si="208"/>
        <v>747.40000000000009</v>
      </c>
      <c r="N1519">
        <f t="shared" si="209"/>
        <v>1</v>
      </c>
      <c r="O1519">
        <f>IFERROR(E1519 / VLOOKUP(A1519, Baselines!A:B, 2, FALSE) * 100, 0)</f>
        <v>68.84040205932827</v>
      </c>
      <c r="P1519" s="6">
        <f t="shared" si="210"/>
        <v>0.38046622400526031</v>
      </c>
      <c r="Q1519">
        <f t="shared" si="211"/>
        <v>92.525999999999996</v>
      </c>
      <c r="R1519" s="6">
        <f t="shared" si="212"/>
        <v>0.92525999999999997</v>
      </c>
      <c r="S1519">
        <f t="shared" si="213"/>
        <v>0.97</v>
      </c>
      <c r="T1519">
        <f>COUNTIF($A$2:$A1519,A1519)-1</f>
        <v>61</v>
      </c>
      <c r="U1519" s="6">
        <f t="shared" si="214"/>
        <v>0.34146927307041391</v>
      </c>
      <c r="V1519" s="6" t="str">
        <f t="shared" si="215"/>
        <v>Needs Check</v>
      </c>
    </row>
    <row r="1520" spans="1:22" x14ac:dyDescent="0.25">
      <c r="A1520" t="s">
        <v>23</v>
      </c>
      <c r="B1520" s="5">
        <v>45361</v>
      </c>
      <c r="C1520">
        <v>2</v>
      </c>
      <c r="D1520">
        <v>10.199999999999999</v>
      </c>
      <c r="E1520">
        <v>46.4</v>
      </c>
      <c r="F1520">
        <v>0</v>
      </c>
      <c r="H1520">
        <v>0</v>
      </c>
      <c r="I1520">
        <v>0</v>
      </c>
      <c r="J1520">
        <v>0</v>
      </c>
      <c r="K1520">
        <v>55.31</v>
      </c>
      <c r="L1520">
        <f t="shared" si="207"/>
        <v>63</v>
      </c>
      <c r="M1520">
        <f t="shared" si="208"/>
        <v>757.60000000000014</v>
      </c>
      <c r="N1520">
        <f t="shared" si="209"/>
        <v>1</v>
      </c>
      <c r="O1520">
        <f>IFERROR(E1520 / VLOOKUP(A1520, Baselines!A:B, 2, FALSE) * 100, 0)</f>
        <v>147.87938220151997</v>
      </c>
      <c r="P1520" s="6">
        <f t="shared" si="210"/>
        <v>0.81729781452981831</v>
      </c>
      <c r="Q1520">
        <f t="shared" si="211"/>
        <v>92.423999999999992</v>
      </c>
      <c r="R1520" s="6">
        <f t="shared" si="212"/>
        <v>0.92423999999999995</v>
      </c>
      <c r="S1520">
        <f t="shared" si="213"/>
        <v>0.97</v>
      </c>
      <c r="T1520">
        <f>COUNTIF($A$2:$A1520,A1520)-1</f>
        <v>62</v>
      </c>
      <c r="U1520" s="6">
        <f t="shared" si="214"/>
        <v>0.73271795213800806</v>
      </c>
      <c r="V1520" s="6" t="str">
        <f t="shared" si="215"/>
        <v>Good</v>
      </c>
    </row>
    <row r="1521" spans="1:22" x14ac:dyDescent="0.25">
      <c r="A1521" t="s">
        <v>23</v>
      </c>
      <c r="B1521" s="5">
        <v>45368</v>
      </c>
      <c r="C1521">
        <v>2</v>
      </c>
      <c r="D1521">
        <v>7</v>
      </c>
      <c r="E1521">
        <v>26.9</v>
      </c>
      <c r="F1521">
        <v>0</v>
      </c>
      <c r="H1521">
        <v>0</v>
      </c>
      <c r="I1521">
        <v>0</v>
      </c>
      <c r="J1521">
        <v>0</v>
      </c>
      <c r="K1521">
        <v>35.49</v>
      </c>
      <c r="L1521">
        <f t="shared" si="207"/>
        <v>64</v>
      </c>
      <c r="M1521">
        <f t="shared" si="208"/>
        <v>764.60000000000014</v>
      </c>
      <c r="N1521">
        <f t="shared" si="209"/>
        <v>1</v>
      </c>
      <c r="O1521">
        <f>IFERROR(E1521 / VLOOKUP(A1521, Baselines!A:B, 2, FALSE) * 100, 0)</f>
        <v>85.731797009070846</v>
      </c>
      <c r="P1521" s="6">
        <f t="shared" si="210"/>
        <v>0.47382136230284727</v>
      </c>
      <c r="Q1521">
        <f t="shared" si="211"/>
        <v>92.353999999999999</v>
      </c>
      <c r="R1521" s="6">
        <f t="shared" si="212"/>
        <v>0.92354000000000003</v>
      </c>
      <c r="S1521">
        <f t="shared" si="213"/>
        <v>0.97</v>
      </c>
      <c r="T1521">
        <f>COUNTIF($A$2:$A1521,A1521)-1</f>
        <v>63</v>
      </c>
      <c r="U1521" s="6">
        <f t="shared" si="214"/>
        <v>0.42446519151293644</v>
      </c>
      <c r="V1521" s="6" t="str">
        <f t="shared" si="215"/>
        <v>Needs Check</v>
      </c>
    </row>
    <row r="1522" spans="1:22" x14ac:dyDescent="0.25">
      <c r="A1522" t="s">
        <v>23</v>
      </c>
      <c r="B1522" s="5">
        <v>45375</v>
      </c>
      <c r="C1522">
        <v>3</v>
      </c>
      <c r="D1522">
        <v>6.3000000000000007</v>
      </c>
      <c r="E1522">
        <v>30.8</v>
      </c>
      <c r="F1522">
        <v>0</v>
      </c>
      <c r="H1522">
        <v>0</v>
      </c>
      <c r="I1522">
        <v>0</v>
      </c>
      <c r="J1522">
        <v>0</v>
      </c>
      <c r="K1522">
        <v>37.99</v>
      </c>
      <c r="L1522">
        <f t="shared" si="207"/>
        <v>65</v>
      </c>
      <c r="M1522">
        <f t="shared" si="208"/>
        <v>770.90000000000009</v>
      </c>
      <c r="N1522">
        <f t="shared" si="209"/>
        <v>1</v>
      </c>
      <c r="O1522">
        <f>IFERROR(E1522 / VLOOKUP(A1522, Baselines!A:B, 2, FALSE) * 100, 0)</f>
        <v>98.16131404756068</v>
      </c>
      <c r="P1522" s="6">
        <f t="shared" si="210"/>
        <v>0.54251665274824157</v>
      </c>
      <c r="Q1522">
        <f t="shared" si="211"/>
        <v>92.290999999999997</v>
      </c>
      <c r="R1522" s="6">
        <f t="shared" si="212"/>
        <v>0.92291000000000001</v>
      </c>
      <c r="S1522">
        <f t="shared" si="213"/>
        <v>0.97</v>
      </c>
      <c r="T1522">
        <f>COUNTIF($A$2:$A1522,A1522)-1</f>
        <v>64</v>
      </c>
      <c r="U1522" s="6">
        <f t="shared" si="214"/>
        <v>0.48567322266824325</v>
      </c>
      <c r="V1522" s="6" t="str">
        <f t="shared" si="215"/>
        <v>Needs Check</v>
      </c>
    </row>
    <row r="1523" spans="1:22" x14ac:dyDescent="0.25">
      <c r="A1523" t="s">
        <v>23</v>
      </c>
      <c r="B1523" s="5">
        <v>45382</v>
      </c>
      <c r="C1523">
        <v>6</v>
      </c>
      <c r="D1523">
        <v>5.4</v>
      </c>
      <c r="E1523">
        <v>45.7</v>
      </c>
      <c r="F1523">
        <v>0</v>
      </c>
      <c r="H1523">
        <v>0</v>
      </c>
      <c r="I1523">
        <v>0</v>
      </c>
      <c r="J1523">
        <v>0</v>
      </c>
      <c r="K1523">
        <v>104.67</v>
      </c>
      <c r="L1523">
        <f t="shared" si="207"/>
        <v>66</v>
      </c>
      <c r="M1523">
        <f t="shared" si="208"/>
        <v>776.30000000000007</v>
      </c>
      <c r="N1523">
        <f t="shared" si="209"/>
        <v>1</v>
      </c>
      <c r="O1523">
        <f>IFERROR(E1523 / VLOOKUP(A1523, Baselines!A:B, 2, FALSE) * 100, 0)</f>
        <v>145.64844324589362</v>
      </c>
      <c r="P1523" s="6">
        <f t="shared" si="210"/>
        <v>0.80496789060372209</v>
      </c>
      <c r="Q1523">
        <f t="shared" si="211"/>
        <v>92.237000000000009</v>
      </c>
      <c r="R1523" s="6">
        <f t="shared" si="212"/>
        <v>0.92237000000000013</v>
      </c>
      <c r="S1523">
        <f t="shared" si="213"/>
        <v>0.97</v>
      </c>
      <c r="T1523">
        <f>COUNTIF($A$2:$A1523,A1523)-1</f>
        <v>65</v>
      </c>
      <c r="U1523" s="6">
        <f t="shared" si="214"/>
        <v>0.72020388625847054</v>
      </c>
      <c r="V1523" s="6" t="str">
        <f t="shared" si="215"/>
        <v>Good</v>
      </c>
    </row>
    <row r="1524" spans="1:22" x14ac:dyDescent="0.25">
      <c r="A1524" t="s">
        <v>23</v>
      </c>
      <c r="B1524" s="5">
        <v>45389</v>
      </c>
      <c r="C1524">
        <v>5</v>
      </c>
      <c r="D1524">
        <v>20</v>
      </c>
      <c r="E1524">
        <v>18.2</v>
      </c>
      <c r="F1524">
        <v>0</v>
      </c>
      <c r="H1524">
        <v>0</v>
      </c>
      <c r="I1524">
        <v>0</v>
      </c>
      <c r="J1524">
        <v>0</v>
      </c>
      <c r="K1524">
        <v>375.71</v>
      </c>
      <c r="L1524">
        <f t="shared" si="207"/>
        <v>67</v>
      </c>
      <c r="M1524">
        <f t="shared" si="208"/>
        <v>796.30000000000007</v>
      </c>
      <c r="N1524">
        <f t="shared" si="209"/>
        <v>1</v>
      </c>
      <c r="O1524">
        <f>IFERROR(E1524 / VLOOKUP(A1524, Baselines!A:B, 2, FALSE) * 100, 0)</f>
        <v>58.004412846285845</v>
      </c>
      <c r="P1524" s="6">
        <f t="shared" si="210"/>
        <v>0.32057802207850628</v>
      </c>
      <c r="Q1524">
        <f t="shared" si="211"/>
        <v>92.037000000000006</v>
      </c>
      <c r="R1524" s="6">
        <f t="shared" si="212"/>
        <v>0.92037000000000002</v>
      </c>
      <c r="S1524">
        <f t="shared" si="213"/>
        <v>0.97</v>
      </c>
      <c r="T1524">
        <f>COUNTIF($A$2:$A1524,A1524)-1</f>
        <v>66</v>
      </c>
      <c r="U1524" s="6">
        <f t="shared" si="214"/>
        <v>0.28619888235498298</v>
      </c>
      <c r="V1524" s="6" t="str">
        <f t="shared" si="215"/>
        <v>Critical</v>
      </c>
    </row>
    <row r="1525" spans="1:22" x14ac:dyDescent="0.25">
      <c r="A1525" t="s">
        <v>23</v>
      </c>
      <c r="B1525" s="5">
        <v>45396</v>
      </c>
      <c r="C1525">
        <v>6</v>
      </c>
      <c r="D1525">
        <v>30.6</v>
      </c>
      <c r="E1525">
        <v>11.7</v>
      </c>
      <c r="F1525">
        <v>0</v>
      </c>
      <c r="H1525">
        <v>0</v>
      </c>
      <c r="I1525">
        <v>0</v>
      </c>
      <c r="J1525">
        <v>0</v>
      </c>
      <c r="K1525">
        <v>239.71</v>
      </c>
      <c r="L1525">
        <f t="shared" si="207"/>
        <v>68</v>
      </c>
      <c r="M1525">
        <f t="shared" si="208"/>
        <v>826.90000000000009</v>
      </c>
      <c r="N1525">
        <f t="shared" si="209"/>
        <v>1</v>
      </c>
      <c r="O1525">
        <f>IFERROR(E1525 / VLOOKUP(A1525, Baselines!A:B, 2, FALSE) * 100, 0)</f>
        <v>37.288551115469474</v>
      </c>
      <c r="P1525" s="6">
        <f t="shared" si="210"/>
        <v>0.20608587133618264</v>
      </c>
      <c r="Q1525">
        <f t="shared" si="211"/>
        <v>91.730999999999995</v>
      </c>
      <c r="R1525" s="6">
        <f t="shared" si="212"/>
        <v>0.91730999999999996</v>
      </c>
      <c r="S1525">
        <f t="shared" si="213"/>
        <v>0.97</v>
      </c>
      <c r="T1525">
        <f>COUNTIF($A$2:$A1525,A1525)-1</f>
        <v>67</v>
      </c>
      <c r="U1525" s="6">
        <f t="shared" si="214"/>
        <v>0.18337329171633188</v>
      </c>
      <c r="V1525" s="6" t="str">
        <f t="shared" si="215"/>
        <v>Critical</v>
      </c>
    </row>
    <row r="1526" spans="1:22" x14ac:dyDescent="0.25">
      <c r="A1526" t="s">
        <v>23</v>
      </c>
      <c r="B1526" s="5">
        <v>45403</v>
      </c>
      <c r="C1526">
        <v>0</v>
      </c>
      <c r="D1526">
        <v>0</v>
      </c>
      <c r="E1526">
        <v>0</v>
      </c>
      <c r="F1526">
        <v>1</v>
      </c>
      <c r="G1526" t="s">
        <v>26</v>
      </c>
      <c r="H1526">
        <v>537.95000000000005</v>
      </c>
      <c r="I1526">
        <v>0</v>
      </c>
      <c r="J1526">
        <v>0</v>
      </c>
      <c r="K1526">
        <v>0</v>
      </c>
      <c r="L1526">
        <f t="shared" si="207"/>
        <v>69</v>
      </c>
      <c r="M1526">
        <f t="shared" si="208"/>
        <v>826.90000000000009</v>
      </c>
      <c r="N1526">
        <f t="shared" si="209"/>
        <v>1</v>
      </c>
      <c r="O1526">
        <f>IFERROR(E1526 / VLOOKUP(A1526, Baselines!A:B, 2, FALSE) * 100, 0)</f>
        <v>0</v>
      </c>
      <c r="P1526" s="6">
        <f t="shared" si="210"/>
        <v>0</v>
      </c>
      <c r="Q1526">
        <f t="shared" si="211"/>
        <v>91.730999999999995</v>
      </c>
      <c r="R1526" s="6">
        <f t="shared" si="212"/>
        <v>0.91730999999999996</v>
      </c>
      <c r="S1526">
        <f t="shared" si="213"/>
        <v>0.97</v>
      </c>
      <c r="T1526">
        <f>COUNTIF($A$2:$A1526,A1526)-1</f>
        <v>68</v>
      </c>
      <c r="U1526" s="6">
        <f t="shared" si="214"/>
        <v>0</v>
      </c>
      <c r="V1526" s="6" t="str">
        <f t="shared" si="215"/>
        <v>Critical</v>
      </c>
    </row>
    <row r="1527" spans="1:22" x14ac:dyDescent="0.25">
      <c r="A1527" t="s">
        <v>23</v>
      </c>
      <c r="B1527" s="5">
        <v>45410</v>
      </c>
      <c r="C1527">
        <v>1</v>
      </c>
      <c r="D1527">
        <v>1.9</v>
      </c>
      <c r="E1527">
        <v>20.399999999999999</v>
      </c>
      <c r="F1527">
        <v>0</v>
      </c>
      <c r="H1527">
        <v>0</v>
      </c>
      <c r="I1527">
        <v>0</v>
      </c>
      <c r="J1527">
        <v>0</v>
      </c>
      <c r="K1527">
        <v>31.02</v>
      </c>
      <c r="L1527">
        <f t="shared" si="207"/>
        <v>70</v>
      </c>
      <c r="M1527">
        <f t="shared" si="208"/>
        <v>828.80000000000007</v>
      </c>
      <c r="N1527">
        <f t="shared" si="209"/>
        <v>1</v>
      </c>
      <c r="O1527">
        <f>IFERROR(E1527 / VLOOKUP(A1527, Baselines!A:B, 2, FALSE) * 100, 0)</f>
        <v>65.01593527825446</v>
      </c>
      <c r="P1527" s="6">
        <f t="shared" si="210"/>
        <v>0.3593292115605235</v>
      </c>
      <c r="Q1527">
        <f t="shared" si="211"/>
        <v>91.711999999999989</v>
      </c>
      <c r="R1527" s="6">
        <f t="shared" si="212"/>
        <v>0.91711999999999994</v>
      </c>
      <c r="S1527">
        <f t="shared" si="213"/>
        <v>0.97</v>
      </c>
      <c r="T1527">
        <f>COUNTIF($A$2:$A1527,A1527)-1</f>
        <v>69</v>
      </c>
      <c r="U1527" s="6">
        <f t="shared" si="214"/>
        <v>0.31966156631119563</v>
      </c>
      <c r="V1527" s="6" t="str">
        <f t="shared" si="215"/>
        <v>Needs Check</v>
      </c>
    </row>
    <row r="1528" spans="1:22" x14ac:dyDescent="0.25">
      <c r="A1528" t="s">
        <v>23</v>
      </c>
      <c r="B1528" s="5">
        <v>45417</v>
      </c>
      <c r="C1528">
        <v>3</v>
      </c>
      <c r="D1528">
        <v>11.4</v>
      </c>
      <c r="E1528">
        <v>41.8</v>
      </c>
      <c r="F1528">
        <v>0</v>
      </c>
      <c r="H1528">
        <v>0</v>
      </c>
      <c r="I1528">
        <v>0</v>
      </c>
      <c r="J1528">
        <v>0</v>
      </c>
      <c r="K1528">
        <v>155.35</v>
      </c>
      <c r="L1528">
        <f t="shared" si="207"/>
        <v>71</v>
      </c>
      <c r="M1528">
        <f t="shared" si="208"/>
        <v>840.2</v>
      </c>
      <c r="N1528">
        <f t="shared" si="209"/>
        <v>1</v>
      </c>
      <c r="O1528">
        <f>IFERROR(E1528 / VLOOKUP(A1528, Baselines!A:B, 2, FALSE) * 100, 0)</f>
        <v>133.21892620740377</v>
      </c>
      <c r="P1528" s="6">
        <f t="shared" si="210"/>
        <v>0.73627260015832774</v>
      </c>
      <c r="Q1528">
        <f t="shared" si="211"/>
        <v>91.597999999999999</v>
      </c>
      <c r="R1528" s="6">
        <f t="shared" si="212"/>
        <v>0.91598000000000002</v>
      </c>
      <c r="S1528">
        <f t="shared" si="213"/>
        <v>0.97</v>
      </c>
      <c r="T1528">
        <f>COUNTIF($A$2:$A1528,A1528)-1</f>
        <v>70</v>
      </c>
      <c r="U1528" s="6">
        <f t="shared" si="214"/>
        <v>0.65417864700423423</v>
      </c>
      <c r="V1528" s="6" t="str">
        <f t="shared" si="215"/>
        <v>Needs Check</v>
      </c>
    </row>
    <row r="1529" spans="1:22" x14ac:dyDescent="0.25">
      <c r="A1529" t="s">
        <v>23</v>
      </c>
      <c r="B1529" s="5">
        <v>45424</v>
      </c>
      <c r="C1529">
        <v>0</v>
      </c>
      <c r="D1529">
        <v>0</v>
      </c>
      <c r="E1529">
        <v>0</v>
      </c>
      <c r="F1529">
        <v>0</v>
      </c>
      <c r="H1529">
        <v>0</v>
      </c>
      <c r="I1529">
        <v>0</v>
      </c>
      <c r="J1529">
        <v>0</v>
      </c>
      <c r="K1529">
        <v>0</v>
      </c>
      <c r="L1529">
        <f t="shared" si="207"/>
        <v>72</v>
      </c>
      <c r="M1529">
        <f t="shared" si="208"/>
        <v>840.2</v>
      </c>
      <c r="N1529">
        <f t="shared" si="209"/>
        <v>1</v>
      </c>
      <c r="O1529">
        <f>IFERROR(E1529 / VLOOKUP(A1529, Baselines!A:B, 2, FALSE) * 100, 0)</f>
        <v>0</v>
      </c>
      <c r="P1529" s="6">
        <f t="shared" si="210"/>
        <v>0</v>
      </c>
      <c r="Q1529">
        <f t="shared" si="211"/>
        <v>91.597999999999999</v>
      </c>
      <c r="R1529" s="6">
        <f t="shared" si="212"/>
        <v>0.91598000000000002</v>
      </c>
      <c r="S1529">
        <f t="shared" si="213"/>
        <v>0.97</v>
      </c>
      <c r="T1529">
        <f>COUNTIF($A$2:$A1529,A1529)-1</f>
        <v>71</v>
      </c>
      <c r="U1529" s="6">
        <f t="shared" si="214"/>
        <v>0</v>
      </c>
      <c r="V1529" s="6" t="str">
        <f t="shared" si="215"/>
        <v>Critical</v>
      </c>
    </row>
    <row r="1530" spans="1:22" x14ac:dyDescent="0.25">
      <c r="A1530" t="s">
        <v>23</v>
      </c>
      <c r="B1530" s="5">
        <v>45431</v>
      </c>
      <c r="C1530">
        <v>0</v>
      </c>
      <c r="D1530">
        <v>0</v>
      </c>
      <c r="E1530">
        <v>0</v>
      </c>
      <c r="F1530">
        <v>0</v>
      </c>
      <c r="H1530">
        <v>0</v>
      </c>
      <c r="I1530">
        <v>0</v>
      </c>
      <c r="J1530">
        <v>0</v>
      </c>
      <c r="K1530">
        <v>0</v>
      </c>
      <c r="L1530">
        <f t="shared" si="207"/>
        <v>73</v>
      </c>
      <c r="M1530">
        <f t="shared" si="208"/>
        <v>840.2</v>
      </c>
      <c r="N1530">
        <f t="shared" si="209"/>
        <v>1</v>
      </c>
      <c r="O1530">
        <f>IFERROR(E1530 / VLOOKUP(A1530, Baselines!A:B, 2, FALSE) * 100, 0)</f>
        <v>0</v>
      </c>
      <c r="P1530" s="6">
        <f t="shared" si="210"/>
        <v>0</v>
      </c>
      <c r="Q1530">
        <f t="shared" si="211"/>
        <v>91.597999999999999</v>
      </c>
      <c r="R1530" s="6">
        <f t="shared" si="212"/>
        <v>0.91598000000000002</v>
      </c>
      <c r="S1530">
        <f t="shared" si="213"/>
        <v>0.97</v>
      </c>
      <c r="T1530">
        <f>COUNTIF($A$2:$A1530,A1530)-1</f>
        <v>72</v>
      </c>
      <c r="U1530" s="6">
        <f t="shared" si="214"/>
        <v>0</v>
      </c>
      <c r="V1530" s="6" t="str">
        <f t="shared" si="215"/>
        <v>Critical</v>
      </c>
    </row>
    <row r="1531" spans="1:22" x14ac:dyDescent="0.25">
      <c r="A1531" t="s">
        <v>23</v>
      </c>
      <c r="B1531" s="5">
        <v>45438</v>
      </c>
      <c r="C1531">
        <v>7</v>
      </c>
      <c r="D1531">
        <v>32.9</v>
      </c>
      <c r="E1531">
        <v>44.8</v>
      </c>
      <c r="F1531">
        <v>0</v>
      </c>
      <c r="H1531">
        <v>0</v>
      </c>
      <c r="I1531">
        <v>0</v>
      </c>
      <c r="J1531">
        <v>0</v>
      </c>
      <c r="K1531">
        <v>586.78</v>
      </c>
      <c r="L1531">
        <f t="shared" si="207"/>
        <v>74</v>
      </c>
      <c r="M1531">
        <f t="shared" si="208"/>
        <v>873.1</v>
      </c>
      <c r="N1531">
        <f t="shared" si="209"/>
        <v>1</v>
      </c>
      <c r="O1531">
        <f>IFERROR(E1531 / VLOOKUP(A1531, Baselines!A:B, 2, FALSE) * 100, 0)</f>
        <v>142.78009316008823</v>
      </c>
      <c r="P1531" s="6">
        <f t="shared" si="210"/>
        <v>0.7891151312701693</v>
      </c>
      <c r="Q1531">
        <f t="shared" si="211"/>
        <v>91.269000000000005</v>
      </c>
      <c r="R1531" s="6">
        <f t="shared" si="212"/>
        <v>0.91269</v>
      </c>
      <c r="S1531">
        <f t="shared" si="213"/>
        <v>0.97</v>
      </c>
      <c r="T1531">
        <f>COUNTIF($A$2:$A1531,A1531)-1</f>
        <v>73</v>
      </c>
      <c r="U1531" s="6">
        <f t="shared" si="214"/>
        <v>0.69861096448420168</v>
      </c>
      <c r="V1531" s="6" t="str">
        <f t="shared" si="215"/>
        <v>Needs Check</v>
      </c>
    </row>
    <row r="1532" spans="1:22" x14ac:dyDescent="0.25">
      <c r="A1532" t="s">
        <v>23</v>
      </c>
      <c r="B1532" s="5">
        <v>45445</v>
      </c>
      <c r="C1532">
        <v>3</v>
      </c>
      <c r="D1532">
        <v>15.3</v>
      </c>
      <c r="E1532">
        <v>40.700000000000003</v>
      </c>
      <c r="F1532">
        <v>0</v>
      </c>
      <c r="H1532">
        <v>0</v>
      </c>
      <c r="I1532">
        <v>0</v>
      </c>
      <c r="J1532">
        <v>0</v>
      </c>
      <c r="K1532">
        <v>107.66</v>
      </c>
      <c r="L1532">
        <f t="shared" si="207"/>
        <v>75</v>
      </c>
      <c r="M1532">
        <f t="shared" si="208"/>
        <v>888.4</v>
      </c>
      <c r="N1532">
        <f t="shared" si="209"/>
        <v>1</v>
      </c>
      <c r="O1532">
        <f>IFERROR(E1532 / VLOOKUP(A1532, Baselines!A:B, 2, FALSE) * 100, 0)</f>
        <v>129.71316499141946</v>
      </c>
      <c r="P1532" s="6">
        <f t="shared" si="210"/>
        <v>0.71689700541731916</v>
      </c>
      <c r="Q1532">
        <f t="shared" si="211"/>
        <v>91.116</v>
      </c>
      <c r="R1532" s="6">
        <f t="shared" si="212"/>
        <v>0.91115999999999997</v>
      </c>
      <c r="S1532">
        <f t="shared" si="213"/>
        <v>0.97</v>
      </c>
      <c r="T1532">
        <f>COUNTIF($A$2:$A1532,A1532)-1</f>
        <v>74</v>
      </c>
      <c r="U1532" s="6">
        <f t="shared" si="214"/>
        <v>0.63361163919236319</v>
      </c>
      <c r="V1532" s="6" t="str">
        <f t="shared" si="215"/>
        <v>Needs Check</v>
      </c>
    </row>
    <row r="1533" spans="1:22" x14ac:dyDescent="0.25">
      <c r="A1533" t="s">
        <v>23</v>
      </c>
      <c r="B1533" s="5">
        <v>45452</v>
      </c>
      <c r="C1533">
        <v>7</v>
      </c>
      <c r="D1533">
        <v>8.4</v>
      </c>
      <c r="E1533">
        <v>20.6</v>
      </c>
      <c r="F1533">
        <v>0</v>
      </c>
      <c r="H1533">
        <v>0</v>
      </c>
      <c r="I1533">
        <v>0</v>
      </c>
      <c r="J1533">
        <v>0</v>
      </c>
      <c r="K1533">
        <v>95.53</v>
      </c>
      <c r="L1533">
        <f t="shared" si="207"/>
        <v>76</v>
      </c>
      <c r="M1533">
        <f t="shared" si="208"/>
        <v>896.8</v>
      </c>
      <c r="N1533">
        <f t="shared" si="209"/>
        <v>1</v>
      </c>
      <c r="O1533">
        <f>IFERROR(E1533 / VLOOKUP(A1533, Baselines!A:B, 2, FALSE) * 100, 0)</f>
        <v>65.65334640843345</v>
      </c>
      <c r="P1533" s="6">
        <f t="shared" si="210"/>
        <v>0.36285204696797979</v>
      </c>
      <c r="Q1533">
        <f t="shared" si="211"/>
        <v>91.031999999999996</v>
      </c>
      <c r="R1533" s="6">
        <f t="shared" si="212"/>
        <v>0.91032000000000002</v>
      </c>
      <c r="S1533">
        <f t="shared" si="213"/>
        <v>0.97</v>
      </c>
      <c r="T1533">
        <f>COUNTIF($A$2:$A1533,A1533)-1</f>
        <v>75</v>
      </c>
      <c r="U1533" s="6">
        <f t="shared" si="214"/>
        <v>0.32040213113401461</v>
      </c>
      <c r="V1533" s="6" t="str">
        <f t="shared" si="215"/>
        <v>Needs Check</v>
      </c>
    </row>
    <row r="1534" spans="1:22" x14ac:dyDescent="0.25">
      <c r="A1534" t="s">
        <v>23</v>
      </c>
      <c r="B1534" s="5">
        <v>45459</v>
      </c>
      <c r="C1534">
        <v>1</v>
      </c>
      <c r="D1534">
        <v>4.8</v>
      </c>
      <c r="E1534">
        <v>40.299999999999997</v>
      </c>
      <c r="F1534">
        <v>0</v>
      </c>
      <c r="H1534">
        <v>0</v>
      </c>
      <c r="I1534">
        <v>0</v>
      </c>
      <c r="J1534">
        <v>0</v>
      </c>
      <c r="K1534">
        <v>79.849999999999994</v>
      </c>
      <c r="L1534">
        <f t="shared" si="207"/>
        <v>77</v>
      </c>
      <c r="M1534">
        <f t="shared" si="208"/>
        <v>901.59999999999991</v>
      </c>
      <c r="N1534">
        <f t="shared" si="209"/>
        <v>1</v>
      </c>
      <c r="O1534">
        <f>IFERROR(E1534 / VLOOKUP(A1534, Baselines!A:B, 2, FALSE) * 100, 0)</f>
        <v>128.43834273106151</v>
      </c>
      <c r="P1534" s="6">
        <f t="shared" si="210"/>
        <v>0.70985133460240679</v>
      </c>
      <c r="Q1534">
        <f t="shared" si="211"/>
        <v>90.983999999999995</v>
      </c>
      <c r="R1534" s="6">
        <f t="shared" si="212"/>
        <v>0.90983999999999998</v>
      </c>
      <c r="S1534">
        <f t="shared" si="213"/>
        <v>0.97</v>
      </c>
      <c r="T1534">
        <f>COUNTIF($A$2:$A1534,A1534)-1</f>
        <v>76</v>
      </c>
      <c r="U1534" s="6">
        <f t="shared" si="214"/>
        <v>0.62647560412641412</v>
      </c>
      <c r="V1534" s="6" t="str">
        <f t="shared" si="215"/>
        <v>Needs Check</v>
      </c>
    </row>
    <row r="1535" spans="1:22" x14ac:dyDescent="0.25">
      <c r="A1535" t="s">
        <v>23</v>
      </c>
      <c r="B1535" s="5">
        <v>45466</v>
      </c>
      <c r="C1535">
        <v>0</v>
      </c>
      <c r="D1535">
        <v>0</v>
      </c>
      <c r="E1535">
        <v>0</v>
      </c>
      <c r="F1535">
        <v>0</v>
      </c>
      <c r="H1535">
        <v>0</v>
      </c>
      <c r="I1535">
        <v>0</v>
      </c>
      <c r="J1535">
        <v>0</v>
      </c>
      <c r="K1535">
        <v>0</v>
      </c>
      <c r="L1535">
        <f t="shared" si="207"/>
        <v>78</v>
      </c>
      <c r="M1535">
        <f t="shared" si="208"/>
        <v>901.59999999999991</v>
      </c>
      <c r="N1535">
        <f t="shared" si="209"/>
        <v>1</v>
      </c>
      <c r="O1535">
        <f>IFERROR(E1535 / VLOOKUP(A1535, Baselines!A:B, 2, FALSE) * 100, 0)</f>
        <v>0</v>
      </c>
      <c r="P1535" s="6">
        <f t="shared" si="210"/>
        <v>0</v>
      </c>
      <c r="Q1535">
        <f t="shared" si="211"/>
        <v>90.983999999999995</v>
      </c>
      <c r="R1535" s="6">
        <f t="shared" si="212"/>
        <v>0.90983999999999998</v>
      </c>
      <c r="S1535">
        <f t="shared" si="213"/>
        <v>0.97</v>
      </c>
      <c r="T1535">
        <f>COUNTIF($A$2:$A1535,A1535)-1</f>
        <v>77</v>
      </c>
      <c r="U1535" s="6">
        <f t="shared" si="214"/>
        <v>0</v>
      </c>
      <c r="V1535" s="6" t="str">
        <f t="shared" si="215"/>
        <v>Critical</v>
      </c>
    </row>
    <row r="1536" spans="1:22" x14ac:dyDescent="0.25">
      <c r="A1536" t="s">
        <v>23</v>
      </c>
      <c r="B1536" s="5">
        <v>45473</v>
      </c>
      <c r="C1536">
        <v>7</v>
      </c>
      <c r="D1536">
        <v>11.2</v>
      </c>
      <c r="E1536">
        <v>28.8</v>
      </c>
      <c r="F1536">
        <v>0</v>
      </c>
      <c r="H1536">
        <v>0</v>
      </c>
      <c r="I1536">
        <v>0</v>
      </c>
      <c r="J1536">
        <v>0</v>
      </c>
      <c r="K1536">
        <v>142.01</v>
      </c>
      <c r="L1536">
        <f t="shared" si="207"/>
        <v>79</v>
      </c>
      <c r="M1536">
        <f t="shared" si="208"/>
        <v>912.8</v>
      </c>
      <c r="N1536">
        <f t="shared" si="209"/>
        <v>1</v>
      </c>
      <c r="O1536">
        <f>IFERROR(E1536 / VLOOKUP(A1536, Baselines!A:B, 2, FALSE) * 100, 0)</f>
        <v>91.787202745771026</v>
      </c>
      <c r="P1536" s="6">
        <f t="shared" si="210"/>
        <v>0.50728829867368042</v>
      </c>
      <c r="Q1536">
        <f t="shared" si="211"/>
        <v>90.872</v>
      </c>
      <c r="R1536" s="6">
        <f t="shared" si="212"/>
        <v>0.90871999999999997</v>
      </c>
      <c r="S1536">
        <f t="shared" si="213"/>
        <v>0.97</v>
      </c>
      <c r="T1536">
        <f>COUNTIF($A$2:$A1536,A1536)-1</f>
        <v>78</v>
      </c>
      <c r="U1536" s="6">
        <f t="shared" si="214"/>
        <v>0.44715353208762443</v>
      </c>
      <c r="V1536" s="6" t="str">
        <f t="shared" si="215"/>
        <v>Needs Check</v>
      </c>
    </row>
    <row r="1537" spans="1:22" x14ac:dyDescent="0.25">
      <c r="A1537" t="s">
        <v>23</v>
      </c>
      <c r="B1537" s="5">
        <v>45480</v>
      </c>
      <c r="C1537">
        <v>3</v>
      </c>
      <c r="D1537">
        <v>5.0999999999999996</v>
      </c>
      <c r="E1537">
        <v>21.4</v>
      </c>
      <c r="F1537">
        <v>0</v>
      </c>
      <c r="H1537">
        <v>0</v>
      </c>
      <c r="I1537">
        <v>1</v>
      </c>
      <c r="J1537">
        <v>3</v>
      </c>
      <c r="K1537">
        <v>32.71</v>
      </c>
      <c r="L1537">
        <f t="shared" si="207"/>
        <v>80</v>
      </c>
      <c r="M1537">
        <f t="shared" si="208"/>
        <v>917.9</v>
      </c>
      <c r="N1537">
        <f t="shared" si="209"/>
        <v>2</v>
      </c>
      <c r="O1537">
        <f>IFERROR(E1537 / VLOOKUP(A1537, Baselines!A:B, 2, FALSE) * 100, 0)</f>
        <v>68.202990929149294</v>
      </c>
      <c r="P1537" s="6">
        <f t="shared" si="210"/>
        <v>0.37694338859780413</v>
      </c>
      <c r="Q1537">
        <f t="shared" si="211"/>
        <v>90.820999999999998</v>
      </c>
      <c r="R1537" s="6">
        <f t="shared" si="212"/>
        <v>0.90820999999999996</v>
      </c>
      <c r="S1537">
        <f t="shared" si="213"/>
        <v>0.94</v>
      </c>
      <c r="T1537">
        <f>COUNTIF($A$2:$A1537,A1537)-1</f>
        <v>79</v>
      </c>
      <c r="U1537" s="6">
        <f t="shared" si="214"/>
        <v>0.32180312966090696</v>
      </c>
      <c r="V1537" s="6" t="str">
        <f t="shared" si="215"/>
        <v>Needs Check</v>
      </c>
    </row>
    <row r="1538" spans="1:22" x14ac:dyDescent="0.25">
      <c r="A1538" t="s">
        <v>23</v>
      </c>
      <c r="B1538" s="5">
        <v>45487</v>
      </c>
      <c r="C1538">
        <v>0</v>
      </c>
      <c r="D1538">
        <v>0</v>
      </c>
      <c r="E1538">
        <v>0</v>
      </c>
      <c r="F1538">
        <v>0</v>
      </c>
      <c r="H1538">
        <v>0</v>
      </c>
      <c r="I1538">
        <v>0</v>
      </c>
      <c r="J1538">
        <v>0</v>
      </c>
      <c r="K1538">
        <v>0</v>
      </c>
      <c r="L1538">
        <f t="shared" ref="L1538:L1561" si="216">COUNTIFS($A$2:$A$2000,A1538,$B$2:$B$2000,"&lt;="&amp;B1538)</f>
        <v>81</v>
      </c>
      <c r="M1538">
        <f t="shared" ref="M1538:M1561" si="217">SUMIFS($D$2:$D$1561, $A$2:$A$1561, A1538, $B$2:$B$1561, "&lt;=" &amp; B1538)</f>
        <v>917.9</v>
      </c>
      <c r="N1538">
        <f t="shared" ref="N1538:N1561" si="218">SUMIFS($I$2:$I$1561, $A$2:$A$1561, A1538, $B$2:$B$1561, "&lt;=" &amp; B1538, $D$2:$D$1561, "&gt;" &amp; 0)</f>
        <v>2</v>
      </c>
      <c r="O1538">
        <f>IFERROR(E1538 / VLOOKUP(A1538, Baselines!A:B, 2, FALSE) * 100, 0)</f>
        <v>0</v>
      </c>
      <c r="P1538" s="6">
        <f t="shared" ref="P1538:P1561" si="219">O1538 / MAX($O$2:$O$1561)</f>
        <v>0</v>
      </c>
      <c r="Q1538">
        <f t="shared" ref="Q1538:Q1561" si="220">MAX(0, MIN(100, 100*(1 - (M1538/10000))))</f>
        <v>90.820999999999998</v>
      </c>
      <c r="R1538" s="6">
        <f t="shared" ref="R1538:R1561" si="221">Q1538/100</f>
        <v>0.90820999999999996</v>
      </c>
      <c r="S1538">
        <f t="shared" si="213"/>
        <v>0.94</v>
      </c>
      <c r="T1538">
        <f>COUNTIF($A$2:$A1538,A1538)-1</f>
        <v>80</v>
      </c>
      <c r="U1538" s="6">
        <f t="shared" ref="U1538:U1561" si="222">MAX(0, MIN(1, R1538 * S1538 * P1538))</f>
        <v>0</v>
      </c>
      <c r="V1538" s="6" t="str">
        <f t="shared" ref="V1538:V1561" si="223">IF(U1538&gt;0.7,"Good",IF(U1538&gt;0.3,"Needs Check","Critical"))</f>
        <v>Critical</v>
      </c>
    </row>
    <row r="1539" spans="1:22" x14ac:dyDescent="0.25">
      <c r="A1539" t="s">
        <v>23</v>
      </c>
      <c r="B1539" s="5">
        <v>45494</v>
      </c>
      <c r="C1539">
        <v>6</v>
      </c>
      <c r="D1539">
        <v>34.799999999999997</v>
      </c>
      <c r="E1539">
        <v>17.5</v>
      </c>
      <c r="F1539">
        <v>0</v>
      </c>
      <c r="H1539">
        <v>0</v>
      </c>
      <c r="I1539">
        <v>0</v>
      </c>
      <c r="J1539">
        <v>0</v>
      </c>
      <c r="K1539">
        <v>312.07</v>
      </c>
      <c r="L1539">
        <f t="shared" si="216"/>
        <v>82</v>
      </c>
      <c r="M1539">
        <f t="shared" si="217"/>
        <v>952.69999999999993</v>
      </c>
      <c r="N1539">
        <f t="shared" si="218"/>
        <v>2</v>
      </c>
      <c r="O1539">
        <f>IFERROR(E1539 / VLOOKUP(A1539, Baselines!A:B, 2, FALSE) * 100, 0)</f>
        <v>55.773473890659474</v>
      </c>
      <c r="P1539" s="6">
        <f t="shared" si="219"/>
        <v>0.30824809815240994</v>
      </c>
      <c r="Q1539">
        <f t="shared" si="220"/>
        <v>90.472999999999999</v>
      </c>
      <c r="R1539" s="6">
        <f t="shared" si="221"/>
        <v>0.90473000000000003</v>
      </c>
      <c r="S1539">
        <f t="shared" si="213"/>
        <v>0.94</v>
      </c>
      <c r="T1539">
        <f>COUNTIF($A$2:$A1539,A1539)-1</f>
        <v>81</v>
      </c>
      <c r="U1539" s="6">
        <f t="shared" si="222"/>
        <v>0.26214842373094405</v>
      </c>
      <c r="V1539" s="6" t="str">
        <f t="shared" si="223"/>
        <v>Critical</v>
      </c>
    </row>
    <row r="1540" spans="1:22" x14ac:dyDescent="0.25">
      <c r="A1540" t="s">
        <v>23</v>
      </c>
      <c r="B1540" s="5">
        <v>45501</v>
      </c>
      <c r="C1540">
        <v>2</v>
      </c>
      <c r="D1540">
        <v>11.6</v>
      </c>
      <c r="E1540">
        <v>47</v>
      </c>
      <c r="F1540">
        <v>1</v>
      </c>
      <c r="G1540" t="s">
        <v>26</v>
      </c>
      <c r="H1540">
        <v>876.12</v>
      </c>
      <c r="I1540">
        <v>0</v>
      </c>
      <c r="J1540">
        <v>0</v>
      </c>
      <c r="K1540">
        <v>72.790000000000006</v>
      </c>
      <c r="L1540">
        <f t="shared" si="216"/>
        <v>83</v>
      </c>
      <c r="M1540">
        <f t="shared" si="217"/>
        <v>964.3</v>
      </c>
      <c r="N1540">
        <f t="shared" si="218"/>
        <v>2</v>
      </c>
      <c r="O1540">
        <f>IFERROR(E1540 / VLOOKUP(A1540, Baselines!A:B, 2, FALSE) * 100, 0)</f>
        <v>149.79161559205687</v>
      </c>
      <c r="P1540" s="6">
        <f t="shared" si="219"/>
        <v>0.82786632075218669</v>
      </c>
      <c r="Q1540">
        <f t="shared" si="220"/>
        <v>90.356999999999999</v>
      </c>
      <c r="R1540" s="6">
        <f t="shared" si="221"/>
        <v>0.90356999999999998</v>
      </c>
      <c r="S1540">
        <f t="shared" ref="S1540:S1561" si="224">MAX(0, 1 - 0.03 * N1540)</f>
        <v>0.94</v>
      </c>
      <c r="T1540">
        <f>COUNTIF($A$2:$A1540,A1540)-1</f>
        <v>82</v>
      </c>
      <c r="U1540" s="6">
        <f t="shared" si="222"/>
        <v>0.70315306115553</v>
      </c>
      <c r="V1540" s="6" t="str">
        <f t="shared" si="223"/>
        <v>Good</v>
      </c>
    </row>
    <row r="1541" spans="1:22" x14ac:dyDescent="0.25">
      <c r="A1541" t="s">
        <v>23</v>
      </c>
      <c r="B1541" s="5">
        <v>45508</v>
      </c>
      <c r="C1541">
        <v>0</v>
      </c>
      <c r="D1541">
        <v>0</v>
      </c>
      <c r="E1541">
        <v>0</v>
      </c>
      <c r="F1541">
        <v>0</v>
      </c>
      <c r="H1541">
        <v>0</v>
      </c>
      <c r="I1541">
        <v>1</v>
      </c>
      <c r="J1541">
        <v>7</v>
      </c>
      <c r="K1541">
        <v>0</v>
      </c>
      <c r="L1541">
        <f t="shared" si="216"/>
        <v>84</v>
      </c>
      <c r="M1541">
        <f t="shared" si="217"/>
        <v>964.3</v>
      </c>
      <c r="N1541">
        <f t="shared" si="218"/>
        <v>2</v>
      </c>
      <c r="O1541">
        <f>IFERROR(E1541 / VLOOKUP(A1541, Baselines!A:B, 2, FALSE) * 100, 0)</f>
        <v>0</v>
      </c>
      <c r="P1541" s="6">
        <f t="shared" si="219"/>
        <v>0</v>
      </c>
      <c r="Q1541">
        <f t="shared" si="220"/>
        <v>90.356999999999999</v>
      </c>
      <c r="R1541" s="6">
        <f t="shared" si="221"/>
        <v>0.90356999999999998</v>
      </c>
      <c r="S1541">
        <f t="shared" si="224"/>
        <v>0.94</v>
      </c>
      <c r="T1541">
        <f>COUNTIF($A$2:$A1541,A1541)-1</f>
        <v>83</v>
      </c>
      <c r="U1541" s="6">
        <f t="shared" si="222"/>
        <v>0</v>
      </c>
      <c r="V1541" s="6" t="str">
        <f t="shared" si="223"/>
        <v>Critical</v>
      </c>
    </row>
    <row r="1542" spans="1:22" x14ac:dyDescent="0.25">
      <c r="A1542" t="s">
        <v>23</v>
      </c>
      <c r="B1542" s="5">
        <v>45515</v>
      </c>
      <c r="C1542">
        <v>0</v>
      </c>
      <c r="D1542">
        <v>0</v>
      </c>
      <c r="E1542">
        <v>0</v>
      </c>
      <c r="F1542">
        <v>0</v>
      </c>
      <c r="H1542">
        <v>0</v>
      </c>
      <c r="I1542">
        <v>0</v>
      </c>
      <c r="J1542">
        <v>0</v>
      </c>
      <c r="K1542">
        <v>0</v>
      </c>
      <c r="L1542">
        <f t="shared" si="216"/>
        <v>85</v>
      </c>
      <c r="M1542">
        <f t="shared" si="217"/>
        <v>964.3</v>
      </c>
      <c r="N1542">
        <f t="shared" si="218"/>
        <v>2</v>
      </c>
      <c r="O1542">
        <f>IFERROR(E1542 / VLOOKUP(A1542, Baselines!A:B, 2, FALSE) * 100, 0)</f>
        <v>0</v>
      </c>
      <c r="P1542" s="6">
        <f t="shared" si="219"/>
        <v>0</v>
      </c>
      <c r="Q1542">
        <f t="shared" si="220"/>
        <v>90.356999999999999</v>
      </c>
      <c r="R1542" s="6">
        <f t="shared" si="221"/>
        <v>0.90356999999999998</v>
      </c>
      <c r="S1542">
        <f t="shared" si="224"/>
        <v>0.94</v>
      </c>
      <c r="T1542">
        <f>COUNTIF($A$2:$A1542,A1542)-1</f>
        <v>84</v>
      </c>
      <c r="U1542" s="6">
        <f t="shared" si="222"/>
        <v>0</v>
      </c>
      <c r="V1542" s="6" t="str">
        <f t="shared" si="223"/>
        <v>Critical</v>
      </c>
    </row>
    <row r="1543" spans="1:22" x14ac:dyDescent="0.25">
      <c r="A1543" t="s">
        <v>23</v>
      </c>
      <c r="B1543" s="5">
        <v>45522</v>
      </c>
      <c r="C1543">
        <v>3</v>
      </c>
      <c r="D1543">
        <v>4.1999999999999993</v>
      </c>
      <c r="E1543">
        <v>24.8</v>
      </c>
      <c r="F1543">
        <v>0</v>
      </c>
      <c r="H1543">
        <v>0</v>
      </c>
      <c r="I1543">
        <v>0</v>
      </c>
      <c r="J1543">
        <v>0</v>
      </c>
      <c r="K1543">
        <v>61.52</v>
      </c>
      <c r="L1543">
        <f t="shared" si="216"/>
        <v>86</v>
      </c>
      <c r="M1543">
        <f t="shared" si="217"/>
        <v>968.5</v>
      </c>
      <c r="N1543">
        <f t="shared" si="218"/>
        <v>2</v>
      </c>
      <c r="O1543">
        <f>IFERROR(E1543 / VLOOKUP(A1543, Baselines!A:B, 2, FALSE) * 100, 0)</f>
        <v>79.038980142191718</v>
      </c>
      <c r="P1543" s="6">
        <f t="shared" si="219"/>
        <v>0.43683159052455811</v>
      </c>
      <c r="Q1543">
        <f t="shared" si="220"/>
        <v>90.314999999999998</v>
      </c>
      <c r="R1543" s="6">
        <f t="shared" si="221"/>
        <v>0.90315000000000001</v>
      </c>
      <c r="S1543">
        <f t="shared" si="224"/>
        <v>0.94</v>
      </c>
      <c r="T1543">
        <f>COUNTIF($A$2:$A1543,A1543)-1</f>
        <v>85</v>
      </c>
      <c r="U1543" s="6">
        <f t="shared" si="222"/>
        <v>0.37085298392331939</v>
      </c>
      <c r="V1543" s="6" t="str">
        <f t="shared" si="223"/>
        <v>Needs Check</v>
      </c>
    </row>
    <row r="1544" spans="1:22" x14ac:dyDescent="0.25">
      <c r="A1544" t="s">
        <v>23</v>
      </c>
      <c r="B1544" s="5">
        <v>45529</v>
      </c>
      <c r="C1544">
        <v>0</v>
      </c>
      <c r="D1544">
        <v>0</v>
      </c>
      <c r="E1544">
        <v>0</v>
      </c>
      <c r="F1544">
        <v>0</v>
      </c>
      <c r="H1544">
        <v>0</v>
      </c>
      <c r="I1544">
        <v>0</v>
      </c>
      <c r="J1544">
        <v>0</v>
      </c>
      <c r="K1544">
        <v>0</v>
      </c>
      <c r="L1544">
        <f t="shared" si="216"/>
        <v>87</v>
      </c>
      <c r="M1544">
        <f t="shared" si="217"/>
        <v>968.5</v>
      </c>
      <c r="N1544">
        <f t="shared" si="218"/>
        <v>2</v>
      </c>
      <c r="O1544">
        <f>IFERROR(E1544 / VLOOKUP(A1544, Baselines!A:B, 2, FALSE) * 100, 0)</f>
        <v>0</v>
      </c>
      <c r="P1544" s="6">
        <f t="shared" si="219"/>
        <v>0</v>
      </c>
      <c r="Q1544">
        <f t="shared" si="220"/>
        <v>90.314999999999998</v>
      </c>
      <c r="R1544" s="6">
        <f t="shared" si="221"/>
        <v>0.90315000000000001</v>
      </c>
      <c r="S1544">
        <f t="shared" si="224"/>
        <v>0.94</v>
      </c>
      <c r="T1544">
        <f>COUNTIF($A$2:$A1544,A1544)-1</f>
        <v>86</v>
      </c>
      <c r="U1544" s="6">
        <f t="shared" si="222"/>
        <v>0</v>
      </c>
      <c r="V1544" s="6" t="str">
        <f t="shared" si="223"/>
        <v>Critical</v>
      </c>
    </row>
    <row r="1545" spans="1:22" x14ac:dyDescent="0.25">
      <c r="A1545" t="s">
        <v>23</v>
      </c>
      <c r="B1545" s="5">
        <v>45536</v>
      </c>
      <c r="C1545">
        <v>2</v>
      </c>
      <c r="D1545">
        <v>9.1999999999999993</v>
      </c>
      <c r="E1545">
        <v>31.8</v>
      </c>
      <c r="F1545">
        <v>0</v>
      </c>
      <c r="H1545">
        <v>0</v>
      </c>
      <c r="I1545">
        <v>0</v>
      </c>
      <c r="J1545">
        <v>0</v>
      </c>
      <c r="K1545">
        <v>147.47999999999999</v>
      </c>
      <c r="L1545">
        <f t="shared" si="216"/>
        <v>88</v>
      </c>
      <c r="M1545">
        <f t="shared" si="217"/>
        <v>977.7</v>
      </c>
      <c r="N1545">
        <f t="shared" si="218"/>
        <v>2</v>
      </c>
      <c r="O1545">
        <f>IFERROR(E1545 / VLOOKUP(A1545, Baselines!A:B, 2, FALSE) * 100, 0)</f>
        <v>101.34836969845551</v>
      </c>
      <c r="P1545" s="6">
        <f t="shared" si="219"/>
        <v>0.56013082978552209</v>
      </c>
      <c r="Q1545">
        <f t="shared" si="220"/>
        <v>90.222999999999999</v>
      </c>
      <c r="R1545" s="6">
        <f t="shared" si="221"/>
        <v>0.90222999999999998</v>
      </c>
      <c r="S1545">
        <f t="shared" si="224"/>
        <v>0.94</v>
      </c>
      <c r="T1545">
        <f>COUNTIF($A$2:$A1545,A1545)-1</f>
        <v>87</v>
      </c>
      <c r="U1545" s="6">
        <f t="shared" si="222"/>
        <v>0.47504482824394806</v>
      </c>
      <c r="V1545" s="6" t="str">
        <f t="shared" si="223"/>
        <v>Needs Check</v>
      </c>
    </row>
    <row r="1546" spans="1:22" x14ac:dyDescent="0.25">
      <c r="A1546" t="s">
        <v>23</v>
      </c>
      <c r="B1546" s="5">
        <v>45543</v>
      </c>
      <c r="C1546">
        <v>7</v>
      </c>
      <c r="D1546">
        <v>9.1</v>
      </c>
      <c r="E1546">
        <v>25.6</v>
      </c>
      <c r="F1546">
        <v>0</v>
      </c>
      <c r="H1546">
        <v>0</v>
      </c>
      <c r="I1546">
        <v>0</v>
      </c>
      <c r="J1546">
        <v>0</v>
      </c>
      <c r="K1546">
        <v>101.04</v>
      </c>
      <c r="L1546">
        <f t="shared" si="216"/>
        <v>89</v>
      </c>
      <c r="M1546">
        <f t="shared" si="217"/>
        <v>986.80000000000007</v>
      </c>
      <c r="N1546">
        <f t="shared" si="218"/>
        <v>2</v>
      </c>
      <c r="O1546">
        <f>IFERROR(E1546 / VLOOKUP(A1546, Baselines!A:B, 2, FALSE) * 100, 0)</f>
        <v>81.588624662907577</v>
      </c>
      <c r="P1546" s="6">
        <f t="shared" si="219"/>
        <v>0.45092293215438256</v>
      </c>
      <c r="Q1546">
        <f t="shared" si="220"/>
        <v>90.132000000000005</v>
      </c>
      <c r="R1546" s="6">
        <f t="shared" si="221"/>
        <v>0.90132000000000001</v>
      </c>
      <c r="S1546">
        <f t="shared" si="224"/>
        <v>0.94</v>
      </c>
      <c r="T1546">
        <f>COUNTIF($A$2:$A1546,A1546)-1</f>
        <v>88</v>
      </c>
      <c r="U1546" s="6">
        <f t="shared" si="222"/>
        <v>0.3820403057768248</v>
      </c>
      <c r="V1546" s="6" t="str">
        <f t="shared" si="223"/>
        <v>Needs Check</v>
      </c>
    </row>
    <row r="1547" spans="1:22" x14ac:dyDescent="0.25">
      <c r="A1547" t="s">
        <v>23</v>
      </c>
      <c r="B1547" s="5">
        <v>45550</v>
      </c>
      <c r="C1547">
        <v>2</v>
      </c>
      <c r="D1547">
        <v>3</v>
      </c>
      <c r="E1547">
        <v>13.1</v>
      </c>
      <c r="F1547">
        <v>0</v>
      </c>
      <c r="H1547">
        <v>0</v>
      </c>
      <c r="I1547">
        <v>0</v>
      </c>
      <c r="J1547">
        <v>0</v>
      </c>
      <c r="K1547">
        <v>21.49</v>
      </c>
      <c r="L1547">
        <f t="shared" si="216"/>
        <v>90</v>
      </c>
      <c r="M1547">
        <f t="shared" si="217"/>
        <v>989.80000000000007</v>
      </c>
      <c r="N1547">
        <f t="shared" si="218"/>
        <v>2</v>
      </c>
      <c r="O1547">
        <f>IFERROR(E1547 / VLOOKUP(A1547, Baselines!A:B, 2, FALSE) * 100, 0)</f>
        <v>41.750429026722237</v>
      </c>
      <c r="P1547" s="6">
        <f t="shared" si="219"/>
        <v>0.23074571918837544</v>
      </c>
      <c r="Q1547">
        <f t="shared" si="220"/>
        <v>90.10199999999999</v>
      </c>
      <c r="R1547" s="6">
        <f t="shared" si="221"/>
        <v>0.90101999999999993</v>
      </c>
      <c r="S1547">
        <f t="shared" si="224"/>
        <v>0.94</v>
      </c>
      <c r="T1547">
        <f>COUNTIF($A$2:$A1547,A1547)-1</f>
        <v>89</v>
      </c>
      <c r="U1547" s="6">
        <f t="shared" si="222"/>
        <v>0.19543211742892341</v>
      </c>
      <c r="V1547" s="6" t="str">
        <f t="shared" si="223"/>
        <v>Critical</v>
      </c>
    </row>
    <row r="1548" spans="1:22" x14ac:dyDescent="0.25">
      <c r="A1548" t="s">
        <v>23</v>
      </c>
      <c r="B1548" s="5">
        <v>45557</v>
      </c>
      <c r="C1548">
        <v>4</v>
      </c>
      <c r="D1548">
        <v>2.4</v>
      </c>
      <c r="E1548">
        <v>43.3</v>
      </c>
      <c r="F1548">
        <v>0</v>
      </c>
      <c r="H1548">
        <v>0</v>
      </c>
      <c r="I1548">
        <v>0</v>
      </c>
      <c r="J1548">
        <v>0</v>
      </c>
      <c r="K1548">
        <v>18.21</v>
      </c>
      <c r="L1548">
        <f t="shared" si="216"/>
        <v>91</v>
      </c>
      <c r="M1548">
        <f t="shared" si="217"/>
        <v>992.2</v>
      </c>
      <c r="N1548">
        <f t="shared" si="218"/>
        <v>2</v>
      </c>
      <c r="O1548">
        <f>IFERROR(E1548 / VLOOKUP(A1548, Baselines!A:B, 2, FALSE) * 100, 0)</f>
        <v>137.99950968374603</v>
      </c>
      <c r="P1548" s="6">
        <f t="shared" si="219"/>
        <v>0.76269386571424869</v>
      </c>
      <c r="Q1548">
        <f t="shared" si="220"/>
        <v>90.078000000000003</v>
      </c>
      <c r="R1548" s="6">
        <f t="shared" si="221"/>
        <v>0.90078000000000003</v>
      </c>
      <c r="S1548">
        <f t="shared" si="224"/>
        <v>0.94</v>
      </c>
      <c r="T1548">
        <f>COUNTIF($A$2:$A1548,A1548)-1</f>
        <v>90</v>
      </c>
      <c r="U1548" s="6">
        <f t="shared" si="222"/>
        <v>0.64579821753659605</v>
      </c>
      <c r="V1548" s="6" t="str">
        <f t="shared" si="223"/>
        <v>Needs Check</v>
      </c>
    </row>
    <row r="1549" spans="1:22" x14ac:dyDescent="0.25">
      <c r="A1549" t="s">
        <v>23</v>
      </c>
      <c r="B1549" s="5">
        <v>45564</v>
      </c>
      <c r="C1549">
        <v>1</v>
      </c>
      <c r="D1549">
        <v>1.1000000000000001</v>
      </c>
      <c r="E1549">
        <v>43.1</v>
      </c>
      <c r="F1549">
        <v>1</v>
      </c>
      <c r="G1549" t="s">
        <v>26</v>
      </c>
      <c r="H1549">
        <v>374.93</v>
      </c>
      <c r="I1549">
        <v>0</v>
      </c>
      <c r="J1549">
        <v>0</v>
      </c>
      <c r="K1549">
        <v>7.14</v>
      </c>
      <c r="L1549">
        <f t="shared" si="216"/>
        <v>92</v>
      </c>
      <c r="M1549">
        <f t="shared" si="217"/>
        <v>993.30000000000007</v>
      </c>
      <c r="N1549">
        <f t="shared" si="218"/>
        <v>2</v>
      </c>
      <c r="O1549">
        <f>IFERROR(E1549 / VLOOKUP(A1549, Baselines!A:B, 2, FALSE) * 100, 0)</f>
        <v>137.36209855356705</v>
      </c>
      <c r="P1549" s="6">
        <f t="shared" si="219"/>
        <v>0.75917103030679245</v>
      </c>
      <c r="Q1549">
        <f t="shared" si="220"/>
        <v>90.066999999999993</v>
      </c>
      <c r="R1549" s="6">
        <f t="shared" si="221"/>
        <v>0.90066999999999997</v>
      </c>
      <c r="S1549">
        <f t="shared" si="224"/>
        <v>0.94</v>
      </c>
      <c r="T1549">
        <f>COUNTIF($A$2:$A1549,A1549)-1</f>
        <v>91</v>
      </c>
      <c r="U1549" s="6">
        <f t="shared" si="222"/>
        <v>0.64273681755443357</v>
      </c>
      <c r="V1549" s="6" t="str">
        <f t="shared" si="223"/>
        <v>Needs Check</v>
      </c>
    </row>
    <row r="1550" spans="1:22" x14ac:dyDescent="0.25">
      <c r="A1550" t="s">
        <v>23</v>
      </c>
      <c r="B1550" s="5">
        <v>45571</v>
      </c>
      <c r="C1550">
        <v>6</v>
      </c>
      <c r="D1550">
        <v>10.199999999999999</v>
      </c>
      <c r="E1550">
        <v>29</v>
      </c>
      <c r="F1550">
        <v>0</v>
      </c>
      <c r="H1550">
        <v>0</v>
      </c>
      <c r="I1550">
        <v>0</v>
      </c>
      <c r="J1550">
        <v>0</v>
      </c>
      <c r="K1550">
        <v>157.25</v>
      </c>
      <c r="L1550">
        <f t="shared" si="216"/>
        <v>93</v>
      </c>
      <c r="M1550">
        <f t="shared" si="217"/>
        <v>1003.5000000000001</v>
      </c>
      <c r="N1550">
        <f t="shared" si="218"/>
        <v>2</v>
      </c>
      <c r="O1550">
        <f>IFERROR(E1550 / VLOOKUP(A1550, Baselines!A:B, 2, FALSE) * 100, 0)</f>
        <v>92.424613875949987</v>
      </c>
      <c r="P1550" s="6">
        <f t="shared" si="219"/>
        <v>0.51081113408113643</v>
      </c>
      <c r="Q1550">
        <f t="shared" si="220"/>
        <v>89.964999999999989</v>
      </c>
      <c r="R1550" s="6">
        <f t="shared" si="221"/>
        <v>0.89964999999999984</v>
      </c>
      <c r="S1550">
        <f t="shared" si="224"/>
        <v>0.94</v>
      </c>
      <c r="T1550">
        <f>COUNTIF($A$2:$A1550,A1550)-1</f>
        <v>92</v>
      </c>
      <c r="U1550" s="6">
        <f t="shared" si="222"/>
        <v>0.43197816256952865</v>
      </c>
      <c r="V1550" s="6" t="str">
        <f t="shared" si="223"/>
        <v>Needs Check</v>
      </c>
    </row>
    <row r="1551" spans="1:22" x14ac:dyDescent="0.25">
      <c r="A1551" t="s">
        <v>23</v>
      </c>
      <c r="B1551" s="5">
        <v>45578</v>
      </c>
      <c r="C1551">
        <v>2</v>
      </c>
      <c r="D1551">
        <v>1.6</v>
      </c>
      <c r="E1551">
        <v>47.2</v>
      </c>
      <c r="F1551">
        <v>0</v>
      </c>
      <c r="H1551">
        <v>0</v>
      </c>
      <c r="I1551">
        <v>1</v>
      </c>
      <c r="J1551">
        <v>3</v>
      </c>
      <c r="K1551">
        <v>26.71</v>
      </c>
      <c r="L1551">
        <f t="shared" si="216"/>
        <v>94</v>
      </c>
      <c r="M1551">
        <f t="shared" si="217"/>
        <v>1005.1000000000001</v>
      </c>
      <c r="N1551">
        <f t="shared" si="218"/>
        <v>3</v>
      </c>
      <c r="O1551">
        <f>IFERROR(E1551 / VLOOKUP(A1551, Baselines!A:B, 2, FALSE) * 100, 0)</f>
        <v>150.42902672223585</v>
      </c>
      <c r="P1551" s="6">
        <f t="shared" si="219"/>
        <v>0.83138915615964282</v>
      </c>
      <c r="Q1551">
        <f t="shared" si="220"/>
        <v>89.948999999999998</v>
      </c>
      <c r="R1551" s="6">
        <f t="shared" si="221"/>
        <v>0.89949000000000001</v>
      </c>
      <c r="S1551">
        <f t="shared" si="224"/>
        <v>0.91</v>
      </c>
      <c r="T1551">
        <f>COUNTIF($A$2:$A1551,A1551)-1</f>
        <v>93</v>
      </c>
      <c r="U1551" s="6">
        <f t="shared" si="222"/>
        <v>0.68052187118737384</v>
      </c>
      <c r="V1551" s="6" t="str">
        <f t="shared" si="223"/>
        <v>Needs Check</v>
      </c>
    </row>
    <row r="1552" spans="1:22" x14ac:dyDescent="0.25">
      <c r="A1552" t="s">
        <v>23</v>
      </c>
      <c r="B1552" s="5">
        <v>45585</v>
      </c>
      <c r="C1552">
        <v>3</v>
      </c>
      <c r="D1552">
        <v>8.1000000000000014</v>
      </c>
      <c r="E1552">
        <v>42.1</v>
      </c>
      <c r="F1552">
        <v>0</v>
      </c>
      <c r="H1552">
        <v>0</v>
      </c>
      <c r="I1552">
        <v>0</v>
      </c>
      <c r="J1552">
        <v>0</v>
      </c>
      <c r="K1552">
        <v>84.29</v>
      </c>
      <c r="L1552">
        <f t="shared" si="216"/>
        <v>95</v>
      </c>
      <c r="M1552">
        <f t="shared" si="217"/>
        <v>1013.2000000000002</v>
      </c>
      <c r="N1552">
        <f t="shared" si="218"/>
        <v>3</v>
      </c>
      <c r="O1552">
        <f>IFERROR(E1552 / VLOOKUP(A1552, Baselines!A:B, 2, FALSE) * 100, 0)</f>
        <v>134.17504290267223</v>
      </c>
      <c r="P1552" s="6">
        <f t="shared" si="219"/>
        <v>0.74155685326951193</v>
      </c>
      <c r="Q1552">
        <f t="shared" si="220"/>
        <v>89.867999999999995</v>
      </c>
      <c r="R1552" s="6">
        <f t="shared" si="221"/>
        <v>0.89867999999999992</v>
      </c>
      <c r="S1552">
        <f t="shared" si="224"/>
        <v>0.91</v>
      </c>
      <c r="T1552">
        <f>COUNTIF($A$2:$A1552,A1552)-1</f>
        <v>94</v>
      </c>
      <c r="U1552" s="6">
        <f t="shared" si="222"/>
        <v>0.60644430473558286</v>
      </c>
      <c r="V1552" s="6" t="str">
        <f t="shared" si="223"/>
        <v>Needs Check</v>
      </c>
    </row>
    <row r="1553" spans="1:22" x14ac:dyDescent="0.25">
      <c r="A1553" t="s">
        <v>23</v>
      </c>
      <c r="B1553" s="5">
        <v>45592</v>
      </c>
      <c r="C1553">
        <v>6</v>
      </c>
      <c r="D1553">
        <v>34.799999999999997</v>
      </c>
      <c r="E1553">
        <v>33.299999999999997</v>
      </c>
      <c r="F1553">
        <v>1</v>
      </c>
      <c r="G1553" t="s">
        <v>25</v>
      </c>
      <c r="H1553">
        <v>528.22</v>
      </c>
      <c r="I1553">
        <v>0</v>
      </c>
      <c r="J1553">
        <v>0</v>
      </c>
      <c r="K1553">
        <v>205.28</v>
      </c>
      <c r="L1553">
        <f t="shared" si="216"/>
        <v>96</v>
      </c>
      <c r="M1553">
        <f t="shared" si="217"/>
        <v>1048.0000000000002</v>
      </c>
      <c r="N1553">
        <f t="shared" si="218"/>
        <v>3</v>
      </c>
      <c r="O1553">
        <f>IFERROR(E1553 / VLOOKUP(A1553, Baselines!A:B, 2, FALSE) * 100, 0)</f>
        <v>106.12895317479773</v>
      </c>
      <c r="P1553" s="6">
        <f t="shared" si="219"/>
        <v>0.58655209534144281</v>
      </c>
      <c r="Q1553">
        <f t="shared" si="220"/>
        <v>89.52</v>
      </c>
      <c r="R1553" s="6">
        <f t="shared" si="221"/>
        <v>0.8952</v>
      </c>
      <c r="S1553">
        <f t="shared" si="224"/>
        <v>0.91</v>
      </c>
      <c r="T1553">
        <f>COUNTIF($A$2:$A1553,A1553)-1</f>
        <v>95</v>
      </c>
      <c r="U1553" s="6">
        <f t="shared" si="222"/>
        <v>0.47782410653219026</v>
      </c>
      <c r="V1553" s="6" t="str">
        <f t="shared" si="223"/>
        <v>Needs Check</v>
      </c>
    </row>
    <row r="1554" spans="1:22" x14ac:dyDescent="0.25">
      <c r="A1554" t="s">
        <v>23</v>
      </c>
      <c r="B1554" s="5">
        <v>45599</v>
      </c>
      <c r="C1554">
        <v>7</v>
      </c>
      <c r="D1554">
        <v>12.6</v>
      </c>
      <c r="E1554">
        <v>23.3</v>
      </c>
      <c r="F1554">
        <v>0</v>
      </c>
      <c r="H1554">
        <v>0</v>
      </c>
      <c r="I1554">
        <v>0</v>
      </c>
      <c r="J1554">
        <v>0</v>
      </c>
      <c r="K1554">
        <v>67.91</v>
      </c>
      <c r="L1554">
        <f t="shared" si="216"/>
        <v>97</v>
      </c>
      <c r="M1554">
        <f t="shared" si="217"/>
        <v>1060.6000000000001</v>
      </c>
      <c r="N1554">
        <f t="shared" si="218"/>
        <v>3</v>
      </c>
      <c r="O1554">
        <f>IFERROR(E1554 / VLOOKUP(A1554, Baselines!A:B, 2, FALSE) * 100, 0)</f>
        <v>74.258396665849475</v>
      </c>
      <c r="P1554" s="6">
        <f t="shared" si="219"/>
        <v>0.41041032496863727</v>
      </c>
      <c r="Q1554">
        <f t="shared" si="220"/>
        <v>89.393999999999991</v>
      </c>
      <c r="R1554" s="6">
        <f t="shared" si="221"/>
        <v>0.89393999999999996</v>
      </c>
      <c r="S1554">
        <f t="shared" si="224"/>
        <v>0.91</v>
      </c>
      <c r="T1554">
        <f>COUNTIF($A$2:$A1554,A1554)-1</f>
        <v>96</v>
      </c>
      <c r="U1554" s="6">
        <f t="shared" si="222"/>
        <v>0.33386280737124191</v>
      </c>
      <c r="V1554" s="6" t="str">
        <f t="shared" si="223"/>
        <v>Needs Check</v>
      </c>
    </row>
    <row r="1555" spans="1:22" x14ac:dyDescent="0.25">
      <c r="A1555" t="s">
        <v>23</v>
      </c>
      <c r="B1555" s="5">
        <v>45606</v>
      </c>
      <c r="C1555">
        <v>7</v>
      </c>
      <c r="D1555">
        <v>11.9</v>
      </c>
      <c r="E1555">
        <v>28.5</v>
      </c>
      <c r="F1555">
        <v>0</v>
      </c>
      <c r="H1555">
        <v>0</v>
      </c>
      <c r="I1555">
        <v>0</v>
      </c>
      <c r="J1555">
        <v>0</v>
      </c>
      <c r="K1555">
        <v>176.3</v>
      </c>
      <c r="L1555">
        <f t="shared" si="216"/>
        <v>98</v>
      </c>
      <c r="M1555">
        <f t="shared" si="217"/>
        <v>1072.5000000000002</v>
      </c>
      <c r="N1555">
        <f t="shared" si="218"/>
        <v>3</v>
      </c>
      <c r="O1555">
        <f>IFERROR(E1555 / VLOOKUP(A1555, Baselines!A:B, 2, FALSE) * 100, 0)</f>
        <v>90.831086050502577</v>
      </c>
      <c r="P1555" s="6">
        <f t="shared" si="219"/>
        <v>0.50200404556249623</v>
      </c>
      <c r="Q1555">
        <f t="shared" si="220"/>
        <v>89.274999999999991</v>
      </c>
      <c r="R1555" s="6">
        <f t="shared" si="221"/>
        <v>0.89274999999999993</v>
      </c>
      <c r="S1555">
        <f t="shared" si="224"/>
        <v>0.91</v>
      </c>
      <c r="T1555">
        <f>COUNTIF($A$2:$A1555,A1555)-1</f>
        <v>97</v>
      </c>
      <c r="U1555" s="6">
        <f t="shared" si="222"/>
        <v>0.40782934162508577</v>
      </c>
      <c r="V1555" s="6" t="str">
        <f t="shared" si="223"/>
        <v>Needs Check</v>
      </c>
    </row>
    <row r="1556" spans="1:22" x14ac:dyDescent="0.25">
      <c r="A1556" t="s">
        <v>23</v>
      </c>
      <c r="B1556" s="5">
        <v>45613</v>
      </c>
      <c r="C1556">
        <v>2</v>
      </c>
      <c r="D1556">
        <v>2.8</v>
      </c>
      <c r="E1556">
        <v>14.4</v>
      </c>
      <c r="F1556">
        <v>0</v>
      </c>
      <c r="H1556">
        <v>0</v>
      </c>
      <c r="I1556">
        <v>0</v>
      </c>
      <c r="J1556">
        <v>0</v>
      </c>
      <c r="K1556">
        <v>15.73</v>
      </c>
      <c r="L1556">
        <f t="shared" si="216"/>
        <v>99</v>
      </c>
      <c r="M1556">
        <f t="shared" si="217"/>
        <v>1075.3000000000002</v>
      </c>
      <c r="N1556">
        <f t="shared" si="218"/>
        <v>3</v>
      </c>
      <c r="O1556">
        <f>IFERROR(E1556 / VLOOKUP(A1556, Baselines!A:B, 2, FALSE) * 100, 0)</f>
        <v>45.893601372885513</v>
      </c>
      <c r="P1556" s="6">
        <f t="shared" si="219"/>
        <v>0.25364414933684021</v>
      </c>
      <c r="Q1556">
        <f t="shared" si="220"/>
        <v>89.247</v>
      </c>
      <c r="R1556" s="6">
        <f t="shared" si="221"/>
        <v>0.89246999999999999</v>
      </c>
      <c r="S1556">
        <f t="shared" si="224"/>
        <v>0.91</v>
      </c>
      <c r="T1556">
        <f>COUNTIF($A$2:$A1556,A1556)-1</f>
        <v>98</v>
      </c>
      <c r="U1556" s="6">
        <f t="shared" si="222"/>
        <v>0.2059965125023713</v>
      </c>
      <c r="V1556" s="6" t="str">
        <f t="shared" si="223"/>
        <v>Critical</v>
      </c>
    </row>
    <row r="1557" spans="1:22" x14ac:dyDescent="0.25">
      <c r="A1557" t="s">
        <v>23</v>
      </c>
      <c r="B1557" s="5">
        <v>45620</v>
      </c>
      <c r="C1557">
        <v>7</v>
      </c>
      <c r="D1557">
        <v>37.799999999999997</v>
      </c>
      <c r="E1557">
        <v>36.200000000000003</v>
      </c>
      <c r="F1557">
        <v>0</v>
      </c>
      <c r="H1557">
        <v>0</v>
      </c>
      <c r="I1557">
        <v>0</v>
      </c>
      <c r="J1557">
        <v>0</v>
      </c>
      <c r="K1557">
        <v>203.15</v>
      </c>
      <c r="L1557">
        <f t="shared" si="216"/>
        <v>100</v>
      </c>
      <c r="M1557">
        <f t="shared" si="217"/>
        <v>1113.1000000000001</v>
      </c>
      <c r="N1557">
        <f t="shared" si="218"/>
        <v>3</v>
      </c>
      <c r="O1557">
        <f>IFERROR(E1557 / VLOOKUP(A1557, Baselines!A:B, 2, FALSE) * 100, 0)</f>
        <v>115.37141456239274</v>
      </c>
      <c r="P1557" s="6">
        <f t="shared" si="219"/>
        <v>0.63763320874955653</v>
      </c>
      <c r="Q1557">
        <f t="shared" si="220"/>
        <v>88.869</v>
      </c>
      <c r="R1557" s="6">
        <f t="shared" si="221"/>
        <v>0.88868999999999998</v>
      </c>
      <c r="S1557">
        <f t="shared" si="224"/>
        <v>0.91</v>
      </c>
      <c r="T1557">
        <f>COUNTIF($A$2:$A1557,A1557)-1</f>
        <v>99</v>
      </c>
      <c r="U1557" s="6">
        <f t="shared" si="222"/>
        <v>0.51565901321811547</v>
      </c>
      <c r="V1557" s="6" t="str">
        <f t="shared" si="223"/>
        <v>Needs Check</v>
      </c>
    </row>
    <row r="1558" spans="1:22" x14ac:dyDescent="0.25">
      <c r="A1558" t="s">
        <v>23</v>
      </c>
      <c r="B1558" s="5">
        <v>45627</v>
      </c>
      <c r="C1558">
        <v>4</v>
      </c>
      <c r="D1558">
        <v>8.8000000000000007</v>
      </c>
      <c r="E1558">
        <v>46.9</v>
      </c>
      <c r="F1558">
        <v>0</v>
      </c>
      <c r="H1558">
        <v>0</v>
      </c>
      <c r="I1558">
        <v>0</v>
      </c>
      <c r="J1558">
        <v>0</v>
      </c>
      <c r="K1558">
        <v>148.59</v>
      </c>
      <c r="L1558">
        <f t="shared" si="216"/>
        <v>101</v>
      </c>
      <c r="M1558">
        <f t="shared" si="217"/>
        <v>1121.9000000000001</v>
      </c>
      <c r="N1558">
        <f t="shared" si="218"/>
        <v>3</v>
      </c>
      <c r="O1558">
        <f>IFERROR(E1558 / VLOOKUP(A1558, Baselines!A:B, 2, FALSE) * 100, 0)</f>
        <v>149.47291002696738</v>
      </c>
      <c r="P1558" s="6">
        <f t="shared" si="219"/>
        <v>0.82610490304845863</v>
      </c>
      <c r="Q1558">
        <f t="shared" si="220"/>
        <v>88.781000000000006</v>
      </c>
      <c r="R1558" s="6">
        <f t="shared" si="221"/>
        <v>0.8878100000000001</v>
      </c>
      <c r="S1558">
        <f t="shared" si="224"/>
        <v>0.91</v>
      </c>
      <c r="T1558">
        <f>COUNTIF($A$2:$A1558,A1558)-1</f>
        <v>100</v>
      </c>
      <c r="U1558" s="6">
        <f t="shared" si="222"/>
        <v>0.66741601651766147</v>
      </c>
      <c r="V1558" s="6" t="str">
        <f t="shared" si="223"/>
        <v>Needs Check</v>
      </c>
    </row>
    <row r="1559" spans="1:22" x14ac:dyDescent="0.25">
      <c r="A1559" t="s">
        <v>23</v>
      </c>
      <c r="B1559" s="5">
        <v>45634</v>
      </c>
      <c r="C1559">
        <v>7</v>
      </c>
      <c r="D1559">
        <v>7.7000000000000011</v>
      </c>
      <c r="E1559">
        <v>16.7</v>
      </c>
      <c r="F1559">
        <v>0</v>
      </c>
      <c r="H1559">
        <v>0</v>
      </c>
      <c r="I1559">
        <v>0</v>
      </c>
      <c r="J1559">
        <v>0</v>
      </c>
      <c r="K1559">
        <v>93.24</v>
      </c>
      <c r="L1559">
        <f t="shared" si="216"/>
        <v>102</v>
      </c>
      <c r="M1559">
        <f t="shared" si="217"/>
        <v>1129.6000000000001</v>
      </c>
      <c r="N1559">
        <f t="shared" si="218"/>
        <v>3</v>
      </c>
      <c r="O1559">
        <f>IFERROR(E1559 / VLOOKUP(A1559, Baselines!A:B, 2, FALSE) * 100, 0)</f>
        <v>53.223829369943608</v>
      </c>
      <c r="P1559" s="6">
        <f t="shared" si="219"/>
        <v>0.29415675652258544</v>
      </c>
      <c r="Q1559">
        <f t="shared" si="220"/>
        <v>88.703999999999994</v>
      </c>
      <c r="R1559" s="6">
        <f t="shared" si="221"/>
        <v>0.88703999999999994</v>
      </c>
      <c r="S1559">
        <f t="shared" si="224"/>
        <v>0.91</v>
      </c>
      <c r="T1559">
        <f>COUNTIF($A$2:$A1559,A1559)-1</f>
        <v>101</v>
      </c>
      <c r="U1559" s="6">
        <f t="shared" si="222"/>
        <v>0.23744521646827271</v>
      </c>
      <c r="V1559" s="6" t="str">
        <f t="shared" si="223"/>
        <v>Critical</v>
      </c>
    </row>
    <row r="1560" spans="1:22" x14ac:dyDescent="0.25">
      <c r="A1560" t="s">
        <v>23</v>
      </c>
      <c r="B1560" s="5">
        <v>45641</v>
      </c>
      <c r="C1560">
        <v>0</v>
      </c>
      <c r="D1560">
        <v>0</v>
      </c>
      <c r="E1560">
        <v>0</v>
      </c>
      <c r="F1560">
        <v>0</v>
      </c>
      <c r="H1560">
        <v>0</v>
      </c>
      <c r="I1560">
        <v>0</v>
      </c>
      <c r="J1560">
        <v>0</v>
      </c>
      <c r="K1560">
        <v>0</v>
      </c>
      <c r="L1560">
        <f t="shared" si="216"/>
        <v>103</v>
      </c>
      <c r="M1560">
        <f t="shared" si="217"/>
        <v>1129.6000000000001</v>
      </c>
      <c r="N1560">
        <f t="shared" si="218"/>
        <v>3</v>
      </c>
      <c r="O1560">
        <f>IFERROR(E1560 / VLOOKUP(A1560, Baselines!A:B, 2, FALSE) * 100, 0)</f>
        <v>0</v>
      </c>
      <c r="P1560" s="6">
        <f t="shared" si="219"/>
        <v>0</v>
      </c>
      <c r="Q1560">
        <f t="shared" si="220"/>
        <v>88.703999999999994</v>
      </c>
      <c r="R1560" s="6">
        <f t="shared" si="221"/>
        <v>0.88703999999999994</v>
      </c>
      <c r="S1560">
        <f t="shared" si="224"/>
        <v>0.91</v>
      </c>
      <c r="T1560">
        <f>COUNTIF($A$2:$A1560,A1560)-1</f>
        <v>102</v>
      </c>
      <c r="U1560" s="6">
        <f t="shared" si="222"/>
        <v>0</v>
      </c>
      <c r="V1560" s="6" t="str">
        <f t="shared" si="223"/>
        <v>Critical</v>
      </c>
    </row>
    <row r="1561" spans="1:22" x14ac:dyDescent="0.25">
      <c r="A1561" t="s">
        <v>23</v>
      </c>
      <c r="B1561" s="5">
        <v>45648</v>
      </c>
      <c r="C1561">
        <v>3</v>
      </c>
      <c r="D1561">
        <v>14.1</v>
      </c>
      <c r="E1561">
        <v>21.7</v>
      </c>
      <c r="F1561">
        <v>0</v>
      </c>
      <c r="H1561">
        <v>0</v>
      </c>
      <c r="I1561">
        <v>0</v>
      </c>
      <c r="J1561">
        <v>0</v>
      </c>
      <c r="K1561">
        <v>109.35</v>
      </c>
      <c r="L1561">
        <f t="shared" si="216"/>
        <v>104</v>
      </c>
      <c r="M1561">
        <f t="shared" si="217"/>
        <v>1143.7</v>
      </c>
      <c r="N1561">
        <f t="shared" si="218"/>
        <v>3</v>
      </c>
      <c r="O1561">
        <f>IFERROR(E1561 / VLOOKUP(A1561, Baselines!A:B, 2, FALSE) * 100, 0)</f>
        <v>69.159107624417743</v>
      </c>
      <c r="P1561" s="6">
        <f t="shared" si="219"/>
        <v>0.38222764170898832</v>
      </c>
      <c r="Q1561">
        <f t="shared" si="220"/>
        <v>88.563000000000002</v>
      </c>
      <c r="R1561" s="6">
        <f t="shared" si="221"/>
        <v>0.88563000000000003</v>
      </c>
      <c r="S1561">
        <f t="shared" si="224"/>
        <v>0.91</v>
      </c>
      <c r="T1561">
        <f>COUNTIF($A$2:$A1561,A1561)-1</f>
        <v>103</v>
      </c>
      <c r="U1561" s="6">
        <f t="shared" si="222"/>
        <v>0.30804616235732551</v>
      </c>
      <c r="V1561" s="6" t="str">
        <f t="shared" si="223"/>
        <v>Needs Check</v>
      </c>
    </row>
  </sheetData>
  <conditionalFormatting sqref="V1:V1561">
    <cfRule type="containsText" dxfId="11" priority="1" operator="containsText" text="Needs Check">
      <formula>NOT(ISERROR(SEARCH("Needs Check",V1)))</formula>
    </cfRule>
    <cfRule type="containsText" dxfId="10" priority="2" operator="containsText" text="Critical">
      <formula>NOT(ISERROR(SEARCH("Critical",V1)))</formula>
    </cfRule>
    <cfRule type="containsText" dxfId="9" priority="3" operator="containsText" text="Good">
      <formula>NOT(ISERROR(SEARCH("Good",V1)))</formula>
    </cfRule>
    <cfRule type="colorScale" priority="6">
      <colorScale>
        <cfvo type="min"/>
        <cfvo type="percentile" val="50"/>
        <cfvo type="max"/>
        <color rgb="FF63BE7B"/>
        <color rgb="FFFFEB84"/>
        <color rgb="FFF8696B"/>
      </colorScale>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3EBDE-EEA4-46AA-AA87-C819F29DD299}">
  <dimension ref="A3:H31"/>
  <sheetViews>
    <sheetView tabSelected="1" topLeftCell="A3" zoomScaleNormal="100" workbookViewId="0">
      <selection activeCell="S8" sqref="S8"/>
    </sheetView>
  </sheetViews>
  <sheetFormatPr defaultRowHeight="15" x14ac:dyDescent="0.25"/>
  <cols>
    <col min="1" max="1" width="20.85546875" bestFit="1" customWidth="1"/>
    <col min="2" max="2" width="16.28515625" bestFit="1" customWidth="1"/>
    <col min="3" max="3" width="11.28515625" bestFit="1" customWidth="1"/>
    <col min="4" max="4" width="13.140625" bestFit="1" customWidth="1"/>
    <col min="5" max="5" width="18.5703125" bestFit="1" customWidth="1"/>
    <col min="6" max="6" width="7.140625" bestFit="1" customWidth="1"/>
    <col min="7" max="7" width="12.42578125" bestFit="1" customWidth="1"/>
    <col min="8" max="8" width="11.28515625" bestFit="1" customWidth="1"/>
    <col min="9" max="13" width="4.5703125" bestFit="1" customWidth="1"/>
    <col min="14" max="14" width="9.85546875" bestFit="1" customWidth="1"/>
    <col min="15" max="15" width="11.28515625" bestFit="1" customWidth="1"/>
    <col min="16" max="18" width="4.5703125" bestFit="1" customWidth="1"/>
    <col min="19" max="19" width="4.85546875" bestFit="1" customWidth="1"/>
    <col min="20" max="26" width="4.5703125" bestFit="1" customWidth="1"/>
    <col min="27" max="27" width="9.85546875" bestFit="1" customWidth="1"/>
    <col min="28" max="28" width="11.28515625" bestFit="1" customWidth="1"/>
    <col min="29" max="29" width="9.85546875" bestFit="1" customWidth="1"/>
    <col min="30" max="30" width="11.28515625" bestFit="1" customWidth="1"/>
    <col min="31" max="31" width="6.7109375" bestFit="1" customWidth="1"/>
    <col min="32" max="32" width="6.42578125" bestFit="1" customWidth="1"/>
    <col min="33" max="33" width="6.140625" bestFit="1" customWidth="1"/>
    <col min="34" max="34" width="9.7109375" bestFit="1" customWidth="1"/>
    <col min="35" max="35" width="9.85546875" bestFit="1" customWidth="1"/>
    <col min="36" max="36" width="11.28515625" bestFit="1" customWidth="1"/>
    <col min="37" max="37" width="12.7109375" bestFit="1" customWidth="1"/>
    <col min="38" max="42" width="13.85546875" bestFit="1" customWidth="1"/>
    <col min="43" max="45" width="14.85546875" bestFit="1" customWidth="1"/>
    <col min="46" max="46" width="13.85546875" bestFit="1" customWidth="1"/>
    <col min="47" max="49" width="14.85546875" bestFit="1" customWidth="1"/>
    <col min="50" max="50" width="13.85546875" bestFit="1" customWidth="1"/>
    <col min="51" max="54" width="14.85546875" bestFit="1" customWidth="1"/>
    <col min="55" max="55" width="12.7109375" bestFit="1" customWidth="1"/>
    <col min="56" max="58" width="13.85546875" bestFit="1" customWidth="1"/>
    <col min="59" max="59" width="12.7109375" bestFit="1" customWidth="1"/>
    <col min="60" max="62" width="13.85546875" bestFit="1" customWidth="1"/>
    <col min="63" max="63" width="12.7109375" bestFit="1" customWidth="1"/>
    <col min="64" max="67" width="13.85546875" bestFit="1" customWidth="1"/>
    <col min="68" max="68" width="12.7109375" bestFit="1" customWidth="1"/>
    <col min="69" max="71" width="13.85546875" bestFit="1" customWidth="1"/>
    <col min="72" max="72" width="12.7109375" bestFit="1" customWidth="1"/>
    <col min="73" max="75" width="13.85546875" bestFit="1" customWidth="1"/>
    <col min="76" max="77" width="12.7109375" bestFit="1" customWidth="1"/>
    <col min="78" max="80" width="13.85546875" bestFit="1" customWidth="1"/>
    <col min="81" max="81" width="12.7109375" bestFit="1" customWidth="1"/>
    <col min="82" max="84" width="13.85546875" bestFit="1" customWidth="1"/>
    <col min="85" max="85" width="12.7109375" bestFit="1" customWidth="1"/>
    <col min="86" max="88" width="13.85546875" bestFit="1" customWidth="1"/>
    <col min="89" max="90" width="12.7109375" bestFit="1" customWidth="1"/>
    <col min="91" max="94" width="13.85546875" bestFit="1" customWidth="1"/>
    <col min="95" max="97" width="14.85546875" bestFit="1" customWidth="1"/>
    <col min="98" max="98" width="13.85546875" bestFit="1" customWidth="1"/>
    <col min="99" max="101" width="14.85546875" bestFit="1" customWidth="1"/>
    <col min="102" max="103" width="13.85546875" bestFit="1" customWidth="1"/>
    <col min="104" max="105" width="14.85546875" bestFit="1" customWidth="1"/>
    <col min="106" max="106" width="11.28515625" bestFit="1" customWidth="1"/>
  </cols>
  <sheetData>
    <row r="3" spans="1:8" x14ac:dyDescent="0.25">
      <c r="A3" s="7" t="s">
        <v>51</v>
      </c>
      <c r="B3" s="7" t="s">
        <v>53</v>
      </c>
      <c r="D3" s="7" t="s">
        <v>52</v>
      </c>
      <c r="E3" s="7" t="s">
        <v>53</v>
      </c>
    </row>
    <row r="4" spans="1:8" x14ac:dyDescent="0.25">
      <c r="A4" s="7" t="s">
        <v>49</v>
      </c>
      <c r="B4" t="s">
        <v>10</v>
      </c>
      <c r="C4" t="s">
        <v>50</v>
      </c>
      <c r="D4" s="7" t="s">
        <v>49</v>
      </c>
      <c r="E4" s="4" t="s">
        <v>54</v>
      </c>
      <c r="F4" t="s">
        <v>55</v>
      </c>
      <c r="G4" t="s">
        <v>56</v>
      </c>
      <c r="H4" t="s">
        <v>50</v>
      </c>
    </row>
    <row r="5" spans="1:8" x14ac:dyDescent="0.25">
      <c r="A5" s="8" t="s">
        <v>58</v>
      </c>
      <c r="B5" s="9">
        <v>0.43296271243233037</v>
      </c>
      <c r="C5" s="9">
        <v>0.43296271243233031</v>
      </c>
      <c r="D5" s="8" t="s">
        <v>10</v>
      </c>
      <c r="E5" s="13">
        <v>0.24038461538461539</v>
      </c>
      <c r="F5" s="13">
        <v>0.11538461538461539</v>
      </c>
      <c r="G5" s="13">
        <v>0.64423076923076927</v>
      </c>
      <c r="H5" s="13">
        <v>1</v>
      </c>
    </row>
    <row r="6" spans="1:8" x14ac:dyDescent="0.25">
      <c r="A6" s="12" t="s">
        <v>60</v>
      </c>
      <c r="B6" s="9">
        <v>0.42225318945731394</v>
      </c>
      <c r="C6" s="9">
        <v>0.42225318945731394</v>
      </c>
      <c r="D6" s="8" t="s">
        <v>50</v>
      </c>
      <c r="E6" s="13">
        <v>0.24038461538461539</v>
      </c>
      <c r="F6" s="13">
        <v>0.11538461538461539</v>
      </c>
      <c r="G6" s="13">
        <v>0.64423076923076927</v>
      </c>
      <c r="H6" s="13">
        <v>1</v>
      </c>
    </row>
    <row r="7" spans="1:8" x14ac:dyDescent="0.25">
      <c r="A7" s="12" t="s">
        <v>61</v>
      </c>
      <c r="B7" s="9">
        <v>0.4292914243335792</v>
      </c>
      <c r="C7" s="9">
        <v>0.4292914243335792</v>
      </c>
    </row>
    <row r="8" spans="1:8" x14ac:dyDescent="0.25">
      <c r="A8" s="12" t="s">
        <v>62</v>
      </c>
      <c r="B8" s="9">
        <v>0.4278064962043554</v>
      </c>
      <c r="C8" s="9">
        <v>0.4278064962043554</v>
      </c>
    </row>
    <row r="9" spans="1:8" x14ac:dyDescent="0.25">
      <c r="A9" s="12" t="s">
        <v>63</v>
      </c>
      <c r="B9" s="9">
        <v>0.35044857588357736</v>
      </c>
      <c r="C9" s="9">
        <v>0.35044857588357736</v>
      </c>
    </row>
    <row r="10" spans="1:8" x14ac:dyDescent="0.25">
      <c r="A10" s="12" t="s">
        <v>64</v>
      </c>
      <c r="B10" s="9">
        <v>0.59306434237942551</v>
      </c>
      <c r="C10" s="9">
        <v>0.59306434237942551</v>
      </c>
    </row>
    <row r="11" spans="1:8" x14ac:dyDescent="0.25">
      <c r="A11" s="12" t="s">
        <v>65</v>
      </c>
      <c r="B11" s="9">
        <v>0.58587328319922727</v>
      </c>
      <c r="C11" s="9">
        <v>0.58587328319922727</v>
      </c>
    </row>
    <row r="12" spans="1:8" x14ac:dyDescent="0.25">
      <c r="A12" s="12" t="s">
        <v>66</v>
      </c>
      <c r="B12" s="9">
        <v>0.45223052593801488</v>
      </c>
      <c r="C12" s="9">
        <v>0.45223052593801488</v>
      </c>
    </row>
    <row r="13" spans="1:8" x14ac:dyDescent="0.25">
      <c r="A13" s="12" t="s">
        <v>67</v>
      </c>
      <c r="B13" s="9">
        <v>0.39355271181553741</v>
      </c>
      <c r="C13" s="9">
        <v>0.39355271181553741</v>
      </c>
    </row>
    <row r="14" spans="1:8" x14ac:dyDescent="0.25">
      <c r="A14" s="12" t="s">
        <v>68</v>
      </c>
      <c r="B14" s="9">
        <v>0.34128957162815049</v>
      </c>
      <c r="C14" s="9">
        <v>0.34128957162815049</v>
      </c>
    </row>
    <row r="15" spans="1:8" x14ac:dyDescent="0.25">
      <c r="A15" s="12" t="s">
        <v>69</v>
      </c>
      <c r="B15" s="9">
        <v>0.3597936231395894</v>
      </c>
      <c r="C15" s="9">
        <v>0.3597936231395894</v>
      </c>
    </row>
    <row r="16" spans="1:8" x14ac:dyDescent="0.25">
      <c r="A16" s="12" t="s">
        <v>70</v>
      </c>
      <c r="B16" s="9">
        <v>0.34248399703789412</v>
      </c>
      <c r="C16" s="9">
        <v>0.34248399703789412</v>
      </c>
    </row>
    <row r="17" spans="1:6" x14ac:dyDescent="0.25">
      <c r="A17" s="12" t="s">
        <v>71</v>
      </c>
      <c r="B17" s="9">
        <v>0.51398937608567152</v>
      </c>
      <c r="C17" s="9">
        <v>0.51398937608567152</v>
      </c>
    </row>
    <row r="18" spans="1:6" x14ac:dyDescent="0.25">
      <c r="A18" s="8" t="s">
        <v>59</v>
      </c>
      <c r="B18" s="9">
        <v>0.42749184188192402</v>
      </c>
      <c r="C18" s="9">
        <v>0.42749184188192407</v>
      </c>
    </row>
    <row r="19" spans="1:6" x14ac:dyDescent="0.25">
      <c r="A19" s="12" t="s">
        <v>60</v>
      </c>
      <c r="B19" s="9">
        <v>0.49125256055508548</v>
      </c>
      <c r="C19" s="9">
        <v>0.49125256055508548</v>
      </c>
    </row>
    <row r="20" spans="1:6" x14ac:dyDescent="0.25">
      <c r="A20" s="12" t="s">
        <v>61</v>
      </c>
      <c r="B20" s="9">
        <v>0.31855428411528686</v>
      </c>
      <c r="C20" s="9">
        <v>0.31855428411528686</v>
      </c>
    </row>
    <row r="21" spans="1:6" x14ac:dyDescent="0.25">
      <c r="A21" s="12" t="s">
        <v>62</v>
      </c>
      <c r="B21" s="9">
        <v>0.54705403067751956</v>
      </c>
      <c r="C21" s="9">
        <v>0.54705403067751956</v>
      </c>
    </row>
    <row r="22" spans="1:6" x14ac:dyDescent="0.25">
      <c r="A22" s="12" t="s">
        <v>63</v>
      </c>
      <c r="B22" s="9">
        <v>0.40581762350671113</v>
      </c>
      <c r="C22" s="9">
        <v>0.40581762350671113</v>
      </c>
      <c r="D22" s="7" t="s">
        <v>49</v>
      </c>
      <c r="E22" t="s">
        <v>73</v>
      </c>
      <c r="F22" s="17"/>
    </row>
    <row r="23" spans="1:6" x14ac:dyDescent="0.25">
      <c r="A23" s="12" t="s">
        <v>64</v>
      </c>
      <c r="B23" s="9">
        <v>0.39611415930316635</v>
      </c>
      <c r="C23" s="9">
        <v>0.39611415930316635</v>
      </c>
      <c r="D23" s="8" t="s">
        <v>10</v>
      </c>
      <c r="E23" s="16">
        <v>1087.7</v>
      </c>
      <c r="F23" s="6"/>
    </row>
    <row r="24" spans="1:6" x14ac:dyDescent="0.25">
      <c r="A24" s="12" t="s">
        <v>65</v>
      </c>
      <c r="B24" s="9">
        <v>0.43726843113364672</v>
      </c>
      <c r="C24" s="9">
        <v>0.43726843113364672</v>
      </c>
      <c r="D24" s="8" t="s">
        <v>50</v>
      </c>
      <c r="E24" s="16">
        <v>1087.7</v>
      </c>
    </row>
    <row r="25" spans="1:6" x14ac:dyDescent="0.25">
      <c r="A25" s="12" t="s">
        <v>66</v>
      </c>
      <c r="B25" s="9">
        <v>0.60588849822850488</v>
      </c>
      <c r="C25" s="9">
        <v>0.60588849822850488</v>
      </c>
      <c r="D25" s="15" t="s">
        <v>74</v>
      </c>
      <c r="E25" s="6">
        <f>GETPIVOTDATA("Hours_Used",$D$22)/10000</f>
        <v>0.10877000000000001</v>
      </c>
      <c r="F25" s="13">
        <f>100%-E25</f>
        <v>0.89122999999999997</v>
      </c>
    </row>
    <row r="26" spans="1:6" x14ac:dyDescent="0.25">
      <c r="A26" s="12" t="s">
        <v>67</v>
      </c>
      <c r="B26" s="9">
        <v>0.50777482432652332</v>
      </c>
      <c r="C26" s="9">
        <v>0.50777482432652332</v>
      </c>
    </row>
    <row r="27" spans="1:6" x14ac:dyDescent="0.25">
      <c r="A27" s="12" t="s">
        <v>68</v>
      </c>
      <c r="B27" s="9">
        <v>0.33852713088064734</v>
      </c>
      <c r="C27" s="9">
        <v>0.33852713088064734</v>
      </c>
    </row>
    <row r="28" spans="1:6" x14ac:dyDescent="0.25">
      <c r="A28" s="12" t="s">
        <v>69</v>
      </c>
      <c r="B28" s="9">
        <v>0.23737310227920486</v>
      </c>
      <c r="C28" s="9">
        <v>0.23737310227920486</v>
      </c>
    </row>
    <row r="29" spans="1:6" x14ac:dyDescent="0.25">
      <c r="A29" s="12" t="s">
        <v>70</v>
      </c>
      <c r="B29" s="9">
        <v>0.49752584925203652</v>
      </c>
      <c r="C29" s="9">
        <v>0.49752584925203652</v>
      </c>
    </row>
    <row r="30" spans="1:6" x14ac:dyDescent="0.25">
      <c r="A30" s="12" t="s">
        <v>71</v>
      </c>
      <c r="B30" s="9">
        <v>0.33665809156324655</v>
      </c>
      <c r="C30" s="9">
        <v>0.33665809156324655</v>
      </c>
    </row>
    <row r="31" spans="1:6" x14ac:dyDescent="0.25">
      <c r="A31" s="8" t="s">
        <v>50</v>
      </c>
      <c r="B31" s="9">
        <v>0.43027988168165049</v>
      </c>
      <c r="C31" s="9">
        <v>0.43027988168165038</v>
      </c>
    </row>
  </sheetData>
  <conditionalFormatting sqref="B1:B4 B32:B1048576">
    <cfRule type="iconSet" priority="9">
      <iconSet iconSet="3Symbols">
        <cfvo type="percent" val="0"/>
        <cfvo type="percent" val="33"/>
        <cfvo type="percent" val="67"/>
      </iconSet>
    </cfRule>
    <cfRule type="colorScale" priority="10">
      <colorScale>
        <cfvo type="min"/>
        <cfvo type="percentile" val="50"/>
        <cfvo type="max"/>
        <color rgb="FFF8696B"/>
        <color rgb="FFFFEB84"/>
        <color rgb="FF63BE7B"/>
      </colorScale>
    </cfRule>
  </conditionalFormatting>
  <conditionalFormatting sqref="F23">
    <cfRule type="colorScale" priority="7">
      <colorScale>
        <cfvo type="min"/>
        <cfvo type="percentile" val="50"/>
        <cfvo type="max"/>
        <color rgb="FFF8696B"/>
        <color rgb="FFFFEB84"/>
        <color rgb="FF63BE7B"/>
      </colorScale>
    </cfRule>
  </conditionalFormatting>
  <conditionalFormatting sqref="H3 D25 A3:C4 A33:D35 A5:A32 G28:X32 G27:P27 T27:V27 J23:P26 W23:X27 M19:X22 F33:X35 V24:V26 G7:X17 I3:X6 H18:X18">
    <cfRule type="iconSet" priority="13">
      <iconSet iconSet="3Symbols">
        <cfvo type="percent" val="0"/>
        <cfvo type="percent" val="33"/>
        <cfvo type="percent" val="67"/>
      </iconSet>
    </cfRule>
  </conditionalFormatting>
  <conditionalFormatting sqref="E25">
    <cfRule type="iconSet" priority="5">
      <iconSet iconSet="3Symbols">
        <cfvo type="percent" val="0"/>
        <cfvo type="percent" val="33"/>
        <cfvo type="percent" val="67"/>
      </iconSet>
    </cfRule>
  </conditionalFormatting>
  <conditionalFormatting pivot="1">
    <cfRule type="iconSet" priority="4">
      <iconSet iconSet="3Symbols">
        <cfvo type="percent" val="0"/>
        <cfvo type="percent" val="33"/>
        <cfvo type="percent" val="67"/>
      </iconSet>
    </cfRule>
  </conditionalFormatting>
  <conditionalFormatting pivot="1">
    <cfRule type="iconSet" priority="3">
      <iconSet iconSet="3Symbols">
        <cfvo type="percent" val="0"/>
        <cfvo type="percent" val="33"/>
        <cfvo type="percent" val="67"/>
      </iconSet>
    </cfRule>
  </conditionalFormatting>
  <conditionalFormatting pivot="1">
    <cfRule type="iconSet" priority="2">
      <iconSet iconSet="3Symbols">
        <cfvo type="percent" val="0"/>
        <cfvo type="percent" val="33"/>
        <cfvo type="percent" val="67"/>
      </iconSet>
    </cfRule>
  </conditionalFormatting>
  <conditionalFormatting pivot="1">
    <cfRule type="iconSet" priority="1">
      <iconSet iconSet="3Symbols">
        <cfvo type="percent" val="0"/>
        <cfvo type="percent" val="33"/>
        <cfvo type="percent" val="67"/>
      </iconSet>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3287E-030F-48EE-892B-7D124917FF09}">
  <dimension ref="A3:B5"/>
  <sheetViews>
    <sheetView workbookViewId="0">
      <selection activeCell="B5" sqref="A3:B5"/>
    </sheetView>
  </sheetViews>
  <sheetFormatPr defaultRowHeight="15" x14ac:dyDescent="0.25"/>
  <cols>
    <col min="1" max="1" width="13.140625" bestFit="1" customWidth="1"/>
    <col min="2" max="2" width="18.5703125" bestFit="1" customWidth="1"/>
  </cols>
  <sheetData>
    <row r="3" spans="1:2" x14ac:dyDescent="0.25">
      <c r="A3" s="7" t="s">
        <v>49</v>
      </c>
      <c r="B3" t="s">
        <v>73</v>
      </c>
    </row>
    <row r="4" spans="1:2" x14ac:dyDescent="0.25">
      <c r="A4" s="8" t="s">
        <v>10</v>
      </c>
      <c r="B4" s="16">
        <v>1087.7</v>
      </c>
    </row>
    <row r="5" spans="1:2" x14ac:dyDescent="0.25">
      <c r="A5" s="8" t="s">
        <v>50</v>
      </c>
      <c r="B5" s="16">
        <v>1087.7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49112-DCEB-4F7F-A5A2-D177305B0D3E}">
  <dimension ref="A1:B7"/>
  <sheetViews>
    <sheetView workbookViewId="0">
      <selection activeCell="D7" sqref="D7"/>
    </sheetView>
  </sheetViews>
  <sheetFormatPr defaultRowHeight="15" x14ac:dyDescent="0.25"/>
  <cols>
    <col min="1" max="1" width="30.42578125" bestFit="1" customWidth="1"/>
    <col min="2" max="2" width="6" bestFit="1" customWidth="1"/>
  </cols>
  <sheetData>
    <row r="1" spans="1:2" x14ac:dyDescent="0.25">
      <c r="A1" t="s">
        <v>29</v>
      </c>
      <c r="B1">
        <v>10000</v>
      </c>
    </row>
    <row r="2" spans="1:2" x14ac:dyDescent="0.25">
      <c r="A2" t="s">
        <v>30</v>
      </c>
      <c r="B2">
        <v>4</v>
      </c>
    </row>
    <row r="3" spans="1:2" x14ac:dyDescent="0.25">
      <c r="A3" t="s">
        <v>31</v>
      </c>
      <c r="B3">
        <v>5</v>
      </c>
    </row>
    <row r="4" spans="1:2" x14ac:dyDescent="0.25">
      <c r="A4" t="s">
        <v>32</v>
      </c>
      <c r="B4">
        <v>2</v>
      </c>
    </row>
    <row r="5" spans="1:2" x14ac:dyDescent="0.25">
      <c r="A5" t="s">
        <v>33</v>
      </c>
      <c r="B5">
        <v>1</v>
      </c>
    </row>
    <row r="6" spans="1:2" x14ac:dyDescent="0.25">
      <c r="A6" t="s">
        <v>34</v>
      </c>
      <c r="B6">
        <v>60</v>
      </c>
    </row>
    <row r="7" spans="1:2" x14ac:dyDescent="0.25">
      <c r="A7" t="s">
        <v>35</v>
      </c>
      <c r="B7">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AF7D-E7EF-4F4A-8A7D-31CBA6D414DA}">
  <dimension ref="A1:B16"/>
  <sheetViews>
    <sheetView workbookViewId="0">
      <selection activeCell="D12" sqref="D12"/>
    </sheetView>
  </sheetViews>
  <sheetFormatPr defaultRowHeight="15" x14ac:dyDescent="0.25"/>
  <cols>
    <col min="1" max="1" width="10" bestFit="1" customWidth="1"/>
    <col min="2" max="2" width="22.28515625" bestFit="1" customWidth="1"/>
  </cols>
  <sheetData>
    <row r="1" spans="1:2" x14ac:dyDescent="0.25">
      <c r="A1" t="s">
        <v>40</v>
      </c>
      <c r="B1" t="s">
        <v>41</v>
      </c>
    </row>
    <row r="2" spans="1:2" x14ac:dyDescent="0.25">
      <c r="A2" t="str" cm="1">
        <f t="array" ref="A2:A16">_xlfn.UNIQUE('Cleaned Raw Data'!A2:A1561)</f>
        <v>PUMP-001</v>
      </c>
      <c r="B2">
        <f>AVERAGEIFS('Cleaned Raw Data'!E$2:E$1561, 'Cleaned Raw Data'!A$2:A$1561, A2, 'Cleaned Raw Data'!C$2:C$1561, "&lt;=" &amp; 4)</f>
        <v>27.247058823529418</v>
      </c>
    </row>
    <row r="3" spans="1:2" x14ac:dyDescent="0.25">
      <c r="A3" t="str">
        <v>PUMP-002</v>
      </c>
      <c r="B3">
        <f>AVERAGEIFS('Cleaned Raw Data'!E$2:E$1561, 'Cleaned Raw Data'!A$2:A$1561, A3, 'Cleaned Raw Data'!C$2:C$1561, "&lt;=" &amp; 4)</f>
        <v>30.661194029850748</v>
      </c>
    </row>
    <row r="4" spans="1:2" x14ac:dyDescent="0.25">
      <c r="A4" t="str">
        <v>PUMP-003</v>
      </c>
      <c r="B4">
        <f>AVERAGEIFS('Cleaned Raw Data'!E$2:E$1561, 'Cleaned Raw Data'!A$2:A$1561, A4, 'Cleaned Raw Data'!C$2:C$1561, "&lt;=" &amp; 4)</f>
        <v>29.803076923076915</v>
      </c>
    </row>
    <row r="5" spans="1:2" x14ac:dyDescent="0.25">
      <c r="A5" t="str">
        <v>PUMP-004</v>
      </c>
      <c r="B5">
        <f>AVERAGEIFS('Cleaned Raw Data'!E$2:E$1561, 'Cleaned Raw Data'!A$2:A$1561, A5, 'Cleaned Raw Data'!C$2:C$1561, "&lt;=" &amp; 4)</f>
        <v>30.372413793103451</v>
      </c>
    </row>
    <row r="6" spans="1:2" x14ac:dyDescent="0.25">
      <c r="A6" t="str">
        <v>PUMP-005</v>
      </c>
      <c r="B6">
        <f>AVERAGEIFS('Cleaned Raw Data'!E$2:E$1561, 'Cleaned Raw Data'!A$2:A$1561, A6, 'Cleaned Raw Data'!C$2:C$1561, "&lt;=" &amp; 4)</f>
        <v>27.798305084745756</v>
      </c>
    </row>
    <row r="7" spans="1:2" x14ac:dyDescent="0.25">
      <c r="A7" t="str">
        <v>PUMP-006</v>
      </c>
      <c r="B7">
        <f>AVERAGEIFS('Cleaned Raw Data'!E$2:E$1561, 'Cleaned Raw Data'!A$2:A$1561, A7, 'Cleaned Raw Data'!C$2:C$1561, "&lt;=" &amp; 4)</f>
        <v>29.02686567164179</v>
      </c>
    </row>
    <row r="8" spans="1:2" x14ac:dyDescent="0.25">
      <c r="A8" t="str">
        <v>PUMP-007</v>
      </c>
      <c r="B8">
        <f>AVERAGEIFS('Cleaned Raw Data'!E$2:E$1561, 'Cleaned Raw Data'!A$2:A$1561, A8, 'Cleaned Raw Data'!C$2:C$1561, "&lt;=" &amp; 4)</f>
        <v>31.044117647058822</v>
      </c>
    </row>
    <row r="9" spans="1:2" x14ac:dyDescent="0.25">
      <c r="A9" t="str">
        <v>PUMP-008</v>
      </c>
      <c r="B9">
        <f>AVERAGEIFS('Cleaned Raw Data'!E$2:E$1561, 'Cleaned Raw Data'!A$2:A$1561, A9, 'Cleaned Raw Data'!C$2:C$1561, "&lt;=" &amp; 4)</f>
        <v>28.568918918918918</v>
      </c>
    </row>
    <row r="10" spans="1:2" x14ac:dyDescent="0.25">
      <c r="A10" t="str">
        <v>PUMP-009</v>
      </c>
      <c r="B10">
        <f>AVERAGEIFS('Cleaned Raw Data'!E$2:E$1561, 'Cleaned Raw Data'!A$2:A$1561, A10, 'Cleaned Raw Data'!C$2:C$1561, "&lt;=" &amp; 4)</f>
        <v>30.834285714285723</v>
      </c>
    </row>
    <row r="11" spans="1:2" x14ac:dyDescent="0.25">
      <c r="A11" t="str">
        <v>PUMP-010</v>
      </c>
      <c r="B11">
        <f>AVERAGEIFS('Cleaned Raw Data'!E$2:E$1561, 'Cleaned Raw Data'!A$2:A$1561, A11, 'Cleaned Raw Data'!C$2:C$1561, "&lt;=" &amp; 4)</f>
        <v>30.562295081967214</v>
      </c>
    </row>
    <row r="12" spans="1:2" x14ac:dyDescent="0.25">
      <c r="A12" t="str">
        <v>PUMP-011</v>
      </c>
      <c r="B12">
        <f>AVERAGEIFS('Cleaned Raw Data'!E$2:E$1561, 'Cleaned Raw Data'!A$2:A$1561, A12, 'Cleaned Raw Data'!C$2:C$1561, "&lt;=" &amp; 4)</f>
        <v>30.2878787878788</v>
      </c>
    </row>
    <row r="13" spans="1:2" x14ac:dyDescent="0.25">
      <c r="A13" t="str">
        <v>PUMP-012</v>
      </c>
      <c r="B13">
        <f>AVERAGEIFS('Cleaned Raw Data'!E$2:E$1561, 'Cleaned Raw Data'!A$2:A$1561, A13, 'Cleaned Raw Data'!C$2:C$1561, "&lt;=" &amp; 4)</f>
        <v>30.926865671641796</v>
      </c>
    </row>
    <row r="14" spans="1:2" x14ac:dyDescent="0.25">
      <c r="A14" t="str">
        <v>PUMP-013</v>
      </c>
      <c r="B14">
        <f>AVERAGEIFS('Cleaned Raw Data'!E$2:E$1561, 'Cleaned Raw Data'!A$2:A$1561, A14, 'Cleaned Raw Data'!C$2:C$1561, "&lt;=" &amp; 4)</f>
        <v>29.556451612903224</v>
      </c>
    </row>
    <row r="15" spans="1:2" x14ac:dyDescent="0.25">
      <c r="A15" t="str">
        <v>PUMP-014</v>
      </c>
      <c r="B15">
        <f>AVERAGEIFS('Cleaned Raw Data'!E$2:E$1561, 'Cleaned Raw Data'!A$2:A$1561, A15, 'Cleaned Raw Data'!C$2:C$1561, "&lt;=" &amp; 4)</f>
        <v>30.992537313432848</v>
      </c>
    </row>
    <row r="16" spans="1:2" x14ac:dyDescent="0.25">
      <c r="A16" t="str">
        <v>PUMP-015</v>
      </c>
      <c r="B16">
        <f>AVERAGEIFS('Cleaned Raw Data'!E$2:E$1561, 'Cleaned Raw Data'!A$2:A$1561, A16, 'Cleaned Raw Data'!C$2:C$1561, "&lt;=" &amp; 4)</f>
        <v>31.376923076923077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84D1B9-3FAB-48A2-A54F-79D9AE300D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Cleaned Raw Data</vt:lpstr>
      <vt:lpstr>Detail1</vt:lpstr>
      <vt:lpstr>Pump Status</vt:lpstr>
      <vt:lpstr>PumpLogs</vt:lpstr>
      <vt:lpstr>Monitoring dashboard</vt:lpstr>
      <vt:lpstr>Sheet1</vt:lpstr>
      <vt:lpstr>Config</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Success Okpora</dc:creator>
  <cp:lastModifiedBy>Success Okpora</cp:lastModifiedBy>
  <dcterms:created xsi:type="dcterms:W3CDTF">2025-09-22T14:56:14Z</dcterms:created>
  <dcterms:modified xsi:type="dcterms:W3CDTF">2025-09-25T17:55:31Z</dcterms:modified>
</cp:coreProperties>
</file>