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MRSD Project Team D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1" l="1"/>
  <c r="G10" i="1" l="1"/>
  <c r="G11" i="1"/>
  <c r="G12" i="1"/>
  <c r="G13" i="1"/>
  <c r="G14" i="1"/>
  <c r="G15" i="1"/>
  <c r="G16" i="1"/>
  <c r="G17" i="1"/>
  <c r="G18" i="1"/>
  <c r="G19" i="1"/>
  <c r="P24" i="1"/>
  <c r="B35" i="1"/>
  <c r="B34" i="1"/>
  <c r="M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P28" i="1"/>
  <c r="I2" i="1"/>
  <c r="T22" i="1"/>
  <c r="V22" i="1" s="1"/>
  <c r="X22" i="1" s="1"/>
  <c r="S22" i="1"/>
  <c r="U22" i="1" s="1"/>
  <c r="W22" i="1" s="1"/>
  <c r="T21" i="1"/>
  <c r="V21" i="1" s="1"/>
  <c r="X21" i="1" s="1"/>
  <c r="H21" i="1" s="1"/>
  <c r="I21" i="1" s="1"/>
  <c r="S21" i="1"/>
  <c r="U21" i="1" s="1"/>
  <c r="W21" i="1" s="1"/>
  <c r="T20" i="1"/>
  <c r="V20" i="1" s="1"/>
  <c r="X20" i="1" s="1"/>
  <c r="S20" i="1"/>
  <c r="U20" i="1" s="1"/>
  <c r="W20" i="1" s="1"/>
  <c r="T19" i="1"/>
  <c r="V19" i="1" s="1"/>
  <c r="X19" i="1" s="1"/>
  <c r="S19" i="1"/>
  <c r="U19" i="1" s="1"/>
  <c r="W19" i="1" s="1"/>
  <c r="T18" i="1"/>
  <c r="V18" i="1" s="1"/>
  <c r="X18" i="1" s="1"/>
  <c r="S18" i="1"/>
  <c r="U18" i="1" s="1"/>
  <c r="W18" i="1" s="1"/>
  <c r="U16" i="1"/>
  <c r="W16" i="1" s="1"/>
  <c r="T3" i="1"/>
  <c r="V3" i="1" s="1"/>
  <c r="X3" i="1" s="1"/>
  <c r="T4" i="1"/>
  <c r="V4" i="1" s="1"/>
  <c r="X4" i="1" s="1"/>
  <c r="T5" i="1"/>
  <c r="V5" i="1" s="1"/>
  <c r="X5" i="1" s="1"/>
  <c r="T6" i="1"/>
  <c r="V6" i="1" s="1"/>
  <c r="X6" i="1" s="1"/>
  <c r="T7" i="1"/>
  <c r="V7" i="1" s="1"/>
  <c r="X7" i="1" s="1"/>
  <c r="T8" i="1"/>
  <c r="V8" i="1" s="1"/>
  <c r="X8" i="1" s="1"/>
  <c r="T9" i="1"/>
  <c r="V9" i="1" s="1"/>
  <c r="X9" i="1" s="1"/>
  <c r="H9" i="1" s="1"/>
  <c r="I9" i="1" s="1"/>
  <c r="T10" i="1"/>
  <c r="V10" i="1" s="1"/>
  <c r="X10" i="1" s="1"/>
  <c r="T11" i="1"/>
  <c r="V11" i="1" s="1"/>
  <c r="X11" i="1" s="1"/>
  <c r="T12" i="1"/>
  <c r="V12" i="1" s="1"/>
  <c r="X12" i="1" s="1"/>
  <c r="T13" i="1"/>
  <c r="V13" i="1" s="1"/>
  <c r="X13" i="1" s="1"/>
  <c r="T14" i="1"/>
  <c r="V14" i="1" s="1"/>
  <c r="X14" i="1" s="1"/>
  <c r="T15" i="1"/>
  <c r="V15" i="1" s="1"/>
  <c r="X15" i="1" s="1"/>
  <c r="T16" i="1"/>
  <c r="V16" i="1" s="1"/>
  <c r="X16" i="1" s="1"/>
  <c r="H16" i="1" s="1"/>
  <c r="I16" i="1" s="1"/>
  <c r="T17" i="1"/>
  <c r="V17" i="1" s="1"/>
  <c r="X17" i="1" s="1"/>
  <c r="S3" i="1"/>
  <c r="U3" i="1" s="1"/>
  <c r="W3" i="1" s="1"/>
  <c r="S4" i="1"/>
  <c r="U4" i="1" s="1"/>
  <c r="W4" i="1" s="1"/>
  <c r="S5" i="1"/>
  <c r="U5" i="1" s="1"/>
  <c r="W5" i="1" s="1"/>
  <c r="S6" i="1"/>
  <c r="U6" i="1" s="1"/>
  <c r="W6" i="1" s="1"/>
  <c r="S7" i="1"/>
  <c r="U7" i="1" s="1"/>
  <c r="W7" i="1" s="1"/>
  <c r="S8" i="1"/>
  <c r="U8" i="1" s="1"/>
  <c r="W8" i="1" s="1"/>
  <c r="S9" i="1"/>
  <c r="U9" i="1" s="1"/>
  <c r="W9" i="1" s="1"/>
  <c r="S10" i="1"/>
  <c r="U10" i="1" s="1"/>
  <c r="W10" i="1" s="1"/>
  <c r="S11" i="1"/>
  <c r="U11" i="1" s="1"/>
  <c r="W11" i="1" s="1"/>
  <c r="S12" i="1"/>
  <c r="U12" i="1" s="1"/>
  <c r="W12" i="1" s="1"/>
  <c r="S13" i="1"/>
  <c r="U13" i="1" s="1"/>
  <c r="W13" i="1" s="1"/>
  <c r="S14" i="1"/>
  <c r="U14" i="1" s="1"/>
  <c r="W14" i="1" s="1"/>
  <c r="S15" i="1"/>
  <c r="U15" i="1" s="1"/>
  <c r="W15" i="1" s="1"/>
  <c r="S16" i="1"/>
  <c r="S17" i="1"/>
  <c r="U17" i="1" s="1"/>
  <c r="W17" i="1" s="1"/>
  <c r="F13" i="1"/>
  <c r="F14" i="1"/>
  <c r="F15" i="1"/>
  <c r="F16" i="1"/>
  <c r="F17" i="1"/>
  <c r="F18" i="1"/>
  <c r="F19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F11" i="1"/>
  <c r="F12" i="1"/>
  <c r="F2" i="1"/>
  <c r="G2" i="1" s="1"/>
  <c r="H20" i="1" l="1"/>
  <c r="I20" i="1" s="1"/>
  <c r="H14" i="1"/>
  <c r="I14" i="1" s="1"/>
  <c r="H6" i="1"/>
  <c r="I6" i="1" s="1"/>
  <c r="H22" i="1"/>
  <c r="I22" i="1" s="1"/>
  <c r="H19" i="1"/>
  <c r="I19" i="1" s="1"/>
  <c r="H17" i="1"/>
  <c r="I17" i="1" s="1"/>
  <c r="H3" i="1"/>
  <c r="I3" i="1" s="1"/>
  <c r="H8" i="1"/>
  <c r="I8" i="1" s="1"/>
  <c r="H5" i="1"/>
  <c r="I5" i="1" s="1"/>
  <c r="H13" i="1"/>
  <c r="I13" i="1" s="1"/>
  <c r="H10" i="1"/>
  <c r="I10" i="1" s="1"/>
  <c r="H11" i="1"/>
  <c r="I11" i="1" s="1"/>
  <c r="H15" i="1"/>
  <c r="I15" i="1" s="1"/>
  <c r="H7" i="1"/>
  <c r="I7" i="1" s="1"/>
  <c r="H12" i="1"/>
  <c r="I12" i="1" s="1"/>
  <c r="H4" i="1"/>
  <c r="I4" i="1" s="1"/>
  <c r="H18" i="1"/>
  <c r="I18" i="1" s="1"/>
</calcChain>
</file>

<file path=xl/sharedStrings.xml><?xml version="1.0" encoding="utf-8"?>
<sst xmlns="http://schemas.openxmlformats.org/spreadsheetml/2006/main" count="19" uniqueCount="16">
  <si>
    <t>T1</t>
  </si>
  <si>
    <t>T2</t>
  </si>
  <si>
    <t>V</t>
  </si>
  <si>
    <t>T_avg</t>
  </si>
  <si>
    <t>throttle</t>
  </si>
  <si>
    <t>PWM</t>
  </si>
  <si>
    <t>d</t>
  </si>
  <si>
    <t>Camera</t>
  </si>
  <si>
    <t>Start</t>
  </si>
  <si>
    <t>End</t>
  </si>
  <si>
    <t>V_camera</t>
  </si>
  <si>
    <t>T_camera</t>
  </si>
  <si>
    <t>Speed</t>
  </si>
  <si>
    <t>m/s</t>
  </si>
  <si>
    <t>PWM-neutral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</si>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</sst>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</a:t>
            </a:r>
            <a:r>
              <a:rPr lang="en-US" baseline="0"/>
              <a:t> world Speed vs. PWM command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Sheet1!$C$2:$C$19</c:f>
              <c:numCache>
                <c:formatCode>General</c:formatCode>
                <c:ptCount val="18"/>
                <c:pt idx="0">
                  <c:v>1535</c:v>
                </c:pt>
                <c:pt idx="1">
                  <c:v>1537</c:v>
                </c:pt>
                <c:pt idx="2">
                  <c:v>1539</c:v>
                </c:pt>
                <c:pt idx="3">
                  <c:v>1541</c:v>
                </c:pt>
                <c:pt idx="4">
                  <c:v>1543</c:v>
                </c:pt>
                <c:pt idx="5">
                  <c:v>1545</c:v>
                </c:pt>
                <c:pt idx="6">
                  <c:v>1547</c:v>
                </c:pt>
                <c:pt idx="7">
                  <c:v>1549</c:v>
                </c:pt>
                <c:pt idx="8">
                  <c:v>1551</c:v>
                </c:pt>
                <c:pt idx="9">
                  <c:v>1553</c:v>
                </c:pt>
                <c:pt idx="10">
                  <c:v>1555</c:v>
                </c:pt>
                <c:pt idx="11">
                  <c:v>1557</c:v>
                </c:pt>
                <c:pt idx="12">
                  <c:v>1559</c:v>
                </c:pt>
                <c:pt idx="13">
                  <c:v>1561</c:v>
                </c:pt>
                <c:pt idx="14">
                  <c:v>1563</c:v>
                </c:pt>
                <c:pt idx="15">
                  <c:v>1565</c:v>
                </c:pt>
                <c:pt idx="16">
                  <c:v>1567</c:v>
                </c:pt>
                <c:pt idx="17">
                  <c:v>1569</c:v>
                </c:pt>
              </c:numCache>
            </c:numRef>
          </c:xVal>
          <c:yVal>
            <c:numRef>
              <c:f>Sheet1!$G$2:$G$19</c:f>
              <c:numCache>
                <c:formatCode>General</c:formatCode>
                <c:ptCount val="18"/>
                <c:pt idx="0">
                  <c:v>0.31176929072486359</c:v>
                </c:pt>
                <c:pt idx="1">
                  <c:v>0.41365046535677352</c:v>
                </c:pt>
                <c:pt idx="2">
                  <c:v>0.51746442432082795</c:v>
                </c:pt>
                <c:pt idx="3">
                  <c:v>0.62893081761006298</c:v>
                </c:pt>
                <c:pt idx="4">
                  <c:v>0.75046904315196994</c:v>
                </c:pt>
                <c:pt idx="5">
                  <c:v>0.86021505376344076</c:v>
                </c:pt>
                <c:pt idx="6">
                  <c:v>0.95011876484560576</c:v>
                </c:pt>
                <c:pt idx="7">
                  <c:v>1.0752688172043012</c:v>
                </c:pt>
                <c:pt idx="8">
                  <c:v>1.1363636363636365</c:v>
                </c:pt>
                <c:pt idx="9">
                  <c:v>1.2779552715654952</c:v>
                </c:pt>
                <c:pt idx="10">
                  <c:v>1.3559322033898304</c:v>
                </c:pt>
                <c:pt idx="11">
                  <c:v>1.4184397163120568</c:v>
                </c:pt>
                <c:pt idx="12">
                  <c:v>1.5325670498084289</c:v>
                </c:pt>
                <c:pt idx="13">
                  <c:v>1.639344262295082</c:v>
                </c:pt>
                <c:pt idx="14">
                  <c:v>1.8604651162790697</c:v>
                </c:pt>
                <c:pt idx="15">
                  <c:v>1.9047619047619047</c:v>
                </c:pt>
                <c:pt idx="16">
                  <c:v>1.9900497512437814</c:v>
                </c:pt>
                <c:pt idx="17">
                  <c:v>1.9704433497536944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C2-4FE6-915A-DEFFD1C1C22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Sheet1!$C$2:$C$20</c:f>
              <c:numCache>
                <c:formatCode>General</c:formatCode>
                <c:ptCount val="19"/>
                <c:pt idx="0">
                  <c:v>1535</c:v>
                </c:pt>
                <c:pt idx="1">
                  <c:v>1537</c:v>
                </c:pt>
                <c:pt idx="2">
                  <c:v>1539</c:v>
                </c:pt>
                <c:pt idx="3">
                  <c:v>1541</c:v>
                </c:pt>
                <c:pt idx="4">
                  <c:v>1543</c:v>
                </c:pt>
                <c:pt idx="5">
                  <c:v>1545</c:v>
                </c:pt>
                <c:pt idx="6">
                  <c:v>1547</c:v>
                </c:pt>
                <c:pt idx="7">
                  <c:v>1549</c:v>
                </c:pt>
                <c:pt idx="8">
                  <c:v>1551</c:v>
                </c:pt>
                <c:pt idx="9">
                  <c:v>1553</c:v>
                </c:pt>
                <c:pt idx="10">
                  <c:v>1555</c:v>
                </c:pt>
                <c:pt idx="11">
                  <c:v>1557</c:v>
                </c:pt>
                <c:pt idx="12">
                  <c:v>1559</c:v>
                </c:pt>
                <c:pt idx="13">
                  <c:v>1561</c:v>
                </c:pt>
                <c:pt idx="14">
                  <c:v>1563</c:v>
                </c:pt>
                <c:pt idx="15">
                  <c:v>1565</c:v>
                </c:pt>
                <c:pt idx="16">
                  <c:v>1567</c:v>
                </c:pt>
                <c:pt idx="17">
                  <c:v>1569</c:v>
                </c:pt>
                <c:pt idx="18">
                  <c:v>1571</c:v>
                </c:pt>
              </c:numCache>
            </c:numRef>
          </c:xVal>
          <c:yVal>
            <c:numRef>
              <c:f>Sheet1!$I$2:$I$20</c:f>
              <c:numCache>
                <c:formatCode>General</c:formatCode>
                <c:ptCount val="19"/>
                <c:pt idx="0">
                  <c:v>0.31176929072486359</c:v>
                </c:pt>
                <c:pt idx="1">
                  <c:v>0.41958041958041975</c:v>
                </c:pt>
                <c:pt idx="2">
                  <c:v>0.51724137931034497</c:v>
                </c:pt>
                <c:pt idx="3">
                  <c:v>0.63829787234042612</c:v>
                </c:pt>
                <c:pt idx="4">
                  <c:v>0.74074074074073992</c:v>
                </c:pt>
                <c:pt idx="5">
                  <c:v>0.83333333333333381</c:v>
                </c:pt>
                <c:pt idx="6">
                  <c:v>0.94488188976377618</c:v>
                </c:pt>
                <c:pt idx="7">
                  <c:v>1.0344827586206915</c:v>
                </c:pt>
                <c:pt idx="8">
                  <c:v>1.1538461538461484</c:v>
                </c:pt>
                <c:pt idx="9">
                  <c:v>1.2765957446808571</c:v>
                </c:pt>
                <c:pt idx="10">
                  <c:v>1.3636363636363553</c:v>
                </c:pt>
                <c:pt idx="11">
                  <c:v>1.4457831325301154</c:v>
                </c:pt>
                <c:pt idx="12">
                  <c:v>1.5384615384615588</c:v>
                </c:pt>
                <c:pt idx="13">
                  <c:v>1.6666666666666665</c:v>
                </c:pt>
                <c:pt idx="14">
                  <c:v>1.764705882352942</c:v>
                </c:pt>
                <c:pt idx="15">
                  <c:v>1.8181818181818159</c:v>
                </c:pt>
                <c:pt idx="16">
                  <c:v>1.9354838709677438</c:v>
                </c:pt>
                <c:pt idx="17">
                  <c:v>1.9999999999999716</c:v>
                </c:pt>
                <c:pt idx="18">
                  <c:v>2.0689655172413906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C2-4FE6-915A-DEFFD1C1C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197472"/>
        <c:axId val="286197800"/>
      </c:scatterChart>
      <c:valAx>
        <c:axId val="28619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97800"/>
        <c:crosses val="autoZero"/>
        <c:crossBetween val="midCat"/>
        <c:majorUnit val="5"/>
        <c:minorUnit val="1"/>
      </c:valAx>
      <c:valAx>
        <c:axId val="28619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9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Sheet1!$B$2:$B$20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xVal>
          <c:yVal>
            <c:numRef>
              <c:f>Sheet1!$I$2:$I$20</c:f>
              <c:numCache>
                <c:formatCode>General</c:formatCode>
                <c:ptCount val="19"/>
                <c:pt idx="0">
                  <c:v>0.31176929072486359</c:v>
                </c:pt>
                <c:pt idx="1">
                  <c:v>0.41958041958041975</c:v>
                </c:pt>
                <c:pt idx="2">
                  <c:v>0.51724137931034497</c:v>
                </c:pt>
                <c:pt idx="3">
                  <c:v>0.63829787234042612</c:v>
                </c:pt>
                <c:pt idx="4">
                  <c:v>0.74074074074073992</c:v>
                </c:pt>
                <c:pt idx="5">
                  <c:v>0.83333333333333381</c:v>
                </c:pt>
                <c:pt idx="6">
                  <c:v>0.94488188976377618</c:v>
                </c:pt>
                <c:pt idx="7">
                  <c:v>1.0344827586206915</c:v>
                </c:pt>
                <c:pt idx="8">
                  <c:v>1.1538461538461484</c:v>
                </c:pt>
                <c:pt idx="9">
                  <c:v>1.2765957446808571</c:v>
                </c:pt>
                <c:pt idx="10">
                  <c:v>1.3636363636363553</c:v>
                </c:pt>
                <c:pt idx="11">
                  <c:v>1.4457831325301154</c:v>
                </c:pt>
                <c:pt idx="12">
                  <c:v>1.5384615384615588</c:v>
                </c:pt>
                <c:pt idx="13">
                  <c:v>1.6666666666666665</c:v>
                </c:pt>
                <c:pt idx="14">
                  <c:v>1.764705882352942</c:v>
                </c:pt>
                <c:pt idx="15">
                  <c:v>1.8181818181818159</c:v>
                </c:pt>
                <c:pt idx="16">
                  <c:v>1.9354838709677438</c:v>
                </c:pt>
                <c:pt idx="17">
                  <c:v>1.9999999999999716</c:v>
                </c:pt>
                <c:pt idx="18">
                  <c:v>2.0689655172413906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BD-4CCD-8967-CB555BA9D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581864"/>
        <c:axId val="396409048"/>
      </c:scatterChart>
      <c:valAx>
        <c:axId val="28458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09048"/>
        <c:crosses val="autoZero"/>
        <c:crossBetween val="midCat"/>
      </c:valAx>
      <c:valAx>
        <c:axId val="39640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81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28</xdr:row>
      <xdr:rowOff>114300</xdr:rowOff>
    </xdr:from>
    <xdr:to>
      <xdr:col>14</xdr:col>
      <xdr:colOff>449580</xdr:colOff>
      <xdr:row>48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DB2DB-9B16-41DC-A8E6-AB9A9EC34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106680</xdr:colOff>
      <xdr:row>4</xdr:row>
      <xdr:rowOff>7620</xdr:rowOff>
    </xdr:from>
    <xdr:to>
      <xdr:col>16</xdr:col>
      <xdr:colOff>411480</xdr:colOff>
      <xdr:row>19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DA9FEC-13F0-41C4-8EB5-7B4EF8E61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A19" workbookViewId="0">
      <selection activeCell="H26" sqref="H26"/>
    </sheetView>
  </sheetViews>
  <sheetFormatPr defaultRowHeight="14.4" x14ac:dyDescent="0.3"/>
  <cols>
    <col min="2" max="2" width="11.88671875" bestFit="1" customWidth="1"/>
  </cols>
  <sheetData>
    <row r="1" spans="1:24" x14ac:dyDescent="0.3">
      <c r="A1" t="s">
        <v>4</v>
      </c>
      <c r="B1" t="s">
        <v>14</v>
      </c>
      <c r="C1" t="s">
        <v>5</v>
      </c>
      <c r="D1" t="s">
        <v>0</v>
      </c>
      <c r="E1" t="s">
        <v>1</v>
      </c>
      <c r="F1" t="s">
        <v>3</v>
      </c>
      <c r="G1" t="s">
        <v>2</v>
      </c>
      <c r="H1" t="s">
        <v>11</v>
      </c>
      <c r="I1" t="s">
        <v>10</v>
      </c>
      <c r="J1" t="s">
        <v>6</v>
      </c>
      <c r="K1">
        <v>2</v>
      </c>
      <c r="P1" t="s">
        <v>7</v>
      </c>
      <c r="Q1" t="s">
        <v>8</v>
      </c>
      <c r="R1" t="s">
        <v>9</v>
      </c>
    </row>
    <row r="2" spans="1:24" x14ac:dyDescent="0.3">
      <c r="A2">
        <v>0.01</v>
      </c>
      <c r="B2">
        <f>C2-1535</f>
        <v>0</v>
      </c>
      <c r="C2">
        <v>1535</v>
      </c>
      <c r="D2">
        <v>6.46</v>
      </c>
      <c r="E2">
        <v>6.37</v>
      </c>
      <c r="F2">
        <f t="shared" ref="F2:F19" si="0">(D2+E2)/2</f>
        <v>6.415</v>
      </c>
      <c r="G2">
        <f t="shared" ref="G2:G9" si="1">$K$1/F2</f>
        <v>0.31176929072486359</v>
      </c>
      <c r="I2">
        <f>G2</f>
        <v>0.31176929072486359</v>
      </c>
    </row>
    <row r="3" spans="1:24" x14ac:dyDescent="0.3">
      <c r="A3">
        <v>0.05</v>
      </c>
      <c r="B3">
        <f t="shared" ref="B3:B22" si="2">C3-1535</f>
        <v>2</v>
      </c>
      <c r="C3">
        <v>1537</v>
      </c>
      <c r="D3">
        <v>4.82</v>
      </c>
      <c r="E3">
        <v>4.8499999999999996</v>
      </c>
      <c r="F3">
        <f t="shared" si="0"/>
        <v>4.835</v>
      </c>
      <c r="G3">
        <f t="shared" si="1"/>
        <v>0.41365046535677352</v>
      </c>
      <c r="H3">
        <f>X3-W3</f>
        <v>4.7666666666666648</v>
      </c>
      <c r="I3">
        <f t="shared" ref="I3:I22" si="3">$K$1/H3</f>
        <v>0.41958041958041975</v>
      </c>
      <c r="Q3">
        <v>4.03</v>
      </c>
      <c r="R3">
        <v>8.26</v>
      </c>
      <c r="S3">
        <f>Q3-_xlfn.FLOOR.MATH(Q3)</f>
        <v>3.0000000000000249E-2</v>
      </c>
      <c r="T3">
        <f>R3-_xlfn.FLOOR.MATH(R3)</f>
        <v>0.25999999999999979</v>
      </c>
      <c r="U3">
        <f>S3*100/30</f>
        <v>0.10000000000000082</v>
      </c>
      <c r="V3">
        <f>T3*100/30</f>
        <v>0.86666666666666592</v>
      </c>
      <c r="W3" s="1">
        <f>_xlfn.FLOOR.MATH(Q3)+U3</f>
        <v>4.1000000000000005</v>
      </c>
      <c r="X3" s="1">
        <f>_xlfn.FLOOR.MATH(R3)+V3</f>
        <v>8.8666666666666654</v>
      </c>
    </row>
    <row r="4" spans="1:24" x14ac:dyDescent="0.3">
      <c r="A4">
        <v>0.09</v>
      </c>
      <c r="B4">
        <f t="shared" si="2"/>
        <v>4</v>
      </c>
      <c r="C4">
        <v>1539</v>
      </c>
      <c r="D4">
        <v>3.85</v>
      </c>
      <c r="E4">
        <v>3.88</v>
      </c>
      <c r="F4">
        <f t="shared" si="0"/>
        <v>3.8650000000000002</v>
      </c>
      <c r="G4">
        <f t="shared" si="1"/>
        <v>0.51746442432082795</v>
      </c>
      <c r="H4">
        <f t="shared" ref="H4:H22" si="4">X4-W4</f>
        <v>3.8666666666666658</v>
      </c>
      <c r="I4">
        <f t="shared" si="3"/>
        <v>0.51724137931034497</v>
      </c>
      <c r="Q4">
        <v>3.01</v>
      </c>
      <c r="R4">
        <v>6.27</v>
      </c>
      <c r="S4">
        <f t="shared" ref="S4:T16" si="5">Q4-_xlfn.FLOOR.MATH(Q4)</f>
        <v>9.9999999999997868E-3</v>
      </c>
      <c r="T4">
        <f t="shared" si="5"/>
        <v>0.26999999999999957</v>
      </c>
      <c r="U4">
        <f t="shared" ref="U4:U22" si="6">S4*100/30</f>
        <v>3.3333333333332625E-2</v>
      </c>
      <c r="V4">
        <f t="shared" ref="V4:V22" si="7">T4*100/30</f>
        <v>0.89999999999999858</v>
      </c>
      <c r="W4" s="1">
        <f t="shared" ref="W4:W16" si="8">_xlfn.FLOOR.MATH(Q4)+U4</f>
        <v>3.0333333333333328</v>
      </c>
      <c r="X4" s="1">
        <f t="shared" ref="X4:X16" si="9">_xlfn.FLOOR.MATH(R4)+V4</f>
        <v>6.8999999999999986</v>
      </c>
    </row>
    <row r="5" spans="1:24" x14ac:dyDescent="0.3">
      <c r="A5">
        <v>0.13</v>
      </c>
      <c r="B5">
        <f t="shared" si="2"/>
        <v>6</v>
      </c>
      <c r="C5">
        <v>1541</v>
      </c>
      <c r="D5">
        <v>3.13</v>
      </c>
      <c r="E5">
        <v>3.23</v>
      </c>
      <c r="F5">
        <f t="shared" si="0"/>
        <v>3.1799999999999997</v>
      </c>
      <c r="G5">
        <f t="shared" si="1"/>
        <v>0.62893081761006298</v>
      </c>
      <c r="H5">
        <f t="shared" si="4"/>
        <v>3.1333333333333302</v>
      </c>
      <c r="I5">
        <f t="shared" si="3"/>
        <v>0.63829787234042612</v>
      </c>
      <c r="Q5">
        <v>7.08</v>
      </c>
      <c r="R5">
        <v>10.119999999999999</v>
      </c>
      <c r="S5">
        <f t="shared" si="5"/>
        <v>8.0000000000000071E-2</v>
      </c>
      <c r="T5">
        <f t="shared" si="5"/>
        <v>0.11999999999999922</v>
      </c>
      <c r="U5">
        <f t="shared" si="6"/>
        <v>0.26666666666666689</v>
      </c>
      <c r="V5">
        <f t="shared" si="7"/>
        <v>0.39999999999999741</v>
      </c>
      <c r="W5" s="1">
        <f t="shared" si="8"/>
        <v>7.2666666666666666</v>
      </c>
      <c r="X5" s="1">
        <f t="shared" si="9"/>
        <v>10.399999999999997</v>
      </c>
    </row>
    <row r="6" spans="1:24" x14ac:dyDescent="0.3">
      <c r="A6">
        <v>0.17</v>
      </c>
      <c r="B6">
        <f t="shared" si="2"/>
        <v>8</v>
      </c>
      <c r="C6">
        <v>1543</v>
      </c>
      <c r="D6">
        <v>2.7</v>
      </c>
      <c r="E6">
        <v>2.63</v>
      </c>
      <c r="F6">
        <f t="shared" si="0"/>
        <v>2.665</v>
      </c>
      <c r="G6">
        <f t="shared" si="1"/>
        <v>0.75046904315196994</v>
      </c>
      <c r="H6">
        <f t="shared" si="4"/>
        <v>2.7000000000000028</v>
      </c>
      <c r="I6">
        <f t="shared" si="3"/>
        <v>0.74074074074073992</v>
      </c>
      <c r="Q6">
        <v>37</v>
      </c>
      <c r="R6">
        <v>39.21</v>
      </c>
      <c r="S6">
        <f t="shared" si="5"/>
        <v>0</v>
      </c>
      <c r="T6">
        <f t="shared" si="5"/>
        <v>0.21000000000000085</v>
      </c>
      <c r="U6">
        <f t="shared" si="6"/>
        <v>0</v>
      </c>
      <c r="V6">
        <f t="shared" si="7"/>
        <v>0.70000000000000284</v>
      </c>
      <c r="W6" s="1">
        <f t="shared" si="8"/>
        <v>37</v>
      </c>
      <c r="X6" s="1">
        <f t="shared" si="9"/>
        <v>39.700000000000003</v>
      </c>
    </row>
    <row r="7" spans="1:24" x14ac:dyDescent="0.3">
      <c r="A7">
        <v>0.21</v>
      </c>
      <c r="B7">
        <f t="shared" si="2"/>
        <v>10</v>
      </c>
      <c r="C7">
        <v>1545</v>
      </c>
      <c r="D7">
        <v>2.41</v>
      </c>
      <c r="E7">
        <v>2.2400000000000002</v>
      </c>
      <c r="F7">
        <f t="shared" si="0"/>
        <v>2.3250000000000002</v>
      </c>
      <c r="G7">
        <f t="shared" si="1"/>
        <v>0.86021505376344076</v>
      </c>
      <c r="H7">
        <f t="shared" si="4"/>
        <v>2.3999999999999986</v>
      </c>
      <c r="I7">
        <f t="shared" si="3"/>
        <v>0.83333333333333381</v>
      </c>
      <c r="Q7">
        <v>9.1300000000000008</v>
      </c>
      <c r="R7">
        <v>11.25</v>
      </c>
      <c r="S7">
        <f t="shared" si="5"/>
        <v>0.13000000000000078</v>
      </c>
      <c r="T7">
        <f t="shared" si="5"/>
        <v>0.25</v>
      </c>
      <c r="U7">
        <f t="shared" si="6"/>
        <v>0.43333333333333596</v>
      </c>
      <c r="V7">
        <f t="shared" si="7"/>
        <v>0.83333333333333337</v>
      </c>
      <c r="W7" s="1">
        <f t="shared" si="8"/>
        <v>9.4333333333333353</v>
      </c>
      <c r="X7" s="1">
        <f t="shared" si="9"/>
        <v>11.833333333333334</v>
      </c>
    </row>
    <row r="8" spans="1:24" x14ac:dyDescent="0.3">
      <c r="A8">
        <v>0.25</v>
      </c>
      <c r="B8">
        <f t="shared" si="2"/>
        <v>12</v>
      </c>
      <c r="C8">
        <v>1547</v>
      </c>
      <c r="D8">
        <v>2.17</v>
      </c>
      <c r="E8">
        <v>2.04</v>
      </c>
      <c r="F8">
        <f t="shared" si="0"/>
        <v>2.105</v>
      </c>
      <c r="G8">
        <f t="shared" si="1"/>
        <v>0.95011876484560576</v>
      </c>
      <c r="H8">
        <f t="shared" si="4"/>
        <v>2.1166666666666742</v>
      </c>
      <c r="I8">
        <f t="shared" si="3"/>
        <v>0.94488188976377618</v>
      </c>
      <c r="Q8">
        <v>41.04</v>
      </c>
      <c r="R8">
        <v>43.075000000000003</v>
      </c>
      <c r="S8">
        <f t="shared" si="5"/>
        <v>3.9999999999999147E-2</v>
      </c>
      <c r="T8">
        <f t="shared" si="5"/>
        <v>7.5000000000002842E-2</v>
      </c>
      <c r="U8">
        <f t="shared" si="6"/>
        <v>0.1333333333333305</v>
      </c>
      <c r="V8">
        <f t="shared" si="7"/>
        <v>0.25000000000000949</v>
      </c>
      <c r="W8" s="1">
        <f t="shared" si="8"/>
        <v>41.133333333333333</v>
      </c>
      <c r="X8" s="1">
        <f t="shared" si="9"/>
        <v>43.250000000000007</v>
      </c>
    </row>
    <row r="9" spans="1:24" x14ac:dyDescent="0.3">
      <c r="A9">
        <v>0.28999999999999998</v>
      </c>
      <c r="B9">
        <f t="shared" si="2"/>
        <v>14</v>
      </c>
      <c r="C9">
        <v>1549</v>
      </c>
      <c r="D9">
        <v>1.94</v>
      </c>
      <c r="E9">
        <v>1.78</v>
      </c>
      <c r="F9">
        <f t="shared" si="0"/>
        <v>1.8599999999999999</v>
      </c>
      <c r="G9">
        <f t="shared" si="1"/>
        <v>1.0752688172043012</v>
      </c>
      <c r="H9">
        <f t="shared" si="4"/>
        <v>1.93333333333333</v>
      </c>
      <c r="I9">
        <f t="shared" si="3"/>
        <v>1.0344827586206915</v>
      </c>
      <c r="Q9">
        <v>13.06</v>
      </c>
      <c r="R9">
        <v>15.04</v>
      </c>
      <c r="S9">
        <f t="shared" si="5"/>
        <v>6.0000000000000497E-2</v>
      </c>
      <c r="T9">
        <f t="shared" si="5"/>
        <v>3.9999999999999147E-2</v>
      </c>
      <c r="U9">
        <f t="shared" si="6"/>
        <v>0.20000000000000165</v>
      </c>
      <c r="V9">
        <f t="shared" si="7"/>
        <v>0.1333333333333305</v>
      </c>
      <c r="W9" s="1">
        <f t="shared" si="8"/>
        <v>13.200000000000001</v>
      </c>
      <c r="X9" s="1">
        <f t="shared" si="9"/>
        <v>15.133333333333331</v>
      </c>
    </row>
    <row r="10" spans="1:24" x14ac:dyDescent="0.3">
      <c r="A10">
        <v>0.33</v>
      </c>
      <c r="B10">
        <f t="shared" si="2"/>
        <v>16</v>
      </c>
      <c r="C10">
        <v>1551</v>
      </c>
      <c r="D10">
        <v>1.73</v>
      </c>
      <c r="E10">
        <v>1.79</v>
      </c>
      <c r="F10">
        <f t="shared" si="0"/>
        <v>1.76</v>
      </c>
      <c r="G10">
        <f t="shared" ref="G10:G19" si="10">$K$1/F10</f>
        <v>1.1363636363636365</v>
      </c>
      <c r="H10">
        <f t="shared" si="4"/>
        <v>1.7333333333333414</v>
      </c>
      <c r="I10">
        <f t="shared" si="3"/>
        <v>1.1538461538461484</v>
      </c>
      <c r="Q10">
        <v>43.12</v>
      </c>
      <c r="R10">
        <v>45.04</v>
      </c>
      <c r="S10">
        <f t="shared" si="5"/>
        <v>0.11999999999999744</v>
      </c>
      <c r="T10">
        <f t="shared" si="5"/>
        <v>3.9999999999999147E-2</v>
      </c>
      <c r="U10">
        <f t="shared" si="6"/>
        <v>0.39999999999999147</v>
      </c>
      <c r="V10">
        <f t="shared" si="7"/>
        <v>0.1333333333333305</v>
      </c>
      <c r="W10" s="1">
        <f t="shared" si="8"/>
        <v>43.399999999999991</v>
      </c>
      <c r="X10" s="1">
        <f t="shared" si="9"/>
        <v>45.133333333333333</v>
      </c>
    </row>
    <row r="11" spans="1:24" x14ac:dyDescent="0.3">
      <c r="A11">
        <v>0.37</v>
      </c>
      <c r="B11">
        <f t="shared" si="2"/>
        <v>18</v>
      </c>
      <c r="C11">
        <v>1553</v>
      </c>
      <c r="D11">
        <v>1.6</v>
      </c>
      <c r="E11">
        <v>1.53</v>
      </c>
      <c r="F11">
        <f t="shared" si="0"/>
        <v>1.5649999999999999</v>
      </c>
      <c r="G11">
        <f t="shared" si="10"/>
        <v>1.2779552715654952</v>
      </c>
      <c r="H11">
        <f t="shared" si="4"/>
        <v>1.5666666666666593</v>
      </c>
      <c r="I11">
        <f t="shared" si="3"/>
        <v>1.2765957446808571</v>
      </c>
      <c r="Q11">
        <v>16.28</v>
      </c>
      <c r="R11">
        <v>18.149999999999999</v>
      </c>
      <c r="S11">
        <f t="shared" si="5"/>
        <v>0.28000000000000114</v>
      </c>
      <c r="T11">
        <f t="shared" si="5"/>
        <v>0.14999999999999858</v>
      </c>
      <c r="U11">
        <f t="shared" si="6"/>
        <v>0.93333333333333712</v>
      </c>
      <c r="V11">
        <f t="shared" si="7"/>
        <v>0.49999999999999528</v>
      </c>
      <c r="W11" s="1">
        <f t="shared" si="8"/>
        <v>16.933333333333337</v>
      </c>
      <c r="X11" s="1">
        <f t="shared" si="9"/>
        <v>18.499999999999996</v>
      </c>
    </row>
    <row r="12" spans="1:24" x14ac:dyDescent="0.3">
      <c r="A12">
        <v>0.41</v>
      </c>
      <c r="B12">
        <f t="shared" si="2"/>
        <v>20</v>
      </c>
      <c r="C12">
        <v>1555</v>
      </c>
      <c r="D12">
        <v>1.5</v>
      </c>
      <c r="E12">
        <v>1.45</v>
      </c>
      <c r="F12">
        <f t="shared" si="0"/>
        <v>1.4750000000000001</v>
      </c>
      <c r="G12">
        <f t="shared" si="10"/>
        <v>1.3559322033898304</v>
      </c>
      <c r="H12">
        <f t="shared" si="4"/>
        <v>1.4666666666666757</v>
      </c>
      <c r="I12">
        <f t="shared" si="3"/>
        <v>1.3636363636363553</v>
      </c>
      <c r="Q12">
        <v>39.229999999999997</v>
      </c>
      <c r="R12">
        <v>41.07</v>
      </c>
      <c r="S12">
        <f t="shared" si="5"/>
        <v>0.22999999999999687</v>
      </c>
      <c r="T12">
        <f t="shared" si="5"/>
        <v>7.0000000000000284E-2</v>
      </c>
      <c r="U12">
        <f t="shared" si="6"/>
        <v>0.76666666666665628</v>
      </c>
      <c r="V12">
        <f t="shared" si="7"/>
        <v>0.23333333333333428</v>
      </c>
      <c r="W12" s="1">
        <f t="shared" si="8"/>
        <v>39.766666666666659</v>
      </c>
      <c r="X12" s="1">
        <f t="shared" si="9"/>
        <v>41.233333333333334</v>
      </c>
    </row>
    <row r="13" spans="1:24" x14ac:dyDescent="0.3">
      <c r="A13">
        <v>0.45</v>
      </c>
      <c r="B13">
        <f t="shared" si="2"/>
        <v>22</v>
      </c>
      <c r="C13">
        <v>1557</v>
      </c>
      <c r="D13">
        <v>1.43</v>
      </c>
      <c r="E13">
        <v>1.39</v>
      </c>
      <c r="F13">
        <f t="shared" si="0"/>
        <v>1.41</v>
      </c>
      <c r="G13">
        <f t="shared" si="10"/>
        <v>1.4184397163120568</v>
      </c>
      <c r="H13">
        <f t="shared" si="4"/>
        <v>1.3833333333333382</v>
      </c>
      <c r="I13">
        <f t="shared" si="3"/>
        <v>1.4457831325301154</v>
      </c>
      <c r="Q13">
        <v>14.23</v>
      </c>
      <c r="R13">
        <v>16.045000000000002</v>
      </c>
      <c r="S13">
        <f t="shared" si="5"/>
        <v>0.23000000000000043</v>
      </c>
      <c r="T13">
        <f t="shared" si="5"/>
        <v>4.5000000000001705E-2</v>
      </c>
      <c r="U13">
        <f t="shared" si="6"/>
        <v>0.76666666666666805</v>
      </c>
      <c r="V13">
        <f t="shared" si="7"/>
        <v>0.15000000000000568</v>
      </c>
      <c r="W13" s="1">
        <f t="shared" si="8"/>
        <v>14.766666666666667</v>
      </c>
      <c r="X13" s="1">
        <f t="shared" si="9"/>
        <v>16.150000000000006</v>
      </c>
    </row>
    <row r="14" spans="1:24" x14ac:dyDescent="0.3">
      <c r="A14">
        <v>0.49</v>
      </c>
      <c r="B14">
        <f t="shared" si="2"/>
        <v>24</v>
      </c>
      <c r="C14">
        <v>1559</v>
      </c>
      <c r="D14">
        <v>1.35</v>
      </c>
      <c r="E14">
        <v>1.26</v>
      </c>
      <c r="F14">
        <f t="shared" si="0"/>
        <v>1.3050000000000002</v>
      </c>
      <c r="G14">
        <f t="shared" si="10"/>
        <v>1.5325670498084289</v>
      </c>
      <c r="H14">
        <f t="shared" si="4"/>
        <v>1.2999999999999829</v>
      </c>
      <c r="I14">
        <f t="shared" si="3"/>
        <v>1.5384615384615588</v>
      </c>
      <c r="Q14">
        <v>37.130000000000003</v>
      </c>
      <c r="R14">
        <v>38.22</v>
      </c>
      <c r="S14">
        <f t="shared" si="5"/>
        <v>0.13000000000000256</v>
      </c>
      <c r="T14">
        <f t="shared" si="5"/>
        <v>0.21999999999999886</v>
      </c>
      <c r="U14">
        <f t="shared" si="6"/>
        <v>0.43333333333334184</v>
      </c>
      <c r="V14">
        <f t="shared" si="7"/>
        <v>0.73333333333332951</v>
      </c>
      <c r="W14" s="1">
        <f t="shared" si="8"/>
        <v>37.433333333333344</v>
      </c>
      <c r="X14" s="1">
        <f t="shared" si="9"/>
        <v>38.733333333333327</v>
      </c>
    </row>
    <row r="15" spans="1:24" x14ac:dyDescent="0.3">
      <c r="A15">
        <v>0.53</v>
      </c>
      <c r="B15">
        <f t="shared" si="2"/>
        <v>26</v>
      </c>
      <c r="C15">
        <v>1561</v>
      </c>
      <c r="D15">
        <v>1.25</v>
      </c>
      <c r="E15">
        <v>1.19</v>
      </c>
      <c r="F15">
        <f t="shared" si="0"/>
        <v>1.22</v>
      </c>
      <c r="G15">
        <f t="shared" si="10"/>
        <v>1.639344262295082</v>
      </c>
      <c r="H15">
        <f t="shared" si="4"/>
        <v>1.2000000000000002</v>
      </c>
      <c r="I15">
        <f t="shared" si="3"/>
        <v>1.6666666666666665</v>
      </c>
      <c r="Q15">
        <v>2.12</v>
      </c>
      <c r="R15">
        <v>3.18</v>
      </c>
      <c r="S15">
        <f t="shared" si="5"/>
        <v>0.12000000000000011</v>
      </c>
      <c r="T15">
        <f t="shared" si="5"/>
        <v>0.18000000000000016</v>
      </c>
      <c r="U15">
        <f t="shared" si="6"/>
        <v>0.40000000000000036</v>
      </c>
      <c r="V15">
        <f t="shared" si="7"/>
        <v>0.60000000000000042</v>
      </c>
      <c r="W15" s="1">
        <f t="shared" si="8"/>
        <v>2.4000000000000004</v>
      </c>
      <c r="X15" s="1">
        <f t="shared" si="9"/>
        <v>3.6000000000000005</v>
      </c>
    </row>
    <row r="16" spans="1:24" x14ac:dyDescent="0.3">
      <c r="A16">
        <v>0.56999999999999995</v>
      </c>
      <c r="B16">
        <f t="shared" si="2"/>
        <v>28</v>
      </c>
      <c r="C16">
        <v>1563</v>
      </c>
      <c r="D16">
        <v>1.1499999999999999</v>
      </c>
      <c r="E16">
        <v>1</v>
      </c>
      <c r="F16">
        <f t="shared" si="0"/>
        <v>1.075</v>
      </c>
      <c r="G16">
        <f t="shared" si="10"/>
        <v>1.8604651162790697</v>
      </c>
      <c r="H16">
        <f t="shared" si="4"/>
        <v>1.1333333333333329</v>
      </c>
      <c r="I16">
        <f t="shared" si="3"/>
        <v>1.764705882352942</v>
      </c>
      <c r="Q16">
        <v>48</v>
      </c>
      <c r="R16">
        <v>49.04</v>
      </c>
      <c r="S16">
        <f t="shared" si="5"/>
        <v>0</v>
      </c>
      <c r="T16">
        <f t="shared" si="5"/>
        <v>3.9999999999999147E-2</v>
      </c>
      <c r="U16">
        <f t="shared" si="6"/>
        <v>0</v>
      </c>
      <c r="V16">
        <f t="shared" si="7"/>
        <v>0.1333333333333305</v>
      </c>
      <c r="W16" s="1">
        <f t="shared" si="8"/>
        <v>48</v>
      </c>
      <c r="X16" s="1">
        <f t="shared" si="9"/>
        <v>49.133333333333333</v>
      </c>
    </row>
    <row r="17" spans="1:24" x14ac:dyDescent="0.3">
      <c r="A17">
        <v>0.61</v>
      </c>
      <c r="B17">
        <f t="shared" si="2"/>
        <v>30</v>
      </c>
      <c r="C17">
        <v>1565</v>
      </c>
      <c r="D17">
        <v>1.1000000000000001</v>
      </c>
      <c r="E17">
        <v>1</v>
      </c>
      <c r="F17">
        <f t="shared" si="0"/>
        <v>1.05</v>
      </c>
      <c r="G17">
        <f t="shared" si="10"/>
        <v>1.9047619047619047</v>
      </c>
      <c r="H17">
        <f t="shared" si="4"/>
        <v>1.1000000000000014</v>
      </c>
      <c r="I17">
        <f t="shared" si="3"/>
        <v>1.8181818181818159</v>
      </c>
      <c r="Q17">
        <v>41.14</v>
      </c>
      <c r="R17">
        <v>42.17</v>
      </c>
      <c r="S17">
        <f t="shared" ref="S17:T22" si="11">Q17-_xlfn.FLOOR.MATH(Q17)</f>
        <v>0.14000000000000057</v>
      </c>
      <c r="T17">
        <f t="shared" si="11"/>
        <v>0.17000000000000171</v>
      </c>
      <c r="U17">
        <f t="shared" si="6"/>
        <v>0.46666666666666856</v>
      </c>
      <c r="V17">
        <f t="shared" si="7"/>
        <v>0.56666666666667231</v>
      </c>
      <c r="W17" s="1">
        <f t="shared" ref="W17:X22" si="12">_xlfn.FLOOR.MATH(Q17)+U17</f>
        <v>41.466666666666669</v>
      </c>
      <c r="X17" s="1">
        <f t="shared" si="12"/>
        <v>42.56666666666667</v>
      </c>
    </row>
    <row r="18" spans="1:24" x14ac:dyDescent="0.3">
      <c r="A18">
        <v>0.65</v>
      </c>
      <c r="B18">
        <f t="shared" si="2"/>
        <v>32</v>
      </c>
      <c r="C18">
        <v>1567</v>
      </c>
      <c r="D18">
        <v>1.01</v>
      </c>
      <c r="E18">
        <v>1</v>
      </c>
      <c r="F18">
        <f t="shared" si="0"/>
        <v>1.0049999999999999</v>
      </c>
      <c r="G18">
        <f t="shared" si="10"/>
        <v>1.9900497512437814</v>
      </c>
      <c r="H18">
        <f t="shared" si="4"/>
        <v>1.0333333333333323</v>
      </c>
      <c r="I18">
        <f t="shared" si="3"/>
        <v>1.9354838709677438</v>
      </c>
      <c r="Q18">
        <v>5.19</v>
      </c>
      <c r="R18">
        <v>6.2</v>
      </c>
      <c r="S18">
        <f t="shared" si="11"/>
        <v>0.19000000000000039</v>
      </c>
      <c r="T18">
        <f t="shared" si="11"/>
        <v>0.20000000000000018</v>
      </c>
      <c r="U18">
        <f t="shared" si="6"/>
        <v>0.63333333333333464</v>
      </c>
      <c r="V18">
        <f t="shared" si="7"/>
        <v>0.6666666666666673</v>
      </c>
      <c r="W18" s="1">
        <f t="shared" si="12"/>
        <v>5.6333333333333346</v>
      </c>
      <c r="X18" s="1">
        <f t="shared" si="12"/>
        <v>6.666666666666667</v>
      </c>
    </row>
    <row r="19" spans="1:24" x14ac:dyDescent="0.3">
      <c r="A19">
        <v>0.69</v>
      </c>
      <c r="B19">
        <f t="shared" si="2"/>
        <v>34</v>
      </c>
      <c r="C19">
        <v>1569</v>
      </c>
      <c r="D19">
        <v>1.03</v>
      </c>
      <c r="E19">
        <v>1</v>
      </c>
      <c r="F19">
        <f t="shared" si="0"/>
        <v>1.0150000000000001</v>
      </c>
      <c r="G19">
        <f t="shared" si="10"/>
        <v>1.9704433497536944</v>
      </c>
      <c r="H19">
        <f t="shared" si="4"/>
        <v>1.0000000000000142</v>
      </c>
      <c r="I19">
        <f t="shared" si="3"/>
        <v>1.9999999999999716</v>
      </c>
      <c r="Q19">
        <v>31.06</v>
      </c>
      <c r="R19">
        <v>32.06</v>
      </c>
      <c r="S19">
        <f t="shared" si="11"/>
        <v>5.9999999999998721E-2</v>
      </c>
      <c r="T19">
        <f t="shared" si="11"/>
        <v>6.0000000000002274E-2</v>
      </c>
      <c r="U19">
        <f t="shared" si="6"/>
        <v>0.19999999999999574</v>
      </c>
      <c r="V19">
        <f t="shared" si="7"/>
        <v>0.20000000000000759</v>
      </c>
      <c r="W19" s="1">
        <f t="shared" si="12"/>
        <v>31.199999999999996</v>
      </c>
      <c r="X19" s="1">
        <f t="shared" si="12"/>
        <v>32.20000000000001</v>
      </c>
    </row>
    <row r="20" spans="1:24" x14ac:dyDescent="0.3">
      <c r="A20">
        <v>0.73</v>
      </c>
      <c r="B20">
        <f t="shared" si="2"/>
        <v>36</v>
      </c>
      <c r="C20">
        <v>1571</v>
      </c>
      <c r="H20">
        <f t="shared" si="4"/>
        <v>0.96666666666666146</v>
      </c>
      <c r="I20">
        <f t="shared" si="3"/>
        <v>2.0689655172413906</v>
      </c>
      <c r="Q20">
        <v>18.100000000000001</v>
      </c>
      <c r="R20">
        <v>19.09</v>
      </c>
      <c r="S20">
        <f t="shared" si="11"/>
        <v>0.10000000000000142</v>
      </c>
      <c r="T20">
        <f t="shared" si="11"/>
        <v>8.9999999999999858E-2</v>
      </c>
      <c r="U20">
        <f t="shared" si="6"/>
        <v>0.33333333333333809</v>
      </c>
      <c r="V20">
        <f t="shared" si="7"/>
        <v>0.29999999999999954</v>
      </c>
      <c r="W20" s="1">
        <f t="shared" si="12"/>
        <v>18.333333333333339</v>
      </c>
      <c r="X20" s="1">
        <f t="shared" si="12"/>
        <v>19.3</v>
      </c>
    </row>
    <row r="21" spans="1:24" x14ac:dyDescent="0.3">
      <c r="A21">
        <v>1.33</v>
      </c>
      <c r="B21">
        <f t="shared" si="2"/>
        <v>65</v>
      </c>
      <c r="C21">
        <v>1600</v>
      </c>
      <c r="H21">
        <f t="shared" si="4"/>
        <v>0.61666666666667425</v>
      </c>
      <c r="I21">
        <f t="shared" si="3"/>
        <v>3.2432432432432035</v>
      </c>
      <c r="Q21">
        <v>27.24</v>
      </c>
      <c r="R21">
        <v>28.125</v>
      </c>
      <c r="S21">
        <f t="shared" si="11"/>
        <v>0.23999999999999844</v>
      </c>
      <c r="T21">
        <f t="shared" si="11"/>
        <v>0.125</v>
      </c>
      <c r="U21">
        <f t="shared" si="6"/>
        <v>0.79999999999999483</v>
      </c>
      <c r="V21">
        <f t="shared" si="7"/>
        <v>0.41666666666666669</v>
      </c>
      <c r="W21" s="1">
        <f t="shared" si="12"/>
        <v>27.799999999999994</v>
      </c>
      <c r="X21" s="1">
        <f t="shared" si="12"/>
        <v>28.416666666666668</v>
      </c>
    </row>
    <row r="22" spans="1:24" x14ac:dyDescent="0.3">
      <c r="A22">
        <v>2.2999999999999998</v>
      </c>
      <c r="B22">
        <f t="shared" si="2"/>
        <v>115</v>
      </c>
      <c r="C22">
        <v>1650</v>
      </c>
      <c r="H22">
        <f t="shared" si="4"/>
        <v>0.48333333333332007</v>
      </c>
      <c r="I22">
        <f t="shared" si="3"/>
        <v>4.1379310344828726</v>
      </c>
      <c r="Q22">
        <v>59.02</v>
      </c>
      <c r="R22">
        <v>59.164999999999999</v>
      </c>
      <c r="S22">
        <f t="shared" si="11"/>
        <v>2.0000000000003126E-2</v>
      </c>
      <c r="T22">
        <f t="shared" si="11"/>
        <v>0.16499999999999915</v>
      </c>
      <c r="U22">
        <f t="shared" si="6"/>
        <v>6.6666666666677088E-2</v>
      </c>
      <c r="V22">
        <f t="shared" si="7"/>
        <v>0.54999999999999716</v>
      </c>
      <c r="W22" s="1">
        <f t="shared" si="12"/>
        <v>59.066666666666677</v>
      </c>
      <c r="X22" s="1">
        <f t="shared" si="12"/>
        <v>59.55</v>
      </c>
    </row>
    <row r="24" spans="1:24" x14ac:dyDescent="0.3">
      <c r="K24" t="s">
        <v>15</v>
      </c>
      <c r="L24" t="s">
        <v>12</v>
      </c>
      <c r="M24">
        <v>-0.41</v>
      </c>
      <c r="O24" t="s">
        <v>5</v>
      </c>
      <c r="P24">
        <f>M24*(20.08)+1438.032</f>
        <v>1429.7991999999999</v>
      </c>
    </row>
    <row r="26" spans="1:24" x14ac:dyDescent="0.3">
      <c r="M26">
        <v>0.4</v>
      </c>
      <c r="P26">
        <f>M26*20.08+1532.06</f>
        <v>1540.0919999999999</v>
      </c>
    </row>
    <row r="27" spans="1:24" x14ac:dyDescent="0.3">
      <c r="L27" t="s">
        <v>12</v>
      </c>
      <c r="M27">
        <f>0.0498*P27-76.049</f>
        <v>0.39399999999999125</v>
      </c>
      <c r="O27" t="s">
        <v>5</v>
      </c>
      <c r="P27">
        <v>1535</v>
      </c>
    </row>
    <row r="28" spans="1:24" x14ac:dyDescent="0.3">
      <c r="M28">
        <v>1</v>
      </c>
      <c r="N28" t="s">
        <v>13</v>
      </c>
      <c r="P28">
        <f>(M28+76.049)/0.0498</f>
        <v>1547.1686746987955</v>
      </c>
    </row>
    <row r="34" spans="2:2" x14ac:dyDescent="0.3">
      <c r="B34">
        <f>-0.4*-20.08</f>
        <v>8.032</v>
      </c>
    </row>
    <row r="35" spans="2:2" x14ac:dyDescent="0.3">
      <c r="B35">
        <f>1430+B34</f>
        <v>1438.0319999999999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Hu</dc:creator>
  <cp:lastModifiedBy>Yuan Hu</cp:lastModifiedBy>
  <dcterms:created xsi:type="dcterms:W3CDTF">2016-11-17T23:11:30Z</dcterms:created>
  <dcterms:modified xsi:type="dcterms:W3CDTF">2016-11-18T04:33:07Z</dcterms:modified>
</cp:coreProperties>
</file>